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aran Kumar\Downloads\"/>
    </mc:Choice>
  </mc:AlternateContent>
  <xr:revisionPtr revIDLastSave="0" documentId="13_ncr:1_{95251566-D6B8-407D-9455-158918F1062E}" xr6:coauthVersionLast="47" xr6:coauthVersionMax="47" xr10:uidLastSave="{00000000-0000-0000-0000-000000000000}"/>
  <bookViews>
    <workbookView xWindow="-108" yWindow="-108" windowWidth="23256" windowHeight="12456" activeTab="2" xr2:uid="{00000000-000D-0000-FFFF-FFFF00000000}"/>
  </bookViews>
  <sheets>
    <sheet name="Table of Content" sheetId="3" r:id="rId1"/>
    <sheet name="Data Exhibit-1" sheetId="4" r:id="rId2"/>
    <sheet name="Data Exhibit-2" sheetId="2" r:id="rId3"/>
  </sheets>
  <definedNames>
    <definedName name="_xlnm._FilterDatabase" localSheetId="1" hidden="1">'Data Exhibit-1'!$A$2:$K$2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3" i="2" l="1"/>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1496" i="2"/>
  <c r="W1497" i="2"/>
  <c r="W1498" i="2"/>
  <c r="W1499" i="2"/>
  <c r="W1500" i="2"/>
  <c r="W1501" i="2"/>
  <c r="W1502" i="2"/>
  <c r="W1503" i="2"/>
  <c r="W1504" i="2"/>
  <c r="W1505" i="2"/>
  <c r="W1506" i="2"/>
  <c r="W1507" i="2"/>
  <c r="W1508" i="2"/>
  <c r="W1509" i="2"/>
  <c r="W1510" i="2"/>
  <c r="W1511" i="2"/>
  <c r="W1512" i="2"/>
  <c r="W1513" i="2"/>
  <c r="W1514" i="2"/>
  <c r="W1515" i="2"/>
  <c r="W1516" i="2"/>
  <c r="W1517" i="2"/>
  <c r="W1518" i="2"/>
  <c r="W1519" i="2"/>
  <c r="W1520" i="2"/>
  <c r="W1521" i="2"/>
  <c r="W1522" i="2"/>
  <c r="W1523" i="2"/>
  <c r="W1524" i="2"/>
  <c r="W1525" i="2"/>
  <c r="W1526" i="2"/>
  <c r="W1527" i="2"/>
  <c r="W1528" i="2"/>
  <c r="W1529" i="2"/>
  <c r="W1530" i="2"/>
  <c r="W1531" i="2"/>
  <c r="W1532" i="2"/>
  <c r="W1533" i="2"/>
  <c r="W1534" i="2"/>
  <c r="W1535" i="2"/>
  <c r="W1536" i="2"/>
  <c r="W1537" i="2"/>
  <c r="W1538" i="2"/>
  <c r="W1539" i="2"/>
  <c r="W1540" i="2"/>
  <c r="W1541" i="2"/>
  <c r="W1542" i="2"/>
  <c r="W1543" i="2"/>
  <c r="W1544" i="2"/>
  <c r="W1545" i="2"/>
  <c r="W1546" i="2"/>
  <c r="W1547" i="2"/>
  <c r="W1548" i="2"/>
  <c r="W1549" i="2"/>
  <c r="W1550" i="2"/>
  <c r="W1551" i="2"/>
  <c r="W1552" i="2"/>
  <c r="W1553" i="2"/>
  <c r="W1554" i="2"/>
  <c r="W1555" i="2"/>
  <c r="W1556" i="2"/>
  <c r="W1557" i="2"/>
  <c r="W1558" i="2"/>
  <c r="W1559" i="2"/>
  <c r="W1560" i="2"/>
  <c r="W1561" i="2"/>
  <c r="W1562" i="2"/>
  <c r="W1563" i="2"/>
  <c r="W1564" i="2"/>
  <c r="W1565" i="2"/>
  <c r="W1566" i="2"/>
  <c r="W1567" i="2"/>
  <c r="W1568" i="2"/>
  <c r="W1569" i="2"/>
  <c r="W1570" i="2"/>
  <c r="W1571" i="2"/>
  <c r="W1572" i="2"/>
  <c r="W1573" i="2"/>
  <c r="W1574" i="2"/>
  <c r="W1575" i="2"/>
  <c r="W1576" i="2"/>
  <c r="W1577" i="2"/>
  <c r="W1578" i="2"/>
  <c r="W1579" i="2"/>
  <c r="W1580" i="2"/>
  <c r="W1581" i="2"/>
  <c r="W1582" i="2"/>
  <c r="W1583" i="2"/>
  <c r="W1584" i="2"/>
  <c r="W1585" i="2"/>
  <c r="W1586" i="2"/>
  <c r="W1587" i="2"/>
  <c r="W1588" i="2"/>
  <c r="W1589" i="2"/>
  <c r="W1590" i="2"/>
  <c r="W1591" i="2"/>
  <c r="W1592" i="2"/>
  <c r="W1593" i="2"/>
  <c r="W1594" i="2"/>
  <c r="W1595" i="2"/>
  <c r="W1596" i="2"/>
  <c r="W1597" i="2"/>
  <c r="W1598" i="2"/>
  <c r="W1599" i="2"/>
  <c r="W1600" i="2"/>
  <c r="W1601" i="2"/>
  <c r="W1602" i="2"/>
  <c r="W1603" i="2"/>
  <c r="W1604" i="2"/>
  <c r="W1605" i="2"/>
  <c r="W1606" i="2"/>
  <c r="W1607" i="2"/>
  <c r="W1608" i="2"/>
  <c r="W1609" i="2"/>
  <c r="W1610" i="2"/>
  <c r="W1611" i="2"/>
  <c r="W1612" i="2"/>
  <c r="W1613" i="2"/>
  <c r="W1614" i="2"/>
  <c r="W1615" i="2"/>
  <c r="W1616" i="2"/>
  <c r="W1617" i="2"/>
  <c r="W1618" i="2"/>
  <c r="W1619" i="2"/>
  <c r="W1620" i="2"/>
  <c r="W1621" i="2"/>
  <c r="W1622" i="2"/>
  <c r="W1623" i="2"/>
  <c r="W1624" i="2"/>
  <c r="W1625" i="2"/>
  <c r="W1626" i="2"/>
  <c r="W1627" i="2"/>
  <c r="W1628" i="2"/>
  <c r="W1629" i="2"/>
  <c r="W1630" i="2"/>
  <c r="W1631" i="2"/>
  <c r="W1632" i="2"/>
  <c r="W1633" i="2"/>
  <c r="W1634" i="2"/>
  <c r="W1635" i="2"/>
  <c r="W1636" i="2"/>
  <c r="W1637" i="2"/>
  <c r="W1638" i="2"/>
  <c r="W1639" i="2"/>
  <c r="W1640" i="2"/>
  <c r="W1641" i="2"/>
  <c r="W1642" i="2"/>
  <c r="W1643" i="2"/>
  <c r="W1644" i="2"/>
  <c r="W1645" i="2"/>
  <c r="W1646" i="2"/>
  <c r="W1647" i="2"/>
  <c r="W1648" i="2"/>
  <c r="W1649" i="2"/>
  <c r="W1650" i="2"/>
  <c r="W1651" i="2"/>
  <c r="W1652" i="2"/>
  <c r="W1653" i="2"/>
  <c r="W1654" i="2"/>
  <c r="W1655" i="2"/>
  <c r="W1656" i="2"/>
  <c r="W1657" i="2"/>
  <c r="W1658" i="2"/>
  <c r="W1659" i="2"/>
  <c r="W1660" i="2"/>
  <c r="W1661" i="2"/>
  <c r="W1662" i="2"/>
  <c r="W1663" i="2"/>
  <c r="W1664" i="2"/>
  <c r="W1665" i="2"/>
  <c r="W1666" i="2"/>
  <c r="W1667" i="2"/>
  <c r="W1668" i="2"/>
  <c r="W1669" i="2"/>
  <c r="W1670" i="2"/>
  <c r="W1671" i="2"/>
  <c r="W1672" i="2"/>
  <c r="W1673" i="2"/>
  <c r="W1674" i="2"/>
  <c r="W1675" i="2"/>
  <c r="W1676" i="2"/>
  <c r="W1677" i="2"/>
  <c r="W1678" i="2"/>
  <c r="W1679" i="2"/>
  <c r="W1680" i="2"/>
  <c r="W1681" i="2"/>
  <c r="W1682" i="2"/>
  <c r="W1683" i="2"/>
  <c r="W1684" i="2"/>
  <c r="W1685" i="2"/>
  <c r="W1686" i="2"/>
  <c r="W1687" i="2"/>
  <c r="W1688" i="2"/>
  <c r="W1689" i="2"/>
  <c r="W1690" i="2"/>
  <c r="W1691" i="2"/>
  <c r="W1692" i="2"/>
  <c r="W1693" i="2"/>
  <c r="W1694" i="2"/>
  <c r="W1695" i="2"/>
  <c r="W1696" i="2"/>
  <c r="W1697" i="2"/>
  <c r="W1698" i="2"/>
  <c r="W1699" i="2"/>
  <c r="W1700" i="2"/>
  <c r="W1701" i="2"/>
  <c r="W1702" i="2"/>
  <c r="W1703" i="2"/>
  <c r="W1704" i="2"/>
  <c r="W1705" i="2"/>
  <c r="W1706" i="2"/>
  <c r="W1707" i="2"/>
  <c r="W1708" i="2"/>
  <c r="W1709" i="2"/>
  <c r="W1710" i="2"/>
  <c r="W1711" i="2"/>
  <c r="W1712" i="2"/>
  <c r="W1713" i="2"/>
  <c r="W1714" i="2"/>
  <c r="W1715" i="2"/>
  <c r="W1716" i="2"/>
  <c r="W1717" i="2"/>
  <c r="W1718" i="2"/>
  <c r="W1719" i="2"/>
  <c r="W1720" i="2"/>
  <c r="W1721" i="2"/>
  <c r="W1722" i="2"/>
  <c r="W1723" i="2"/>
  <c r="W1724" i="2"/>
  <c r="W1725" i="2"/>
  <c r="W1726" i="2"/>
  <c r="W1727" i="2"/>
  <c r="W1728" i="2"/>
  <c r="W1729" i="2"/>
  <c r="W1730" i="2"/>
  <c r="W1731" i="2"/>
  <c r="W1732" i="2"/>
  <c r="W1733" i="2"/>
  <c r="W1734" i="2"/>
  <c r="W1735" i="2"/>
  <c r="W1736" i="2"/>
  <c r="W1737" i="2"/>
  <c r="W1738" i="2"/>
  <c r="W1739" i="2"/>
  <c r="W1740" i="2"/>
  <c r="W1741" i="2"/>
  <c r="W1742" i="2"/>
  <c r="W1743" i="2"/>
  <c r="W1744" i="2"/>
  <c r="W1745" i="2"/>
  <c r="W1746" i="2"/>
  <c r="W1747" i="2"/>
  <c r="W1748" i="2"/>
  <c r="W1749" i="2"/>
  <c r="W1750" i="2"/>
  <c r="W1751" i="2"/>
  <c r="W1752" i="2"/>
  <c r="W1753" i="2"/>
  <c r="W1754" i="2"/>
  <c r="W1755" i="2"/>
  <c r="W1756" i="2"/>
  <c r="W1757" i="2"/>
  <c r="W1758" i="2"/>
  <c r="W1759" i="2"/>
  <c r="W1760" i="2"/>
  <c r="W1761" i="2"/>
  <c r="W1762" i="2"/>
  <c r="W1763" i="2"/>
  <c r="W1764" i="2"/>
  <c r="W1765" i="2"/>
  <c r="W1766" i="2"/>
  <c r="W1767" i="2"/>
  <c r="W1768" i="2"/>
  <c r="W1769" i="2"/>
  <c r="W1770" i="2"/>
  <c r="W1771" i="2"/>
  <c r="W1772" i="2"/>
  <c r="W1773" i="2"/>
  <c r="W1774" i="2"/>
  <c r="W1775" i="2"/>
  <c r="W1776" i="2"/>
  <c r="W1777" i="2"/>
  <c r="W1778" i="2"/>
  <c r="W1779" i="2"/>
  <c r="W1780" i="2"/>
  <c r="W1781" i="2"/>
  <c r="W1782" i="2"/>
  <c r="W1783" i="2"/>
  <c r="W1784" i="2"/>
  <c r="W1785" i="2"/>
  <c r="W1786" i="2"/>
  <c r="W1787" i="2"/>
  <c r="W1788" i="2"/>
  <c r="W1789" i="2"/>
  <c r="W1790" i="2"/>
  <c r="W1791" i="2"/>
  <c r="W1792" i="2"/>
  <c r="W1793" i="2"/>
  <c r="W1794" i="2"/>
  <c r="W1795" i="2"/>
  <c r="W1796" i="2"/>
  <c r="W1797" i="2"/>
  <c r="W1798" i="2"/>
  <c r="W1799" i="2"/>
  <c r="W1800" i="2"/>
  <c r="W1801" i="2"/>
  <c r="W1802" i="2"/>
  <c r="W1803" i="2"/>
  <c r="W1804" i="2"/>
  <c r="W1805" i="2"/>
  <c r="W1806" i="2"/>
  <c r="W1807" i="2"/>
  <c r="W1808" i="2"/>
  <c r="W1809" i="2"/>
  <c r="W1810" i="2"/>
  <c r="W1811" i="2"/>
  <c r="W1812" i="2"/>
  <c r="W1813" i="2"/>
  <c r="W1814" i="2"/>
  <c r="W1815" i="2"/>
  <c r="W1816" i="2"/>
  <c r="W1817" i="2"/>
  <c r="W1818" i="2"/>
  <c r="W1819" i="2"/>
  <c r="W1820" i="2"/>
  <c r="W1821" i="2"/>
  <c r="W1822" i="2"/>
  <c r="W1823" i="2"/>
  <c r="W1824" i="2"/>
  <c r="W1825" i="2"/>
  <c r="W1826" i="2"/>
  <c r="W1827" i="2"/>
  <c r="W1828" i="2"/>
  <c r="W1829" i="2"/>
  <c r="W1830" i="2"/>
  <c r="W1831" i="2"/>
  <c r="W1832" i="2"/>
  <c r="W1833" i="2"/>
  <c r="W1834" i="2"/>
  <c r="W1835" i="2"/>
  <c r="W1836" i="2"/>
  <c r="W1837" i="2"/>
  <c r="W1838" i="2"/>
  <c r="W1839" i="2"/>
  <c r="W1840" i="2"/>
  <c r="W1841" i="2"/>
  <c r="W1842" i="2"/>
  <c r="W1843" i="2"/>
  <c r="W1844" i="2"/>
  <c r="W1845" i="2"/>
  <c r="W1846" i="2"/>
  <c r="W1847" i="2"/>
  <c r="W1848" i="2"/>
  <c r="W1849" i="2"/>
  <c r="W1850" i="2"/>
  <c r="W1851" i="2"/>
  <c r="W1852" i="2"/>
  <c r="W1853" i="2"/>
  <c r="W1854" i="2"/>
  <c r="W1855" i="2"/>
  <c r="W1856" i="2"/>
  <c r="W1857" i="2"/>
  <c r="W1858" i="2"/>
  <c r="W1859" i="2"/>
  <c r="W1860" i="2"/>
  <c r="W1861" i="2"/>
  <c r="W1862" i="2"/>
  <c r="W1863" i="2"/>
  <c r="W1864" i="2"/>
  <c r="W1865" i="2"/>
  <c r="W1866" i="2"/>
  <c r="W1867" i="2"/>
  <c r="W1868" i="2"/>
  <c r="W1869" i="2"/>
  <c r="W1870" i="2"/>
  <c r="W1871" i="2"/>
  <c r="W1872" i="2"/>
  <c r="W1873" i="2"/>
  <c r="W1874" i="2"/>
  <c r="W1875" i="2"/>
  <c r="W1876" i="2"/>
  <c r="W1877" i="2"/>
  <c r="W1878" i="2"/>
  <c r="W1879" i="2"/>
  <c r="W1880" i="2"/>
  <c r="W1881" i="2"/>
  <c r="W1882" i="2"/>
  <c r="W1883" i="2"/>
  <c r="W1884" i="2"/>
  <c r="W1885" i="2"/>
  <c r="W1886" i="2"/>
  <c r="W1887" i="2"/>
  <c r="W1888" i="2"/>
  <c r="W1889" i="2"/>
  <c r="W1890" i="2"/>
  <c r="W1891" i="2"/>
  <c r="W1892" i="2"/>
  <c r="W1893" i="2"/>
  <c r="W1894" i="2"/>
  <c r="W1895" i="2"/>
  <c r="W1896" i="2"/>
  <c r="W1897" i="2"/>
  <c r="W1898" i="2"/>
  <c r="W1899" i="2"/>
  <c r="W1900" i="2"/>
  <c r="W1901" i="2"/>
  <c r="W1902" i="2"/>
  <c r="W1903" i="2"/>
  <c r="W1904" i="2"/>
  <c r="W1905" i="2"/>
  <c r="W1906" i="2"/>
  <c r="W1907" i="2"/>
  <c r="W1908" i="2"/>
  <c r="W1909" i="2"/>
  <c r="W1910" i="2"/>
  <c r="W1911" i="2"/>
  <c r="W1912" i="2"/>
  <c r="W1913" i="2"/>
  <c r="W1914" i="2"/>
  <c r="W1915" i="2"/>
  <c r="W1916" i="2"/>
  <c r="W1917" i="2"/>
  <c r="W1918" i="2"/>
  <c r="W1919" i="2"/>
  <c r="W1920" i="2"/>
  <c r="W1921" i="2"/>
  <c r="W1922" i="2"/>
  <c r="W1923" i="2"/>
  <c r="W1924" i="2"/>
  <c r="W1925" i="2"/>
  <c r="W1926" i="2"/>
  <c r="W1927" i="2"/>
  <c r="W1928" i="2"/>
  <c r="W1929" i="2"/>
  <c r="W1930" i="2"/>
  <c r="W1931" i="2"/>
  <c r="W1932" i="2"/>
  <c r="W1933" i="2"/>
  <c r="W1934" i="2"/>
  <c r="W1935" i="2"/>
  <c r="W1936" i="2"/>
  <c r="W1937" i="2"/>
  <c r="W1938" i="2"/>
  <c r="W1939" i="2"/>
  <c r="W1940" i="2"/>
  <c r="W1941" i="2"/>
  <c r="W1942" i="2"/>
  <c r="W1943" i="2"/>
  <c r="W1944" i="2"/>
  <c r="W1945" i="2"/>
  <c r="W1946" i="2"/>
  <c r="W1947" i="2"/>
  <c r="W1948" i="2"/>
  <c r="W1949" i="2"/>
  <c r="W1950" i="2"/>
  <c r="W1951" i="2"/>
  <c r="W1952" i="2"/>
  <c r="W1953" i="2"/>
  <c r="W1954" i="2"/>
  <c r="W1955" i="2"/>
  <c r="W1956" i="2"/>
  <c r="W1957" i="2"/>
  <c r="W1958" i="2"/>
  <c r="W1959" i="2"/>
  <c r="W1960" i="2"/>
  <c r="W1961" i="2"/>
  <c r="W1962" i="2"/>
  <c r="W1963" i="2"/>
  <c r="W1964" i="2"/>
  <c r="W1965" i="2"/>
  <c r="W1966" i="2"/>
  <c r="W1967" i="2"/>
  <c r="W1968" i="2"/>
  <c r="W1969" i="2"/>
  <c r="W1970" i="2"/>
  <c r="W1971" i="2"/>
  <c r="W1972" i="2"/>
  <c r="W1973" i="2"/>
  <c r="W1974" i="2"/>
  <c r="W1975" i="2"/>
  <c r="W1976" i="2"/>
  <c r="W1977" i="2"/>
  <c r="W1978" i="2"/>
  <c r="W1979" i="2"/>
  <c r="W1980" i="2"/>
  <c r="W1981" i="2"/>
  <c r="W1982" i="2"/>
  <c r="W1983" i="2"/>
  <c r="W1984" i="2"/>
  <c r="W1985" i="2"/>
  <c r="W1986" i="2"/>
  <c r="W1987" i="2"/>
  <c r="W1988" i="2"/>
  <c r="W1989" i="2"/>
  <c r="W1990" i="2"/>
  <c r="W1991" i="2"/>
  <c r="W1992" i="2"/>
  <c r="W1993" i="2"/>
  <c r="W1994" i="2"/>
  <c r="W1995" i="2"/>
  <c r="W1996" i="2"/>
  <c r="W1997" i="2"/>
  <c r="W1998" i="2"/>
  <c r="W1999" i="2"/>
  <c r="W2000" i="2"/>
  <c r="W2001" i="2"/>
  <c r="W2002" i="2"/>
  <c r="W2003" i="2"/>
  <c r="W2004" i="2"/>
  <c r="W2005" i="2"/>
  <c r="W2006" i="2"/>
  <c r="W2007" i="2"/>
  <c r="W2008" i="2"/>
  <c r="W2009" i="2"/>
  <c r="W2010" i="2"/>
  <c r="W2011" i="2"/>
  <c r="W2012" i="2"/>
  <c r="Q2012" i="2" l="1"/>
  <c r="P2012" i="2"/>
  <c r="O2012" i="2"/>
  <c r="N2012" i="2"/>
  <c r="M2012" i="2"/>
  <c r="L2012" i="2"/>
  <c r="K2012" i="2"/>
  <c r="J2012" i="2"/>
  <c r="I2012" i="2"/>
  <c r="H2012" i="2"/>
  <c r="G2012" i="2"/>
  <c r="Q2011" i="2"/>
  <c r="P2011" i="2"/>
  <c r="O2011" i="2"/>
  <c r="N2011" i="2"/>
  <c r="M2011" i="2"/>
  <c r="L2011" i="2"/>
  <c r="K2011" i="2"/>
  <c r="J2011" i="2"/>
  <c r="I2011" i="2"/>
  <c r="H2011" i="2"/>
  <c r="G2011" i="2"/>
  <c r="Q2010" i="2"/>
  <c r="P2010" i="2"/>
  <c r="O2010" i="2"/>
  <c r="N2010" i="2"/>
  <c r="M2010" i="2"/>
  <c r="L2010" i="2"/>
  <c r="K2010" i="2"/>
  <c r="J2010" i="2"/>
  <c r="I2010" i="2"/>
  <c r="H2010" i="2"/>
  <c r="G2010" i="2"/>
  <c r="Q2009" i="2"/>
  <c r="P2009" i="2"/>
  <c r="O2009" i="2"/>
  <c r="N2009" i="2"/>
  <c r="M2009" i="2"/>
  <c r="L2009" i="2"/>
  <c r="K2009" i="2"/>
  <c r="J2009" i="2"/>
  <c r="I2009" i="2"/>
  <c r="H2009" i="2"/>
  <c r="G2009" i="2"/>
  <c r="Q2008" i="2"/>
  <c r="P2008" i="2"/>
  <c r="O2008" i="2"/>
  <c r="N2008" i="2"/>
  <c r="M2008" i="2"/>
  <c r="L2008" i="2"/>
  <c r="K2008" i="2"/>
  <c r="J2008" i="2"/>
  <c r="I2008" i="2"/>
  <c r="H2008" i="2"/>
  <c r="G2008" i="2"/>
  <c r="Q2007" i="2"/>
  <c r="P2007" i="2"/>
  <c r="O2007" i="2"/>
  <c r="N2007" i="2"/>
  <c r="M2007" i="2"/>
  <c r="L2007" i="2"/>
  <c r="K2007" i="2"/>
  <c r="J2007" i="2"/>
  <c r="I2007" i="2"/>
  <c r="H2007" i="2"/>
  <c r="G2007" i="2"/>
  <c r="Q2006" i="2"/>
  <c r="P2006" i="2"/>
  <c r="O2006" i="2"/>
  <c r="N2006" i="2"/>
  <c r="M2006" i="2"/>
  <c r="L2006" i="2"/>
  <c r="K2006" i="2"/>
  <c r="J2006" i="2"/>
  <c r="I2006" i="2"/>
  <c r="H2006" i="2"/>
  <c r="G2006" i="2"/>
  <c r="Q2005" i="2"/>
  <c r="P2005" i="2"/>
  <c r="O2005" i="2"/>
  <c r="N2005" i="2"/>
  <c r="M2005" i="2"/>
  <c r="L2005" i="2"/>
  <c r="K2005" i="2"/>
  <c r="J2005" i="2"/>
  <c r="I2005" i="2"/>
  <c r="H2005" i="2"/>
  <c r="G2005" i="2"/>
  <c r="Q2004" i="2"/>
  <c r="P2004" i="2"/>
  <c r="O2004" i="2"/>
  <c r="N2004" i="2"/>
  <c r="M2004" i="2"/>
  <c r="L2004" i="2"/>
  <c r="K2004" i="2"/>
  <c r="J2004" i="2"/>
  <c r="I2004" i="2"/>
  <c r="H2004" i="2"/>
  <c r="G2004" i="2"/>
  <c r="Q2003" i="2"/>
  <c r="P2003" i="2"/>
  <c r="O2003" i="2"/>
  <c r="N2003" i="2"/>
  <c r="M2003" i="2"/>
  <c r="L2003" i="2"/>
  <c r="K2003" i="2"/>
  <c r="J2003" i="2"/>
  <c r="I2003" i="2"/>
  <c r="H2003" i="2"/>
  <c r="G2003" i="2"/>
  <c r="Q2002" i="2"/>
  <c r="P2002" i="2"/>
  <c r="O2002" i="2"/>
  <c r="N2002" i="2"/>
  <c r="M2002" i="2"/>
  <c r="L2002" i="2"/>
  <c r="K2002" i="2"/>
  <c r="J2002" i="2"/>
  <c r="I2002" i="2"/>
  <c r="H2002" i="2"/>
  <c r="G2002" i="2"/>
  <c r="Q2001" i="2"/>
  <c r="P2001" i="2"/>
  <c r="O2001" i="2"/>
  <c r="N2001" i="2"/>
  <c r="M2001" i="2"/>
  <c r="L2001" i="2"/>
  <c r="K2001" i="2"/>
  <c r="J2001" i="2"/>
  <c r="I2001" i="2"/>
  <c r="H2001" i="2"/>
  <c r="G2001" i="2"/>
  <c r="Q2000" i="2"/>
  <c r="P2000" i="2"/>
  <c r="O2000" i="2"/>
  <c r="N2000" i="2"/>
  <c r="M2000" i="2"/>
  <c r="L2000" i="2"/>
  <c r="K2000" i="2"/>
  <c r="J2000" i="2"/>
  <c r="I2000" i="2"/>
  <c r="H2000" i="2"/>
  <c r="G2000" i="2"/>
  <c r="Q1999" i="2"/>
  <c r="P1999" i="2"/>
  <c r="O1999" i="2"/>
  <c r="N1999" i="2"/>
  <c r="M1999" i="2"/>
  <c r="L1999" i="2"/>
  <c r="K1999" i="2"/>
  <c r="J1999" i="2"/>
  <c r="I1999" i="2"/>
  <c r="H1999" i="2"/>
  <c r="G1999" i="2"/>
  <c r="Q1998" i="2"/>
  <c r="P1998" i="2"/>
  <c r="O1998" i="2"/>
  <c r="N1998" i="2"/>
  <c r="M1998" i="2"/>
  <c r="L1998" i="2"/>
  <c r="K1998" i="2"/>
  <c r="J1998" i="2"/>
  <c r="I1998" i="2"/>
  <c r="H1998" i="2"/>
  <c r="G1998" i="2"/>
  <c r="Q1997" i="2"/>
  <c r="P1997" i="2"/>
  <c r="O1997" i="2"/>
  <c r="N1997" i="2"/>
  <c r="M1997" i="2"/>
  <c r="L1997" i="2"/>
  <c r="K1997" i="2"/>
  <c r="J1997" i="2"/>
  <c r="I1997" i="2"/>
  <c r="H1997" i="2"/>
  <c r="G1997" i="2"/>
  <c r="Q1996" i="2"/>
  <c r="P1996" i="2"/>
  <c r="O1996" i="2"/>
  <c r="N1996" i="2"/>
  <c r="M1996" i="2"/>
  <c r="L1996" i="2"/>
  <c r="K1996" i="2"/>
  <c r="J1996" i="2"/>
  <c r="I1996" i="2"/>
  <c r="H1996" i="2"/>
  <c r="G1996" i="2"/>
  <c r="Q1995" i="2"/>
  <c r="P1995" i="2"/>
  <c r="O1995" i="2"/>
  <c r="N1995" i="2"/>
  <c r="M1995" i="2"/>
  <c r="L1995" i="2"/>
  <c r="K1995" i="2"/>
  <c r="J1995" i="2"/>
  <c r="I1995" i="2"/>
  <c r="H1995" i="2"/>
  <c r="G1995" i="2"/>
  <c r="Q1994" i="2"/>
  <c r="P1994" i="2"/>
  <c r="O1994" i="2"/>
  <c r="N1994" i="2"/>
  <c r="M1994" i="2"/>
  <c r="L1994" i="2"/>
  <c r="K1994" i="2"/>
  <c r="J1994" i="2"/>
  <c r="I1994" i="2"/>
  <c r="H1994" i="2"/>
  <c r="G1994" i="2"/>
  <c r="Q1993" i="2"/>
  <c r="P1993" i="2"/>
  <c r="O1993" i="2"/>
  <c r="N1993" i="2"/>
  <c r="M1993" i="2"/>
  <c r="L1993" i="2"/>
  <c r="K1993" i="2"/>
  <c r="J1993" i="2"/>
  <c r="I1993" i="2"/>
  <c r="H1993" i="2"/>
  <c r="G1993" i="2"/>
  <c r="Q1992" i="2"/>
  <c r="P1992" i="2"/>
  <c r="O1992" i="2"/>
  <c r="N1992" i="2"/>
  <c r="M1992" i="2"/>
  <c r="L1992" i="2"/>
  <c r="K1992" i="2"/>
  <c r="J1992" i="2"/>
  <c r="I1992" i="2"/>
  <c r="H1992" i="2"/>
  <c r="G1992" i="2"/>
  <c r="Q1991" i="2"/>
  <c r="P1991" i="2"/>
  <c r="O1991" i="2"/>
  <c r="N1991" i="2"/>
  <c r="M1991" i="2"/>
  <c r="L1991" i="2"/>
  <c r="K1991" i="2"/>
  <c r="J1991" i="2"/>
  <c r="I1991" i="2"/>
  <c r="H1991" i="2"/>
  <c r="G1991" i="2"/>
  <c r="Q1990" i="2"/>
  <c r="P1990" i="2"/>
  <c r="O1990" i="2"/>
  <c r="N1990" i="2"/>
  <c r="M1990" i="2"/>
  <c r="L1990" i="2"/>
  <c r="K1990" i="2"/>
  <c r="J1990" i="2"/>
  <c r="I1990" i="2"/>
  <c r="H1990" i="2"/>
  <c r="G1990" i="2"/>
  <c r="Q1989" i="2"/>
  <c r="P1989" i="2"/>
  <c r="O1989" i="2"/>
  <c r="N1989" i="2"/>
  <c r="M1989" i="2"/>
  <c r="L1989" i="2"/>
  <c r="K1989" i="2"/>
  <c r="J1989" i="2"/>
  <c r="I1989" i="2"/>
  <c r="H1989" i="2"/>
  <c r="G1989" i="2"/>
  <c r="Q1988" i="2"/>
  <c r="P1988" i="2"/>
  <c r="O1988" i="2"/>
  <c r="N1988" i="2"/>
  <c r="M1988" i="2"/>
  <c r="L1988" i="2"/>
  <c r="K1988" i="2"/>
  <c r="J1988" i="2"/>
  <c r="I1988" i="2"/>
  <c r="H1988" i="2"/>
  <c r="G1988" i="2"/>
  <c r="Q1987" i="2"/>
  <c r="P1987" i="2"/>
  <c r="O1987" i="2"/>
  <c r="N1987" i="2"/>
  <c r="M1987" i="2"/>
  <c r="L1987" i="2"/>
  <c r="K1987" i="2"/>
  <c r="J1987" i="2"/>
  <c r="I1987" i="2"/>
  <c r="H1987" i="2"/>
  <c r="G1987" i="2"/>
  <c r="Q1986" i="2"/>
  <c r="P1986" i="2"/>
  <c r="O1986" i="2"/>
  <c r="N1986" i="2"/>
  <c r="M1986" i="2"/>
  <c r="L1986" i="2"/>
  <c r="K1986" i="2"/>
  <c r="J1986" i="2"/>
  <c r="I1986" i="2"/>
  <c r="H1986" i="2"/>
  <c r="G1986" i="2"/>
  <c r="Q1985" i="2"/>
  <c r="P1985" i="2"/>
  <c r="O1985" i="2"/>
  <c r="N1985" i="2"/>
  <c r="M1985" i="2"/>
  <c r="L1985" i="2"/>
  <c r="K1985" i="2"/>
  <c r="J1985" i="2"/>
  <c r="I1985" i="2"/>
  <c r="H1985" i="2"/>
  <c r="G1985" i="2"/>
  <c r="Q1984" i="2"/>
  <c r="P1984" i="2"/>
  <c r="O1984" i="2"/>
  <c r="N1984" i="2"/>
  <c r="M1984" i="2"/>
  <c r="L1984" i="2"/>
  <c r="K1984" i="2"/>
  <c r="J1984" i="2"/>
  <c r="I1984" i="2"/>
  <c r="H1984" i="2"/>
  <c r="G1984" i="2"/>
  <c r="Q1983" i="2"/>
  <c r="P1983" i="2"/>
  <c r="O1983" i="2"/>
  <c r="N1983" i="2"/>
  <c r="M1983" i="2"/>
  <c r="L1983" i="2"/>
  <c r="K1983" i="2"/>
  <c r="J1983" i="2"/>
  <c r="I1983" i="2"/>
  <c r="H1983" i="2"/>
  <c r="G1983" i="2"/>
  <c r="Q1982" i="2"/>
  <c r="P1982" i="2"/>
  <c r="O1982" i="2"/>
  <c r="N1982" i="2"/>
  <c r="M1982" i="2"/>
  <c r="L1982" i="2"/>
  <c r="K1982" i="2"/>
  <c r="J1982" i="2"/>
  <c r="I1982" i="2"/>
  <c r="H1982" i="2"/>
  <c r="G1982" i="2"/>
  <c r="Q1981" i="2"/>
  <c r="P1981" i="2"/>
  <c r="O1981" i="2"/>
  <c r="N1981" i="2"/>
  <c r="M1981" i="2"/>
  <c r="L1981" i="2"/>
  <c r="K1981" i="2"/>
  <c r="J1981" i="2"/>
  <c r="I1981" i="2"/>
  <c r="H1981" i="2"/>
  <c r="G1981" i="2"/>
  <c r="Q1980" i="2"/>
  <c r="P1980" i="2"/>
  <c r="O1980" i="2"/>
  <c r="N1980" i="2"/>
  <c r="M1980" i="2"/>
  <c r="L1980" i="2"/>
  <c r="K1980" i="2"/>
  <c r="J1980" i="2"/>
  <c r="I1980" i="2"/>
  <c r="H1980" i="2"/>
  <c r="G1980" i="2"/>
  <c r="Q1979" i="2"/>
  <c r="P1979" i="2"/>
  <c r="O1979" i="2"/>
  <c r="N1979" i="2"/>
  <c r="M1979" i="2"/>
  <c r="L1979" i="2"/>
  <c r="K1979" i="2"/>
  <c r="J1979" i="2"/>
  <c r="I1979" i="2"/>
  <c r="H1979" i="2"/>
  <c r="G1979" i="2"/>
  <c r="Q1978" i="2"/>
  <c r="P1978" i="2"/>
  <c r="O1978" i="2"/>
  <c r="N1978" i="2"/>
  <c r="M1978" i="2"/>
  <c r="L1978" i="2"/>
  <c r="K1978" i="2"/>
  <c r="J1978" i="2"/>
  <c r="I1978" i="2"/>
  <c r="H1978" i="2"/>
  <c r="G1978" i="2"/>
  <c r="Q1977" i="2"/>
  <c r="P1977" i="2"/>
  <c r="O1977" i="2"/>
  <c r="N1977" i="2"/>
  <c r="M1977" i="2"/>
  <c r="L1977" i="2"/>
  <c r="K1977" i="2"/>
  <c r="J1977" i="2"/>
  <c r="I1977" i="2"/>
  <c r="H1977" i="2"/>
  <c r="G1977" i="2"/>
  <c r="Q1976" i="2"/>
  <c r="P1976" i="2"/>
  <c r="O1976" i="2"/>
  <c r="N1976" i="2"/>
  <c r="M1976" i="2"/>
  <c r="L1976" i="2"/>
  <c r="K1976" i="2"/>
  <c r="J1976" i="2"/>
  <c r="I1976" i="2"/>
  <c r="H1976" i="2"/>
  <c r="G1976" i="2"/>
  <c r="Q1975" i="2"/>
  <c r="P1975" i="2"/>
  <c r="O1975" i="2"/>
  <c r="N1975" i="2"/>
  <c r="M1975" i="2"/>
  <c r="L1975" i="2"/>
  <c r="K1975" i="2"/>
  <c r="J1975" i="2"/>
  <c r="I1975" i="2"/>
  <c r="H1975" i="2"/>
  <c r="G1975" i="2"/>
  <c r="Q1974" i="2"/>
  <c r="P1974" i="2"/>
  <c r="O1974" i="2"/>
  <c r="N1974" i="2"/>
  <c r="M1974" i="2"/>
  <c r="L1974" i="2"/>
  <c r="K1974" i="2"/>
  <c r="J1974" i="2"/>
  <c r="I1974" i="2"/>
  <c r="H1974" i="2"/>
  <c r="G1974" i="2"/>
  <c r="Q1973" i="2"/>
  <c r="P1973" i="2"/>
  <c r="O1973" i="2"/>
  <c r="N1973" i="2"/>
  <c r="M1973" i="2"/>
  <c r="L1973" i="2"/>
  <c r="K1973" i="2"/>
  <c r="J1973" i="2"/>
  <c r="I1973" i="2"/>
  <c r="H1973" i="2"/>
  <c r="G1973" i="2"/>
  <c r="Q1972" i="2"/>
  <c r="P1972" i="2"/>
  <c r="O1972" i="2"/>
  <c r="N1972" i="2"/>
  <c r="M1972" i="2"/>
  <c r="L1972" i="2"/>
  <c r="K1972" i="2"/>
  <c r="J1972" i="2"/>
  <c r="I1972" i="2"/>
  <c r="H1972" i="2"/>
  <c r="G1972" i="2"/>
  <c r="Q1971" i="2"/>
  <c r="P1971" i="2"/>
  <c r="O1971" i="2"/>
  <c r="N1971" i="2"/>
  <c r="M1971" i="2"/>
  <c r="L1971" i="2"/>
  <c r="K1971" i="2"/>
  <c r="J1971" i="2"/>
  <c r="I1971" i="2"/>
  <c r="H1971" i="2"/>
  <c r="G1971" i="2"/>
  <c r="Q1970" i="2"/>
  <c r="P1970" i="2"/>
  <c r="O1970" i="2"/>
  <c r="N1970" i="2"/>
  <c r="M1970" i="2"/>
  <c r="L1970" i="2"/>
  <c r="K1970" i="2"/>
  <c r="J1970" i="2"/>
  <c r="I1970" i="2"/>
  <c r="H1970" i="2"/>
  <c r="G1970" i="2"/>
  <c r="Q1969" i="2"/>
  <c r="P1969" i="2"/>
  <c r="O1969" i="2"/>
  <c r="N1969" i="2"/>
  <c r="M1969" i="2"/>
  <c r="L1969" i="2"/>
  <c r="K1969" i="2"/>
  <c r="J1969" i="2"/>
  <c r="I1969" i="2"/>
  <c r="H1969" i="2"/>
  <c r="G1969" i="2"/>
  <c r="Q1968" i="2"/>
  <c r="P1968" i="2"/>
  <c r="O1968" i="2"/>
  <c r="N1968" i="2"/>
  <c r="M1968" i="2"/>
  <c r="L1968" i="2"/>
  <c r="K1968" i="2"/>
  <c r="J1968" i="2"/>
  <c r="I1968" i="2"/>
  <c r="H1968" i="2"/>
  <c r="G1968" i="2"/>
  <c r="Q1967" i="2"/>
  <c r="P1967" i="2"/>
  <c r="O1967" i="2"/>
  <c r="N1967" i="2"/>
  <c r="M1967" i="2"/>
  <c r="L1967" i="2"/>
  <c r="K1967" i="2"/>
  <c r="J1967" i="2"/>
  <c r="I1967" i="2"/>
  <c r="H1967" i="2"/>
  <c r="G1967" i="2"/>
  <c r="Q1966" i="2"/>
  <c r="P1966" i="2"/>
  <c r="O1966" i="2"/>
  <c r="N1966" i="2"/>
  <c r="M1966" i="2"/>
  <c r="L1966" i="2"/>
  <c r="K1966" i="2"/>
  <c r="J1966" i="2"/>
  <c r="I1966" i="2"/>
  <c r="H1966" i="2"/>
  <c r="G1966" i="2"/>
  <c r="Q1965" i="2"/>
  <c r="P1965" i="2"/>
  <c r="O1965" i="2"/>
  <c r="N1965" i="2"/>
  <c r="M1965" i="2"/>
  <c r="L1965" i="2"/>
  <c r="K1965" i="2"/>
  <c r="J1965" i="2"/>
  <c r="I1965" i="2"/>
  <c r="H1965" i="2"/>
  <c r="G1965" i="2"/>
  <c r="Q1964" i="2"/>
  <c r="P1964" i="2"/>
  <c r="O1964" i="2"/>
  <c r="N1964" i="2"/>
  <c r="M1964" i="2"/>
  <c r="L1964" i="2"/>
  <c r="K1964" i="2"/>
  <c r="J1964" i="2"/>
  <c r="I1964" i="2"/>
  <c r="H1964" i="2"/>
  <c r="G1964" i="2"/>
  <c r="Q1963" i="2"/>
  <c r="P1963" i="2"/>
  <c r="O1963" i="2"/>
  <c r="N1963" i="2"/>
  <c r="M1963" i="2"/>
  <c r="L1963" i="2"/>
  <c r="K1963" i="2"/>
  <c r="J1963" i="2"/>
  <c r="I1963" i="2"/>
  <c r="H1963" i="2"/>
  <c r="G1963" i="2"/>
  <c r="Q1962" i="2"/>
  <c r="P1962" i="2"/>
  <c r="O1962" i="2"/>
  <c r="N1962" i="2"/>
  <c r="M1962" i="2"/>
  <c r="L1962" i="2"/>
  <c r="K1962" i="2"/>
  <c r="J1962" i="2"/>
  <c r="I1962" i="2"/>
  <c r="H1962" i="2"/>
  <c r="G1962" i="2"/>
  <c r="Q1961" i="2"/>
  <c r="P1961" i="2"/>
  <c r="O1961" i="2"/>
  <c r="N1961" i="2"/>
  <c r="M1961" i="2"/>
  <c r="L1961" i="2"/>
  <c r="K1961" i="2"/>
  <c r="J1961" i="2"/>
  <c r="I1961" i="2"/>
  <c r="H1961" i="2"/>
  <c r="G1961" i="2"/>
  <c r="Q1960" i="2"/>
  <c r="P1960" i="2"/>
  <c r="O1960" i="2"/>
  <c r="N1960" i="2"/>
  <c r="M1960" i="2"/>
  <c r="L1960" i="2"/>
  <c r="K1960" i="2"/>
  <c r="J1960" i="2"/>
  <c r="I1960" i="2"/>
  <c r="H1960" i="2"/>
  <c r="G1960" i="2"/>
  <c r="Q1959" i="2"/>
  <c r="P1959" i="2"/>
  <c r="O1959" i="2"/>
  <c r="N1959" i="2"/>
  <c r="M1959" i="2"/>
  <c r="L1959" i="2"/>
  <c r="K1959" i="2"/>
  <c r="J1959" i="2"/>
  <c r="I1959" i="2"/>
  <c r="H1959" i="2"/>
  <c r="G1959" i="2"/>
  <c r="Q1958" i="2"/>
  <c r="P1958" i="2"/>
  <c r="O1958" i="2"/>
  <c r="N1958" i="2"/>
  <c r="M1958" i="2"/>
  <c r="L1958" i="2"/>
  <c r="K1958" i="2"/>
  <c r="J1958" i="2"/>
  <c r="I1958" i="2"/>
  <c r="H1958" i="2"/>
  <c r="G1958" i="2"/>
  <c r="Q1957" i="2"/>
  <c r="P1957" i="2"/>
  <c r="O1957" i="2"/>
  <c r="N1957" i="2"/>
  <c r="M1957" i="2"/>
  <c r="L1957" i="2"/>
  <c r="K1957" i="2"/>
  <c r="J1957" i="2"/>
  <c r="I1957" i="2"/>
  <c r="H1957" i="2"/>
  <c r="G1957" i="2"/>
  <c r="Q1956" i="2"/>
  <c r="P1956" i="2"/>
  <c r="O1956" i="2"/>
  <c r="N1956" i="2"/>
  <c r="M1956" i="2"/>
  <c r="L1956" i="2"/>
  <c r="K1956" i="2"/>
  <c r="J1956" i="2"/>
  <c r="I1956" i="2"/>
  <c r="H1956" i="2"/>
  <c r="G1956" i="2"/>
  <c r="Q1955" i="2"/>
  <c r="P1955" i="2"/>
  <c r="O1955" i="2"/>
  <c r="N1955" i="2"/>
  <c r="M1955" i="2"/>
  <c r="L1955" i="2"/>
  <c r="K1955" i="2"/>
  <c r="J1955" i="2"/>
  <c r="I1955" i="2"/>
  <c r="H1955" i="2"/>
  <c r="G1955" i="2"/>
  <c r="Q1954" i="2"/>
  <c r="P1954" i="2"/>
  <c r="O1954" i="2"/>
  <c r="N1954" i="2"/>
  <c r="M1954" i="2"/>
  <c r="L1954" i="2"/>
  <c r="K1954" i="2"/>
  <c r="J1954" i="2"/>
  <c r="I1954" i="2"/>
  <c r="H1954" i="2"/>
  <c r="G1954" i="2"/>
  <c r="Q1953" i="2"/>
  <c r="P1953" i="2"/>
  <c r="O1953" i="2"/>
  <c r="N1953" i="2"/>
  <c r="M1953" i="2"/>
  <c r="L1953" i="2"/>
  <c r="K1953" i="2"/>
  <c r="J1953" i="2"/>
  <c r="I1953" i="2"/>
  <c r="H1953" i="2"/>
  <c r="G1953" i="2"/>
  <c r="Q1952" i="2"/>
  <c r="P1952" i="2"/>
  <c r="O1952" i="2"/>
  <c r="N1952" i="2"/>
  <c r="M1952" i="2"/>
  <c r="L1952" i="2"/>
  <c r="K1952" i="2"/>
  <c r="J1952" i="2"/>
  <c r="I1952" i="2"/>
  <c r="H1952" i="2"/>
  <c r="G1952" i="2"/>
  <c r="Q1951" i="2"/>
  <c r="P1951" i="2"/>
  <c r="O1951" i="2"/>
  <c r="N1951" i="2"/>
  <c r="M1951" i="2"/>
  <c r="L1951" i="2"/>
  <c r="K1951" i="2"/>
  <c r="J1951" i="2"/>
  <c r="I1951" i="2"/>
  <c r="H1951" i="2"/>
  <c r="G1951" i="2"/>
  <c r="Q1950" i="2"/>
  <c r="P1950" i="2"/>
  <c r="O1950" i="2"/>
  <c r="N1950" i="2"/>
  <c r="M1950" i="2"/>
  <c r="L1950" i="2"/>
  <c r="K1950" i="2"/>
  <c r="J1950" i="2"/>
  <c r="I1950" i="2"/>
  <c r="H1950" i="2"/>
  <c r="G1950" i="2"/>
  <c r="Q1949" i="2"/>
  <c r="P1949" i="2"/>
  <c r="O1949" i="2"/>
  <c r="N1949" i="2"/>
  <c r="M1949" i="2"/>
  <c r="L1949" i="2"/>
  <c r="K1949" i="2"/>
  <c r="J1949" i="2"/>
  <c r="I1949" i="2"/>
  <c r="H1949" i="2"/>
  <c r="G1949" i="2"/>
  <c r="Q1948" i="2"/>
  <c r="P1948" i="2"/>
  <c r="O1948" i="2"/>
  <c r="N1948" i="2"/>
  <c r="M1948" i="2"/>
  <c r="L1948" i="2"/>
  <c r="K1948" i="2"/>
  <c r="J1948" i="2"/>
  <c r="I1948" i="2"/>
  <c r="H1948" i="2"/>
  <c r="G1948" i="2"/>
  <c r="Q1947" i="2"/>
  <c r="P1947" i="2"/>
  <c r="O1947" i="2"/>
  <c r="N1947" i="2"/>
  <c r="M1947" i="2"/>
  <c r="L1947" i="2"/>
  <c r="K1947" i="2"/>
  <c r="J1947" i="2"/>
  <c r="I1947" i="2"/>
  <c r="H1947" i="2"/>
  <c r="G1947" i="2"/>
  <c r="Q1946" i="2"/>
  <c r="P1946" i="2"/>
  <c r="O1946" i="2"/>
  <c r="N1946" i="2"/>
  <c r="M1946" i="2"/>
  <c r="L1946" i="2"/>
  <c r="K1946" i="2"/>
  <c r="J1946" i="2"/>
  <c r="I1946" i="2"/>
  <c r="H1946" i="2"/>
  <c r="G1946" i="2"/>
  <c r="Q1945" i="2"/>
  <c r="P1945" i="2"/>
  <c r="O1945" i="2"/>
  <c r="N1945" i="2"/>
  <c r="M1945" i="2"/>
  <c r="L1945" i="2"/>
  <c r="K1945" i="2"/>
  <c r="J1945" i="2"/>
  <c r="I1945" i="2"/>
  <c r="H1945" i="2"/>
  <c r="G1945" i="2"/>
  <c r="Q1944" i="2"/>
  <c r="P1944" i="2"/>
  <c r="O1944" i="2"/>
  <c r="N1944" i="2"/>
  <c r="M1944" i="2"/>
  <c r="L1944" i="2"/>
  <c r="K1944" i="2"/>
  <c r="J1944" i="2"/>
  <c r="I1944" i="2"/>
  <c r="H1944" i="2"/>
  <c r="G1944" i="2"/>
  <c r="Q1943" i="2"/>
  <c r="P1943" i="2"/>
  <c r="O1943" i="2"/>
  <c r="N1943" i="2"/>
  <c r="M1943" i="2"/>
  <c r="L1943" i="2"/>
  <c r="K1943" i="2"/>
  <c r="J1943" i="2"/>
  <c r="I1943" i="2"/>
  <c r="H1943" i="2"/>
  <c r="G1943" i="2"/>
  <c r="Q1942" i="2"/>
  <c r="P1942" i="2"/>
  <c r="O1942" i="2"/>
  <c r="N1942" i="2"/>
  <c r="M1942" i="2"/>
  <c r="L1942" i="2"/>
  <c r="K1942" i="2"/>
  <c r="J1942" i="2"/>
  <c r="I1942" i="2"/>
  <c r="H1942" i="2"/>
  <c r="G1942" i="2"/>
  <c r="Q1941" i="2"/>
  <c r="P1941" i="2"/>
  <c r="O1941" i="2"/>
  <c r="N1941" i="2"/>
  <c r="M1941" i="2"/>
  <c r="L1941" i="2"/>
  <c r="K1941" i="2"/>
  <c r="J1941" i="2"/>
  <c r="I1941" i="2"/>
  <c r="H1941" i="2"/>
  <c r="G1941" i="2"/>
  <c r="Q1940" i="2"/>
  <c r="P1940" i="2"/>
  <c r="O1940" i="2"/>
  <c r="N1940" i="2"/>
  <c r="M1940" i="2"/>
  <c r="L1940" i="2"/>
  <c r="K1940" i="2"/>
  <c r="J1940" i="2"/>
  <c r="I1940" i="2"/>
  <c r="H1940" i="2"/>
  <c r="G1940" i="2"/>
  <c r="Q1939" i="2"/>
  <c r="P1939" i="2"/>
  <c r="O1939" i="2"/>
  <c r="N1939" i="2"/>
  <c r="M1939" i="2"/>
  <c r="L1939" i="2"/>
  <c r="K1939" i="2"/>
  <c r="J1939" i="2"/>
  <c r="I1939" i="2"/>
  <c r="H1939" i="2"/>
  <c r="G1939" i="2"/>
  <c r="Q1938" i="2"/>
  <c r="P1938" i="2"/>
  <c r="O1938" i="2"/>
  <c r="N1938" i="2"/>
  <c r="M1938" i="2"/>
  <c r="L1938" i="2"/>
  <c r="K1938" i="2"/>
  <c r="J1938" i="2"/>
  <c r="I1938" i="2"/>
  <c r="H1938" i="2"/>
  <c r="G1938" i="2"/>
  <c r="Q1937" i="2"/>
  <c r="P1937" i="2"/>
  <c r="O1937" i="2"/>
  <c r="N1937" i="2"/>
  <c r="M1937" i="2"/>
  <c r="L1937" i="2"/>
  <c r="K1937" i="2"/>
  <c r="J1937" i="2"/>
  <c r="I1937" i="2"/>
  <c r="H1937" i="2"/>
  <c r="G1937" i="2"/>
  <c r="Q1936" i="2"/>
  <c r="P1936" i="2"/>
  <c r="O1936" i="2"/>
  <c r="N1936" i="2"/>
  <c r="M1936" i="2"/>
  <c r="L1936" i="2"/>
  <c r="K1936" i="2"/>
  <c r="J1936" i="2"/>
  <c r="I1936" i="2"/>
  <c r="H1936" i="2"/>
  <c r="G1936" i="2"/>
  <c r="Q1935" i="2"/>
  <c r="P1935" i="2"/>
  <c r="O1935" i="2"/>
  <c r="N1935" i="2"/>
  <c r="M1935" i="2"/>
  <c r="L1935" i="2"/>
  <c r="K1935" i="2"/>
  <c r="J1935" i="2"/>
  <c r="I1935" i="2"/>
  <c r="H1935" i="2"/>
  <c r="G1935" i="2"/>
  <c r="Q1934" i="2"/>
  <c r="P1934" i="2"/>
  <c r="O1934" i="2"/>
  <c r="N1934" i="2"/>
  <c r="M1934" i="2"/>
  <c r="L1934" i="2"/>
  <c r="K1934" i="2"/>
  <c r="J1934" i="2"/>
  <c r="I1934" i="2"/>
  <c r="H1934" i="2"/>
  <c r="G1934" i="2"/>
  <c r="Q1933" i="2"/>
  <c r="P1933" i="2"/>
  <c r="O1933" i="2"/>
  <c r="N1933" i="2"/>
  <c r="M1933" i="2"/>
  <c r="L1933" i="2"/>
  <c r="K1933" i="2"/>
  <c r="J1933" i="2"/>
  <c r="I1933" i="2"/>
  <c r="H1933" i="2"/>
  <c r="G1933" i="2"/>
  <c r="Q1932" i="2"/>
  <c r="P1932" i="2"/>
  <c r="O1932" i="2"/>
  <c r="N1932" i="2"/>
  <c r="M1932" i="2"/>
  <c r="L1932" i="2"/>
  <c r="K1932" i="2"/>
  <c r="J1932" i="2"/>
  <c r="I1932" i="2"/>
  <c r="H1932" i="2"/>
  <c r="G1932" i="2"/>
  <c r="Q1931" i="2"/>
  <c r="P1931" i="2"/>
  <c r="O1931" i="2"/>
  <c r="N1931" i="2"/>
  <c r="M1931" i="2"/>
  <c r="L1931" i="2"/>
  <c r="K1931" i="2"/>
  <c r="J1931" i="2"/>
  <c r="I1931" i="2"/>
  <c r="H1931" i="2"/>
  <c r="G1931" i="2"/>
  <c r="Q1930" i="2"/>
  <c r="P1930" i="2"/>
  <c r="O1930" i="2"/>
  <c r="N1930" i="2"/>
  <c r="M1930" i="2"/>
  <c r="L1930" i="2"/>
  <c r="K1930" i="2"/>
  <c r="J1930" i="2"/>
  <c r="I1930" i="2"/>
  <c r="H1930" i="2"/>
  <c r="G1930" i="2"/>
  <c r="Q1929" i="2"/>
  <c r="P1929" i="2"/>
  <c r="O1929" i="2"/>
  <c r="N1929" i="2"/>
  <c r="M1929" i="2"/>
  <c r="L1929" i="2"/>
  <c r="K1929" i="2"/>
  <c r="J1929" i="2"/>
  <c r="I1929" i="2"/>
  <c r="H1929" i="2"/>
  <c r="G1929" i="2"/>
  <c r="Q1928" i="2"/>
  <c r="P1928" i="2"/>
  <c r="O1928" i="2"/>
  <c r="N1928" i="2"/>
  <c r="M1928" i="2"/>
  <c r="L1928" i="2"/>
  <c r="K1928" i="2"/>
  <c r="J1928" i="2"/>
  <c r="I1928" i="2"/>
  <c r="H1928" i="2"/>
  <c r="G1928" i="2"/>
  <c r="Q1927" i="2"/>
  <c r="P1927" i="2"/>
  <c r="O1927" i="2"/>
  <c r="N1927" i="2"/>
  <c r="M1927" i="2"/>
  <c r="L1927" i="2"/>
  <c r="K1927" i="2"/>
  <c r="J1927" i="2"/>
  <c r="I1927" i="2"/>
  <c r="H1927" i="2"/>
  <c r="G1927" i="2"/>
  <c r="Q1926" i="2"/>
  <c r="P1926" i="2"/>
  <c r="O1926" i="2"/>
  <c r="N1926" i="2"/>
  <c r="M1926" i="2"/>
  <c r="L1926" i="2"/>
  <c r="K1926" i="2"/>
  <c r="J1926" i="2"/>
  <c r="I1926" i="2"/>
  <c r="H1926" i="2"/>
  <c r="G1926" i="2"/>
  <c r="Q1925" i="2"/>
  <c r="P1925" i="2"/>
  <c r="O1925" i="2"/>
  <c r="N1925" i="2"/>
  <c r="M1925" i="2"/>
  <c r="L1925" i="2"/>
  <c r="K1925" i="2"/>
  <c r="J1925" i="2"/>
  <c r="I1925" i="2"/>
  <c r="H1925" i="2"/>
  <c r="G1925" i="2"/>
  <c r="Q1924" i="2"/>
  <c r="P1924" i="2"/>
  <c r="O1924" i="2"/>
  <c r="N1924" i="2"/>
  <c r="M1924" i="2"/>
  <c r="L1924" i="2"/>
  <c r="K1924" i="2"/>
  <c r="J1924" i="2"/>
  <c r="I1924" i="2"/>
  <c r="H1924" i="2"/>
  <c r="G1924" i="2"/>
  <c r="Q1923" i="2"/>
  <c r="P1923" i="2"/>
  <c r="O1923" i="2"/>
  <c r="N1923" i="2"/>
  <c r="M1923" i="2"/>
  <c r="L1923" i="2"/>
  <c r="K1923" i="2"/>
  <c r="J1923" i="2"/>
  <c r="I1923" i="2"/>
  <c r="H1923" i="2"/>
  <c r="G1923" i="2"/>
  <c r="Q1922" i="2"/>
  <c r="P1922" i="2"/>
  <c r="O1922" i="2"/>
  <c r="N1922" i="2"/>
  <c r="M1922" i="2"/>
  <c r="L1922" i="2"/>
  <c r="K1922" i="2"/>
  <c r="J1922" i="2"/>
  <c r="I1922" i="2"/>
  <c r="H1922" i="2"/>
  <c r="G1922" i="2"/>
  <c r="Q1921" i="2"/>
  <c r="P1921" i="2"/>
  <c r="O1921" i="2"/>
  <c r="N1921" i="2"/>
  <c r="M1921" i="2"/>
  <c r="L1921" i="2"/>
  <c r="K1921" i="2"/>
  <c r="J1921" i="2"/>
  <c r="I1921" i="2"/>
  <c r="H1921" i="2"/>
  <c r="G1921" i="2"/>
  <c r="Q1920" i="2"/>
  <c r="P1920" i="2"/>
  <c r="O1920" i="2"/>
  <c r="N1920" i="2"/>
  <c r="M1920" i="2"/>
  <c r="L1920" i="2"/>
  <c r="K1920" i="2"/>
  <c r="J1920" i="2"/>
  <c r="I1920" i="2"/>
  <c r="H1920" i="2"/>
  <c r="G1920" i="2"/>
  <c r="Q1919" i="2"/>
  <c r="P1919" i="2"/>
  <c r="O1919" i="2"/>
  <c r="N1919" i="2"/>
  <c r="M1919" i="2"/>
  <c r="L1919" i="2"/>
  <c r="K1919" i="2"/>
  <c r="J1919" i="2"/>
  <c r="I1919" i="2"/>
  <c r="H1919" i="2"/>
  <c r="G1919" i="2"/>
  <c r="Q1918" i="2"/>
  <c r="P1918" i="2"/>
  <c r="O1918" i="2"/>
  <c r="N1918" i="2"/>
  <c r="M1918" i="2"/>
  <c r="L1918" i="2"/>
  <c r="K1918" i="2"/>
  <c r="J1918" i="2"/>
  <c r="I1918" i="2"/>
  <c r="H1918" i="2"/>
  <c r="G1918" i="2"/>
  <c r="Q1917" i="2"/>
  <c r="P1917" i="2"/>
  <c r="O1917" i="2"/>
  <c r="N1917" i="2"/>
  <c r="M1917" i="2"/>
  <c r="L1917" i="2"/>
  <c r="K1917" i="2"/>
  <c r="J1917" i="2"/>
  <c r="I1917" i="2"/>
  <c r="H1917" i="2"/>
  <c r="G1917" i="2"/>
  <c r="Q1916" i="2"/>
  <c r="P1916" i="2"/>
  <c r="O1916" i="2"/>
  <c r="N1916" i="2"/>
  <c r="M1916" i="2"/>
  <c r="L1916" i="2"/>
  <c r="K1916" i="2"/>
  <c r="J1916" i="2"/>
  <c r="I1916" i="2"/>
  <c r="H1916" i="2"/>
  <c r="G1916" i="2"/>
  <c r="Q1915" i="2"/>
  <c r="P1915" i="2"/>
  <c r="O1915" i="2"/>
  <c r="N1915" i="2"/>
  <c r="M1915" i="2"/>
  <c r="L1915" i="2"/>
  <c r="K1915" i="2"/>
  <c r="J1915" i="2"/>
  <c r="I1915" i="2"/>
  <c r="H1915" i="2"/>
  <c r="G1915" i="2"/>
  <c r="Q1914" i="2"/>
  <c r="P1914" i="2"/>
  <c r="O1914" i="2"/>
  <c r="N1914" i="2"/>
  <c r="M1914" i="2"/>
  <c r="L1914" i="2"/>
  <c r="K1914" i="2"/>
  <c r="J1914" i="2"/>
  <c r="I1914" i="2"/>
  <c r="H1914" i="2"/>
  <c r="G1914" i="2"/>
  <c r="Q1913" i="2"/>
  <c r="P1913" i="2"/>
  <c r="O1913" i="2"/>
  <c r="N1913" i="2"/>
  <c r="M1913" i="2"/>
  <c r="L1913" i="2"/>
  <c r="K1913" i="2"/>
  <c r="J1913" i="2"/>
  <c r="I1913" i="2"/>
  <c r="H1913" i="2"/>
  <c r="G1913" i="2"/>
  <c r="Q1912" i="2"/>
  <c r="P1912" i="2"/>
  <c r="O1912" i="2"/>
  <c r="N1912" i="2"/>
  <c r="M1912" i="2"/>
  <c r="L1912" i="2"/>
  <c r="K1912" i="2"/>
  <c r="J1912" i="2"/>
  <c r="I1912" i="2"/>
  <c r="H1912" i="2"/>
  <c r="G1912" i="2"/>
  <c r="Q1911" i="2"/>
  <c r="P1911" i="2"/>
  <c r="O1911" i="2"/>
  <c r="N1911" i="2"/>
  <c r="M1911" i="2"/>
  <c r="L1911" i="2"/>
  <c r="K1911" i="2"/>
  <c r="J1911" i="2"/>
  <c r="I1911" i="2"/>
  <c r="H1911" i="2"/>
  <c r="G1911" i="2"/>
  <c r="Q1910" i="2"/>
  <c r="P1910" i="2"/>
  <c r="O1910" i="2"/>
  <c r="N1910" i="2"/>
  <c r="M1910" i="2"/>
  <c r="L1910" i="2"/>
  <c r="K1910" i="2"/>
  <c r="J1910" i="2"/>
  <c r="I1910" i="2"/>
  <c r="H1910" i="2"/>
  <c r="G1910" i="2"/>
  <c r="Q1909" i="2"/>
  <c r="P1909" i="2"/>
  <c r="O1909" i="2"/>
  <c r="N1909" i="2"/>
  <c r="M1909" i="2"/>
  <c r="L1909" i="2"/>
  <c r="K1909" i="2"/>
  <c r="J1909" i="2"/>
  <c r="I1909" i="2"/>
  <c r="H1909" i="2"/>
  <c r="G1909" i="2"/>
  <c r="Q1908" i="2"/>
  <c r="P1908" i="2"/>
  <c r="O1908" i="2"/>
  <c r="N1908" i="2"/>
  <c r="M1908" i="2"/>
  <c r="L1908" i="2"/>
  <c r="K1908" i="2"/>
  <c r="J1908" i="2"/>
  <c r="I1908" i="2"/>
  <c r="H1908" i="2"/>
  <c r="G1908" i="2"/>
  <c r="Q1907" i="2"/>
  <c r="P1907" i="2"/>
  <c r="O1907" i="2"/>
  <c r="N1907" i="2"/>
  <c r="M1907" i="2"/>
  <c r="L1907" i="2"/>
  <c r="K1907" i="2"/>
  <c r="J1907" i="2"/>
  <c r="I1907" i="2"/>
  <c r="H1907" i="2"/>
  <c r="G1907" i="2"/>
  <c r="Q1906" i="2"/>
  <c r="P1906" i="2"/>
  <c r="O1906" i="2"/>
  <c r="N1906" i="2"/>
  <c r="M1906" i="2"/>
  <c r="L1906" i="2"/>
  <c r="K1906" i="2"/>
  <c r="J1906" i="2"/>
  <c r="I1906" i="2"/>
  <c r="H1906" i="2"/>
  <c r="G1906" i="2"/>
  <c r="Q1905" i="2"/>
  <c r="P1905" i="2"/>
  <c r="O1905" i="2"/>
  <c r="N1905" i="2"/>
  <c r="M1905" i="2"/>
  <c r="L1905" i="2"/>
  <c r="K1905" i="2"/>
  <c r="J1905" i="2"/>
  <c r="I1905" i="2"/>
  <c r="H1905" i="2"/>
  <c r="G1905" i="2"/>
  <c r="Q1904" i="2"/>
  <c r="P1904" i="2"/>
  <c r="O1904" i="2"/>
  <c r="N1904" i="2"/>
  <c r="M1904" i="2"/>
  <c r="L1904" i="2"/>
  <c r="K1904" i="2"/>
  <c r="J1904" i="2"/>
  <c r="I1904" i="2"/>
  <c r="H1904" i="2"/>
  <c r="G1904" i="2"/>
  <c r="Q1903" i="2"/>
  <c r="P1903" i="2"/>
  <c r="O1903" i="2"/>
  <c r="N1903" i="2"/>
  <c r="M1903" i="2"/>
  <c r="L1903" i="2"/>
  <c r="K1903" i="2"/>
  <c r="J1903" i="2"/>
  <c r="I1903" i="2"/>
  <c r="H1903" i="2"/>
  <c r="G1903" i="2"/>
  <c r="Q1902" i="2"/>
  <c r="P1902" i="2"/>
  <c r="O1902" i="2"/>
  <c r="N1902" i="2"/>
  <c r="M1902" i="2"/>
  <c r="L1902" i="2"/>
  <c r="K1902" i="2"/>
  <c r="J1902" i="2"/>
  <c r="I1902" i="2"/>
  <c r="H1902" i="2"/>
  <c r="G1902" i="2"/>
  <c r="Q1901" i="2"/>
  <c r="P1901" i="2"/>
  <c r="O1901" i="2"/>
  <c r="N1901" i="2"/>
  <c r="M1901" i="2"/>
  <c r="L1901" i="2"/>
  <c r="K1901" i="2"/>
  <c r="J1901" i="2"/>
  <c r="I1901" i="2"/>
  <c r="H1901" i="2"/>
  <c r="G1901" i="2"/>
  <c r="Q1900" i="2"/>
  <c r="P1900" i="2"/>
  <c r="O1900" i="2"/>
  <c r="N1900" i="2"/>
  <c r="M1900" i="2"/>
  <c r="L1900" i="2"/>
  <c r="K1900" i="2"/>
  <c r="J1900" i="2"/>
  <c r="I1900" i="2"/>
  <c r="H1900" i="2"/>
  <c r="G1900" i="2"/>
  <c r="Q1899" i="2"/>
  <c r="P1899" i="2"/>
  <c r="O1899" i="2"/>
  <c r="N1899" i="2"/>
  <c r="M1899" i="2"/>
  <c r="L1899" i="2"/>
  <c r="K1899" i="2"/>
  <c r="J1899" i="2"/>
  <c r="I1899" i="2"/>
  <c r="H1899" i="2"/>
  <c r="G1899" i="2"/>
  <c r="Q1898" i="2"/>
  <c r="P1898" i="2"/>
  <c r="O1898" i="2"/>
  <c r="N1898" i="2"/>
  <c r="M1898" i="2"/>
  <c r="L1898" i="2"/>
  <c r="K1898" i="2"/>
  <c r="J1898" i="2"/>
  <c r="I1898" i="2"/>
  <c r="H1898" i="2"/>
  <c r="G1898" i="2"/>
  <c r="Q1897" i="2"/>
  <c r="P1897" i="2"/>
  <c r="O1897" i="2"/>
  <c r="N1897" i="2"/>
  <c r="M1897" i="2"/>
  <c r="L1897" i="2"/>
  <c r="K1897" i="2"/>
  <c r="J1897" i="2"/>
  <c r="I1897" i="2"/>
  <c r="H1897" i="2"/>
  <c r="G1897" i="2"/>
  <c r="Q1896" i="2"/>
  <c r="P1896" i="2"/>
  <c r="O1896" i="2"/>
  <c r="N1896" i="2"/>
  <c r="M1896" i="2"/>
  <c r="L1896" i="2"/>
  <c r="K1896" i="2"/>
  <c r="J1896" i="2"/>
  <c r="I1896" i="2"/>
  <c r="H1896" i="2"/>
  <c r="G1896" i="2"/>
  <c r="Q1895" i="2"/>
  <c r="P1895" i="2"/>
  <c r="O1895" i="2"/>
  <c r="N1895" i="2"/>
  <c r="M1895" i="2"/>
  <c r="L1895" i="2"/>
  <c r="K1895" i="2"/>
  <c r="J1895" i="2"/>
  <c r="I1895" i="2"/>
  <c r="H1895" i="2"/>
  <c r="G1895" i="2"/>
  <c r="Q1894" i="2"/>
  <c r="P1894" i="2"/>
  <c r="O1894" i="2"/>
  <c r="N1894" i="2"/>
  <c r="M1894" i="2"/>
  <c r="L1894" i="2"/>
  <c r="K1894" i="2"/>
  <c r="J1894" i="2"/>
  <c r="I1894" i="2"/>
  <c r="H1894" i="2"/>
  <c r="G1894" i="2"/>
  <c r="Q1893" i="2"/>
  <c r="P1893" i="2"/>
  <c r="O1893" i="2"/>
  <c r="N1893" i="2"/>
  <c r="M1893" i="2"/>
  <c r="L1893" i="2"/>
  <c r="K1893" i="2"/>
  <c r="J1893" i="2"/>
  <c r="I1893" i="2"/>
  <c r="H1893" i="2"/>
  <c r="G1893" i="2"/>
  <c r="Q1892" i="2"/>
  <c r="P1892" i="2"/>
  <c r="O1892" i="2"/>
  <c r="N1892" i="2"/>
  <c r="M1892" i="2"/>
  <c r="L1892" i="2"/>
  <c r="K1892" i="2"/>
  <c r="J1892" i="2"/>
  <c r="I1892" i="2"/>
  <c r="H1892" i="2"/>
  <c r="G1892" i="2"/>
  <c r="Q1891" i="2"/>
  <c r="P1891" i="2"/>
  <c r="O1891" i="2"/>
  <c r="N1891" i="2"/>
  <c r="M1891" i="2"/>
  <c r="L1891" i="2"/>
  <c r="K1891" i="2"/>
  <c r="J1891" i="2"/>
  <c r="I1891" i="2"/>
  <c r="H1891" i="2"/>
  <c r="G1891" i="2"/>
  <c r="Q1890" i="2"/>
  <c r="P1890" i="2"/>
  <c r="O1890" i="2"/>
  <c r="N1890" i="2"/>
  <c r="M1890" i="2"/>
  <c r="L1890" i="2"/>
  <c r="K1890" i="2"/>
  <c r="J1890" i="2"/>
  <c r="I1890" i="2"/>
  <c r="H1890" i="2"/>
  <c r="G1890" i="2"/>
  <c r="Q1889" i="2"/>
  <c r="P1889" i="2"/>
  <c r="O1889" i="2"/>
  <c r="N1889" i="2"/>
  <c r="M1889" i="2"/>
  <c r="L1889" i="2"/>
  <c r="K1889" i="2"/>
  <c r="J1889" i="2"/>
  <c r="I1889" i="2"/>
  <c r="H1889" i="2"/>
  <c r="G1889" i="2"/>
  <c r="Q1888" i="2"/>
  <c r="P1888" i="2"/>
  <c r="O1888" i="2"/>
  <c r="N1888" i="2"/>
  <c r="M1888" i="2"/>
  <c r="L1888" i="2"/>
  <c r="K1888" i="2"/>
  <c r="J1888" i="2"/>
  <c r="I1888" i="2"/>
  <c r="H1888" i="2"/>
  <c r="G1888" i="2"/>
  <c r="Q1887" i="2"/>
  <c r="P1887" i="2"/>
  <c r="O1887" i="2"/>
  <c r="N1887" i="2"/>
  <c r="M1887" i="2"/>
  <c r="L1887" i="2"/>
  <c r="K1887" i="2"/>
  <c r="J1887" i="2"/>
  <c r="I1887" i="2"/>
  <c r="H1887" i="2"/>
  <c r="G1887" i="2"/>
  <c r="Q1886" i="2"/>
  <c r="P1886" i="2"/>
  <c r="O1886" i="2"/>
  <c r="N1886" i="2"/>
  <c r="M1886" i="2"/>
  <c r="L1886" i="2"/>
  <c r="K1886" i="2"/>
  <c r="J1886" i="2"/>
  <c r="I1886" i="2"/>
  <c r="H1886" i="2"/>
  <c r="G1886" i="2"/>
  <c r="Q1885" i="2"/>
  <c r="P1885" i="2"/>
  <c r="O1885" i="2"/>
  <c r="N1885" i="2"/>
  <c r="M1885" i="2"/>
  <c r="L1885" i="2"/>
  <c r="K1885" i="2"/>
  <c r="J1885" i="2"/>
  <c r="I1885" i="2"/>
  <c r="H1885" i="2"/>
  <c r="G1885" i="2"/>
  <c r="Q1884" i="2"/>
  <c r="P1884" i="2"/>
  <c r="O1884" i="2"/>
  <c r="N1884" i="2"/>
  <c r="M1884" i="2"/>
  <c r="L1884" i="2"/>
  <c r="K1884" i="2"/>
  <c r="J1884" i="2"/>
  <c r="I1884" i="2"/>
  <c r="H1884" i="2"/>
  <c r="G1884" i="2"/>
  <c r="Q1883" i="2"/>
  <c r="P1883" i="2"/>
  <c r="O1883" i="2"/>
  <c r="N1883" i="2"/>
  <c r="M1883" i="2"/>
  <c r="L1883" i="2"/>
  <c r="K1883" i="2"/>
  <c r="J1883" i="2"/>
  <c r="I1883" i="2"/>
  <c r="H1883" i="2"/>
  <c r="G1883" i="2"/>
  <c r="Q1882" i="2"/>
  <c r="P1882" i="2"/>
  <c r="O1882" i="2"/>
  <c r="N1882" i="2"/>
  <c r="M1882" i="2"/>
  <c r="L1882" i="2"/>
  <c r="K1882" i="2"/>
  <c r="J1882" i="2"/>
  <c r="I1882" i="2"/>
  <c r="H1882" i="2"/>
  <c r="G1882" i="2"/>
  <c r="Q1881" i="2"/>
  <c r="P1881" i="2"/>
  <c r="O1881" i="2"/>
  <c r="N1881" i="2"/>
  <c r="M1881" i="2"/>
  <c r="L1881" i="2"/>
  <c r="K1881" i="2"/>
  <c r="J1881" i="2"/>
  <c r="I1881" i="2"/>
  <c r="H1881" i="2"/>
  <c r="G1881" i="2"/>
  <c r="Q1880" i="2"/>
  <c r="P1880" i="2"/>
  <c r="O1880" i="2"/>
  <c r="N1880" i="2"/>
  <c r="M1880" i="2"/>
  <c r="L1880" i="2"/>
  <c r="K1880" i="2"/>
  <c r="J1880" i="2"/>
  <c r="I1880" i="2"/>
  <c r="H1880" i="2"/>
  <c r="G1880" i="2"/>
  <c r="Q1879" i="2"/>
  <c r="P1879" i="2"/>
  <c r="O1879" i="2"/>
  <c r="N1879" i="2"/>
  <c r="M1879" i="2"/>
  <c r="L1879" i="2"/>
  <c r="K1879" i="2"/>
  <c r="J1879" i="2"/>
  <c r="I1879" i="2"/>
  <c r="H1879" i="2"/>
  <c r="G1879" i="2"/>
  <c r="Q1878" i="2"/>
  <c r="P1878" i="2"/>
  <c r="O1878" i="2"/>
  <c r="N1878" i="2"/>
  <c r="M1878" i="2"/>
  <c r="L1878" i="2"/>
  <c r="K1878" i="2"/>
  <c r="J1878" i="2"/>
  <c r="I1878" i="2"/>
  <c r="H1878" i="2"/>
  <c r="G1878" i="2"/>
  <c r="Q1877" i="2"/>
  <c r="P1877" i="2"/>
  <c r="O1877" i="2"/>
  <c r="N1877" i="2"/>
  <c r="M1877" i="2"/>
  <c r="L1877" i="2"/>
  <c r="K1877" i="2"/>
  <c r="J1877" i="2"/>
  <c r="I1877" i="2"/>
  <c r="H1877" i="2"/>
  <c r="G1877" i="2"/>
  <c r="Q1876" i="2"/>
  <c r="P1876" i="2"/>
  <c r="O1876" i="2"/>
  <c r="N1876" i="2"/>
  <c r="M1876" i="2"/>
  <c r="L1876" i="2"/>
  <c r="K1876" i="2"/>
  <c r="J1876" i="2"/>
  <c r="I1876" i="2"/>
  <c r="H1876" i="2"/>
  <c r="G1876" i="2"/>
  <c r="Q1875" i="2"/>
  <c r="P1875" i="2"/>
  <c r="O1875" i="2"/>
  <c r="N1875" i="2"/>
  <c r="M1875" i="2"/>
  <c r="L1875" i="2"/>
  <c r="K1875" i="2"/>
  <c r="J1875" i="2"/>
  <c r="I1875" i="2"/>
  <c r="H1875" i="2"/>
  <c r="G1875" i="2"/>
  <c r="Q1874" i="2"/>
  <c r="P1874" i="2"/>
  <c r="O1874" i="2"/>
  <c r="N1874" i="2"/>
  <c r="M1874" i="2"/>
  <c r="L1874" i="2"/>
  <c r="K1874" i="2"/>
  <c r="J1874" i="2"/>
  <c r="I1874" i="2"/>
  <c r="H1874" i="2"/>
  <c r="G1874" i="2"/>
  <c r="Q1873" i="2"/>
  <c r="P1873" i="2"/>
  <c r="O1873" i="2"/>
  <c r="N1873" i="2"/>
  <c r="M1873" i="2"/>
  <c r="L1873" i="2"/>
  <c r="K1873" i="2"/>
  <c r="J1873" i="2"/>
  <c r="I1873" i="2"/>
  <c r="H1873" i="2"/>
  <c r="G1873" i="2"/>
  <c r="Q1872" i="2"/>
  <c r="P1872" i="2"/>
  <c r="O1872" i="2"/>
  <c r="N1872" i="2"/>
  <c r="M1872" i="2"/>
  <c r="L1872" i="2"/>
  <c r="K1872" i="2"/>
  <c r="J1872" i="2"/>
  <c r="I1872" i="2"/>
  <c r="H1872" i="2"/>
  <c r="G1872" i="2"/>
  <c r="Q1871" i="2"/>
  <c r="P1871" i="2"/>
  <c r="O1871" i="2"/>
  <c r="N1871" i="2"/>
  <c r="M1871" i="2"/>
  <c r="L1871" i="2"/>
  <c r="K1871" i="2"/>
  <c r="J1871" i="2"/>
  <c r="I1871" i="2"/>
  <c r="H1871" i="2"/>
  <c r="G1871" i="2"/>
  <c r="Q1870" i="2"/>
  <c r="P1870" i="2"/>
  <c r="O1870" i="2"/>
  <c r="N1870" i="2"/>
  <c r="M1870" i="2"/>
  <c r="L1870" i="2"/>
  <c r="K1870" i="2"/>
  <c r="J1870" i="2"/>
  <c r="I1870" i="2"/>
  <c r="H1870" i="2"/>
  <c r="G1870" i="2"/>
  <c r="Q1869" i="2"/>
  <c r="P1869" i="2"/>
  <c r="O1869" i="2"/>
  <c r="N1869" i="2"/>
  <c r="M1869" i="2"/>
  <c r="L1869" i="2"/>
  <c r="K1869" i="2"/>
  <c r="J1869" i="2"/>
  <c r="I1869" i="2"/>
  <c r="H1869" i="2"/>
  <c r="G1869" i="2"/>
  <c r="Q1868" i="2"/>
  <c r="P1868" i="2"/>
  <c r="O1868" i="2"/>
  <c r="N1868" i="2"/>
  <c r="M1868" i="2"/>
  <c r="L1868" i="2"/>
  <c r="K1868" i="2"/>
  <c r="J1868" i="2"/>
  <c r="I1868" i="2"/>
  <c r="H1868" i="2"/>
  <c r="G1868" i="2"/>
  <c r="Q1867" i="2"/>
  <c r="P1867" i="2"/>
  <c r="O1867" i="2"/>
  <c r="N1867" i="2"/>
  <c r="M1867" i="2"/>
  <c r="L1867" i="2"/>
  <c r="K1867" i="2"/>
  <c r="J1867" i="2"/>
  <c r="I1867" i="2"/>
  <c r="H1867" i="2"/>
  <c r="G1867" i="2"/>
  <c r="Q1866" i="2"/>
  <c r="P1866" i="2"/>
  <c r="O1866" i="2"/>
  <c r="N1866" i="2"/>
  <c r="M1866" i="2"/>
  <c r="L1866" i="2"/>
  <c r="K1866" i="2"/>
  <c r="J1866" i="2"/>
  <c r="I1866" i="2"/>
  <c r="H1866" i="2"/>
  <c r="G1866" i="2"/>
  <c r="Q1865" i="2"/>
  <c r="P1865" i="2"/>
  <c r="O1865" i="2"/>
  <c r="N1865" i="2"/>
  <c r="M1865" i="2"/>
  <c r="L1865" i="2"/>
  <c r="K1865" i="2"/>
  <c r="J1865" i="2"/>
  <c r="I1865" i="2"/>
  <c r="H1865" i="2"/>
  <c r="G1865" i="2"/>
  <c r="Q1864" i="2"/>
  <c r="P1864" i="2"/>
  <c r="O1864" i="2"/>
  <c r="N1864" i="2"/>
  <c r="M1864" i="2"/>
  <c r="L1864" i="2"/>
  <c r="K1864" i="2"/>
  <c r="J1864" i="2"/>
  <c r="I1864" i="2"/>
  <c r="H1864" i="2"/>
  <c r="G1864" i="2"/>
  <c r="Q1863" i="2"/>
  <c r="P1863" i="2"/>
  <c r="O1863" i="2"/>
  <c r="N1863" i="2"/>
  <c r="M1863" i="2"/>
  <c r="L1863" i="2"/>
  <c r="K1863" i="2"/>
  <c r="J1863" i="2"/>
  <c r="I1863" i="2"/>
  <c r="H1863" i="2"/>
  <c r="G1863" i="2"/>
  <c r="Q1862" i="2"/>
  <c r="P1862" i="2"/>
  <c r="O1862" i="2"/>
  <c r="N1862" i="2"/>
  <c r="M1862" i="2"/>
  <c r="L1862" i="2"/>
  <c r="K1862" i="2"/>
  <c r="J1862" i="2"/>
  <c r="I1862" i="2"/>
  <c r="H1862" i="2"/>
  <c r="G1862" i="2"/>
  <c r="Q1861" i="2"/>
  <c r="P1861" i="2"/>
  <c r="O1861" i="2"/>
  <c r="N1861" i="2"/>
  <c r="M1861" i="2"/>
  <c r="L1861" i="2"/>
  <c r="K1861" i="2"/>
  <c r="J1861" i="2"/>
  <c r="I1861" i="2"/>
  <c r="H1861" i="2"/>
  <c r="G1861" i="2"/>
  <c r="Q1860" i="2"/>
  <c r="P1860" i="2"/>
  <c r="O1860" i="2"/>
  <c r="N1860" i="2"/>
  <c r="M1860" i="2"/>
  <c r="L1860" i="2"/>
  <c r="K1860" i="2"/>
  <c r="J1860" i="2"/>
  <c r="I1860" i="2"/>
  <c r="H1860" i="2"/>
  <c r="G1860" i="2"/>
  <c r="Q1859" i="2"/>
  <c r="P1859" i="2"/>
  <c r="O1859" i="2"/>
  <c r="N1859" i="2"/>
  <c r="M1859" i="2"/>
  <c r="L1859" i="2"/>
  <c r="K1859" i="2"/>
  <c r="J1859" i="2"/>
  <c r="I1859" i="2"/>
  <c r="H1859" i="2"/>
  <c r="G1859" i="2"/>
  <c r="Q1858" i="2"/>
  <c r="P1858" i="2"/>
  <c r="O1858" i="2"/>
  <c r="N1858" i="2"/>
  <c r="M1858" i="2"/>
  <c r="L1858" i="2"/>
  <c r="K1858" i="2"/>
  <c r="J1858" i="2"/>
  <c r="I1858" i="2"/>
  <c r="H1858" i="2"/>
  <c r="G1858" i="2"/>
  <c r="Q1857" i="2"/>
  <c r="P1857" i="2"/>
  <c r="O1857" i="2"/>
  <c r="N1857" i="2"/>
  <c r="M1857" i="2"/>
  <c r="L1857" i="2"/>
  <c r="K1857" i="2"/>
  <c r="J1857" i="2"/>
  <c r="I1857" i="2"/>
  <c r="H1857" i="2"/>
  <c r="G1857" i="2"/>
  <c r="Q1856" i="2"/>
  <c r="P1856" i="2"/>
  <c r="O1856" i="2"/>
  <c r="N1856" i="2"/>
  <c r="M1856" i="2"/>
  <c r="L1856" i="2"/>
  <c r="K1856" i="2"/>
  <c r="J1856" i="2"/>
  <c r="I1856" i="2"/>
  <c r="H1856" i="2"/>
  <c r="G1856" i="2"/>
  <c r="Q1855" i="2"/>
  <c r="P1855" i="2"/>
  <c r="O1855" i="2"/>
  <c r="N1855" i="2"/>
  <c r="M1855" i="2"/>
  <c r="L1855" i="2"/>
  <c r="K1855" i="2"/>
  <c r="J1855" i="2"/>
  <c r="I1855" i="2"/>
  <c r="H1855" i="2"/>
  <c r="G1855" i="2"/>
  <c r="Q1854" i="2"/>
  <c r="P1854" i="2"/>
  <c r="O1854" i="2"/>
  <c r="N1854" i="2"/>
  <c r="M1854" i="2"/>
  <c r="L1854" i="2"/>
  <c r="K1854" i="2"/>
  <c r="J1854" i="2"/>
  <c r="I1854" i="2"/>
  <c r="H1854" i="2"/>
  <c r="G1854" i="2"/>
  <c r="Q1853" i="2"/>
  <c r="P1853" i="2"/>
  <c r="O1853" i="2"/>
  <c r="N1853" i="2"/>
  <c r="M1853" i="2"/>
  <c r="L1853" i="2"/>
  <c r="K1853" i="2"/>
  <c r="J1853" i="2"/>
  <c r="I1853" i="2"/>
  <c r="H1853" i="2"/>
  <c r="G1853" i="2"/>
  <c r="Q1852" i="2"/>
  <c r="P1852" i="2"/>
  <c r="O1852" i="2"/>
  <c r="N1852" i="2"/>
  <c r="M1852" i="2"/>
  <c r="L1852" i="2"/>
  <c r="K1852" i="2"/>
  <c r="J1852" i="2"/>
  <c r="I1852" i="2"/>
  <c r="H1852" i="2"/>
  <c r="G1852" i="2"/>
  <c r="Q1851" i="2"/>
  <c r="P1851" i="2"/>
  <c r="O1851" i="2"/>
  <c r="N1851" i="2"/>
  <c r="M1851" i="2"/>
  <c r="L1851" i="2"/>
  <c r="K1851" i="2"/>
  <c r="J1851" i="2"/>
  <c r="I1851" i="2"/>
  <c r="H1851" i="2"/>
  <c r="G1851" i="2"/>
  <c r="Q1850" i="2"/>
  <c r="P1850" i="2"/>
  <c r="O1850" i="2"/>
  <c r="N1850" i="2"/>
  <c r="M1850" i="2"/>
  <c r="L1850" i="2"/>
  <c r="K1850" i="2"/>
  <c r="J1850" i="2"/>
  <c r="I1850" i="2"/>
  <c r="H1850" i="2"/>
  <c r="G1850" i="2"/>
  <c r="Q1849" i="2"/>
  <c r="P1849" i="2"/>
  <c r="O1849" i="2"/>
  <c r="N1849" i="2"/>
  <c r="M1849" i="2"/>
  <c r="L1849" i="2"/>
  <c r="K1849" i="2"/>
  <c r="J1849" i="2"/>
  <c r="I1849" i="2"/>
  <c r="H1849" i="2"/>
  <c r="G1849" i="2"/>
  <c r="Q1848" i="2"/>
  <c r="P1848" i="2"/>
  <c r="O1848" i="2"/>
  <c r="N1848" i="2"/>
  <c r="M1848" i="2"/>
  <c r="L1848" i="2"/>
  <c r="K1848" i="2"/>
  <c r="J1848" i="2"/>
  <c r="I1848" i="2"/>
  <c r="H1848" i="2"/>
  <c r="G1848" i="2"/>
  <c r="Q1847" i="2"/>
  <c r="P1847" i="2"/>
  <c r="O1847" i="2"/>
  <c r="N1847" i="2"/>
  <c r="M1847" i="2"/>
  <c r="L1847" i="2"/>
  <c r="K1847" i="2"/>
  <c r="J1847" i="2"/>
  <c r="I1847" i="2"/>
  <c r="H1847" i="2"/>
  <c r="G1847" i="2"/>
  <c r="Q1846" i="2"/>
  <c r="P1846" i="2"/>
  <c r="O1846" i="2"/>
  <c r="N1846" i="2"/>
  <c r="M1846" i="2"/>
  <c r="L1846" i="2"/>
  <c r="K1846" i="2"/>
  <c r="J1846" i="2"/>
  <c r="I1846" i="2"/>
  <c r="H1846" i="2"/>
  <c r="G1846" i="2"/>
  <c r="Q1845" i="2"/>
  <c r="P1845" i="2"/>
  <c r="O1845" i="2"/>
  <c r="N1845" i="2"/>
  <c r="M1845" i="2"/>
  <c r="L1845" i="2"/>
  <c r="K1845" i="2"/>
  <c r="J1845" i="2"/>
  <c r="I1845" i="2"/>
  <c r="H1845" i="2"/>
  <c r="G1845" i="2"/>
  <c r="Q1844" i="2"/>
  <c r="P1844" i="2"/>
  <c r="O1844" i="2"/>
  <c r="N1844" i="2"/>
  <c r="M1844" i="2"/>
  <c r="L1844" i="2"/>
  <c r="K1844" i="2"/>
  <c r="J1844" i="2"/>
  <c r="I1844" i="2"/>
  <c r="H1844" i="2"/>
  <c r="G1844" i="2"/>
  <c r="Q1843" i="2"/>
  <c r="P1843" i="2"/>
  <c r="O1843" i="2"/>
  <c r="N1843" i="2"/>
  <c r="M1843" i="2"/>
  <c r="L1843" i="2"/>
  <c r="K1843" i="2"/>
  <c r="J1843" i="2"/>
  <c r="I1843" i="2"/>
  <c r="H1843" i="2"/>
  <c r="G1843" i="2"/>
  <c r="Q1842" i="2"/>
  <c r="P1842" i="2"/>
  <c r="O1842" i="2"/>
  <c r="N1842" i="2"/>
  <c r="M1842" i="2"/>
  <c r="L1842" i="2"/>
  <c r="K1842" i="2"/>
  <c r="J1842" i="2"/>
  <c r="I1842" i="2"/>
  <c r="H1842" i="2"/>
  <c r="G1842" i="2"/>
  <c r="Q1841" i="2"/>
  <c r="P1841" i="2"/>
  <c r="O1841" i="2"/>
  <c r="N1841" i="2"/>
  <c r="M1841" i="2"/>
  <c r="L1841" i="2"/>
  <c r="K1841" i="2"/>
  <c r="J1841" i="2"/>
  <c r="I1841" i="2"/>
  <c r="H1841" i="2"/>
  <c r="G1841" i="2"/>
  <c r="Q1840" i="2"/>
  <c r="P1840" i="2"/>
  <c r="O1840" i="2"/>
  <c r="N1840" i="2"/>
  <c r="M1840" i="2"/>
  <c r="L1840" i="2"/>
  <c r="K1840" i="2"/>
  <c r="J1840" i="2"/>
  <c r="I1840" i="2"/>
  <c r="H1840" i="2"/>
  <c r="G1840" i="2"/>
  <c r="Q1839" i="2"/>
  <c r="P1839" i="2"/>
  <c r="O1839" i="2"/>
  <c r="N1839" i="2"/>
  <c r="M1839" i="2"/>
  <c r="L1839" i="2"/>
  <c r="K1839" i="2"/>
  <c r="J1839" i="2"/>
  <c r="I1839" i="2"/>
  <c r="H1839" i="2"/>
  <c r="G1839" i="2"/>
  <c r="Q1838" i="2"/>
  <c r="P1838" i="2"/>
  <c r="O1838" i="2"/>
  <c r="N1838" i="2"/>
  <c r="M1838" i="2"/>
  <c r="L1838" i="2"/>
  <c r="K1838" i="2"/>
  <c r="J1838" i="2"/>
  <c r="I1838" i="2"/>
  <c r="H1838" i="2"/>
  <c r="G1838" i="2"/>
  <c r="Q1837" i="2"/>
  <c r="P1837" i="2"/>
  <c r="O1837" i="2"/>
  <c r="N1837" i="2"/>
  <c r="M1837" i="2"/>
  <c r="L1837" i="2"/>
  <c r="K1837" i="2"/>
  <c r="J1837" i="2"/>
  <c r="I1837" i="2"/>
  <c r="H1837" i="2"/>
  <c r="G1837" i="2"/>
  <c r="Q1836" i="2"/>
  <c r="P1836" i="2"/>
  <c r="O1836" i="2"/>
  <c r="N1836" i="2"/>
  <c r="M1836" i="2"/>
  <c r="L1836" i="2"/>
  <c r="K1836" i="2"/>
  <c r="J1836" i="2"/>
  <c r="I1836" i="2"/>
  <c r="H1836" i="2"/>
  <c r="G1836" i="2"/>
  <c r="Q1835" i="2"/>
  <c r="P1835" i="2"/>
  <c r="O1835" i="2"/>
  <c r="N1835" i="2"/>
  <c r="M1835" i="2"/>
  <c r="L1835" i="2"/>
  <c r="K1835" i="2"/>
  <c r="J1835" i="2"/>
  <c r="I1835" i="2"/>
  <c r="H1835" i="2"/>
  <c r="G1835" i="2"/>
  <c r="Q1834" i="2"/>
  <c r="P1834" i="2"/>
  <c r="O1834" i="2"/>
  <c r="N1834" i="2"/>
  <c r="M1834" i="2"/>
  <c r="L1834" i="2"/>
  <c r="K1834" i="2"/>
  <c r="J1834" i="2"/>
  <c r="I1834" i="2"/>
  <c r="H1834" i="2"/>
  <c r="G1834" i="2"/>
  <c r="Q1833" i="2"/>
  <c r="P1833" i="2"/>
  <c r="O1833" i="2"/>
  <c r="N1833" i="2"/>
  <c r="M1833" i="2"/>
  <c r="L1833" i="2"/>
  <c r="K1833" i="2"/>
  <c r="J1833" i="2"/>
  <c r="I1833" i="2"/>
  <c r="H1833" i="2"/>
  <c r="G1833" i="2"/>
  <c r="Q1832" i="2"/>
  <c r="P1832" i="2"/>
  <c r="O1832" i="2"/>
  <c r="N1832" i="2"/>
  <c r="M1832" i="2"/>
  <c r="L1832" i="2"/>
  <c r="K1832" i="2"/>
  <c r="J1832" i="2"/>
  <c r="I1832" i="2"/>
  <c r="H1832" i="2"/>
  <c r="G1832" i="2"/>
  <c r="Q1831" i="2"/>
  <c r="P1831" i="2"/>
  <c r="O1831" i="2"/>
  <c r="N1831" i="2"/>
  <c r="M1831" i="2"/>
  <c r="L1831" i="2"/>
  <c r="K1831" i="2"/>
  <c r="J1831" i="2"/>
  <c r="I1831" i="2"/>
  <c r="H1831" i="2"/>
  <c r="G1831" i="2"/>
  <c r="Q1830" i="2"/>
  <c r="P1830" i="2"/>
  <c r="O1830" i="2"/>
  <c r="N1830" i="2"/>
  <c r="M1830" i="2"/>
  <c r="L1830" i="2"/>
  <c r="K1830" i="2"/>
  <c r="J1830" i="2"/>
  <c r="I1830" i="2"/>
  <c r="H1830" i="2"/>
  <c r="G1830" i="2"/>
  <c r="Q1829" i="2"/>
  <c r="P1829" i="2"/>
  <c r="O1829" i="2"/>
  <c r="N1829" i="2"/>
  <c r="M1829" i="2"/>
  <c r="L1829" i="2"/>
  <c r="K1829" i="2"/>
  <c r="J1829" i="2"/>
  <c r="I1829" i="2"/>
  <c r="H1829" i="2"/>
  <c r="G1829" i="2"/>
  <c r="Q1828" i="2"/>
  <c r="P1828" i="2"/>
  <c r="O1828" i="2"/>
  <c r="N1828" i="2"/>
  <c r="M1828" i="2"/>
  <c r="L1828" i="2"/>
  <c r="K1828" i="2"/>
  <c r="J1828" i="2"/>
  <c r="I1828" i="2"/>
  <c r="H1828" i="2"/>
  <c r="G1828" i="2"/>
  <c r="Q1827" i="2"/>
  <c r="P1827" i="2"/>
  <c r="O1827" i="2"/>
  <c r="N1827" i="2"/>
  <c r="M1827" i="2"/>
  <c r="L1827" i="2"/>
  <c r="K1827" i="2"/>
  <c r="J1827" i="2"/>
  <c r="I1827" i="2"/>
  <c r="H1827" i="2"/>
  <c r="G1827" i="2"/>
  <c r="Q1826" i="2"/>
  <c r="P1826" i="2"/>
  <c r="O1826" i="2"/>
  <c r="N1826" i="2"/>
  <c r="M1826" i="2"/>
  <c r="L1826" i="2"/>
  <c r="K1826" i="2"/>
  <c r="J1826" i="2"/>
  <c r="I1826" i="2"/>
  <c r="H1826" i="2"/>
  <c r="G1826" i="2"/>
  <c r="Q1825" i="2"/>
  <c r="P1825" i="2"/>
  <c r="O1825" i="2"/>
  <c r="N1825" i="2"/>
  <c r="M1825" i="2"/>
  <c r="L1825" i="2"/>
  <c r="K1825" i="2"/>
  <c r="J1825" i="2"/>
  <c r="I1825" i="2"/>
  <c r="H1825" i="2"/>
  <c r="G1825" i="2"/>
  <c r="Q1824" i="2"/>
  <c r="P1824" i="2"/>
  <c r="O1824" i="2"/>
  <c r="N1824" i="2"/>
  <c r="M1824" i="2"/>
  <c r="L1824" i="2"/>
  <c r="K1824" i="2"/>
  <c r="J1824" i="2"/>
  <c r="I1824" i="2"/>
  <c r="H1824" i="2"/>
  <c r="G1824" i="2"/>
  <c r="Q1823" i="2"/>
  <c r="P1823" i="2"/>
  <c r="O1823" i="2"/>
  <c r="N1823" i="2"/>
  <c r="M1823" i="2"/>
  <c r="L1823" i="2"/>
  <c r="K1823" i="2"/>
  <c r="J1823" i="2"/>
  <c r="I1823" i="2"/>
  <c r="H1823" i="2"/>
  <c r="G1823" i="2"/>
  <c r="Q1822" i="2"/>
  <c r="P1822" i="2"/>
  <c r="O1822" i="2"/>
  <c r="N1822" i="2"/>
  <c r="M1822" i="2"/>
  <c r="L1822" i="2"/>
  <c r="K1822" i="2"/>
  <c r="J1822" i="2"/>
  <c r="I1822" i="2"/>
  <c r="H1822" i="2"/>
  <c r="G1822" i="2"/>
  <c r="Q1821" i="2"/>
  <c r="P1821" i="2"/>
  <c r="O1821" i="2"/>
  <c r="N1821" i="2"/>
  <c r="M1821" i="2"/>
  <c r="L1821" i="2"/>
  <c r="K1821" i="2"/>
  <c r="J1821" i="2"/>
  <c r="I1821" i="2"/>
  <c r="H1821" i="2"/>
  <c r="G1821" i="2"/>
  <c r="Q1820" i="2"/>
  <c r="P1820" i="2"/>
  <c r="O1820" i="2"/>
  <c r="N1820" i="2"/>
  <c r="M1820" i="2"/>
  <c r="L1820" i="2"/>
  <c r="K1820" i="2"/>
  <c r="J1820" i="2"/>
  <c r="I1820" i="2"/>
  <c r="H1820" i="2"/>
  <c r="G1820" i="2"/>
  <c r="Q1819" i="2"/>
  <c r="P1819" i="2"/>
  <c r="O1819" i="2"/>
  <c r="N1819" i="2"/>
  <c r="M1819" i="2"/>
  <c r="L1819" i="2"/>
  <c r="K1819" i="2"/>
  <c r="J1819" i="2"/>
  <c r="I1819" i="2"/>
  <c r="H1819" i="2"/>
  <c r="G1819" i="2"/>
  <c r="Q1818" i="2"/>
  <c r="P1818" i="2"/>
  <c r="O1818" i="2"/>
  <c r="N1818" i="2"/>
  <c r="M1818" i="2"/>
  <c r="L1818" i="2"/>
  <c r="K1818" i="2"/>
  <c r="J1818" i="2"/>
  <c r="I1818" i="2"/>
  <c r="H1818" i="2"/>
  <c r="G1818" i="2"/>
  <c r="Q1817" i="2"/>
  <c r="P1817" i="2"/>
  <c r="O1817" i="2"/>
  <c r="N1817" i="2"/>
  <c r="M1817" i="2"/>
  <c r="L1817" i="2"/>
  <c r="K1817" i="2"/>
  <c r="J1817" i="2"/>
  <c r="I1817" i="2"/>
  <c r="H1817" i="2"/>
  <c r="G1817" i="2"/>
  <c r="Q1816" i="2"/>
  <c r="P1816" i="2"/>
  <c r="O1816" i="2"/>
  <c r="N1816" i="2"/>
  <c r="M1816" i="2"/>
  <c r="L1816" i="2"/>
  <c r="K1816" i="2"/>
  <c r="J1816" i="2"/>
  <c r="I1816" i="2"/>
  <c r="H1816" i="2"/>
  <c r="G1816" i="2"/>
  <c r="Q1815" i="2"/>
  <c r="P1815" i="2"/>
  <c r="O1815" i="2"/>
  <c r="N1815" i="2"/>
  <c r="M1815" i="2"/>
  <c r="L1815" i="2"/>
  <c r="K1815" i="2"/>
  <c r="J1815" i="2"/>
  <c r="I1815" i="2"/>
  <c r="H1815" i="2"/>
  <c r="G1815" i="2"/>
  <c r="Q1814" i="2"/>
  <c r="P1814" i="2"/>
  <c r="O1814" i="2"/>
  <c r="N1814" i="2"/>
  <c r="M1814" i="2"/>
  <c r="L1814" i="2"/>
  <c r="K1814" i="2"/>
  <c r="J1814" i="2"/>
  <c r="I1814" i="2"/>
  <c r="H1814" i="2"/>
  <c r="G1814" i="2"/>
  <c r="Q1813" i="2"/>
  <c r="P1813" i="2"/>
  <c r="O1813" i="2"/>
  <c r="N1813" i="2"/>
  <c r="M1813" i="2"/>
  <c r="L1813" i="2"/>
  <c r="K1813" i="2"/>
  <c r="J1813" i="2"/>
  <c r="I1813" i="2"/>
  <c r="H1813" i="2"/>
  <c r="G1813" i="2"/>
  <c r="Q1812" i="2"/>
  <c r="P1812" i="2"/>
  <c r="O1812" i="2"/>
  <c r="N1812" i="2"/>
  <c r="M1812" i="2"/>
  <c r="L1812" i="2"/>
  <c r="K1812" i="2"/>
  <c r="J1812" i="2"/>
  <c r="I1812" i="2"/>
  <c r="H1812" i="2"/>
  <c r="G1812" i="2"/>
  <c r="Q1811" i="2"/>
  <c r="P1811" i="2"/>
  <c r="O1811" i="2"/>
  <c r="N1811" i="2"/>
  <c r="M1811" i="2"/>
  <c r="L1811" i="2"/>
  <c r="K1811" i="2"/>
  <c r="J1811" i="2"/>
  <c r="I1811" i="2"/>
  <c r="H1811" i="2"/>
  <c r="G1811" i="2"/>
  <c r="Q1810" i="2"/>
  <c r="P1810" i="2"/>
  <c r="O1810" i="2"/>
  <c r="N1810" i="2"/>
  <c r="M1810" i="2"/>
  <c r="L1810" i="2"/>
  <c r="K1810" i="2"/>
  <c r="J1810" i="2"/>
  <c r="I1810" i="2"/>
  <c r="H1810" i="2"/>
  <c r="G1810" i="2"/>
  <c r="Q1809" i="2"/>
  <c r="P1809" i="2"/>
  <c r="O1809" i="2"/>
  <c r="N1809" i="2"/>
  <c r="M1809" i="2"/>
  <c r="L1809" i="2"/>
  <c r="K1809" i="2"/>
  <c r="J1809" i="2"/>
  <c r="I1809" i="2"/>
  <c r="H1809" i="2"/>
  <c r="G1809" i="2"/>
  <c r="Q1808" i="2"/>
  <c r="P1808" i="2"/>
  <c r="O1808" i="2"/>
  <c r="N1808" i="2"/>
  <c r="M1808" i="2"/>
  <c r="L1808" i="2"/>
  <c r="K1808" i="2"/>
  <c r="J1808" i="2"/>
  <c r="I1808" i="2"/>
  <c r="H1808" i="2"/>
  <c r="G1808" i="2"/>
  <c r="Q1807" i="2"/>
  <c r="P1807" i="2"/>
  <c r="O1807" i="2"/>
  <c r="N1807" i="2"/>
  <c r="M1807" i="2"/>
  <c r="L1807" i="2"/>
  <c r="K1807" i="2"/>
  <c r="J1807" i="2"/>
  <c r="I1807" i="2"/>
  <c r="H1807" i="2"/>
  <c r="G1807" i="2"/>
  <c r="Q1806" i="2"/>
  <c r="P1806" i="2"/>
  <c r="O1806" i="2"/>
  <c r="N1806" i="2"/>
  <c r="M1806" i="2"/>
  <c r="L1806" i="2"/>
  <c r="K1806" i="2"/>
  <c r="J1806" i="2"/>
  <c r="I1806" i="2"/>
  <c r="H1806" i="2"/>
  <c r="G1806" i="2"/>
  <c r="Q1805" i="2"/>
  <c r="P1805" i="2"/>
  <c r="O1805" i="2"/>
  <c r="N1805" i="2"/>
  <c r="M1805" i="2"/>
  <c r="L1805" i="2"/>
  <c r="K1805" i="2"/>
  <c r="J1805" i="2"/>
  <c r="I1805" i="2"/>
  <c r="H1805" i="2"/>
  <c r="G1805" i="2"/>
  <c r="Q1804" i="2"/>
  <c r="P1804" i="2"/>
  <c r="O1804" i="2"/>
  <c r="N1804" i="2"/>
  <c r="M1804" i="2"/>
  <c r="L1804" i="2"/>
  <c r="K1804" i="2"/>
  <c r="J1804" i="2"/>
  <c r="I1804" i="2"/>
  <c r="H1804" i="2"/>
  <c r="G1804" i="2"/>
  <c r="Q1803" i="2"/>
  <c r="P1803" i="2"/>
  <c r="O1803" i="2"/>
  <c r="N1803" i="2"/>
  <c r="M1803" i="2"/>
  <c r="L1803" i="2"/>
  <c r="K1803" i="2"/>
  <c r="J1803" i="2"/>
  <c r="I1803" i="2"/>
  <c r="H1803" i="2"/>
  <c r="G1803" i="2"/>
  <c r="Q1802" i="2"/>
  <c r="P1802" i="2"/>
  <c r="O1802" i="2"/>
  <c r="N1802" i="2"/>
  <c r="M1802" i="2"/>
  <c r="L1802" i="2"/>
  <c r="K1802" i="2"/>
  <c r="J1802" i="2"/>
  <c r="I1802" i="2"/>
  <c r="H1802" i="2"/>
  <c r="G1802" i="2"/>
  <c r="Q1801" i="2"/>
  <c r="P1801" i="2"/>
  <c r="O1801" i="2"/>
  <c r="N1801" i="2"/>
  <c r="M1801" i="2"/>
  <c r="L1801" i="2"/>
  <c r="K1801" i="2"/>
  <c r="J1801" i="2"/>
  <c r="I1801" i="2"/>
  <c r="H1801" i="2"/>
  <c r="G1801" i="2"/>
  <c r="Q1800" i="2"/>
  <c r="P1800" i="2"/>
  <c r="O1800" i="2"/>
  <c r="N1800" i="2"/>
  <c r="M1800" i="2"/>
  <c r="L1800" i="2"/>
  <c r="K1800" i="2"/>
  <c r="J1800" i="2"/>
  <c r="I1800" i="2"/>
  <c r="H1800" i="2"/>
  <c r="G1800" i="2"/>
  <c r="Q1799" i="2"/>
  <c r="P1799" i="2"/>
  <c r="O1799" i="2"/>
  <c r="N1799" i="2"/>
  <c r="M1799" i="2"/>
  <c r="L1799" i="2"/>
  <c r="K1799" i="2"/>
  <c r="J1799" i="2"/>
  <c r="I1799" i="2"/>
  <c r="H1799" i="2"/>
  <c r="G1799" i="2"/>
  <c r="Q1798" i="2"/>
  <c r="P1798" i="2"/>
  <c r="O1798" i="2"/>
  <c r="N1798" i="2"/>
  <c r="M1798" i="2"/>
  <c r="L1798" i="2"/>
  <c r="K1798" i="2"/>
  <c r="J1798" i="2"/>
  <c r="I1798" i="2"/>
  <c r="H1798" i="2"/>
  <c r="G1798" i="2"/>
  <c r="Q1797" i="2"/>
  <c r="P1797" i="2"/>
  <c r="O1797" i="2"/>
  <c r="N1797" i="2"/>
  <c r="M1797" i="2"/>
  <c r="L1797" i="2"/>
  <c r="K1797" i="2"/>
  <c r="J1797" i="2"/>
  <c r="I1797" i="2"/>
  <c r="H1797" i="2"/>
  <c r="G1797" i="2"/>
  <c r="Q1796" i="2"/>
  <c r="P1796" i="2"/>
  <c r="O1796" i="2"/>
  <c r="N1796" i="2"/>
  <c r="M1796" i="2"/>
  <c r="L1796" i="2"/>
  <c r="K1796" i="2"/>
  <c r="J1796" i="2"/>
  <c r="I1796" i="2"/>
  <c r="H1796" i="2"/>
  <c r="G1796" i="2"/>
  <c r="Q1795" i="2"/>
  <c r="P1795" i="2"/>
  <c r="O1795" i="2"/>
  <c r="N1795" i="2"/>
  <c r="M1795" i="2"/>
  <c r="L1795" i="2"/>
  <c r="K1795" i="2"/>
  <c r="J1795" i="2"/>
  <c r="I1795" i="2"/>
  <c r="H1795" i="2"/>
  <c r="G1795" i="2"/>
  <c r="Q1794" i="2"/>
  <c r="P1794" i="2"/>
  <c r="O1794" i="2"/>
  <c r="N1794" i="2"/>
  <c r="M1794" i="2"/>
  <c r="L1794" i="2"/>
  <c r="K1794" i="2"/>
  <c r="J1794" i="2"/>
  <c r="I1794" i="2"/>
  <c r="H1794" i="2"/>
  <c r="G1794" i="2"/>
  <c r="Q1793" i="2"/>
  <c r="P1793" i="2"/>
  <c r="O1793" i="2"/>
  <c r="N1793" i="2"/>
  <c r="M1793" i="2"/>
  <c r="L1793" i="2"/>
  <c r="K1793" i="2"/>
  <c r="J1793" i="2"/>
  <c r="I1793" i="2"/>
  <c r="H1793" i="2"/>
  <c r="G1793" i="2"/>
  <c r="Q1792" i="2"/>
  <c r="P1792" i="2"/>
  <c r="O1792" i="2"/>
  <c r="N1792" i="2"/>
  <c r="M1792" i="2"/>
  <c r="L1792" i="2"/>
  <c r="K1792" i="2"/>
  <c r="J1792" i="2"/>
  <c r="I1792" i="2"/>
  <c r="H1792" i="2"/>
  <c r="G1792" i="2"/>
  <c r="Q1791" i="2"/>
  <c r="P1791" i="2"/>
  <c r="O1791" i="2"/>
  <c r="N1791" i="2"/>
  <c r="M1791" i="2"/>
  <c r="L1791" i="2"/>
  <c r="K1791" i="2"/>
  <c r="J1791" i="2"/>
  <c r="I1791" i="2"/>
  <c r="H1791" i="2"/>
  <c r="G1791" i="2"/>
  <c r="Q1790" i="2"/>
  <c r="P1790" i="2"/>
  <c r="O1790" i="2"/>
  <c r="N1790" i="2"/>
  <c r="M1790" i="2"/>
  <c r="L1790" i="2"/>
  <c r="K1790" i="2"/>
  <c r="J1790" i="2"/>
  <c r="I1790" i="2"/>
  <c r="H1790" i="2"/>
  <c r="G1790" i="2"/>
  <c r="Q1789" i="2"/>
  <c r="P1789" i="2"/>
  <c r="O1789" i="2"/>
  <c r="N1789" i="2"/>
  <c r="M1789" i="2"/>
  <c r="L1789" i="2"/>
  <c r="K1789" i="2"/>
  <c r="J1789" i="2"/>
  <c r="I1789" i="2"/>
  <c r="H1789" i="2"/>
  <c r="G1789" i="2"/>
  <c r="Q1788" i="2"/>
  <c r="P1788" i="2"/>
  <c r="O1788" i="2"/>
  <c r="N1788" i="2"/>
  <c r="M1788" i="2"/>
  <c r="L1788" i="2"/>
  <c r="K1788" i="2"/>
  <c r="J1788" i="2"/>
  <c r="I1788" i="2"/>
  <c r="H1788" i="2"/>
  <c r="G1788" i="2"/>
  <c r="Q1787" i="2"/>
  <c r="P1787" i="2"/>
  <c r="O1787" i="2"/>
  <c r="N1787" i="2"/>
  <c r="M1787" i="2"/>
  <c r="L1787" i="2"/>
  <c r="K1787" i="2"/>
  <c r="J1787" i="2"/>
  <c r="I1787" i="2"/>
  <c r="H1787" i="2"/>
  <c r="G1787" i="2"/>
  <c r="Q1786" i="2"/>
  <c r="P1786" i="2"/>
  <c r="O1786" i="2"/>
  <c r="N1786" i="2"/>
  <c r="M1786" i="2"/>
  <c r="L1786" i="2"/>
  <c r="K1786" i="2"/>
  <c r="J1786" i="2"/>
  <c r="I1786" i="2"/>
  <c r="H1786" i="2"/>
  <c r="G1786" i="2"/>
  <c r="Q1785" i="2"/>
  <c r="P1785" i="2"/>
  <c r="O1785" i="2"/>
  <c r="N1785" i="2"/>
  <c r="M1785" i="2"/>
  <c r="L1785" i="2"/>
  <c r="K1785" i="2"/>
  <c r="J1785" i="2"/>
  <c r="I1785" i="2"/>
  <c r="H1785" i="2"/>
  <c r="G1785" i="2"/>
  <c r="Q1784" i="2"/>
  <c r="P1784" i="2"/>
  <c r="O1784" i="2"/>
  <c r="N1784" i="2"/>
  <c r="M1784" i="2"/>
  <c r="L1784" i="2"/>
  <c r="K1784" i="2"/>
  <c r="J1784" i="2"/>
  <c r="I1784" i="2"/>
  <c r="H1784" i="2"/>
  <c r="G1784" i="2"/>
  <c r="Q1783" i="2"/>
  <c r="P1783" i="2"/>
  <c r="O1783" i="2"/>
  <c r="N1783" i="2"/>
  <c r="M1783" i="2"/>
  <c r="L1783" i="2"/>
  <c r="K1783" i="2"/>
  <c r="J1783" i="2"/>
  <c r="I1783" i="2"/>
  <c r="H1783" i="2"/>
  <c r="G1783" i="2"/>
  <c r="Q1782" i="2"/>
  <c r="P1782" i="2"/>
  <c r="O1782" i="2"/>
  <c r="N1782" i="2"/>
  <c r="M1782" i="2"/>
  <c r="L1782" i="2"/>
  <c r="K1782" i="2"/>
  <c r="J1782" i="2"/>
  <c r="I1782" i="2"/>
  <c r="H1782" i="2"/>
  <c r="G1782" i="2"/>
  <c r="Q1781" i="2"/>
  <c r="P1781" i="2"/>
  <c r="O1781" i="2"/>
  <c r="N1781" i="2"/>
  <c r="M1781" i="2"/>
  <c r="L1781" i="2"/>
  <c r="K1781" i="2"/>
  <c r="J1781" i="2"/>
  <c r="I1781" i="2"/>
  <c r="H1781" i="2"/>
  <c r="G1781" i="2"/>
  <c r="Q1780" i="2"/>
  <c r="P1780" i="2"/>
  <c r="O1780" i="2"/>
  <c r="N1780" i="2"/>
  <c r="M1780" i="2"/>
  <c r="L1780" i="2"/>
  <c r="K1780" i="2"/>
  <c r="J1780" i="2"/>
  <c r="I1780" i="2"/>
  <c r="H1780" i="2"/>
  <c r="G1780" i="2"/>
  <c r="Q1779" i="2"/>
  <c r="P1779" i="2"/>
  <c r="O1779" i="2"/>
  <c r="N1779" i="2"/>
  <c r="M1779" i="2"/>
  <c r="L1779" i="2"/>
  <c r="K1779" i="2"/>
  <c r="J1779" i="2"/>
  <c r="I1779" i="2"/>
  <c r="H1779" i="2"/>
  <c r="G1779" i="2"/>
  <c r="Q1778" i="2"/>
  <c r="P1778" i="2"/>
  <c r="O1778" i="2"/>
  <c r="N1778" i="2"/>
  <c r="M1778" i="2"/>
  <c r="L1778" i="2"/>
  <c r="K1778" i="2"/>
  <c r="J1778" i="2"/>
  <c r="I1778" i="2"/>
  <c r="H1778" i="2"/>
  <c r="G1778" i="2"/>
  <c r="Q1777" i="2"/>
  <c r="P1777" i="2"/>
  <c r="O1777" i="2"/>
  <c r="N1777" i="2"/>
  <c r="M1777" i="2"/>
  <c r="L1777" i="2"/>
  <c r="K1777" i="2"/>
  <c r="J1777" i="2"/>
  <c r="I1777" i="2"/>
  <c r="H1777" i="2"/>
  <c r="G1777" i="2"/>
  <c r="Q1776" i="2"/>
  <c r="P1776" i="2"/>
  <c r="O1776" i="2"/>
  <c r="N1776" i="2"/>
  <c r="M1776" i="2"/>
  <c r="L1776" i="2"/>
  <c r="K1776" i="2"/>
  <c r="J1776" i="2"/>
  <c r="I1776" i="2"/>
  <c r="H1776" i="2"/>
  <c r="G1776" i="2"/>
  <c r="Q1775" i="2"/>
  <c r="P1775" i="2"/>
  <c r="O1775" i="2"/>
  <c r="N1775" i="2"/>
  <c r="M1775" i="2"/>
  <c r="L1775" i="2"/>
  <c r="K1775" i="2"/>
  <c r="J1775" i="2"/>
  <c r="I1775" i="2"/>
  <c r="H1775" i="2"/>
  <c r="G1775" i="2"/>
  <c r="Q1774" i="2"/>
  <c r="P1774" i="2"/>
  <c r="O1774" i="2"/>
  <c r="N1774" i="2"/>
  <c r="M1774" i="2"/>
  <c r="L1774" i="2"/>
  <c r="K1774" i="2"/>
  <c r="J1774" i="2"/>
  <c r="I1774" i="2"/>
  <c r="H1774" i="2"/>
  <c r="G1774" i="2"/>
  <c r="Q1773" i="2"/>
  <c r="P1773" i="2"/>
  <c r="O1773" i="2"/>
  <c r="N1773" i="2"/>
  <c r="M1773" i="2"/>
  <c r="L1773" i="2"/>
  <c r="K1773" i="2"/>
  <c r="J1773" i="2"/>
  <c r="I1773" i="2"/>
  <c r="H1773" i="2"/>
  <c r="G1773" i="2"/>
  <c r="Q1772" i="2"/>
  <c r="P1772" i="2"/>
  <c r="O1772" i="2"/>
  <c r="N1772" i="2"/>
  <c r="M1772" i="2"/>
  <c r="L1772" i="2"/>
  <c r="K1772" i="2"/>
  <c r="J1772" i="2"/>
  <c r="I1772" i="2"/>
  <c r="H1772" i="2"/>
  <c r="G1772" i="2"/>
  <c r="Q1771" i="2"/>
  <c r="P1771" i="2"/>
  <c r="O1771" i="2"/>
  <c r="N1771" i="2"/>
  <c r="M1771" i="2"/>
  <c r="L1771" i="2"/>
  <c r="K1771" i="2"/>
  <c r="J1771" i="2"/>
  <c r="I1771" i="2"/>
  <c r="H1771" i="2"/>
  <c r="G1771" i="2"/>
  <c r="Q1770" i="2"/>
  <c r="P1770" i="2"/>
  <c r="O1770" i="2"/>
  <c r="N1770" i="2"/>
  <c r="M1770" i="2"/>
  <c r="L1770" i="2"/>
  <c r="K1770" i="2"/>
  <c r="J1770" i="2"/>
  <c r="I1770" i="2"/>
  <c r="H1770" i="2"/>
  <c r="G1770" i="2"/>
  <c r="Q1769" i="2"/>
  <c r="P1769" i="2"/>
  <c r="O1769" i="2"/>
  <c r="N1769" i="2"/>
  <c r="M1769" i="2"/>
  <c r="L1769" i="2"/>
  <c r="K1769" i="2"/>
  <c r="J1769" i="2"/>
  <c r="I1769" i="2"/>
  <c r="H1769" i="2"/>
  <c r="G1769" i="2"/>
  <c r="Q1768" i="2"/>
  <c r="P1768" i="2"/>
  <c r="O1768" i="2"/>
  <c r="N1768" i="2"/>
  <c r="M1768" i="2"/>
  <c r="L1768" i="2"/>
  <c r="K1768" i="2"/>
  <c r="J1768" i="2"/>
  <c r="I1768" i="2"/>
  <c r="H1768" i="2"/>
  <c r="G1768" i="2"/>
  <c r="Q1767" i="2"/>
  <c r="P1767" i="2"/>
  <c r="O1767" i="2"/>
  <c r="N1767" i="2"/>
  <c r="M1767" i="2"/>
  <c r="L1767" i="2"/>
  <c r="K1767" i="2"/>
  <c r="J1767" i="2"/>
  <c r="I1767" i="2"/>
  <c r="H1767" i="2"/>
  <c r="G1767" i="2"/>
  <c r="Q1766" i="2"/>
  <c r="P1766" i="2"/>
  <c r="O1766" i="2"/>
  <c r="N1766" i="2"/>
  <c r="M1766" i="2"/>
  <c r="L1766" i="2"/>
  <c r="K1766" i="2"/>
  <c r="J1766" i="2"/>
  <c r="I1766" i="2"/>
  <c r="H1766" i="2"/>
  <c r="G1766" i="2"/>
  <c r="Q1765" i="2"/>
  <c r="P1765" i="2"/>
  <c r="O1765" i="2"/>
  <c r="N1765" i="2"/>
  <c r="M1765" i="2"/>
  <c r="L1765" i="2"/>
  <c r="K1765" i="2"/>
  <c r="J1765" i="2"/>
  <c r="I1765" i="2"/>
  <c r="H1765" i="2"/>
  <c r="G1765" i="2"/>
  <c r="Q1764" i="2"/>
  <c r="P1764" i="2"/>
  <c r="O1764" i="2"/>
  <c r="N1764" i="2"/>
  <c r="M1764" i="2"/>
  <c r="L1764" i="2"/>
  <c r="K1764" i="2"/>
  <c r="J1764" i="2"/>
  <c r="I1764" i="2"/>
  <c r="H1764" i="2"/>
  <c r="G1764" i="2"/>
  <c r="Q1763" i="2"/>
  <c r="P1763" i="2"/>
  <c r="O1763" i="2"/>
  <c r="N1763" i="2"/>
  <c r="M1763" i="2"/>
  <c r="L1763" i="2"/>
  <c r="K1763" i="2"/>
  <c r="J1763" i="2"/>
  <c r="I1763" i="2"/>
  <c r="H1763" i="2"/>
  <c r="G1763" i="2"/>
  <c r="Q1762" i="2"/>
  <c r="P1762" i="2"/>
  <c r="O1762" i="2"/>
  <c r="N1762" i="2"/>
  <c r="M1762" i="2"/>
  <c r="L1762" i="2"/>
  <c r="K1762" i="2"/>
  <c r="J1762" i="2"/>
  <c r="I1762" i="2"/>
  <c r="H1762" i="2"/>
  <c r="G1762" i="2"/>
  <c r="Q1761" i="2"/>
  <c r="P1761" i="2"/>
  <c r="O1761" i="2"/>
  <c r="N1761" i="2"/>
  <c r="M1761" i="2"/>
  <c r="L1761" i="2"/>
  <c r="K1761" i="2"/>
  <c r="J1761" i="2"/>
  <c r="I1761" i="2"/>
  <c r="H1761" i="2"/>
  <c r="G1761" i="2"/>
  <c r="Q1760" i="2"/>
  <c r="P1760" i="2"/>
  <c r="O1760" i="2"/>
  <c r="N1760" i="2"/>
  <c r="M1760" i="2"/>
  <c r="L1760" i="2"/>
  <c r="K1760" i="2"/>
  <c r="J1760" i="2"/>
  <c r="I1760" i="2"/>
  <c r="H1760" i="2"/>
  <c r="G1760" i="2"/>
  <c r="Q1759" i="2"/>
  <c r="P1759" i="2"/>
  <c r="O1759" i="2"/>
  <c r="N1759" i="2"/>
  <c r="M1759" i="2"/>
  <c r="L1759" i="2"/>
  <c r="K1759" i="2"/>
  <c r="J1759" i="2"/>
  <c r="I1759" i="2"/>
  <c r="H1759" i="2"/>
  <c r="G1759" i="2"/>
  <c r="Q1758" i="2"/>
  <c r="P1758" i="2"/>
  <c r="O1758" i="2"/>
  <c r="N1758" i="2"/>
  <c r="M1758" i="2"/>
  <c r="L1758" i="2"/>
  <c r="K1758" i="2"/>
  <c r="J1758" i="2"/>
  <c r="I1758" i="2"/>
  <c r="H1758" i="2"/>
  <c r="G1758" i="2"/>
  <c r="Q1757" i="2"/>
  <c r="P1757" i="2"/>
  <c r="O1757" i="2"/>
  <c r="N1757" i="2"/>
  <c r="M1757" i="2"/>
  <c r="L1757" i="2"/>
  <c r="K1757" i="2"/>
  <c r="J1757" i="2"/>
  <c r="I1757" i="2"/>
  <c r="H1757" i="2"/>
  <c r="G1757" i="2"/>
  <c r="Q1756" i="2"/>
  <c r="P1756" i="2"/>
  <c r="O1756" i="2"/>
  <c r="N1756" i="2"/>
  <c r="M1756" i="2"/>
  <c r="L1756" i="2"/>
  <c r="K1756" i="2"/>
  <c r="J1756" i="2"/>
  <c r="I1756" i="2"/>
  <c r="H1756" i="2"/>
  <c r="G1756" i="2"/>
  <c r="Q1755" i="2"/>
  <c r="P1755" i="2"/>
  <c r="O1755" i="2"/>
  <c r="N1755" i="2"/>
  <c r="M1755" i="2"/>
  <c r="L1755" i="2"/>
  <c r="K1755" i="2"/>
  <c r="J1755" i="2"/>
  <c r="I1755" i="2"/>
  <c r="H1755" i="2"/>
  <c r="G1755" i="2"/>
  <c r="Q1754" i="2"/>
  <c r="P1754" i="2"/>
  <c r="O1754" i="2"/>
  <c r="N1754" i="2"/>
  <c r="M1754" i="2"/>
  <c r="L1754" i="2"/>
  <c r="K1754" i="2"/>
  <c r="J1754" i="2"/>
  <c r="I1754" i="2"/>
  <c r="H1754" i="2"/>
  <c r="G1754" i="2"/>
  <c r="Q1753" i="2"/>
  <c r="P1753" i="2"/>
  <c r="O1753" i="2"/>
  <c r="N1753" i="2"/>
  <c r="M1753" i="2"/>
  <c r="L1753" i="2"/>
  <c r="K1753" i="2"/>
  <c r="J1753" i="2"/>
  <c r="I1753" i="2"/>
  <c r="H1753" i="2"/>
  <c r="G1753" i="2"/>
  <c r="Q1752" i="2"/>
  <c r="P1752" i="2"/>
  <c r="O1752" i="2"/>
  <c r="N1752" i="2"/>
  <c r="M1752" i="2"/>
  <c r="L1752" i="2"/>
  <c r="K1752" i="2"/>
  <c r="J1752" i="2"/>
  <c r="I1752" i="2"/>
  <c r="H1752" i="2"/>
  <c r="G1752" i="2"/>
  <c r="Q1751" i="2"/>
  <c r="P1751" i="2"/>
  <c r="O1751" i="2"/>
  <c r="N1751" i="2"/>
  <c r="M1751" i="2"/>
  <c r="L1751" i="2"/>
  <c r="K1751" i="2"/>
  <c r="J1751" i="2"/>
  <c r="I1751" i="2"/>
  <c r="H1751" i="2"/>
  <c r="G1751" i="2"/>
  <c r="Q1750" i="2"/>
  <c r="P1750" i="2"/>
  <c r="O1750" i="2"/>
  <c r="N1750" i="2"/>
  <c r="M1750" i="2"/>
  <c r="L1750" i="2"/>
  <c r="K1750" i="2"/>
  <c r="J1750" i="2"/>
  <c r="I1750" i="2"/>
  <c r="H1750" i="2"/>
  <c r="G1750" i="2"/>
  <c r="Q1749" i="2"/>
  <c r="P1749" i="2"/>
  <c r="O1749" i="2"/>
  <c r="N1749" i="2"/>
  <c r="M1749" i="2"/>
  <c r="L1749" i="2"/>
  <c r="K1749" i="2"/>
  <c r="J1749" i="2"/>
  <c r="I1749" i="2"/>
  <c r="H1749" i="2"/>
  <c r="G1749" i="2"/>
  <c r="Q1748" i="2"/>
  <c r="P1748" i="2"/>
  <c r="O1748" i="2"/>
  <c r="N1748" i="2"/>
  <c r="M1748" i="2"/>
  <c r="L1748" i="2"/>
  <c r="K1748" i="2"/>
  <c r="J1748" i="2"/>
  <c r="I1748" i="2"/>
  <c r="H1748" i="2"/>
  <c r="G1748" i="2"/>
  <c r="Q1747" i="2"/>
  <c r="P1747" i="2"/>
  <c r="O1747" i="2"/>
  <c r="N1747" i="2"/>
  <c r="M1747" i="2"/>
  <c r="L1747" i="2"/>
  <c r="K1747" i="2"/>
  <c r="J1747" i="2"/>
  <c r="I1747" i="2"/>
  <c r="H1747" i="2"/>
  <c r="G1747" i="2"/>
  <c r="Q1746" i="2"/>
  <c r="P1746" i="2"/>
  <c r="O1746" i="2"/>
  <c r="N1746" i="2"/>
  <c r="M1746" i="2"/>
  <c r="L1746" i="2"/>
  <c r="K1746" i="2"/>
  <c r="J1746" i="2"/>
  <c r="I1746" i="2"/>
  <c r="H1746" i="2"/>
  <c r="G1746" i="2"/>
  <c r="Q1745" i="2"/>
  <c r="P1745" i="2"/>
  <c r="O1745" i="2"/>
  <c r="N1745" i="2"/>
  <c r="M1745" i="2"/>
  <c r="L1745" i="2"/>
  <c r="K1745" i="2"/>
  <c r="J1745" i="2"/>
  <c r="I1745" i="2"/>
  <c r="H1745" i="2"/>
  <c r="G1745" i="2"/>
  <c r="Q1744" i="2"/>
  <c r="P1744" i="2"/>
  <c r="O1744" i="2"/>
  <c r="N1744" i="2"/>
  <c r="M1744" i="2"/>
  <c r="L1744" i="2"/>
  <c r="K1744" i="2"/>
  <c r="J1744" i="2"/>
  <c r="I1744" i="2"/>
  <c r="H1744" i="2"/>
  <c r="G1744" i="2"/>
  <c r="Q1743" i="2"/>
  <c r="P1743" i="2"/>
  <c r="O1743" i="2"/>
  <c r="N1743" i="2"/>
  <c r="M1743" i="2"/>
  <c r="L1743" i="2"/>
  <c r="K1743" i="2"/>
  <c r="J1743" i="2"/>
  <c r="I1743" i="2"/>
  <c r="H1743" i="2"/>
  <c r="G1743" i="2"/>
  <c r="Q1742" i="2"/>
  <c r="P1742" i="2"/>
  <c r="O1742" i="2"/>
  <c r="N1742" i="2"/>
  <c r="M1742" i="2"/>
  <c r="L1742" i="2"/>
  <c r="K1742" i="2"/>
  <c r="J1742" i="2"/>
  <c r="I1742" i="2"/>
  <c r="H1742" i="2"/>
  <c r="G1742" i="2"/>
  <c r="Q1741" i="2"/>
  <c r="P1741" i="2"/>
  <c r="O1741" i="2"/>
  <c r="N1741" i="2"/>
  <c r="M1741" i="2"/>
  <c r="L1741" i="2"/>
  <c r="K1741" i="2"/>
  <c r="J1741" i="2"/>
  <c r="I1741" i="2"/>
  <c r="H1741" i="2"/>
  <c r="G1741" i="2"/>
  <c r="Q1740" i="2"/>
  <c r="P1740" i="2"/>
  <c r="O1740" i="2"/>
  <c r="N1740" i="2"/>
  <c r="M1740" i="2"/>
  <c r="L1740" i="2"/>
  <c r="K1740" i="2"/>
  <c r="J1740" i="2"/>
  <c r="I1740" i="2"/>
  <c r="H1740" i="2"/>
  <c r="G1740" i="2"/>
  <c r="Q1739" i="2"/>
  <c r="P1739" i="2"/>
  <c r="O1739" i="2"/>
  <c r="N1739" i="2"/>
  <c r="M1739" i="2"/>
  <c r="L1739" i="2"/>
  <c r="K1739" i="2"/>
  <c r="J1739" i="2"/>
  <c r="I1739" i="2"/>
  <c r="H1739" i="2"/>
  <c r="G1739" i="2"/>
  <c r="Q1738" i="2"/>
  <c r="P1738" i="2"/>
  <c r="O1738" i="2"/>
  <c r="N1738" i="2"/>
  <c r="M1738" i="2"/>
  <c r="L1738" i="2"/>
  <c r="K1738" i="2"/>
  <c r="J1738" i="2"/>
  <c r="I1738" i="2"/>
  <c r="H1738" i="2"/>
  <c r="G1738" i="2"/>
  <c r="Q1737" i="2"/>
  <c r="P1737" i="2"/>
  <c r="O1737" i="2"/>
  <c r="N1737" i="2"/>
  <c r="M1737" i="2"/>
  <c r="L1737" i="2"/>
  <c r="K1737" i="2"/>
  <c r="J1737" i="2"/>
  <c r="I1737" i="2"/>
  <c r="H1737" i="2"/>
  <c r="G1737" i="2"/>
  <c r="Q1736" i="2"/>
  <c r="P1736" i="2"/>
  <c r="O1736" i="2"/>
  <c r="N1736" i="2"/>
  <c r="M1736" i="2"/>
  <c r="L1736" i="2"/>
  <c r="K1736" i="2"/>
  <c r="J1736" i="2"/>
  <c r="I1736" i="2"/>
  <c r="H1736" i="2"/>
  <c r="G1736" i="2"/>
  <c r="Q1735" i="2"/>
  <c r="P1735" i="2"/>
  <c r="O1735" i="2"/>
  <c r="N1735" i="2"/>
  <c r="M1735" i="2"/>
  <c r="L1735" i="2"/>
  <c r="K1735" i="2"/>
  <c r="J1735" i="2"/>
  <c r="I1735" i="2"/>
  <c r="H1735" i="2"/>
  <c r="G1735" i="2"/>
  <c r="Q1734" i="2"/>
  <c r="P1734" i="2"/>
  <c r="O1734" i="2"/>
  <c r="N1734" i="2"/>
  <c r="M1734" i="2"/>
  <c r="L1734" i="2"/>
  <c r="K1734" i="2"/>
  <c r="J1734" i="2"/>
  <c r="I1734" i="2"/>
  <c r="H1734" i="2"/>
  <c r="G1734" i="2"/>
  <c r="Q1733" i="2"/>
  <c r="P1733" i="2"/>
  <c r="O1733" i="2"/>
  <c r="N1733" i="2"/>
  <c r="M1733" i="2"/>
  <c r="L1733" i="2"/>
  <c r="K1733" i="2"/>
  <c r="J1733" i="2"/>
  <c r="I1733" i="2"/>
  <c r="H1733" i="2"/>
  <c r="G1733" i="2"/>
  <c r="Q1732" i="2"/>
  <c r="P1732" i="2"/>
  <c r="O1732" i="2"/>
  <c r="N1732" i="2"/>
  <c r="M1732" i="2"/>
  <c r="L1732" i="2"/>
  <c r="K1732" i="2"/>
  <c r="J1732" i="2"/>
  <c r="I1732" i="2"/>
  <c r="H1732" i="2"/>
  <c r="G1732" i="2"/>
  <c r="Q1731" i="2"/>
  <c r="P1731" i="2"/>
  <c r="O1731" i="2"/>
  <c r="N1731" i="2"/>
  <c r="M1731" i="2"/>
  <c r="L1731" i="2"/>
  <c r="K1731" i="2"/>
  <c r="J1731" i="2"/>
  <c r="I1731" i="2"/>
  <c r="H1731" i="2"/>
  <c r="G1731" i="2"/>
  <c r="Q1730" i="2"/>
  <c r="P1730" i="2"/>
  <c r="O1730" i="2"/>
  <c r="N1730" i="2"/>
  <c r="M1730" i="2"/>
  <c r="L1730" i="2"/>
  <c r="K1730" i="2"/>
  <c r="J1730" i="2"/>
  <c r="I1730" i="2"/>
  <c r="H1730" i="2"/>
  <c r="G1730" i="2"/>
  <c r="Q1729" i="2"/>
  <c r="P1729" i="2"/>
  <c r="O1729" i="2"/>
  <c r="N1729" i="2"/>
  <c r="M1729" i="2"/>
  <c r="L1729" i="2"/>
  <c r="K1729" i="2"/>
  <c r="J1729" i="2"/>
  <c r="I1729" i="2"/>
  <c r="H1729" i="2"/>
  <c r="G1729" i="2"/>
  <c r="Q1728" i="2"/>
  <c r="P1728" i="2"/>
  <c r="O1728" i="2"/>
  <c r="N1728" i="2"/>
  <c r="M1728" i="2"/>
  <c r="L1728" i="2"/>
  <c r="K1728" i="2"/>
  <c r="J1728" i="2"/>
  <c r="I1728" i="2"/>
  <c r="H1728" i="2"/>
  <c r="G1728" i="2"/>
  <c r="Q1727" i="2"/>
  <c r="P1727" i="2"/>
  <c r="O1727" i="2"/>
  <c r="N1727" i="2"/>
  <c r="M1727" i="2"/>
  <c r="L1727" i="2"/>
  <c r="K1727" i="2"/>
  <c r="J1727" i="2"/>
  <c r="I1727" i="2"/>
  <c r="H1727" i="2"/>
  <c r="G1727" i="2"/>
  <c r="Q1726" i="2"/>
  <c r="P1726" i="2"/>
  <c r="O1726" i="2"/>
  <c r="N1726" i="2"/>
  <c r="M1726" i="2"/>
  <c r="L1726" i="2"/>
  <c r="K1726" i="2"/>
  <c r="J1726" i="2"/>
  <c r="I1726" i="2"/>
  <c r="H1726" i="2"/>
  <c r="G1726" i="2"/>
  <c r="Q1725" i="2"/>
  <c r="P1725" i="2"/>
  <c r="O1725" i="2"/>
  <c r="N1725" i="2"/>
  <c r="M1725" i="2"/>
  <c r="L1725" i="2"/>
  <c r="K1725" i="2"/>
  <c r="J1725" i="2"/>
  <c r="I1725" i="2"/>
  <c r="H1725" i="2"/>
  <c r="G1725" i="2"/>
  <c r="Q1724" i="2"/>
  <c r="P1724" i="2"/>
  <c r="O1724" i="2"/>
  <c r="N1724" i="2"/>
  <c r="M1724" i="2"/>
  <c r="L1724" i="2"/>
  <c r="K1724" i="2"/>
  <c r="J1724" i="2"/>
  <c r="I1724" i="2"/>
  <c r="H1724" i="2"/>
  <c r="G1724" i="2"/>
  <c r="Q1723" i="2"/>
  <c r="P1723" i="2"/>
  <c r="O1723" i="2"/>
  <c r="N1723" i="2"/>
  <c r="M1723" i="2"/>
  <c r="L1723" i="2"/>
  <c r="K1723" i="2"/>
  <c r="J1723" i="2"/>
  <c r="I1723" i="2"/>
  <c r="H1723" i="2"/>
  <c r="G1723" i="2"/>
  <c r="Q1722" i="2"/>
  <c r="P1722" i="2"/>
  <c r="O1722" i="2"/>
  <c r="N1722" i="2"/>
  <c r="M1722" i="2"/>
  <c r="L1722" i="2"/>
  <c r="K1722" i="2"/>
  <c r="J1722" i="2"/>
  <c r="I1722" i="2"/>
  <c r="H1722" i="2"/>
  <c r="G1722" i="2"/>
  <c r="Q1721" i="2"/>
  <c r="P1721" i="2"/>
  <c r="O1721" i="2"/>
  <c r="N1721" i="2"/>
  <c r="M1721" i="2"/>
  <c r="L1721" i="2"/>
  <c r="K1721" i="2"/>
  <c r="J1721" i="2"/>
  <c r="I1721" i="2"/>
  <c r="H1721" i="2"/>
  <c r="G1721" i="2"/>
  <c r="Q1720" i="2"/>
  <c r="P1720" i="2"/>
  <c r="O1720" i="2"/>
  <c r="N1720" i="2"/>
  <c r="M1720" i="2"/>
  <c r="L1720" i="2"/>
  <c r="K1720" i="2"/>
  <c r="J1720" i="2"/>
  <c r="I1720" i="2"/>
  <c r="H1720" i="2"/>
  <c r="G1720" i="2"/>
  <c r="Q1719" i="2"/>
  <c r="P1719" i="2"/>
  <c r="O1719" i="2"/>
  <c r="N1719" i="2"/>
  <c r="M1719" i="2"/>
  <c r="L1719" i="2"/>
  <c r="K1719" i="2"/>
  <c r="J1719" i="2"/>
  <c r="I1719" i="2"/>
  <c r="H1719" i="2"/>
  <c r="G1719" i="2"/>
  <c r="Q1718" i="2"/>
  <c r="P1718" i="2"/>
  <c r="O1718" i="2"/>
  <c r="N1718" i="2"/>
  <c r="M1718" i="2"/>
  <c r="L1718" i="2"/>
  <c r="K1718" i="2"/>
  <c r="J1718" i="2"/>
  <c r="I1718" i="2"/>
  <c r="H1718" i="2"/>
  <c r="G1718" i="2"/>
  <c r="Q1717" i="2"/>
  <c r="P1717" i="2"/>
  <c r="O1717" i="2"/>
  <c r="N1717" i="2"/>
  <c r="M1717" i="2"/>
  <c r="L1717" i="2"/>
  <c r="K1717" i="2"/>
  <c r="J1717" i="2"/>
  <c r="I1717" i="2"/>
  <c r="H1717" i="2"/>
  <c r="G1717" i="2"/>
  <c r="Q1716" i="2"/>
  <c r="P1716" i="2"/>
  <c r="O1716" i="2"/>
  <c r="N1716" i="2"/>
  <c r="M1716" i="2"/>
  <c r="L1716" i="2"/>
  <c r="K1716" i="2"/>
  <c r="J1716" i="2"/>
  <c r="I1716" i="2"/>
  <c r="H1716" i="2"/>
  <c r="G1716" i="2"/>
  <c r="Q1715" i="2"/>
  <c r="P1715" i="2"/>
  <c r="O1715" i="2"/>
  <c r="N1715" i="2"/>
  <c r="M1715" i="2"/>
  <c r="L1715" i="2"/>
  <c r="K1715" i="2"/>
  <c r="J1715" i="2"/>
  <c r="I1715" i="2"/>
  <c r="H1715" i="2"/>
  <c r="G1715" i="2"/>
  <c r="Q1714" i="2"/>
  <c r="P1714" i="2"/>
  <c r="O1714" i="2"/>
  <c r="N1714" i="2"/>
  <c r="M1714" i="2"/>
  <c r="L1714" i="2"/>
  <c r="K1714" i="2"/>
  <c r="J1714" i="2"/>
  <c r="I1714" i="2"/>
  <c r="H1714" i="2"/>
  <c r="G1714" i="2"/>
  <c r="Q1713" i="2"/>
  <c r="P1713" i="2"/>
  <c r="O1713" i="2"/>
  <c r="N1713" i="2"/>
  <c r="M1713" i="2"/>
  <c r="L1713" i="2"/>
  <c r="K1713" i="2"/>
  <c r="J1713" i="2"/>
  <c r="I1713" i="2"/>
  <c r="H1713" i="2"/>
  <c r="G1713" i="2"/>
  <c r="Q1712" i="2"/>
  <c r="P1712" i="2"/>
  <c r="O1712" i="2"/>
  <c r="N1712" i="2"/>
  <c r="M1712" i="2"/>
  <c r="L1712" i="2"/>
  <c r="K1712" i="2"/>
  <c r="J1712" i="2"/>
  <c r="I1712" i="2"/>
  <c r="H1712" i="2"/>
  <c r="G1712" i="2"/>
  <c r="Q1711" i="2"/>
  <c r="P1711" i="2"/>
  <c r="O1711" i="2"/>
  <c r="N1711" i="2"/>
  <c r="M1711" i="2"/>
  <c r="L1711" i="2"/>
  <c r="K1711" i="2"/>
  <c r="J1711" i="2"/>
  <c r="I1711" i="2"/>
  <c r="H1711" i="2"/>
  <c r="G1711" i="2"/>
  <c r="Q1710" i="2"/>
  <c r="P1710" i="2"/>
  <c r="O1710" i="2"/>
  <c r="N1710" i="2"/>
  <c r="M1710" i="2"/>
  <c r="L1710" i="2"/>
  <c r="K1710" i="2"/>
  <c r="J1710" i="2"/>
  <c r="I1710" i="2"/>
  <c r="H1710" i="2"/>
  <c r="G1710" i="2"/>
  <c r="Q1709" i="2"/>
  <c r="P1709" i="2"/>
  <c r="O1709" i="2"/>
  <c r="N1709" i="2"/>
  <c r="M1709" i="2"/>
  <c r="L1709" i="2"/>
  <c r="K1709" i="2"/>
  <c r="J1709" i="2"/>
  <c r="I1709" i="2"/>
  <c r="H1709" i="2"/>
  <c r="G1709" i="2"/>
  <c r="Q1708" i="2"/>
  <c r="P1708" i="2"/>
  <c r="O1708" i="2"/>
  <c r="N1708" i="2"/>
  <c r="M1708" i="2"/>
  <c r="L1708" i="2"/>
  <c r="K1708" i="2"/>
  <c r="J1708" i="2"/>
  <c r="I1708" i="2"/>
  <c r="H1708" i="2"/>
  <c r="G1708" i="2"/>
  <c r="Q1707" i="2"/>
  <c r="P1707" i="2"/>
  <c r="O1707" i="2"/>
  <c r="N1707" i="2"/>
  <c r="M1707" i="2"/>
  <c r="L1707" i="2"/>
  <c r="K1707" i="2"/>
  <c r="J1707" i="2"/>
  <c r="I1707" i="2"/>
  <c r="H1707" i="2"/>
  <c r="G1707" i="2"/>
  <c r="Q1706" i="2"/>
  <c r="P1706" i="2"/>
  <c r="O1706" i="2"/>
  <c r="N1706" i="2"/>
  <c r="M1706" i="2"/>
  <c r="L1706" i="2"/>
  <c r="K1706" i="2"/>
  <c r="J1706" i="2"/>
  <c r="I1706" i="2"/>
  <c r="H1706" i="2"/>
  <c r="G1706" i="2"/>
  <c r="Q1705" i="2"/>
  <c r="P1705" i="2"/>
  <c r="O1705" i="2"/>
  <c r="N1705" i="2"/>
  <c r="M1705" i="2"/>
  <c r="L1705" i="2"/>
  <c r="K1705" i="2"/>
  <c r="J1705" i="2"/>
  <c r="I1705" i="2"/>
  <c r="H1705" i="2"/>
  <c r="G1705" i="2"/>
  <c r="Q1704" i="2"/>
  <c r="P1704" i="2"/>
  <c r="O1704" i="2"/>
  <c r="N1704" i="2"/>
  <c r="M1704" i="2"/>
  <c r="L1704" i="2"/>
  <c r="K1704" i="2"/>
  <c r="J1704" i="2"/>
  <c r="I1704" i="2"/>
  <c r="H1704" i="2"/>
  <c r="G1704" i="2"/>
  <c r="Q1703" i="2"/>
  <c r="P1703" i="2"/>
  <c r="O1703" i="2"/>
  <c r="N1703" i="2"/>
  <c r="M1703" i="2"/>
  <c r="L1703" i="2"/>
  <c r="K1703" i="2"/>
  <c r="J1703" i="2"/>
  <c r="I1703" i="2"/>
  <c r="H1703" i="2"/>
  <c r="G1703" i="2"/>
  <c r="Q1702" i="2"/>
  <c r="P1702" i="2"/>
  <c r="O1702" i="2"/>
  <c r="N1702" i="2"/>
  <c r="M1702" i="2"/>
  <c r="L1702" i="2"/>
  <c r="K1702" i="2"/>
  <c r="J1702" i="2"/>
  <c r="I1702" i="2"/>
  <c r="H1702" i="2"/>
  <c r="G1702" i="2"/>
  <c r="Q1701" i="2"/>
  <c r="P1701" i="2"/>
  <c r="O1701" i="2"/>
  <c r="N1701" i="2"/>
  <c r="M1701" i="2"/>
  <c r="L1701" i="2"/>
  <c r="K1701" i="2"/>
  <c r="J1701" i="2"/>
  <c r="I1701" i="2"/>
  <c r="H1701" i="2"/>
  <c r="G1701" i="2"/>
  <c r="Q1700" i="2"/>
  <c r="P1700" i="2"/>
  <c r="O1700" i="2"/>
  <c r="N1700" i="2"/>
  <c r="M1700" i="2"/>
  <c r="L1700" i="2"/>
  <c r="K1700" i="2"/>
  <c r="J1700" i="2"/>
  <c r="I1700" i="2"/>
  <c r="H1700" i="2"/>
  <c r="G1700" i="2"/>
  <c r="Q1699" i="2"/>
  <c r="P1699" i="2"/>
  <c r="O1699" i="2"/>
  <c r="N1699" i="2"/>
  <c r="M1699" i="2"/>
  <c r="L1699" i="2"/>
  <c r="K1699" i="2"/>
  <c r="J1699" i="2"/>
  <c r="I1699" i="2"/>
  <c r="H1699" i="2"/>
  <c r="G1699" i="2"/>
  <c r="Q1698" i="2"/>
  <c r="P1698" i="2"/>
  <c r="O1698" i="2"/>
  <c r="N1698" i="2"/>
  <c r="M1698" i="2"/>
  <c r="L1698" i="2"/>
  <c r="K1698" i="2"/>
  <c r="J1698" i="2"/>
  <c r="I1698" i="2"/>
  <c r="H1698" i="2"/>
  <c r="G1698" i="2"/>
  <c r="Q1697" i="2"/>
  <c r="P1697" i="2"/>
  <c r="O1697" i="2"/>
  <c r="N1697" i="2"/>
  <c r="M1697" i="2"/>
  <c r="L1697" i="2"/>
  <c r="K1697" i="2"/>
  <c r="J1697" i="2"/>
  <c r="I1697" i="2"/>
  <c r="H1697" i="2"/>
  <c r="G1697" i="2"/>
  <c r="Q1696" i="2"/>
  <c r="P1696" i="2"/>
  <c r="O1696" i="2"/>
  <c r="N1696" i="2"/>
  <c r="M1696" i="2"/>
  <c r="L1696" i="2"/>
  <c r="K1696" i="2"/>
  <c r="J1696" i="2"/>
  <c r="I1696" i="2"/>
  <c r="H1696" i="2"/>
  <c r="G1696" i="2"/>
  <c r="Q1695" i="2"/>
  <c r="P1695" i="2"/>
  <c r="O1695" i="2"/>
  <c r="N1695" i="2"/>
  <c r="M1695" i="2"/>
  <c r="L1695" i="2"/>
  <c r="K1695" i="2"/>
  <c r="J1695" i="2"/>
  <c r="I1695" i="2"/>
  <c r="H1695" i="2"/>
  <c r="G1695" i="2"/>
  <c r="Q1694" i="2"/>
  <c r="P1694" i="2"/>
  <c r="O1694" i="2"/>
  <c r="N1694" i="2"/>
  <c r="M1694" i="2"/>
  <c r="L1694" i="2"/>
  <c r="K1694" i="2"/>
  <c r="J1694" i="2"/>
  <c r="I1694" i="2"/>
  <c r="H1694" i="2"/>
  <c r="G1694" i="2"/>
  <c r="Q1693" i="2"/>
  <c r="P1693" i="2"/>
  <c r="O1693" i="2"/>
  <c r="N1693" i="2"/>
  <c r="M1693" i="2"/>
  <c r="L1693" i="2"/>
  <c r="K1693" i="2"/>
  <c r="J1693" i="2"/>
  <c r="I1693" i="2"/>
  <c r="H1693" i="2"/>
  <c r="G1693" i="2"/>
  <c r="Q1692" i="2"/>
  <c r="P1692" i="2"/>
  <c r="O1692" i="2"/>
  <c r="N1692" i="2"/>
  <c r="M1692" i="2"/>
  <c r="L1692" i="2"/>
  <c r="K1692" i="2"/>
  <c r="J1692" i="2"/>
  <c r="I1692" i="2"/>
  <c r="H1692" i="2"/>
  <c r="G1692" i="2"/>
  <c r="Q1691" i="2"/>
  <c r="P1691" i="2"/>
  <c r="O1691" i="2"/>
  <c r="N1691" i="2"/>
  <c r="M1691" i="2"/>
  <c r="L1691" i="2"/>
  <c r="K1691" i="2"/>
  <c r="J1691" i="2"/>
  <c r="I1691" i="2"/>
  <c r="H1691" i="2"/>
  <c r="G1691" i="2"/>
  <c r="Q1690" i="2"/>
  <c r="P1690" i="2"/>
  <c r="O1690" i="2"/>
  <c r="N1690" i="2"/>
  <c r="M1690" i="2"/>
  <c r="L1690" i="2"/>
  <c r="K1690" i="2"/>
  <c r="J1690" i="2"/>
  <c r="I1690" i="2"/>
  <c r="H1690" i="2"/>
  <c r="G1690" i="2"/>
  <c r="Q1689" i="2"/>
  <c r="P1689" i="2"/>
  <c r="O1689" i="2"/>
  <c r="N1689" i="2"/>
  <c r="M1689" i="2"/>
  <c r="L1689" i="2"/>
  <c r="K1689" i="2"/>
  <c r="J1689" i="2"/>
  <c r="I1689" i="2"/>
  <c r="H1689" i="2"/>
  <c r="G1689" i="2"/>
  <c r="Q1688" i="2"/>
  <c r="P1688" i="2"/>
  <c r="O1688" i="2"/>
  <c r="N1688" i="2"/>
  <c r="M1688" i="2"/>
  <c r="L1688" i="2"/>
  <c r="K1688" i="2"/>
  <c r="J1688" i="2"/>
  <c r="I1688" i="2"/>
  <c r="H1688" i="2"/>
  <c r="G1688" i="2"/>
  <c r="Q1687" i="2"/>
  <c r="P1687" i="2"/>
  <c r="O1687" i="2"/>
  <c r="N1687" i="2"/>
  <c r="M1687" i="2"/>
  <c r="L1687" i="2"/>
  <c r="K1687" i="2"/>
  <c r="J1687" i="2"/>
  <c r="I1687" i="2"/>
  <c r="H1687" i="2"/>
  <c r="G1687" i="2"/>
  <c r="Q1686" i="2"/>
  <c r="P1686" i="2"/>
  <c r="O1686" i="2"/>
  <c r="N1686" i="2"/>
  <c r="M1686" i="2"/>
  <c r="L1686" i="2"/>
  <c r="K1686" i="2"/>
  <c r="J1686" i="2"/>
  <c r="I1686" i="2"/>
  <c r="H1686" i="2"/>
  <c r="G1686" i="2"/>
  <c r="Q1685" i="2"/>
  <c r="P1685" i="2"/>
  <c r="O1685" i="2"/>
  <c r="N1685" i="2"/>
  <c r="M1685" i="2"/>
  <c r="L1685" i="2"/>
  <c r="K1685" i="2"/>
  <c r="J1685" i="2"/>
  <c r="I1685" i="2"/>
  <c r="H1685" i="2"/>
  <c r="G1685" i="2"/>
  <c r="Q1684" i="2"/>
  <c r="P1684" i="2"/>
  <c r="O1684" i="2"/>
  <c r="N1684" i="2"/>
  <c r="M1684" i="2"/>
  <c r="L1684" i="2"/>
  <c r="K1684" i="2"/>
  <c r="J1684" i="2"/>
  <c r="I1684" i="2"/>
  <c r="H1684" i="2"/>
  <c r="G1684" i="2"/>
  <c r="Q1683" i="2"/>
  <c r="P1683" i="2"/>
  <c r="O1683" i="2"/>
  <c r="N1683" i="2"/>
  <c r="M1683" i="2"/>
  <c r="L1683" i="2"/>
  <c r="K1683" i="2"/>
  <c r="J1683" i="2"/>
  <c r="I1683" i="2"/>
  <c r="H1683" i="2"/>
  <c r="G1683" i="2"/>
  <c r="Q1682" i="2"/>
  <c r="P1682" i="2"/>
  <c r="O1682" i="2"/>
  <c r="N1682" i="2"/>
  <c r="M1682" i="2"/>
  <c r="L1682" i="2"/>
  <c r="K1682" i="2"/>
  <c r="J1682" i="2"/>
  <c r="I1682" i="2"/>
  <c r="H1682" i="2"/>
  <c r="G1682" i="2"/>
  <c r="Q1681" i="2"/>
  <c r="P1681" i="2"/>
  <c r="O1681" i="2"/>
  <c r="N1681" i="2"/>
  <c r="M1681" i="2"/>
  <c r="L1681" i="2"/>
  <c r="K1681" i="2"/>
  <c r="J1681" i="2"/>
  <c r="I1681" i="2"/>
  <c r="H1681" i="2"/>
  <c r="G1681" i="2"/>
  <c r="Q1680" i="2"/>
  <c r="P1680" i="2"/>
  <c r="O1680" i="2"/>
  <c r="N1680" i="2"/>
  <c r="M1680" i="2"/>
  <c r="L1680" i="2"/>
  <c r="K1680" i="2"/>
  <c r="J1680" i="2"/>
  <c r="I1680" i="2"/>
  <c r="H1680" i="2"/>
  <c r="G1680" i="2"/>
  <c r="Q1679" i="2"/>
  <c r="P1679" i="2"/>
  <c r="O1679" i="2"/>
  <c r="N1679" i="2"/>
  <c r="M1679" i="2"/>
  <c r="L1679" i="2"/>
  <c r="K1679" i="2"/>
  <c r="J1679" i="2"/>
  <c r="I1679" i="2"/>
  <c r="H1679" i="2"/>
  <c r="G1679" i="2"/>
  <c r="Q1678" i="2"/>
  <c r="P1678" i="2"/>
  <c r="O1678" i="2"/>
  <c r="N1678" i="2"/>
  <c r="M1678" i="2"/>
  <c r="L1678" i="2"/>
  <c r="K1678" i="2"/>
  <c r="J1678" i="2"/>
  <c r="I1678" i="2"/>
  <c r="H1678" i="2"/>
  <c r="G1678" i="2"/>
  <c r="Q1677" i="2"/>
  <c r="P1677" i="2"/>
  <c r="O1677" i="2"/>
  <c r="N1677" i="2"/>
  <c r="M1677" i="2"/>
  <c r="L1677" i="2"/>
  <c r="K1677" i="2"/>
  <c r="J1677" i="2"/>
  <c r="I1677" i="2"/>
  <c r="H1677" i="2"/>
  <c r="G1677" i="2"/>
  <c r="Q1676" i="2"/>
  <c r="P1676" i="2"/>
  <c r="O1676" i="2"/>
  <c r="N1676" i="2"/>
  <c r="M1676" i="2"/>
  <c r="L1676" i="2"/>
  <c r="K1676" i="2"/>
  <c r="J1676" i="2"/>
  <c r="I1676" i="2"/>
  <c r="H1676" i="2"/>
  <c r="G1676" i="2"/>
  <c r="Q1675" i="2"/>
  <c r="P1675" i="2"/>
  <c r="O1675" i="2"/>
  <c r="N1675" i="2"/>
  <c r="M1675" i="2"/>
  <c r="L1675" i="2"/>
  <c r="K1675" i="2"/>
  <c r="J1675" i="2"/>
  <c r="I1675" i="2"/>
  <c r="H1675" i="2"/>
  <c r="G1675" i="2"/>
  <c r="Q1674" i="2"/>
  <c r="P1674" i="2"/>
  <c r="O1674" i="2"/>
  <c r="N1674" i="2"/>
  <c r="M1674" i="2"/>
  <c r="L1674" i="2"/>
  <c r="K1674" i="2"/>
  <c r="J1674" i="2"/>
  <c r="I1674" i="2"/>
  <c r="H1674" i="2"/>
  <c r="G1674" i="2"/>
  <c r="Q1673" i="2"/>
  <c r="P1673" i="2"/>
  <c r="O1673" i="2"/>
  <c r="N1673" i="2"/>
  <c r="M1673" i="2"/>
  <c r="L1673" i="2"/>
  <c r="K1673" i="2"/>
  <c r="J1673" i="2"/>
  <c r="I1673" i="2"/>
  <c r="H1673" i="2"/>
  <c r="G1673" i="2"/>
  <c r="Q1672" i="2"/>
  <c r="P1672" i="2"/>
  <c r="O1672" i="2"/>
  <c r="N1672" i="2"/>
  <c r="M1672" i="2"/>
  <c r="L1672" i="2"/>
  <c r="K1672" i="2"/>
  <c r="J1672" i="2"/>
  <c r="I1672" i="2"/>
  <c r="H1672" i="2"/>
  <c r="G1672" i="2"/>
  <c r="Q1671" i="2"/>
  <c r="P1671" i="2"/>
  <c r="O1671" i="2"/>
  <c r="N1671" i="2"/>
  <c r="M1671" i="2"/>
  <c r="L1671" i="2"/>
  <c r="K1671" i="2"/>
  <c r="J1671" i="2"/>
  <c r="I1671" i="2"/>
  <c r="H1671" i="2"/>
  <c r="G1671" i="2"/>
  <c r="Q1670" i="2"/>
  <c r="P1670" i="2"/>
  <c r="O1670" i="2"/>
  <c r="N1670" i="2"/>
  <c r="M1670" i="2"/>
  <c r="L1670" i="2"/>
  <c r="K1670" i="2"/>
  <c r="J1670" i="2"/>
  <c r="I1670" i="2"/>
  <c r="H1670" i="2"/>
  <c r="G1670" i="2"/>
  <c r="Q1669" i="2"/>
  <c r="P1669" i="2"/>
  <c r="O1669" i="2"/>
  <c r="N1669" i="2"/>
  <c r="M1669" i="2"/>
  <c r="L1669" i="2"/>
  <c r="K1669" i="2"/>
  <c r="J1669" i="2"/>
  <c r="I1669" i="2"/>
  <c r="H1669" i="2"/>
  <c r="G1669" i="2"/>
  <c r="Q1668" i="2"/>
  <c r="P1668" i="2"/>
  <c r="O1668" i="2"/>
  <c r="N1668" i="2"/>
  <c r="M1668" i="2"/>
  <c r="L1668" i="2"/>
  <c r="K1668" i="2"/>
  <c r="J1668" i="2"/>
  <c r="I1668" i="2"/>
  <c r="H1668" i="2"/>
  <c r="G1668" i="2"/>
  <c r="Q1667" i="2"/>
  <c r="P1667" i="2"/>
  <c r="O1667" i="2"/>
  <c r="N1667" i="2"/>
  <c r="M1667" i="2"/>
  <c r="L1667" i="2"/>
  <c r="K1667" i="2"/>
  <c r="J1667" i="2"/>
  <c r="I1667" i="2"/>
  <c r="H1667" i="2"/>
  <c r="G1667" i="2"/>
  <c r="Q1666" i="2"/>
  <c r="P1666" i="2"/>
  <c r="O1666" i="2"/>
  <c r="N1666" i="2"/>
  <c r="M1666" i="2"/>
  <c r="L1666" i="2"/>
  <c r="K1666" i="2"/>
  <c r="J1666" i="2"/>
  <c r="I1666" i="2"/>
  <c r="H1666" i="2"/>
  <c r="G1666" i="2"/>
  <c r="Q1665" i="2"/>
  <c r="P1665" i="2"/>
  <c r="O1665" i="2"/>
  <c r="N1665" i="2"/>
  <c r="M1665" i="2"/>
  <c r="L1665" i="2"/>
  <c r="K1665" i="2"/>
  <c r="J1665" i="2"/>
  <c r="I1665" i="2"/>
  <c r="H1665" i="2"/>
  <c r="G1665" i="2"/>
  <c r="Q1664" i="2"/>
  <c r="P1664" i="2"/>
  <c r="O1664" i="2"/>
  <c r="N1664" i="2"/>
  <c r="M1664" i="2"/>
  <c r="L1664" i="2"/>
  <c r="K1664" i="2"/>
  <c r="J1664" i="2"/>
  <c r="I1664" i="2"/>
  <c r="H1664" i="2"/>
  <c r="G1664" i="2"/>
  <c r="Q1663" i="2"/>
  <c r="P1663" i="2"/>
  <c r="O1663" i="2"/>
  <c r="N1663" i="2"/>
  <c r="M1663" i="2"/>
  <c r="L1663" i="2"/>
  <c r="K1663" i="2"/>
  <c r="J1663" i="2"/>
  <c r="I1663" i="2"/>
  <c r="H1663" i="2"/>
  <c r="G1663" i="2"/>
  <c r="Q1662" i="2"/>
  <c r="P1662" i="2"/>
  <c r="O1662" i="2"/>
  <c r="N1662" i="2"/>
  <c r="M1662" i="2"/>
  <c r="L1662" i="2"/>
  <c r="K1662" i="2"/>
  <c r="J1662" i="2"/>
  <c r="I1662" i="2"/>
  <c r="H1662" i="2"/>
  <c r="G1662" i="2"/>
  <c r="Q1661" i="2"/>
  <c r="P1661" i="2"/>
  <c r="O1661" i="2"/>
  <c r="N1661" i="2"/>
  <c r="M1661" i="2"/>
  <c r="L1661" i="2"/>
  <c r="K1661" i="2"/>
  <c r="J1661" i="2"/>
  <c r="I1661" i="2"/>
  <c r="H1661" i="2"/>
  <c r="G1661" i="2"/>
  <c r="Q1660" i="2"/>
  <c r="P1660" i="2"/>
  <c r="O1660" i="2"/>
  <c r="N1660" i="2"/>
  <c r="M1660" i="2"/>
  <c r="L1660" i="2"/>
  <c r="K1660" i="2"/>
  <c r="J1660" i="2"/>
  <c r="I1660" i="2"/>
  <c r="H1660" i="2"/>
  <c r="G1660" i="2"/>
  <c r="Q1659" i="2"/>
  <c r="P1659" i="2"/>
  <c r="O1659" i="2"/>
  <c r="N1659" i="2"/>
  <c r="M1659" i="2"/>
  <c r="L1659" i="2"/>
  <c r="K1659" i="2"/>
  <c r="J1659" i="2"/>
  <c r="I1659" i="2"/>
  <c r="H1659" i="2"/>
  <c r="G1659" i="2"/>
  <c r="Q1658" i="2"/>
  <c r="P1658" i="2"/>
  <c r="O1658" i="2"/>
  <c r="N1658" i="2"/>
  <c r="M1658" i="2"/>
  <c r="L1658" i="2"/>
  <c r="K1658" i="2"/>
  <c r="J1658" i="2"/>
  <c r="I1658" i="2"/>
  <c r="H1658" i="2"/>
  <c r="G1658" i="2"/>
  <c r="Q1657" i="2"/>
  <c r="P1657" i="2"/>
  <c r="O1657" i="2"/>
  <c r="N1657" i="2"/>
  <c r="M1657" i="2"/>
  <c r="L1657" i="2"/>
  <c r="K1657" i="2"/>
  <c r="J1657" i="2"/>
  <c r="I1657" i="2"/>
  <c r="H1657" i="2"/>
  <c r="G1657" i="2"/>
  <c r="Q1656" i="2"/>
  <c r="P1656" i="2"/>
  <c r="O1656" i="2"/>
  <c r="N1656" i="2"/>
  <c r="M1656" i="2"/>
  <c r="L1656" i="2"/>
  <c r="K1656" i="2"/>
  <c r="J1656" i="2"/>
  <c r="I1656" i="2"/>
  <c r="H1656" i="2"/>
  <c r="G1656" i="2"/>
  <c r="Q1655" i="2"/>
  <c r="P1655" i="2"/>
  <c r="O1655" i="2"/>
  <c r="N1655" i="2"/>
  <c r="M1655" i="2"/>
  <c r="L1655" i="2"/>
  <c r="K1655" i="2"/>
  <c r="J1655" i="2"/>
  <c r="I1655" i="2"/>
  <c r="H1655" i="2"/>
  <c r="G1655" i="2"/>
  <c r="Q1654" i="2"/>
  <c r="P1654" i="2"/>
  <c r="O1654" i="2"/>
  <c r="N1654" i="2"/>
  <c r="M1654" i="2"/>
  <c r="L1654" i="2"/>
  <c r="K1654" i="2"/>
  <c r="J1654" i="2"/>
  <c r="I1654" i="2"/>
  <c r="H1654" i="2"/>
  <c r="G1654" i="2"/>
  <c r="Q1653" i="2"/>
  <c r="P1653" i="2"/>
  <c r="O1653" i="2"/>
  <c r="N1653" i="2"/>
  <c r="M1653" i="2"/>
  <c r="L1653" i="2"/>
  <c r="K1653" i="2"/>
  <c r="J1653" i="2"/>
  <c r="I1653" i="2"/>
  <c r="H1653" i="2"/>
  <c r="G1653" i="2"/>
  <c r="Q1652" i="2"/>
  <c r="P1652" i="2"/>
  <c r="O1652" i="2"/>
  <c r="N1652" i="2"/>
  <c r="M1652" i="2"/>
  <c r="L1652" i="2"/>
  <c r="K1652" i="2"/>
  <c r="J1652" i="2"/>
  <c r="I1652" i="2"/>
  <c r="H1652" i="2"/>
  <c r="G1652" i="2"/>
  <c r="Q1651" i="2"/>
  <c r="P1651" i="2"/>
  <c r="O1651" i="2"/>
  <c r="N1651" i="2"/>
  <c r="M1651" i="2"/>
  <c r="L1651" i="2"/>
  <c r="K1651" i="2"/>
  <c r="J1651" i="2"/>
  <c r="I1651" i="2"/>
  <c r="H1651" i="2"/>
  <c r="G1651" i="2"/>
  <c r="Q1650" i="2"/>
  <c r="P1650" i="2"/>
  <c r="O1650" i="2"/>
  <c r="N1650" i="2"/>
  <c r="M1650" i="2"/>
  <c r="L1650" i="2"/>
  <c r="K1650" i="2"/>
  <c r="J1650" i="2"/>
  <c r="I1650" i="2"/>
  <c r="H1650" i="2"/>
  <c r="G1650" i="2"/>
  <c r="Q1649" i="2"/>
  <c r="P1649" i="2"/>
  <c r="O1649" i="2"/>
  <c r="N1649" i="2"/>
  <c r="M1649" i="2"/>
  <c r="L1649" i="2"/>
  <c r="K1649" i="2"/>
  <c r="J1649" i="2"/>
  <c r="I1649" i="2"/>
  <c r="H1649" i="2"/>
  <c r="G1649" i="2"/>
  <c r="Q1648" i="2"/>
  <c r="P1648" i="2"/>
  <c r="O1648" i="2"/>
  <c r="N1648" i="2"/>
  <c r="M1648" i="2"/>
  <c r="L1648" i="2"/>
  <c r="K1648" i="2"/>
  <c r="J1648" i="2"/>
  <c r="I1648" i="2"/>
  <c r="H1648" i="2"/>
  <c r="G1648" i="2"/>
  <c r="Q1647" i="2"/>
  <c r="P1647" i="2"/>
  <c r="O1647" i="2"/>
  <c r="N1647" i="2"/>
  <c r="M1647" i="2"/>
  <c r="L1647" i="2"/>
  <c r="K1647" i="2"/>
  <c r="J1647" i="2"/>
  <c r="I1647" i="2"/>
  <c r="H1647" i="2"/>
  <c r="G1647" i="2"/>
  <c r="Q1646" i="2"/>
  <c r="P1646" i="2"/>
  <c r="O1646" i="2"/>
  <c r="N1646" i="2"/>
  <c r="M1646" i="2"/>
  <c r="L1646" i="2"/>
  <c r="K1646" i="2"/>
  <c r="J1646" i="2"/>
  <c r="I1646" i="2"/>
  <c r="H1646" i="2"/>
  <c r="G1646" i="2"/>
  <c r="Q1645" i="2"/>
  <c r="P1645" i="2"/>
  <c r="O1645" i="2"/>
  <c r="N1645" i="2"/>
  <c r="M1645" i="2"/>
  <c r="L1645" i="2"/>
  <c r="K1645" i="2"/>
  <c r="J1645" i="2"/>
  <c r="I1645" i="2"/>
  <c r="H1645" i="2"/>
  <c r="G1645" i="2"/>
  <c r="Q1644" i="2"/>
  <c r="P1644" i="2"/>
  <c r="O1644" i="2"/>
  <c r="N1644" i="2"/>
  <c r="M1644" i="2"/>
  <c r="L1644" i="2"/>
  <c r="K1644" i="2"/>
  <c r="J1644" i="2"/>
  <c r="I1644" i="2"/>
  <c r="H1644" i="2"/>
  <c r="G1644" i="2"/>
  <c r="Q1643" i="2"/>
  <c r="P1643" i="2"/>
  <c r="O1643" i="2"/>
  <c r="N1643" i="2"/>
  <c r="M1643" i="2"/>
  <c r="L1643" i="2"/>
  <c r="K1643" i="2"/>
  <c r="J1643" i="2"/>
  <c r="I1643" i="2"/>
  <c r="H1643" i="2"/>
  <c r="G1643" i="2"/>
  <c r="Q1642" i="2"/>
  <c r="P1642" i="2"/>
  <c r="O1642" i="2"/>
  <c r="N1642" i="2"/>
  <c r="M1642" i="2"/>
  <c r="L1642" i="2"/>
  <c r="K1642" i="2"/>
  <c r="J1642" i="2"/>
  <c r="I1642" i="2"/>
  <c r="H1642" i="2"/>
  <c r="G1642" i="2"/>
  <c r="Q1641" i="2"/>
  <c r="P1641" i="2"/>
  <c r="O1641" i="2"/>
  <c r="N1641" i="2"/>
  <c r="M1641" i="2"/>
  <c r="L1641" i="2"/>
  <c r="K1641" i="2"/>
  <c r="J1641" i="2"/>
  <c r="I1641" i="2"/>
  <c r="H1641" i="2"/>
  <c r="G1641" i="2"/>
  <c r="Q1640" i="2"/>
  <c r="P1640" i="2"/>
  <c r="O1640" i="2"/>
  <c r="N1640" i="2"/>
  <c r="M1640" i="2"/>
  <c r="L1640" i="2"/>
  <c r="K1640" i="2"/>
  <c r="J1640" i="2"/>
  <c r="I1640" i="2"/>
  <c r="H1640" i="2"/>
  <c r="G1640" i="2"/>
  <c r="Q1639" i="2"/>
  <c r="P1639" i="2"/>
  <c r="O1639" i="2"/>
  <c r="N1639" i="2"/>
  <c r="M1639" i="2"/>
  <c r="L1639" i="2"/>
  <c r="K1639" i="2"/>
  <c r="J1639" i="2"/>
  <c r="I1639" i="2"/>
  <c r="H1639" i="2"/>
  <c r="G1639" i="2"/>
  <c r="Q1638" i="2"/>
  <c r="P1638" i="2"/>
  <c r="O1638" i="2"/>
  <c r="N1638" i="2"/>
  <c r="M1638" i="2"/>
  <c r="L1638" i="2"/>
  <c r="K1638" i="2"/>
  <c r="J1638" i="2"/>
  <c r="I1638" i="2"/>
  <c r="H1638" i="2"/>
  <c r="G1638" i="2"/>
  <c r="Q1637" i="2"/>
  <c r="P1637" i="2"/>
  <c r="O1637" i="2"/>
  <c r="N1637" i="2"/>
  <c r="M1637" i="2"/>
  <c r="L1637" i="2"/>
  <c r="K1637" i="2"/>
  <c r="J1637" i="2"/>
  <c r="I1637" i="2"/>
  <c r="H1637" i="2"/>
  <c r="G1637" i="2"/>
  <c r="Q1636" i="2"/>
  <c r="P1636" i="2"/>
  <c r="O1636" i="2"/>
  <c r="N1636" i="2"/>
  <c r="M1636" i="2"/>
  <c r="L1636" i="2"/>
  <c r="K1636" i="2"/>
  <c r="J1636" i="2"/>
  <c r="I1636" i="2"/>
  <c r="H1636" i="2"/>
  <c r="G1636" i="2"/>
  <c r="Q1635" i="2"/>
  <c r="P1635" i="2"/>
  <c r="O1635" i="2"/>
  <c r="N1635" i="2"/>
  <c r="M1635" i="2"/>
  <c r="L1635" i="2"/>
  <c r="K1635" i="2"/>
  <c r="J1635" i="2"/>
  <c r="I1635" i="2"/>
  <c r="H1635" i="2"/>
  <c r="G1635" i="2"/>
  <c r="Q1634" i="2"/>
  <c r="P1634" i="2"/>
  <c r="O1634" i="2"/>
  <c r="N1634" i="2"/>
  <c r="M1634" i="2"/>
  <c r="L1634" i="2"/>
  <c r="K1634" i="2"/>
  <c r="J1634" i="2"/>
  <c r="I1634" i="2"/>
  <c r="H1634" i="2"/>
  <c r="G1634" i="2"/>
  <c r="Q1633" i="2"/>
  <c r="P1633" i="2"/>
  <c r="O1633" i="2"/>
  <c r="N1633" i="2"/>
  <c r="M1633" i="2"/>
  <c r="L1633" i="2"/>
  <c r="K1633" i="2"/>
  <c r="J1633" i="2"/>
  <c r="I1633" i="2"/>
  <c r="H1633" i="2"/>
  <c r="G1633" i="2"/>
  <c r="Q1632" i="2"/>
  <c r="P1632" i="2"/>
  <c r="O1632" i="2"/>
  <c r="N1632" i="2"/>
  <c r="M1632" i="2"/>
  <c r="L1632" i="2"/>
  <c r="K1632" i="2"/>
  <c r="J1632" i="2"/>
  <c r="I1632" i="2"/>
  <c r="H1632" i="2"/>
  <c r="G1632" i="2"/>
  <c r="Q1631" i="2"/>
  <c r="P1631" i="2"/>
  <c r="O1631" i="2"/>
  <c r="N1631" i="2"/>
  <c r="M1631" i="2"/>
  <c r="L1631" i="2"/>
  <c r="K1631" i="2"/>
  <c r="J1631" i="2"/>
  <c r="I1631" i="2"/>
  <c r="H1631" i="2"/>
  <c r="G1631" i="2"/>
  <c r="Q1630" i="2"/>
  <c r="P1630" i="2"/>
  <c r="O1630" i="2"/>
  <c r="N1630" i="2"/>
  <c r="M1630" i="2"/>
  <c r="L1630" i="2"/>
  <c r="K1630" i="2"/>
  <c r="J1630" i="2"/>
  <c r="I1630" i="2"/>
  <c r="H1630" i="2"/>
  <c r="G1630" i="2"/>
  <c r="Q1629" i="2"/>
  <c r="P1629" i="2"/>
  <c r="O1629" i="2"/>
  <c r="N1629" i="2"/>
  <c r="M1629" i="2"/>
  <c r="L1629" i="2"/>
  <c r="K1629" i="2"/>
  <c r="J1629" i="2"/>
  <c r="I1629" i="2"/>
  <c r="H1629" i="2"/>
  <c r="G1629" i="2"/>
  <c r="Q1628" i="2"/>
  <c r="P1628" i="2"/>
  <c r="O1628" i="2"/>
  <c r="N1628" i="2"/>
  <c r="M1628" i="2"/>
  <c r="L1628" i="2"/>
  <c r="K1628" i="2"/>
  <c r="J1628" i="2"/>
  <c r="I1628" i="2"/>
  <c r="H1628" i="2"/>
  <c r="G1628" i="2"/>
  <c r="Q1627" i="2"/>
  <c r="P1627" i="2"/>
  <c r="O1627" i="2"/>
  <c r="N1627" i="2"/>
  <c r="M1627" i="2"/>
  <c r="L1627" i="2"/>
  <c r="K1627" i="2"/>
  <c r="J1627" i="2"/>
  <c r="I1627" i="2"/>
  <c r="H1627" i="2"/>
  <c r="G1627" i="2"/>
  <c r="Q1626" i="2"/>
  <c r="P1626" i="2"/>
  <c r="O1626" i="2"/>
  <c r="N1626" i="2"/>
  <c r="M1626" i="2"/>
  <c r="L1626" i="2"/>
  <c r="K1626" i="2"/>
  <c r="J1626" i="2"/>
  <c r="I1626" i="2"/>
  <c r="H1626" i="2"/>
  <c r="G1626" i="2"/>
  <c r="Q1625" i="2"/>
  <c r="P1625" i="2"/>
  <c r="O1625" i="2"/>
  <c r="N1625" i="2"/>
  <c r="M1625" i="2"/>
  <c r="L1625" i="2"/>
  <c r="K1625" i="2"/>
  <c r="J1625" i="2"/>
  <c r="I1625" i="2"/>
  <c r="H1625" i="2"/>
  <c r="G1625" i="2"/>
  <c r="Q1624" i="2"/>
  <c r="P1624" i="2"/>
  <c r="O1624" i="2"/>
  <c r="N1624" i="2"/>
  <c r="M1624" i="2"/>
  <c r="L1624" i="2"/>
  <c r="K1624" i="2"/>
  <c r="J1624" i="2"/>
  <c r="I1624" i="2"/>
  <c r="H1624" i="2"/>
  <c r="G1624" i="2"/>
  <c r="Q1623" i="2"/>
  <c r="P1623" i="2"/>
  <c r="O1623" i="2"/>
  <c r="N1623" i="2"/>
  <c r="M1623" i="2"/>
  <c r="L1623" i="2"/>
  <c r="K1623" i="2"/>
  <c r="J1623" i="2"/>
  <c r="I1623" i="2"/>
  <c r="H1623" i="2"/>
  <c r="G1623" i="2"/>
  <c r="Q1622" i="2"/>
  <c r="P1622" i="2"/>
  <c r="O1622" i="2"/>
  <c r="N1622" i="2"/>
  <c r="M1622" i="2"/>
  <c r="L1622" i="2"/>
  <c r="K1622" i="2"/>
  <c r="J1622" i="2"/>
  <c r="I1622" i="2"/>
  <c r="H1622" i="2"/>
  <c r="G1622" i="2"/>
  <c r="Q1621" i="2"/>
  <c r="P1621" i="2"/>
  <c r="O1621" i="2"/>
  <c r="N1621" i="2"/>
  <c r="M1621" i="2"/>
  <c r="L1621" i="2"/>
  <c r="K1621" i="2"/>
  <c r="J1621" i="2"/>
  <c r="I1621" i="2"/>
  <c r="H1621" i="2"/>
  <c r="G1621" i="2"/>
  <c r="Q1620" i="2"/>
  <c r="P1620" i="2"/>
  <c r="O1620" i="2"/>
  <c r="N1620" i="2"/>
  <c r="M1620" i="2"/>
  <c r="L1620" i="2"/>
  <c r="K1620" i="2"/>
  <c r="J1620" i="2"/>
  <c r="I1620" i="2"/>
  <c r="H1620" i="2"/>
  <c r="G1620" i="2"/>
  <c r="Q1619" i="2"/>
  <c r="P1619" i="2"/>
  <c r="O1619" i="2"/>
  <c r="N1619" i="2"/>
  <c r="M1619" i="2"/>
  <c r="L1619" i="2"/>
  <c r="K1619" i="2"/>
  <c r="J1619" i="2"/>
  <c r="I1619" i="2"/>
  <c r="H1619" i="2"/>
  <c r="G1619" i="2"/>
  <c r="Q1618" i="2"/>
  <c r="P1618" i="2"/>
  <c r="O1618" i="2"/>
  <c r="N1618" i="2"/>
  <c r="M1618" i="2"/>
  <c r="L1618" i="2"/>
  <c r="K1618" i="2"/>
  <c r="J1618" i="2"/>
  <c r="I1618" i="2"/>
  <c r="H1618" i="2"/>
  <c r="G1618" i="2"/>
  <c r="Q1617" i="2"/>
  <c r="P1617" i="2"/>
  <c r="O1617" i="2"/>
  <c r="N1617" i="2"/>
  <c r="M1617" i="2"/>
  <c r="L1617" i="2"/>
  <c r="K1617" i="2"/>
  <c r="J1617" i="2"/>
  <c r="I1617" i="2"/>
  <c r="H1617" i="2"/>
  <c r="G1617" i="2"/>
  <c r="Q1616" i="2"/>
  <c r="P1616" i="2"/>
  <c r="O1616" i="2"/>
  <c r="N1616" i="2"/>
  <c r="M1616" i="2"/>
  <c r="L1616" i="2"/>
  <c r="K1616" i="2"/>
  <c r="J1616" i="2"/>
  <c r="I1616" i="2"/>
  <c r="H1616" i="2"/>
  <c r="G1616" i="2"/>
  <c r="Q1615" i="2"/>
  <c r="P1615" i="2"/>
  <c r="O1615" i="2"/>
  <c r="N1615" i="2"/>
  <c r="M1615" i="2"/>
  <c r="L1615" i="2"/>
  <c r="K1615" i="2"/>
  <c r="J1615" i="2"/>
  <c r="I1615" i="2"/>
  <c r="H1615" i="2"/>
  <c r="G1615" i="2"/>
  <c r="Q1614" i="2"/>
  <c r="P1614" i="2"/>
  <c r="O1614" i="2"/>
  <c r="N1614" i="2"/>
  <c r="M1614" i="2"/>
  <c r="L1614" i="2"/>
  <c r="K1614" i="2"/>
  <c r="J1614" i="2"/>
  <c r="I1614" i="2"/>
  <c r="H1614" i="2"/>
  <c r="G1614" i="2"/>
  <c r="Q1613" i="2"/>
  <c r="P1613" i="2"/>
  <c r="O1613" i="2"/>
  <c r="N1613" i="2"/>
  <c r="M1613" i="2"/>
  <c r="L1613" i="2"/>
  <c r="K1613" i="2"/>
  <c r="J1613" i="2"/>
  <c r="I1613" i="2"/>
  <c r="H1613" i="2"/>
  <c r="G1613" i="2"/>
  <c r="Q1612" i="2"/>
  <c r="P1612" i="2"/>
  <c r="O1612" i="2"/>
  <c r="N1612" i="2"/>
  <c r="M1612" i="2"/>
  <c r="L1612" i="2"/>
  <c r="K1612" i="2"/>
  <c r="J1612" i="2"/>
  <c r="I1612" i="2"/>
  <c r="H1612" i="2"/>
  <c r="G1612" i="2"/>
  <c r="Q1611" i="2"/>
  <c r="P1611" i="2"/>
  <c r="O1611" i="2"/>
  <c r="N1611" i="2"/>
  <c r="M1611" i="2"/>
  <c r="L1611" i="2"/>
  <c r="K1611" i="2"/>
  <c r="J1611" i="2"/>
  <c r="I1611" i="2"/>
  <c r="H1611" i="2"/>
  <c r="G1611" i="2"/>
  <c r="Q1610" i="2"/>
  <c r="P1610" i="2"/>
  <c r="O1610" i="2"/>
  <c r="N1610" i="2"/>
  <c r="M1610" i="2"/>
  <c r="L1610" i="2"/>
  <c r="K1610" i="2"/>
  <c r="J1610" i="2"/>
  <c r="I1610" i="2"/>
  <c r="H1610" i="2"/>
  <c r="G1610" i="2"/>
  <c r="Q1609" i="2"/>
  <c r="P1609" i="2"/>
  <c r="O1609" i="2"/>
  <c r="N1609" i="2"/>
  <c r="M1609" i="2"/>
  <c r="L1609" i="2"/>
  <c r="K1609" i="2"/>
  <c r="J1609" i="2"/>
  <c r="I1609" i="2"/>
  <c r="H1609" i="2"/>
  <c r="G1609" i="2"/>
  <c r="Q1608" i="2"/>
  <c r="P1608" i="2"/>
  <c r="O1608" i="2"/>
  <c r="N1608" i="2"/>
  <c r="M1608" i="2"/>
  <c r="L1608" i="2"/>
  <c r="K1608" i="2"/>
  <c r="J1608" i="2"/>
  <c r="I1608" i="2"/>
  <c r="H1608" i="2"/>
  <c r="G1608" i="2"/>
  <c r="Q1607" i="2"/>
  <c r="P1607" i="2"/>
  <c r="O1607" i="2"/>
  <c r="N1607" i="2"/>
  <c r="M1607" i="2"/>
  <c r="L1607" i="2"/>
  <c r="K1607" i="2"/>
  <c r="J1607" i="2"/>
  <c r="I1607" i="2"/>
  <c r="H1607" i="2"/>
  <c r="G1607" i="2"/>
  <c r="Q1606" i="2"/>
  <c r="P1606" i="2"/>
  <c r="O1606" i="2"/>
  <c r="N1606" i="2"/>
  <c r="M1606" i="2"/>
  <c r="L1606" i="2"/>
  <c r="K1606" i="2"/>
  <c r="J1606" i="2"/>
  <c r="I1606" i="2"/>
  <c r="H1606" i="2"/>
  <c r="G1606" i="2"/>
  <c r="Q1605" i="2"/>
  <c r="P1605" i="2"/>
  <c r="O1605" i="2"/>
  <c r="N1605" i="2"/>
  <c r="M1605" i="2"/>
  <c r="L1605" i="2"/>
  <c r="K1605" i="2"/>
  <c r="J1605" i="2"/>
  <c r="I1605" i="2"/>
  <c r="H1605" i="2"/>
  <c r="G1605" i="2"/>
  <c r="Q1604" i="2"/>
  <c r="P1604" i="2"/>
  <c r="O1604" i="2"/>
  <c r="N1604" i="2"/>
  <c r="M1604" i="2"/>
  <c r="L1604" i="2"/>
  <c r="K1604" i="2"/>
  <c r="J1604" i="2"/>
  <c r="I1604" i="2"/>
  <c r="H1604" i="2"/>
  <c r="G1604" i="2"/>
  <c r="Q1603" i="2"/>
  <c r="P1603" i="2"/>
  <c r="O1603" i="2"/>
  <c r="N1603" i="2"/>
  <c r="M1603" i="2"/>
  <c r="L1603" i="2"/>
  <c r="K1603" i="2"/>
  <c r="J1603" i="2"/>
  <c r="I1603" i="2"/>
  <c r="H1603" i="2"/>
  <c r="G1603" i="2"/>
  <c r="Q1602" i="2"/>
  <c r="P1602" i="2"/>
  <c r="O1602" i="2"/>
  <c r="N1602" i="2"/>
  <c r="M1602" i="2"/>
  <c r="L1602" i="2"/>
  <c r="K1602" i="2"/>
  <c r="J1602" i="2"/>
  <c r="I1602" i="2"/>
  <c r="H1602" i="2"/>
  <c r="G1602" i="2"/>
  <c r="Q1601" i="2"/>
  <c r="P1601" i="2"/>
  <c r="O1601" i="2"/>
  <c r="N1601" i="2"/>
  <c r="M1601" i="2"/>
  <c r="L1601" i="2"/>
  <c r="K1601" i="2"/>
  <c r="J1601" i="2"/>
  <c r="I1601" i="2"/>
  <c r="H1601" i="2"/>
  <c r="G1601" i="2"/>
  <c r="Q1600" i="2"/>
  <c r="P1600" i="2"/>
  <c r="O1600" i="2"/>
  <c r="N1600" i="2"/>
  <c r="M1600" i="2"/>
  <c r="L1600" i="2"/>
  <c r="K1600" i="2"/>
  <c r="J1600" i="2"/>
  <c r="I1600" i="2"/>
  <c r="H1600" i="2"/>
  <c r="G1600" i="2"/>
  <c r="Q1599" i="2"/>
  <c r="P1599" i="2"/>
  <c r="O1599" i="2"/>
  <c r="N1599" i="2"/>
  <c r="M1599" i="2"/>
  <c r="L1599" i="2"/>
  <c r="K1599" i="2"/>
  <c r="J1599" i="2"/>
  <c r="I1599" i="2"/>
  <c r="H1599" i="2"/>
  <c r="G1599" i="2"/>
  <c r="Q1598" i="2"/>
  <c r="P1598" i="2"/>
  <c r="O1598" i="2"/>
  <c r="N1598" i="2"/>
  <c r="M1598" i="2"/>
  <c r="L1598" i="2"/>
  <c r="K1598" i="2"/>
  <c r="J1598" i="2"/>
  <c r="I1598" i="2"/>
  <c r="H1598" i="2"/>
  <c r="G1598" i="2"/>
  <c r="Q1597" i="2"/>
  <c r="P1597" i="2"/>
  <c r="O1597" i="2"/>
  <c r="N1597" i="2"/>
  <c r="M1597" i="2"/>
  <c r="L1597" i="2"/>
  <c r="K1597" i="2"/>
  <c r="J1597" i="2"/>
  <c r="I1597" i="2"/>
  <c r="H1597" i="2"/>
  <c r="G1597" i="2"/>
  <c r="Q1596" i="2"/>
  <c r="P1596" i="2"/>
  <c r="O1596" i="2"/>
  <c r="N1596" i="2"/>
  <c r="M1596" i="2"/>
  <c r="L1596" i="2"/>
  <c r="K1596" i="2"/>
  <c r="J1596" i="2"/>
  <c r="I1596" i="2"/>
  <c r="H1596" i="2"/>
  <c r="G1596" i="2"/>
  <c r="Q1595" i="2"/>
  <c r="P1595" i="2"/>
  <c r="O1595" i="2"/>
  <c r="N1595" i="2"/>
  <c r="M1595" i="2"/>
  <c r="L1595" i="2"/>
  <c r="K1595" i="2"/>
  <c r="J1595" i="2"/>
  <c r="I1595" i="2"/>
  <c r="H1595" i="2"/>
  <c r="G1595" i="2"/>
  <c r="Q1594" i="2"/>
  <c r="P1594" i="2"/>
  <c r="O1594" i="2"/>
  <c r="N1594" i="2"/>
  <c r="M1594" i="2"/>
  <c r="L1594" i="2"/>
  <c r="K1594" i="2"/>
  <c r="J1594" i="2"/>
  <c r="I1594" i="2"/>
  <c r="H1594" i="2"/>
  <c r="G1594" i="2"/>
  <c r="Q1593" i="2"/>
  <c r="P1593" i="2"/>
  <c r="O1593" i="2"/>
  <c r="N1593" i="2"/>
  <c r="M1593" i="2"/>
  <c r="L1593" i="2"/>
  <c r="K1593" i="2"/>
  <c r="J1593" i="2"/>
  <c r="I1593" i="2"/>
  <c r="H1593" i="2"/>
  <c r="G1593" i="2"/>
  <c r="Q1592" i="2"/>
  <c r="P1592" i="2"/>
  <c r="O1592" i="2"/>
  <c r="N1592" i="2"/>
  <c r="M1592" i="2"/>
  <c r="L1592" i="2"/>
  <c r="K1592" i="2"/>
  <c r="J1592" i="2"/>
  <c r="I1592" i="2"/>
  <c r="H1592" i="2"/>
  <c r="G1592" i="2"/>
  <c r="Q1591" i="2"/>
  <c r="P1591" i="2"/>
  <c r="O1591" i="2"/>
  <c r="N1591" i="2"/>
  <c r="M1591" i="2"/>
  <c r="L1591" i="2"/>
  <c r="K1591" i="2"/>
  <c r="J1591" i="2"/>
  <c r="I1591" i="2"/>
  <c r="H1591" i="2"/>
  <c r="G1591" i="2"/>
  <c r="Q1590" i="2"/>
  <c r="P1590" i="2"/>
  <c r="O1590" i="2"/>
  <c r="N1590" i="2"/>
  <c r="M1590" i="2"/>
  <c r="L1590" i="2"/>
  <c r="K1590" i="2"/>
  <c r="J1590" i="2"/>
  <c r="I1590" i="2"/>
  <c r="H1590" i="2"/>
  <c r="G1590" i="2"/>
  <c r="Q1589" i="2"/>
  <c r="P1589" i="2"/>
  <c r="O1589" i="2"/>
  <c r="N1589" i="2"/>
  <c r="M1589" i="2"/>
  <c r="L1589" i="2"/>
  <c r="K1589" i="2"/>
  <c r="J1589" i="2"/>
  <c r="I1589" i="2"/>
  <c r="H1589" i="2"/>
  <c r="G1589" i="2"/>
  <c r="Q1588" i="2"/>
  <c r="P1588" i="2"/>
  <c r="O1588" i="2"/>
  <c r="N1588" i="2"/>
  <c r="M1588" i="2"/>
  <c r="L1588" i="2"/>
  <c r="K1588" i="2"/>
  <c r="J1588" i="2"/>
  <c r="I1588" i="2"/>
  <c r="H1588" i="2"/>
  <c r="G1588" i="2"/>
  <c r="Q1587" i="2"/>
  <c r="P1587" i="2"/>
  <c r="O1587" i="2"/>
  <c r="N1587" i="2"/>
  <c r="M1587" i="2"/>
  <c r="L1587" i="2"/>
  <c r="K1587" i="2"/>
  <c r="J1587" i="2"/>
  <c r="I1587" i="2"/>
  <c r="H1587" i="2"/>
  <c r="G1587" i="2"/>
  <c r="Q1586" i="2"/>
  <c r="P1586" i="2"/>
  <c r="O1586" i="2"/>
  <c r="N1586" i="2"/>
  <c r="M1586" i="2"/>
  <c r="L1586" i="2"/>
  <c r="K1586" i="2"/>
  <c r="J1586" i="2"/>
  <c r="I1586" i="2"/>
  <c r="H1586" i="2"/>
  <c r="G1586" i="2"/>
  <c r="Q1585" i="2"/>
  <c r="P1585" i="2"/>
  <c r="O1585" i="2"/>
  <c r="N1585" i="2"/>
  <c r="M1585" i="2"/>
  <c r="L1585" i="2"/>
  <c r="K1585" i="2"/>
  <c r="J1585" i="2"/>
  <c r="I1585" i="2"/>
  <c r="H1585" i="2"/>
  <c r="G1585" i="2"/>
  <c r="Q1584" i="2"/>
  <c r="P1584" i="2"/>
  <c r="O1584" i="2"/>
  <c r="N1584" i="2"/>
  <c r="M1584" i="2"/>
  <c r="L1584" i="2"/>
  <c r="K1584" i="2"/>
  <c r="J1584" i="2"/>
  <c r="I1584" i="2"/>
  <c r="H1584" i="2"/>
  <c r="G1584" i="2"/>
  <c r="Q1583" i="2"/>
  <c r="P1583" i="2"/>
  <c r="O1583" i="2"/>
  <c r="N1583" i="2"/>
  <c r="M1583" i="2"/>
  <c r="L1583" i="2"/>
  <c r="K1583" i="2"/>
  <c r="J1583" i="2"/>
  <c r="I1583" i="2"/>
  <c r="H1583" i="2"/>
  <c r="G1583" i="2"/>
  <c r="Q1582" i="2"/>
  <c r="P1582" i="2"/>
  <c r="O1582" i="2"/>
  <c r="N1582" i="2"/>
  <c r="M1582" i="2"/>
  <c r="L1582" i="2"/>
  <c r="K1582" i="2"/>
  <c r="J1582" i="2"/>
  <c r="I1582" i="2"/>
  <c r="H1582" i="2"/>
  <c r="G1582" i="2"/>
  <c r="Q1581" i="2"/>
  <c r="P1581" i="2"/>
  <c r="O1581" i="2"/>
  <c r="N1581" i="2"/>
  <c r="M1581" i="2"/>
  <c r="L1581" i="2"/>
  <c r="K1581" i="2"/>
  <c r="J1581" i="2"/>
  <c r="I1581" i="2"/>
  <c r="H1581" i="2"/>
  <c r="G1581" i="2"/>
  <c r="Q1580" i="2"/>
  <c r="P1580" i="2"/>
  <c r="O1580" i="2"/>
  <c r="N1580" i="2"/>
  <c r="M1580" i="2"/>
  <c r="L1580" i="2"/>
  <c r="K1580" i="2"/>
  <c r="J1580" i="2"/>
  <c r="I1580" i="2"/>
  <c r="H1580" i="2"/>
  <c r="G1580" i="2"/>
  <c r="Q1579" i="2"/>
  <c r="P1579" i="2"/>
  <c r="O1579" i="2"/>
  <c r="N1579" i="2"/>
  <c r="M1579" i="2"/>
  <c r="L1579" i="2"/>
  <c r="K1579" i="2"/>
  <c r="J1579" i="2"/>
  <c r="I1579" i="2"/>
  <c r="H1579" i="2"/>
  <c r="G1579" i="2"/>
  <c r="Q1578" i="2"/>
  <c r="P1578" i="2"/>
  <c r="O1578" i="2"/>
  <c r="N1578" i="2"/>
  <c r="M1578" i="2"/>
  <c r="L1578" i="2"/>
  <c r="K1578" i="2"/>
  <c r="J1578" i="2"/>
  <c r="I1578" i="2"/>
  <c r="H1578" i="2"/>
  <c r="G1578" i="2"/>
  <c r="Q1577" i="2"/>
  <c r="P1577" i="2"/>
  <c r="O1577" i="2"/>
  <c r="N1577" i="2"/>
  <c r="M1577" i="2"/>
  <c r="L1577" i="2"/>
  <c r="K1577" i="2"/>
  <c r="J1577" i="2"/>
  <c r="I1577" i="2"/>
  <c r="H1577" i="2"/>
  <c r="G1577" i="2"/>
  <c r="Q1576" i="2"/>
  <c r="P1576" i="2"/>
  <c r="O1576" i="2"/>
  <c r="N1576" i="2"/>
  <c r="M1576" i="2"/>
  <c r="L1576" i="2"/>
  <c r="K1576" i="2"/>
  <c r="J1576" i="2"/>
  <c r="I1576" i="2"/>
  <c r="H1576" i="2"/>
  <c r="G1576" i="2"/>
  <c r="Q1575" i="2"/>
  <c r="P1575" i="2"/>
  <c r="O1575" i="2"/>
  <c r="N1575" i="2"/>
  <c r="M1575" i="2"/>
  <c r="L1575" i="2"/>
  <c r="K1575" i="2"/>
  <c r="J1575" i="2"/>
  <c r="I1575" i="2"/>
  <c r="H1575" i="2"/>
  <c r="G1575" i="2"/>
  <c r="Q1574" i="2"/>
  <c r="P1574" i="2"/>
  <c r="O1574" i="2"/>
  <c r="N1574" i="2"/>
  <c r="M1574" i="2"/>
  <c r="L1574" i="2"/>
  <c r="K1574" i="2"/>
  <c r="J1574" i="2"/>
  <c r="I1574" i="2"/>
  <c r="H1574" i="2"/>
  <c r="G1574" i="2"/>
  <c r="Q1573" i="2"/>
  <c r="P1573" i="2"/>
  <c r="O1573" i="2"/>
  <c r="N1573" i="2"/>
  <c r="M1573" i="2"/>
  <c r="L1573" i="2"/>
  <c r="K1573" i="2"/>
  <c r="J1573" i="2"/>
  <c r="I1573" i="2"/>
  <c r="H1573" i="2"/>
  <c r="G1573" i="2"/>
  <c r="Q1572" i="2"/>
  <c r="P1572" i="2"/>
  <c r="O1572" i="2"/>
  <c r="N1572" i="2"/>
  <c r="M1572" i="2"/>
  <c r="L1572" i="2"/>
  <c r="K1572" i="2"/>
  <c r="J1572" i="2"/>
  <c r="I1572" i="2"/>
  <c r="H1572" i="2"/>
  <c r="G1572" i="2"/>
  <c r="Q1571" i="2"/>
  <c r="P1571" i="2"/>
  <c r="O1571" i="2"/>
  <c r="N1571" i="2"/>
  <c r="M1571" i="2"/>
  <c r="L1571" i="2"/>
  <c r="K1571" i="2"/>
  <c r="J1571" i="2"/>
  <c r="I1571" i="2"/>
  <c r="H1571" i="2"/>
  <c r="G1571" i="2"/>
  <c r="Q1570" i="2"/>
  <c r="P1570" i="2"/>
  <c r="O1570" i="2"/>
  <c r="N1570" i="2"/>
  <c r="M1570" i="2"/>
  <c r="L1570" i="2"/>
  <c r="K1570" i="2"/>
  <c r="J1570" i="2"/>
  <c r="I1570" i="2"/>
  <c r="H1570" i="2"/>
  <c r="G1570" i="2"/>
  <c r="Q1569" i="2"/>
  <c r="P1569" i="2"/>
  <c r="O1569" i="2"/>
  <c r="N1569" i="2"/>
  <c r="M1569" i="2"/>
  <c r="L1569" i="2"/>
  <c r="K1569" i="2"/>
  <c r="J1569" i="2"/>
  <c r="I1569" i="2"/>
  <c r="H1569" i="2"/>
  <c r="G1569" i="2"/>
  <c r="Q1568" i="2"/>
  <c r="P1568" i="2"/>
  <c r="O1568" i="2"/>
  <c r="N1568" i="2"/>
  <c r="M1568" i="2"/>
  <c r="L1568" i="2"/>
  <c r="K1568" i="2"/>
  <c r="J1568" i="2"/>
  <c r="I1568" i="2"/>
  <c r="H1568" i="2"/>
  <c r="G1568" i="2"/>
  <c r="Q1567" i="2"/>
  <c r="P1567" i="2"/>
  <c r="O1567" i="2"/>
  <c r="N1567" i="2"/>
  <c r="M1567" i="2"/>
  <c r="L1567" i="2"/>
  <c r="K1567" i="2"/>
  <c r="J1567" i="2"/>
  <c r="I1567" i="2"/>
  <c r="H1567" i="2"/>
  <c r="G1567" i="2"/>
  <c r="Q1566" i="2"/>
  <c r="P1566" i="2"/>
  <c r="O1566" i="2"/>
  <c r="N1566" i="2"/>
  <c r="M1566" i="2"/>
  <c r="L1566" i="2"/>
  <c r="K1566" i="2"/>
  <c r="J1566" i="2"/>
  <c r="I1566" i="2"/>
  <c r="H1566" i="2"/>
  <c r="G1566" i="2"/>
  <c r="Q1565" i="2"/>
  <c r="P1565" i="2"/>
  <c r="O1565" i="2"/>
  <c r="N1565" i="2"/>
  <c r="M1565" i="2"/>
  <c r="L1565" i="2"/>
  <c r="K1565" i="2"/>
  <c r="J1565" i="2"/>
  <c r="I1565" i="2"/>
  <c r="H1565" i="2"/>
  <c r="G1565" i="2"/>
  <c r="Q1564" i="2"/>
  <c r="P1564" i="2"/>
  <c r="O1564" i="2"/>
  <c r="N1564" i="2"/>
  <c r="M1564" i="2"/>
  <c r="L1564" i="2"/>
  <c r="K1564" i="2"/>
  <c r="J1564" i="2"/>
  <c r="I1564" i="2"/>
  <c r="H1564" i="2"/>
  <c r="G1564" i="2"/>
  <c r="Q1563" i="2"/>
  <c r="P1563" i="2"/>
  <c r="O1563" i="2"/>
  <c r="N1563" i="2"/>
  <c r="M1563" i="2"/>
  <c r="L1563" i="2"/>
  <c r="K1563" i="2"/>
  <c r="J1563" i="2"/>
  <c r="I1563" i="2"/>
  <c r="H1563" i="2"/>
  <c r="G1563" i="2"/>
  <c r="Q1562" i="2"/>
  <c r="P1562" i="2"/>
  <c r="O1562" i="2"/>
  <c r="N1562" i="2"/>
  <c r="M1562" i="2"/>
  <c r="L1562" i="2"/>
  <c r="K1562" i="2"/>
  <c r="J1562" i="2"/>
  <c r="I1562" i="2"/>
  <c r="H1562" i="2"/>
  <c r="G1562" i="2"/>
  <c r="Q1561" i="2"/>
  <c r="P1561" i="2"/>
  <c r="O1561" i="2"/>
  <c r="N1561" i="2"/>
  <c r="M1561" i="2"/>
  <c r="L1561" i="2"/>
  <c r="K1561" i="2"/>
  <c r="J1561" i="2"/>
  <c r="I1561" i="2"/>
  <c r="H1561" i="2"/>
  <c r="G1561" i="2"/>
  <c r="Q1560" i="2"/>
  <c r="P1560" i="2"/>
  <c r="O1560" i="2"/>
  <c r="N1560" i="2"/>
  <c r="M1560" i="2"/>
  <c r="L1560" i="2"/>
  <c r="K1560" i="2"/>
  <c r="J1560" i="2"/>
  <c r="I1560" i="2"/>
  <c r="H1560" i="2"/>
  <c r="G1560" i="2"/>
  <c r="Q1559" i="2"/>
  <c r="P1559" i="2"/>
  <c r="O1559" i="2"/>
  <c r="N1559" i="2"/>
  <c r="M1559" i="2"/>
  <c r="L1559" i="2"/>
  <c r="K1559" i="2"/>
  <c r="J1559" i="2"/>
  <c r="I1559" i="2"/>
  <c r="H1559" i="2"/>
  <c r="G1559" i="2"/>
  <c r="Q1558" i="2"/>
  <c r="P1558" i="2"/>
  <c r="O1558" i="2"/>
  <c r="N1558" i="2"/>
  <c r="M1558" i="2"/>
  <c r="L1558" i="2"/>
  <c r="K1558" i="2"/>
  <c r="J1558" i="2"/>
  <c r="I1558" i="2"/>
  <c r="H1558" i="2"/>
  <c r="G1558" i="2"/>
  <c r="Q1557" i="2"/>
  <c r="P1557" i="2"/>
  <c r="O1557" i="2"/>
  <c r="N1557" i="2"/>
  <c r="M1557" i="2"/>
  <c r="L1557" i="2"/>
  <c r="K1557" i="2"/>
  <c r="J1557" i="2"/>
  <c r="I1557" i="2"/>
  <c r="H1557" i="2"/>
  <c r="G1557" i="2"/>
  <c r="Q1556" i="2"/>
  <c r="P1556" i="2"/>
  <c r="O1556" i="2"/>
  <c r="N1556" i="2"/>
  <c r="M1556" i="2"/>
  <c r="L1556" i="2"/>
  <c r="K1556" i="2"/>
  <c r="J1556" i="2"/>
  <c r="I1556" i="2"/>
  <c r="H1556" i="2"/>
  <c r="G1556" i="2"/>
  <c r="Q1555" i="2"/>
  <c r="P1555" i="2"/>
  <c r="O1555" i="2"/>
  <c r="N1555" i="2"/>
  <c r="M1555" i="2"/>
  <c r="L1555" i="2"/>
  <c r="K1555" i="2"/>
  <c r="J1555" i="2"/>
  <c r="I1555" i="2"/>
  <c r="H1555" i="2"/>
  <c r="G1555" i="2"/>
  <c r="Q1554" i="2"/>
  <c r="P1554" i="2"/>
  <c r="O1554" i="2"/>
  <c r="N1554" i="2"/>
  <c r="M1554" i="2"/>
  <c r="L1554" i="2"/>
  <c r="K1554" i="2"/>
  <c r="J1554" i="2"/>
  <c r="I1554" i="2"/>
  <c r="H1554" i="2"/>
  <c r="G1554" i="2"/>
  <c r="Q1553" i="2"/>
  <c r="P1553" i="2"/>
  <c r="O1553" i="2"/>
  <c r="N1553" i="2"/>
  <c r="M1553" i="2"/>
  <c r="L1553" i="2"/>
  <c r="K1553" i="2"/>
  <c r="J1553" i="2"/>
  <c r="I1553" i="2"/>
  <c r="H1553" i="2"/>
  <c r="G1553" i="2"/>
  <c r="Q1552" i="2"/>
  <c r="P1552" i="2"/>
  <c r="O1552" i="2"/>
  <c r="N1552" i="2"/>
  <c r="M1552" i="2"/>
  <c r="L1552" i="2"/>
  <c r="K1552" i="2"/>
  <c r="J1552" i="2"/>
  <c r="I1552" i="2"/>
  <c r="H1552" i="2"/>
  <c r="G1552" i="2"/>
  <c r="Q1551" i="2"/>
  <c r="P1551" i="2"/>
  <c r="O1551" i="2"/>
  <c r="N1551" i="2"/>
  <c r="M1551" i="2"/>
  <c r="L1551" i="2"/>
  <c r="K1551" i="2"/>
  <c r="J1551" i="2"/>
  <c r="I1551" i="2"/>
  <c r="H1551" i="2"/>
  <c r="G1551" i="2"/>
  <c r="Q1550" i="2"/>
  <c r="P1550" i="2"/>
  <c r="O1550" i="2"/>
  <c r="N1550" i="2"/>
  <c r="M1550" i="2"/>
  <c r="L1550" i="2"/>
  <c r="K1550" i="2"/>
  <c r="J1550" i="2"/>
  <c r="I1550" i="2"/>
  <c r="H1550" i="2"/>
  <c r="G1550" i="2"/>
  <c r="Q1549" i="2"/>
  <c r="P1549" i="2"/>
  <c r="O1549" i="2"/>
  <c r="N1549" i="2"/>
  <c r="M1549" i="2"/>
  <c r="L1549" i="2"/>
  <c r="K1549" i="2"/>
  <c r="J1549" i="2"/>
  <c r="I1549" i="2"/>
  <c r="H1549" i="2"/>
  <c r="G1549" i="2"/>
  <c r="Q1548" i="2"/>
  <c r="P1548" i="2"/>
  <c r="O1548" i="2"/>
  <c r="N1548" i="2"/>
  <c r="M1548" i="2"/>
  <c r="L1548" i="2"/>
  <c r="K1548" i="2"/>
  <c r="J1548" i="2"/>
  <c r="I1548" i="2"/>
  <c r="H1548" i="2"/>
  <c r="G1548" i="2"/>
  <c r="Q1547" i="2"/>
  <c r="P1547" i="2"/>
  <c r="O1547" i="2"/>
  <c r="N1547" i="2"/>
  <c r="M1547" i="2"/>
  <c r="L1547" i="2"/>
  <c r="K1547" i="2"/>
  <c r="J1547" i="2"/>
  <c r="I1547" i="2"/>
  <c r="H1547" i="2"/>
  <c r="G1547" i="2"/>
  <c r="Q1546" i="2"/>
  <c r="P1546" i="2"/>
  <c r="O1546" i="2"/>
  <c r="N1546" i="2"/>
  <c r="M1546" i="2"/>
  <c r="L1546" i="2"/>
  <c r="K1546" i="2"/>
  <c r="J1546" i="2"/>
  <c r="I1546" i="2"/>
  <c r="H1546" i="2"/>
  <c r="G1546" i="2"/>
  <c r="Q1545" i="2"/>
  <c r="P1545" i="2"/>
  <c r="O1545" i="2"/>
  <c r="N1545" i="2"/>
  <c r="M1545" i="2"/>
  <c r="L1545" i="2"/>
  <c r="K1545" i="2"/>
  <c r="J1545" i="2"/>
  <c r="I1545" i="2"/>
  <c r="H1545" i="2"/>
  <c r="G1545" i="2"/>
  <c r="Q1544" i="2"/>
  <c r="P1544" i="2"/>
  <c r="O1544" i="2"/>
  <c r="N1544" i="2"/>
  <c r="M1544" i="2"/>
  <c r="L1544" i="2"/>
  <c r="K1544" i="2"/>
  <c r="J1544" i="2"/>
  <c r="I1544" i="2"/>
  <c r="H1544" i="2"/>
  <c r="G1544" i="2"/>
  <c r="Q1543" i="2"/>
  <c r="P1543" i="2"/>
  <c r="O1543" i="2"/>
  <c r="N1543" i="2"/>
  <c r="M1543" i="2"/>
  <c r="L1543" i="2"/>
  <c r="K1543" i="2"/>
  <c r="J1543" i="2"/>
  <c r="I1543" i="2"/>
  <c r="H1543" i="2"/>
  <c r="G1543" i="2"/>
  <c r="Q1542" i="2"/>
  <c r="P1542" i="2"/>
  <c r="O1542" i="2"/>
  <c r="N1542" i="2"/>
  <c r="M1542" i="2"/>
  <c r="L1542" i="2"/>
  <c r="K1542" i="2"/>
  <c r="J1542" i="2"/>
  <c r="I1542" i="2"/>
  <c r="H1542" i="2"/>
  <c r="G1542" i="2"/>
  <c r="Q1541" i="2"/>
  <c r="P1541" i="2"/>
  <c r="O1541" i="2"/>
  <c r="N1541" i="2"/>
  <c r="M1541" i="2"/>
  <c r="L1541" i="2"/>
  <c r="K1541" i="2"/>
  <c r="J1541" i="2"/>
  <c r="I1541" i="2"/>
  <c r="H1541" i="2"/>
  <c r="G1541" i="2"/>
  <c r="Q1540" i="2"/>
  <c r="P1540" i="2"/>
  <c r="O1540" i="2"/>
  <c r="N1540" i="2"/>
  <c r="M1540" i="2"/>
  <c r="L1540" i="2"/>
  <c r="K1540" i="2"/>
  <c r="J1540" i="2"/>
  <c r="I1540" i="2"/>
  <c r="H1540" i="2"/>
  <c r="G1540" i="2"/>
  <c r="Q1539" i="2"/>
  <c r="P1539" i="2"/>
  <c r="O1539" i="2"/>
  <c r="N1539" i="2"/>
  <c r="M1539" i="2"/>
  <c r="L1539" i="2"/>
  <c r="K1539" i="2"/>
  <c r="J1539" i="2"/>
  <c r="I1539" i="2"/>
  <c r="H1539" i="2"/>
  <c r="G1539" i="2"/>
  <c r="Q1538" i="2"/>
  <c r="P1538" i="2"/>
  <c r="O1538" i="2"/>
  <c r="N1538" i="2"/>
  <c r="M1538" i="2"/>
  <c r="L1538" i="2"/>
  <c r="K1538" i="2"/>
  <c r="J1538" i="2"/>
  <c r="I1538" i="2"/>
  <c r="H1538" i="2"/>
  <c r="G1538" i="2"/>
  <c r="Q1537" i="2"/>
  <c r="P1537" i="2"/>
  <c r="O1537" i="2"/>
  <c r="N1537" i="2"/>
  <c r="M1537" i="2"/>
  <c r="L1537" i="2"/>
  <c r="K1537" i="2"/>
  <c r="J1537" i="2"/>
  <c r="I1537" i="2"/>
  <c r="H1537" i="2"/>
  <c r="G1537" i="2"/>
  <c r="Q1536" i="2"/>
  <c r="P1536" i="2"/>
  <c r="O1536" i="2"/>
  <c r="N1536" i="2"/>
  <c r="M1536" i="2"/>
  <c r="L1536" i="2"/>
  <c r="K1536" i="2"/>
  <c r="J1536" i="2"/>
  <c r="I1536" i="2"/>
  <c r="H1536" i="2"/>
  <c r="G1536" i="2"/>
  <c r="Q1535" i="2"/>
  <c r="P1535" i="2"/>
  <c r="O1535" i="2"/>
  <c r="N1535" i="2"/>
  <c r="M1535" i="2"/>
  <c r="L1535" i="2"/>
  <c r="K1535" i="2"/>
  <c r="J1535" i="2"/>
  <c r="I1535" i="2"/>
  <c r="H1535" i="2"/>
  <c r="G1535" i="2"/>
  <c r="Q1534" i="2"/>
  <c r="P1534" i="2"/>
  <c r="O1534" i="2"/>
  <c r="N1534" i="2"/>
  <c r="M1534" i="2"/>
  <c r="L1534" i="2"/>
  <c r="K1534" i="2"/>
  <c r="J1534" i="2"/>
  <c r="I1534" i="2"/>
  <c r="H1534" i="2"/>
  <c r="G1534" i="2"/>
  <c r="Q1533" i="2"/>
  <c r="P1533" i="2"/>
  <c r="O1533" i="2"/>
  <c r="N1533" i="2"/>
  <c r="M1533" i="2"/>
  <c r="L1533" i="2"/>
  <c r="K1533" i="2"/>
  <c r="J1533" i="2"/>
  <c r="I1533" i="2"/>
  <c r="H1533" i="2"/>
  <c r="G1533" i="2"/>
  <c r="Q1532" i="2"/>
  <c r="P1532" i="2"/>
  <c r="O1532" i="2"/>
  <c r="N1532" i="2"/>
  <c r="M1532" i="2"/>
  <c r="L1532" i="2"/>
  <c r="K1532" i="2"/>
  <c r="J1532" i="2"/>
  <c r="I1532" i="2"/>
  <c r="H1532" i="2"/>
  <c r="G1532" i="2"/>
  <c r="Q1531" i="2"/>
  <c r="P1531" i="2"/>
  <c r="O1531" i="2"/>
  <c r="N1531" i="2"/>
  <c r="M1531" i="2"/>
  <c r="L1531" i="2"/>
  <c r="K1531" i="2"/>
  <c r="J1531" i="2"/>
  <c r="I1531" i="2"/>
  <c r="H1531" i="2"/>
  <c r="G1531" i="2"/>
  <c r="Q1530" i="2"/>
  <c r="P1530" i="2"/>
  <c r="O1530" i="2"/>
  <c r="N1530" i="2"/>
  <c r="M1530" i="2"/>
  <c r="L1530" i="2"/>
  <c r="K1530" i="2"/>
  <c r="J1530" i="2"/>
  <c r="I1530" i="2"/>
  <c r="H1530" i="2"/>
  <c r="G1530" i="2"/>
  <c r="Q1529" i="2"/>
  <c r="P1529" i="2"/>
  <c r="O1529" i="2"/>
  <c r="N1529" i="2"/>
  <c r="M1529" i="2"/>
  <c r="L1529" i="2"/>
  <c r="K1529" i="2"/>
  <c r="J1529" i="2"/>
  <c r="I1529" i="2"/>
  <c r="H1529" i="2"/>
  <c r="G1529" i="2"/>
  <c r="Q1528" i="2"/>
  <c r="P1528" i="2"/>
  <c r="O1528" i="2"/>
  <c r="N1528" i="2"/>
  <c r="M1528" i="2"/>
  <c r="L1528" i="2"/>
  <c r="K1528" i="2"/>
  <c r="J1528" i="2"/>
  <c r="I1528" i="2"/>
  <c r="H1528" i="2"/>
  <c r="G1528" i="2"/>
  <c r="Q1527" i="2"/>
  <c r="P1527" i="2"/>
  <c r="O1527" i="2"/>
  <c r="N1527" i="2"/>
  <c r="M1527" i="2"/>
  <c r="L1527" i="2"/>
  <c r="K1527" i="2"/>
  <c r="J1527" i="2"/>
  <c r="I1527" i="2"/>
  <c r="H1527" i="2"/>
  <c r="G1527" i="2"/>
  <c r="Q1526" i="2"/>
  <c r="P1526" i="2"/>
  <c r="O1526" i="2"/>
  <c r="N1526" i="2"/>
  <c r="M1526" i="2"/>
  <c r="L1526" i="2"/>
  <c r="K1526" i="2"/>
  <c r="J1526" i="2"/>
  <c r="I1526" i="2"/>
  <c r="H1526" i="2"/>
  <c r="G1526" i="2"/>
  <c r="Q1525" i="2"/>
  <c r="P1525" i="2"/>
  <c r="O1525" i="2"/>
  <c r="N1525" i="2"/>
  <c r="M1525" i="2"/>
  <c r="L1525" i="2"/>
  <c r="K1525" i="2"/>
  <c r="J1525" i="2"/>
  <c r="I1525" i="2"/>
  <c r="H1525" i="2"/>
  <c r="G1525" i="2"/>
  <c r="Q1524" i="2"/>
  <c r="P1524" i="2"/>
  <c r="O1524" i="2"/>
  <c r="N1524" i="2"/>
  <c r="M1524" i="2"/>
  <c r="L1524" i="2"/>
  <c r="K1524" i="2"/>
  <c r="J1524" i="2"/>
  <c r="I1524" i="2"/>
  <c r="H1524" i="2"/>
  <c r="G1524" i="2"/>
  <c r="Q1523" i="2"/>
  <c r="P1523" i="2"/>
  <c r="O1523" i="2"/>
  <c r="N1523" i="2"/>
  <c r="M1523" i="2"/>
  <c r="L1523" i="2"/>
  <c r="K1523" i="2"/>
  <c r="J1523" i="2"/>
  <c r="I1523" i="2"/>
  <c r="H1523" i="2"/>
  <c r="G1523" i="2"/>
  <c r="Q1522" i="2"/>
  <c r="P1522" i="2"/>
  <c r="O1522" i="2"/>
  <c r="N1522" i="2"/>
  <c r="M1522" i="2"/>
  <c r="L1522" i="2"/>
  <c r="K1522" i="2"/>
  <c r="J1522" i="2"/>
  <c r="I1522" i="2"/>
  <c r="H1522" i="2"/>
  <c r="G1522" i="2"/>
  <c r="Q1521" i="2"/>
  <c r="P1521" i="2"/>
  <c r="O1521" i="2"/>
  <c r="N1521" i="2"/>
  <c r="M1521" i="2"/>
  <c r="L1521" i="2"/>
  <c r="K1521" i="2"/>
  <c r="J1521" i="2"/>
  <c r="I1521" i="2"/>
  <c r="H1521" i="2"/>
  <c r="G1521" i="2"/>
  <c r="Q1520" i="2"/>
  <c r="P1520" i="2"/>
  <c r="O1520" i="2"/>
  <c r="N1520" i="2"/>
  <c r="M1520" i="2"/>
  <c r="L1520" i="2"/>
  <c r="K1520" i="2"/>
  <c r="J1520" i="2"/>
  <c r="I1520" i="2"/>
  <c r="H1520" i="2"/>
  <c r="G1520" i="2"/>
  <c r="Q1519" i="2"/>
  <c r="P1519" i="2"/>
  <c r="O1519" i="2"/>
  <c r="N1519" i="2"/>
  <c r="M1519" i="2"/>
  <c r="L1519" i="2"/>
  <c r="K1519" i="2"/>
  <c r="J1519" i="2"/>
  <c r="I1519" i="2"/>
  <c r="H1519" i="2"/>
  <c r="G1519" i="2"/>
  <c r="Q1518" i="2"/>
  <c r="P1518" i="2"/>
  <c r="O1518" i="2"/>
  <c r="N1518" i="2"/>
  <c r="M1518" i="2"/>
  <c r="L1518" i="2"/>
  <c r="K1518" i="2"/>
  <c r="J1518" i="2"/>
  <c r="I1518" i="2"/>
  <c r="H1518" i="2"/>
  <c r="G1518" i="2"/>
  <c r="Q1517" i="2"/>
  <c r="P1517" i="2"/>
  <c r="O1517" i="2"/>
  <c r="N1517" i="2"/>
  <c r="M1517" i="2"/>
  <c r="L1517" i="2"/>
  <c r="K1517" i="2"/>
  <c r="J1517" i="2"/>
  <c r="I1517" i="2"/>
  <c r="H1517" i="2"/>
  <c r="G1517" i="2"/>
  <c r="Q1516" i="2"/>
  <c r="P1516" i="2"/>
  <c r="O1516" i="2"/>
  <c r="N1516" i="2"/>
  <c r="M1516" i="2"/>
  <c r="L1516" i="2"/>
  <c r="K1516" i="2"/>
  <c r="J1516" i="2"/>
  <c r="I1516" i="2"/>
  <c r="H1516" i="2"/>
  <c r="G1516" i="2"/>
  <c r="Q1515" i="2"/>
  <c r="P1515" i="2"/>
  <c r="O1515" i="2"/>
  <c r="N1515" i="2"/>
  <c r="M1515" i="2"/>
  <c r="L1515" i="2"/>
  <c r="K1515" i="2"/>
  <c r="J1515" i="2"/>
  <c r="I1515" i="2"/>
  <c r="H1515" i="2"/>
  <c r="G1515" i="2"/>
  <c r="Q1514" i="2"/>
  <c r="P1514" i="2"/>
  <c r="O1514" i="2"/>
  <c r="N1514" i="2"/>
  <c r="M1514" i="2"/>
  <c r="L1514" i="2"/>
  <c r="K1514" i="2"/>
  <c r="J1514" i="2"/>
  <c r="I1514" i="2"/>
  <c r="H1514" i="2"/>
  <c r="G1514" i="2"/>
  <c r="Q1513" i="2"/>
  <c r="P1513" i="2"/>
  <c r="O1513" i="2"/>
  <c r="N1513" i="2"/>
  <c r="M1513" i="2"/>
  <c r="L1513" i="2"/>
  <c r="K1513" i="2"/>
  <c r="J1513" i="2"/>
  <c r="I1513" i="2"/>
  <c r="H1513" i="2"/>
  <c r="G1513" i="2"/>
  <c r="Q1512" i="2"/>
  <c r="P1512" i="2"/>
  <c r="O1512" i="2"/>
  <c r="N1512" i="2"/>
  <c r="M1512" i="2"/>
  <c r="L1512" i="2"/>
  <c r="K1512" i="2"/>
  <c r="J1512" i="2"/>
  <c r="I1512" i="2"/>
  <c r="H1512" i="2"/>
  <c r="G1512" i="2"/>
  <c r="Q1511" i="2"/>
  <c r="P1511" i="2"/>
  <c r="O1511" i="2"/>
  <c r="N1511" i="2"/>
  <c r="M1511" i="2"/>
  <c r="L1511" i="2"/>
  <c r="K1511" i="2"/>
  <c r="J1511" i="2"/>
  <c r="I1511" i="2"/>
  <c r="H1511" i="2"/>
  <c r="G1511" i="2"/>
  <c r="Q1510" i="2"/>
  <c r="P1510" i="2"/>
  <c r="O1510" i="2"/>
  <c r="N1510" i="2"/>
  <c r="M1510" i="2"/>
  <c r="L1510" i="2"/>
  <c r="K1510" i="2"/>
  <c r="J1510" i="2"/>
  <c r="I1510" i="2"/>
  <c r="H1510" i="2"/>
  <c r="G1510" i="2"/>
  <c r="Q1509" i="2"/>
  <c r="P1509" i="2"/>
  <c r="O1509" i="2"/>
  <c r="N1509" i="2"/>
  <c r="M1509" i="2"/>
  <c r="L1509" i="2"/>
  <c r="K1509" i="2"/>
  <c r="J1509" i="2"/>
  <c r="I1509" i="2"/>
  <c r="H1509" i="2"/>
  <c r="G1509" i="2"/>
  <c r="Q1508" i="2"/>
  <c r="P1508" i="2"/>
  <c r="O1508" i="2"/>
  <c r="N1508" i="2"/>
  <c r="M1508" i="2"/>
  <c r="L1508" i="2"/>
  <c r="K1508" i="2"/>
  <c r="J1508" i="2"/>
  <c r="I1508" i="2"/>
  <c r="H1508" i="2"/>
  <c r="G1508" i="2"/>
  <c r="Q1507" i="2"/>
  <c r="P1507" i="2"/>
  <c r="O1507" i="2"/>
  <c r="N1507" i="2"/>
  <c r="M1507" i="2"/>
  <c r="L1507" i="2"/>
  <c r="K1507" i="2"/>
  <c r="J1507" i="2"/>
  <c r="I1507" i="2"/>
  <c r="H1507" i="2"/>
  <c r="G1507" i="2"/>
  <c r="Q1506" i="2"/>
  <c r="P1506" i="2"/>
  <c r="O1506" i="2"/>
  <c r="N1506" i="2"/>
  <c r="M1506" i="2"/>
  <c r="L1506" i="2"/>
  <c r="K1506" i="2"/>
  <c r="J1506" i="2"/>
  <c r="I1506" i="2"/>
  <c r="H1506" i="2"/>
  <c r="G1506" i="2"/>
  <c r="Q1505" i="2"/>
  <c r="P1505" i="2"/>
  <c r="O1505" i="2"/>
  <c r="N1505" i="2"/>
  <c r="M1505" i="2"/>
  <c r="L1505" i="2"/>
  <c r="K1505" i="2"/>
  <c r="J1505" i="2"/>
  <c r="I1505" i="2"/>
  <c r="H1505" i="2"/>
  <c r="G1505" i="2"/>
  <c r="Q1504" i="2"/>
  <c r="P1504" i="2"/>
  <c r="O1504" i="2"/>
  <c r="N1504" i="2"/>
  <c r="M1504" i="2"/>
  <c r="L1504" i="2"/>
  <c r="K1504" i="2"/>
  <c r="J1504" i="2"/>
  <c r="I1504" i="2"/>
  <c r="H1504" i="2"/>
  <c r="G1504" i="2"/>
  <c r="Q1503" i="2"/>
  <c r="P1503" i="2"/>
  <c r="O1503" i="2"/>
  <c r="N1503" i="2"/>
  <c r="M1503" i="2"/>
  <c r="L1503" i="2"/>
  <c r="K1503" i="2"/>
  <c r="J1503" i="2"/>
  <c r="I1503" i="2"/>
  <c r="H1503" i="2"/>
  <c r="G1503" i="2"/>
  <c r="Q1502" i="2"/>
  <c r="P1502" i="2"/>
  <c r="O1502" i="2"/>
  <c r="N1502" i="2"/>
  <c r="M1502" i="2"/>
  <c r="L1502" i="2"/>
  <c r="K1502" i="2"/>
  <c r="J1502" i="2"/>
  <c r="I1502" i="2"/>
  <c r="H1502" i="2"/>
  <c r="G1502" i="2"/>
  <c r="Q1501" i="2"/>
  <c r="P1501" i="2"/>
  <c r="O1501" i="2"/>
  <c r="N1501" i="2"/>
  <c r="M1501" i="2"/>
  <c r="L1501" i="2"/>
  <c r="K1501" i="2"/>
  <c r="J1501" i="2"/>
  <c r="I1501" i="2"/>
  <c r="H1501" i="2"/>
  <c r="G1501" i="2"/>
  <c r="Q1500" i="2"/>
  <c r="P1500" i="2"/>
  <c r="O1500" i="2"/>
  <c r="N1500" i="2"/>
  <c r="M1500" i="2"/>
  <c r="L1500" i="2"/>
  <c r="K1500" i="2"/>
  <c r="J1500" i="2"/>
  <c r="I1500" i="2"/>
  <c r="H1500" i="2"/>
  <c r="G1500" i="2"/>
  <c r="Q1499" i="2"/>
  <c r="P1499" i="2"/>
  <c r="O1499" i="2"/>
  <c r="N1499" i="2"/>
  <c r="M1499" i="2"/>
  <c r="L1499" i="2"/>
  <c r="K1499" i="2"/>
  <c r="J1499" i="2"/>
  <c r="I1499" i="2"/>
  <c r="H1499" i="2"/>
  <c r="G1499" i="2"/>
  <c r="Q1498" i="2"/>
  <c r="P1498" i="2"/>
  <c r="O1498" i="2"/>
  <c r="N1498" i="2"/>
  <c r="M1498" i="2"/>
  <c r="L1498" i="2"/>
  <c r="K1498" i="2"/>
  <c r="J1498" i="2"/>
  <c r="I1498" i="2"/>
  <c r="H1498" i="2"/>
  <c r="G1498" i="2"/>
  <c r="Q1497" i="2"/>
  <c r="P1497" i="2"/>
  <c r="O1497" i="2"/>
  <c r="N1497" i="2"/>
  <c r="M1497" i="2"/>
  <c r="L1497" i="2"/>
  <c r="K1497" i="2"/>
  <c r="J1497" i="2"/>
  <c r="I1497" i="2"/>
  <c r="H1497" i="2"/>
  <c r="G1497" i="2"/>
  <c r="Q1496" i="2"/>
  <c r="P1496" i="2"/>
  <c r="O1496" i="2"/>
  <c r="N1496" i="2"/>
  <c r="M1496" i="2"/>
  <c r="L1496" i="2"/>
  <c r="K1496" i="2"/>
  <c r="J1496" i="2"/>
  <c r="I1496" i="2"/>
  <c r="H1496" i="2"/>
  <c r="G1496" i="2"/>
  <c r="Q1495" i="2"/>
  <c r="P1495" i="2"/>
  <c r="O1495" i="2"/>
  <c r="N1495" i="2"/>
  <c r="M1495" i="2"/>
  <c r="L1495" i="2"/>
  <c r="K1495" i="2"/>
  <c r="J1495" i="2"/>
  <c r="I1495" i="2"/>
  <c r="H1495" i="2"/>
  <c r="G1495" i="2"/>
  <c r="Q1494" i="2"/>
  <c r="P1494" i="2"/>
  <c r="O1494" i="2"/>
  <c r="N1494" i="2"/>
  <c r="M1494" i="2"/>
  <c r="L1494" i="2"/>
  <c r="K1494" i="2"/>
  <c r="J1494" i="2"/>
  <c r="I1494" i="2"/>
  <c r="H1494" i="2"/>
  <c r="G1494" i="2"/>
  <c r="Q1493" i="2"/>
  <c r="P1493" i="2"/>
  <c r="O1493" i="2"/>
  <c r="N1493" i="2"/>
  <c r="M1493" i="2"/>
  <c r="L1493" i="2"/>
  <c r="K1493" i="2"/>
  <c r="J1493" i="2"/>
  <c r="I1493" i="2"/>
  <c r="H1493" i="2"/>
  <c r="G1493" i="2"/>
  <c r="Q1492" i="2"/>
  <c r="P1492" i="2"/>
  <c r="O1492" i="2"/>
  <c r="N1492" i="2"/>
  <c r="M1492" i="2"/>
  <c r="L1492" i="2"/>
  <c r="K1492" i="2"/>
  <c r="J1492" i="2"/>
  <c r="I1492" i="2"/>
  <c r="H1492" i="2"/>
  <c r="G1492" i="2"/>
  <c r="Q1491" i="2"/>
  <c r="P1491" i="2"/>
  <c r="O1491" i="2"/>
  <c r="N1491" i="2"/>
  <c r="M1491" i="2"/>
  <c r="L1491" i="2"/>
  <c r="K1491" i="2"/>
  <c r="J1491" i="2"/>
  <c r="I1491" i="2"/>
  <c r="H1491" i="2"/>
  <c r="G1491" i="2"/>
  <c r="Q1490" i="2"/>
  <c r="P1490" i="2"/>
  <c r="O1490" i="2"/>
  <c r="N1490" i="2"/>
  <c r="M1490" i="2"/>
  <c r="L1490" i="2"/>
  <c r="K1490" i="2"/>
  <c r="J1490" i="2"/>
  <c r="I1490" i="2"/>
  <c r="H1490" i="2"/>
  <c r="G1490" i="2"/>
  <c r="Q1489" i="2"/>
  <c r="P1489" i="2"/>
  <c r="O1489" i="2"/>
  <c r="N1489" i="2"/>
  <c r="M1489" i="2"/>
  <c r="L1489" i="2"/>
  <c r="K1489" i="2"/>
  <c r="J1489" i="2"/>
  <c r="I1489" i="2"/>
  <c r="H1489" i="2"/>
  <c r="G1489" i="2"/>
  <c r="Q1488" i="2"/>
  <c r="P1488" i="2"/>
  <c r="O1488" i="2"/>
  <c r="N1488" i="2"/>
  <c r="M1488" i="2"/>
  <c r="L1488" i="2"/>
  <c r="K1488" i="2"/>
  <c r="J1488" i="2"/>
  <c r="I1488" i="2"/>
  <c r="H1488" i="2"/>
  <c r="G1488" i="2"/>
  <c r="Q1487" i="2"/>
  <c r="P1487" i="2"/>
  <c r="O1487" i="2"/>
  <c r="N1487" i="2"/>
  <c r="M1487" i="2"/>
  <c r="L1487" i="2"/>
  <c r="K1487" i="2"/>
  <c r="J1487" i="2"/>
  <c r="I1487" i="2"/>
  <c r="H1487" i="2"/>
  <c r="G1487" i="2"/>
  <c r="Q1486" i="2"/>
  <c r="P1486" i="2"/>
  <c r="O1486" i="2"/>
  <c r="N1486" i="2"/>
  <c r="M1486" i="2"/>
  <c r="L1486" i="2"/>
  <c r="K1486" i="2"/>
  <c r="J1486" i="2"/>
  <c r="I1486" i="2"/>
  <c r="H1486" i="2"/>
  <c r="G1486" i="2"/>
  <c r="Q1485" i="2"/>
  <c r="P1485" i="2"/>
  <c r="O1485" i="2"/>
  <c r="N1485" i="2"/>
  <c r="M1485" i="2"/>
  <c r="L1485" i="2"/>
  <c r="K1485" i="2"/>
  <c r="J1485" i="2"/>
  <c r="I1485" i="2"/>
  <c r="H1485" i="2"/>
  <c r="G1485" i="2"/>
  <c r="Q1484" i="2"/>
  <c r="P1484" i="2"/>
  <c r="O1484" i="2"/>
  <c r="N1484" i="2"/>
  <c r="M1484" i="2"/>
  <c r="L1484" i="2"/>
  <c r="K1484" i="2"/>
  <c r="J1484" i="2"/>
  <c r="I1484" i="2"/>
  <c r="H1484" i="2"/>
  <c r="G1484" i="2"/>
  <c r="Q1483" i="2"/>
  <c r="P1483" i="2"/>
  <c r="O1483" i="2"/>
  <c r="N1483" i="2"/>
  <c r="M1483" i="2"/>
  <c r="L1483" i="2"/>
  <c r="K1483" i="2"/>
  <c r="J1483" i="2"/>
  <c r="I1483" i="2"/>
  <c r="H1483" i="2"/>
  <c r="G1483" i="2"/>
  <c r="Q1482" i="2"/>
  <c r="P1482" i="2"/>
  <c r="O1482" i="2"/>
  <c r="N1482" i="2"/>
  <c r="M1482" i="2"/>
  <c r="L1482" i="2"/>
  <c r="K1482" i="2"/>
  <c r="J1482" i="2"/>
  <c r="I1482" i="2"/>
  <c r="H1482" i="2"/>
  <c r="G1482" i="2"/>
  <c r="Q1481" i="2"/>
  <c r="P1481" i="2"/>
  <c r="O1481" i="2"/>
  <c r="N1481" i="2"/>
  <c r="M1481" i="2"/>
  <c r="L1481" i="2"/>
  <c r="K1481" i="2"/>
  <c r="J1481" i="2"/>
  <c r="I1481" i="2"/>
  <c r="H1481" i="2"/>
  <c r="G1481" i="2"/>
  <c r="Q1480" i="2"/>
  <c r="P1480" i="2"/>
  <c r="O1480" i="2"/>
  <c r="N1480" i="2"/>
  <c r="M1480" i="2"/>
  <c r="L1480" i="2"/>
  <c r="K1480" i="2"/>
  <c r="J1480" i="2"/>
  <c r="I1480" i="2"/>
  <c r="H1480" i="2"/>
  <c r="G1480" i="2"/>
  <c r="Q1479" i="2"/>
  <c r="P1479" i="2"/>
  <c r="O1479" i="2"/>
  <c r="N1479" i="2"/>
  <c r="M1479" i="2"/>
  <c r="L1479" i="2"/>
  <c r="K1479" i="2"/>
  <c r="J1479" i="2"/>
  <c r="I1479" i="2"/>
  <c r="H1479" i="2"/>
  <c r="G1479" i="2"/>
  <c r="Q1478" i="2"/>
  <c r="P1478" i="2"/>
  <c r="O1478" i="2"/>
  <c r="N1478" i="2"/>
  <c r="M1478" i="2"/>
  <c r="L1478" i="2"/>
  <c r="K1478" i="2"/>
  <c r="J1478" i="2"/>
  <c r="I1478" i="2"/>
  <c r="H1478" i="2"/>
  <c r="G1478" i="2"/>
  <c r="Q1477" i="2"/>
  <c r="P1477" i="2"/>
  <c r="O1477" i="2"/>
  <c r="N1477" i="2"/>
  <c r="M1477" i="2"/>
  <c r="L1477" i="2"/>
  <c r="K1477" i="2"/>
  <c r="J1477" i="2"/>
  <c r="I1477" i="2"/>
  <c r="H1477" i="2"/>
  <c r="G1477" i="2"/>
  <c r="Q1476" i="2"/>
  <c r="P1476" i="2"/>
  <c r="O1476" i="2"/>
  <c r="N1476" i="2"/>
  <c r="M1476" i="2"/>
  <c r="L1476" i="2"/>
  <c r="K1476" i="2"/>
  <c r="J1476" i="2"/>
  <c r="I1476" i="2"/>
  <c r="H1476" i="2"/>
  <c r="G1476" i="2"/>
  <c r="Q1475" i="2"/>
  <c r="P1475" i="2"/>
  <c r="O1475" i="2"/>
  <c r="N1475" i="2"/>
  <c r="M1475" i="2"/>
  <c r="L1475" i="2"/>
  <c r="K1475" i="2"/>
  <c r="J1475" i="2"/>
  <c r="I1475" i="2"/>
  <c r="H1475" i="2"/>
  <c r="G1475" i="2"/>
  <c r="Q1474" i="2"/>
  <c r="P1474" i="2"/>
  <c r="O1474" i="2"/>
  <c r="N1474" i="2"/>
  <c r="M1474" i="2"/>
  <c r="L1474" i="2"/>
  <c r="K1474" i="2"/>
  <c r="J1474" i="2"/>
  <c r="I1474" i="2"/>
  <c r="H1474" i="2"/>
  <c r="G1474" i="2"/>
  <c r="Q1473" i="2"/>
  <c r="P1473" i="2"/>
  <c r="O1473" i="2"/>
  <c r="N1473" i="2"/>
  <c r="M1473" i="2"/>
  <c r="L1473" i="2"/>
  <c r="K1473" i="2"/>
  <c r="J1473" i="2"/>
  <c r="I1473" i="2"/>
  <c r="H1473" i="2"/>
  <c r="G1473" i="2"/>
  <c r="Q1472" i="2"/>
  <c r="P1472" i="2"/>
  <c r="O1472" i="2"/>
  <c r="N1472" i="2"/>
  <c r="M1472" i="2"/>
  <c r="L1472" i="2"/>
  <c r="K1472" i="2"/>
  <c r="J1472" i="2"/>
  <c r="I1472" i="2"/>
  <c r="H1472" i="2"/>
  <c r="G1472" i="2"/>
  <c r="Q1471" i="2"/>
  <c r="P1471" i="2"/>
  <c r="O1471" i="2"/>
  <c r="N1471" i="2"/>
  <c r="M1471" i="2"/>
  <c r="L1471" i="2"/>
  <c r="K1471" i="2"/>
  <c r="J1471" i="2"/>
  <c r="I1471" i="2"/>
  <c r="H1471" i="2"/>
  <c r="G1471" i="2"/>
  <c r="Q1470" i="2"/>
  <c r="P1470" i="2"/>
  <c r="O1470" i="2"/>
  <c r="N1470" i="2"/>
  <c r="M1470" i="2"/>
  <c r="L1470" i="2"/>
  <c r="K1470" i="2"/>
  <c r="J1470" i="2"/>
  <c r="I1470" i="2"/>
  <c r="H1470" i="2"/>
  <c r="G1470" i="2"/>
  <c r="Q1469" i="2"/>
  <c r="P1469" i="2"/>
  <c r="O1469" i="2"/>
  <c r="N1469" i="2"/>
  <c r="M1469" i="2"/>
  <c r="L1469" i="2"/>
  <c r="K1469" i="2"/>
  <c r="J1469" i="2"/>
  <c r="I1469" i="2"/>
  <c r="H1469" i="2"/>
  <c r="G1469" i="2"/>
  <c r="Q1468" i="2"/>
  <c r="P1468" i="2"/>
  <c r="O1468" i="2"/>
  <c r="N1468" i="2"/>
  <c r="M1468" i="2"/>
  <c r="L1468" i="2"/>
  <c r="K1468" i="2"/>
  <c r="J1468" i="2"/>
  <c r="I1468" i="2"/>
  <c r="H1468" i="2"/>
  <c r="G1468" i="2"/>
  <c r="Q1467" i="2"/>
  <c r="P1467" i="2"/>
  <c r="O1467" i="2"/>
  <c r="N1467" i="2"/>
  <c r="M1467" i="2"/>
  <c r="L1467" i="2"/>
  <c r="K1467" i="2"/>
  <c r="J1467" i="2"/>
  <c r="I1467" i="2"/>
  <c r="H1467" i="2"/>
  <c r="G1467" i="2"/>
  <c r="Q1466" i="2"/>
  <c r="P1466" i="2"/>
  <c r="O1466" i="2"/>
  <c r="N1466" i="2"/>
  <c r="M1466" i="2"/>
  <c r="L1466" i="2"/>
  <c r="K1466" i="2"/>
  <c r="J1466" i="2"/>
  <c r="I1466" i="2"/>
  <c r="H1466" i="2"/>
  <c r="G1466" i="2"/>
  <c r="Q1465" i="2"/>
  <c r="P1465" i="2"/>
  <c r="O1465" i="2"/>
  <c r="N1465" i="2"/>
  <c r="M1465" i="2"/>
  <c r="L1465" i="2"/>
  <c r="K1465" i="2"/>
  <c r="J1465" i="2"/>
  <c r="I1465" i="2"/>
  <c r="H1465" i="2"/>
  <c r="G1465" i="2"/>
  <c r="Q1464" i="2"/>
  <c r="P1464" i="2"/>
  <c r="O1464" i="2"/>
  <c r="N1464" i="2"/>
  <c r="M1464" i="2"/>
  <c r="L1464" i="2"/>
  <c r="K1464" i="2"/>
  <c r="J1464" i="2"/>
  <c r="I1464" i="2"/>
  <c r="H1464" i="2"/>
  <c r="G1464" i="2"/>
  <c r="Q1463" i="2"/>
  <c r="P1463" i="2"/>
  <c r="O1463" i="2"/>
  <c r="N1463" i="2"/>
  <c r="M1463" i="2"/>
  <c r="L1463" i="2"/>
  <c r="K1463" i="2"/>
  <c r="J1463" i="2"/>
  <c r="I1463" i="2"/>
  <c r="H1463" i="2"/>
  <c r="G1463" i="2"/>
  <c r="Q1462" i="2"/>
  <c r="P1462" i="2"/>
  <c r="O1462" i="2"/>
  <c r="N1462" i="2"/>
  <c r="M1462" i="2"/>
  <c r="L1462" i="2"/>
  <c r="K1462" i="2"/>
  <c r="J1462" i="2"/>
  <c r="I1462" i="2"/>
  <c r="H1462" i="2"/>
  <c r="G1462" i="2"/>
  <c r="Q1461" i="2"/>
  <c r="P1461" i="2"/>
  <c r="O1461" i="2"/>
  <c r="N1461" i="2"/>
  <c r="M1461" i="2"/>
  <c r="L1461" i="2"/>
  <c r="K1461" i="2"/>
  <c r="J1461" i="2"/>
  <c r="I1461" i="2"/>
  <c r="H1461" i="2"/>
  <c r="G1461" i="2"/>
  <c r="Q1460" i="2"/>
  <c r="P1460" i="2"/>
  <c r="O1460" i="2"/>
  <c r="N1460" i="2"/>
  <c r="M1460" i="2"/>
  <c r="L1460" i="2"/>
  <c r="K1460" i="2"/>
  <c r="J1460" i="2"/>
  <c r="I1460" i="2"/>
  <c r="H1460" i="2"/>
  <c r="G1460" i="2"/>
  <c r="Q1459" i="2"/>
  <c r="P1459" i="2"/>
  <c r="O1459" i="2"/>
  <c r="N1459" i="2"/>
  <c r="M1459" i="2"/>
  <c r="L1459" i="2"/>
  <c r="K1459" i="2"/>
  <c r="J1459" i="2"/>
  <c r="I1459" i="2"/>
  <c r="H1459" i="2"/>
  <c r="G1459" i="2"/>
  <c r="Q1458" i="2"/>
  <c r="P1458" i="2"/>
  <c r="O1458" i="2"/>
  <c r="N1458" i="2"/>
  <c r="M1458" i="2"/>
  <c r="L1458" i="2"/>
  <c r="K1458" i="2"/>
  <c r="J1458" i="2"/>
  <c r="I1458" i="2"/>
  <c r="H1458" i="2"/>
  <c r="G1458" i="2"/>
  <c r="Q1457" i="2"/>
  <c r="P1457" i="2"/>
  <c r="O1457" i="2"/>
  <c r="N1457" i="2"/>
  <c r="M1457" i="2"/>
  <c r="L1457" i="2"/>
  <c r="K1457" i="2"/>
  <c r="J1457" i="2"/>
  <c r="I1457" i="2"/>
  <c r="H1457" i="2"/>
  <c r="G1457" i="2"/>
  <c r="Q1456" i="2"/>
  <c r="P1456" i="2"/>
  <c r="O1456" i="2"/>
  <c r="N1456" i="2"/>
  <c r="M1456" i="2"/>
  <c r="L1456" i="2"/>
  <c r="K1456" i="2"/>
  <c r="J1456" i="2"/>
  <c r="I1456" i="2"/>
  <c r="H1456" i="2"/>
  <c r="G1456" i="2"/>
  <c r="Q1455" i="2"/>
  <c r="P1455" i="2"/>
  <c r="O1455" i="2"/>
  <c r="N1455" i="2"/>
  <c r="M1455" i="2"/>
  <c r="L1455" i="2"/>
  <c r="K1455" i="2"/>
  <c r="J1455" i="2"/>
  <c r="I1455" i="2"/>
  <c r="H1455" i="2"/>
  <c r="G1455" i="2"/>
  <c r="Q1454" i="2"/>
  <c r="P1454" i="2"/>
  <c r="O1454" i="2"/>
  <c r="N1454" i="2"/>
  <c r="M1454" i="2"/>
  <c r="L1454" i="2"/>
  <c r="K1454" i="2"/>
  <c r="J1454" i="2"/>
  <c r="I1454" i="2"/>
  <c r="H1454" i="2"/>
  <c r="G1454" i="2"/>
  <c r="Q1453" i="2"/>
  <c r="P1453" i="2"/>
  <c r="O1453" i="2"/>
  <c r="N1453" i="2"/>
  <c r="M1453" i="2"/>
  <c r="L1453" i="2"/>
  <c r="K1453" i="2"/>
  <c r="J1453" i="2"/>
  <c r="I1453" i="2"/>
  <c r="H1453" i="2"/>
  <c r="G1453" i="2"/>
  <c r="Q1452" i="2"/>
  <c r="P1452" i="2"/>
  <c r="O1452" i="2"/>
  <c r="N1452" i="2"/>
  <c r="M1452" i="2"/>
  <c r="L1452" i="2"/>
  <c r="K1452" i="2"/>
  <c r="J1452" i="2"/>
  <c r="I1452" i="2"/>
  <c r="H1452" i="2"/>
  <c r="G1452" i="2"/>
  <c r="Q1451" i="2"/>
  <c r="P1451" i="2"/>
  <c r="O1451" i="2"/>
  <c r="N1451" i="2"/>
  <c r="M1451" i="2"/>
  <c r="L1451" i="2"/>
  <c r="K1451" i="2"/>
  <c r="J1451" i="2"/>
  <c r="I1451" i="2"/>
  <c r="H1451" i="2"/>
  <c r="G1451" i="2"/>
  <c r="Q1450" i="2"/>
  <c r="P1450" i="2"/>
  <c r="O1450" i="2"/>
  <c r="N1450" i="2"/>
  <c r="M1450" i="2"/>
  <c r="L1450" i="2"/>
  <c r="K1450" i="2"/>
  <c r="J1450" i="2"/>
  <c r="I1450" i="2"/>
  <c r="H1450" i="2"/>
  <c r="G1450" i="2"/>
  <c r="Q1449" i="2"/>
  <c r="P1449" i="2"/>
  <c r="O1449" i="2"/>
  <c r="N1449" i="2"/>
  <c r="M1449" i="2"/>
  <c r="L1449" i="2"/>
  <c r="K1449" i="2"/>
  <c r="J1449" i="2"/>
  <c r="I1449" i="2"/>
  <c r="H1449" i="2"/>
  <c r="G1449" i="2"/>
  <c r="Q1448" i="2"/>
  <c r="P1448" i="2"/>
  <c r="O1448" i="2"/>
  <c r="N1448" i="2"/>
  <c r="M1448" i="2"/>
  <c r="L1448" i="2"/>
  <c r="K1448" i="2"/>
  <c r="J1448" i="2"/>
  <c r="I1448" i="2"/>
  <c r="H1448" i="2"/>
  <c r="G1448" i="2"/>
  <c r="Q1447" i="2"/>
  <c r="P1447" i="2"/>
  <c r="O1447" i="2"/>
  <c r="N1447" i="2"/>
  <c r="M1447" i="2"/>
  <c r="L1447" i="2"/>
  <c r="K1447" i="2"/>
  <c r="J1447" i="2"/>
  <c r="I1447" i="2"/>
  <c r="H1447" i="2"/>
  <c r="G1447" i="2"/>
  <c r="Q1446" i="2"/>
  <c r="P1446" i="2"/>
  <c r="O1446" i="2"/>
  <c r="N1446" i="2"/>
  <c r="M1446" i="2"/>
  <c r="L1446" i="2"/>
  <c r="K1446" i="2"/>
  <c r="J1446" i="2"/>
  <c r="I1446" i="2"/>
  <c r="H1446" i="2"/>
  <c r="G1446" i="2"/>
  <c r="Q1445" i="2"/>
  <c r="P1445" i="2"/>
  <c r="O1445" i="2"/>
  <c r="N1445" i="2"/>
  <c r="M1445" i="2"/>
  <c r="L1445" i="2"/>
  <c r="K1445" i="2"/>
  <c r="J1445" i="2"/>
  <c r="I1445" i="2"/>
  <c r="H1445" i="2"/>
  <c r="G1445" i="2"/>
  <c r="Q1444" i="2"/>
  <c r="P1444" i="2"/>
  <c r="O1444" i="2"/>
  <c r="N1444" i="2"/>
  <c r="M1444" i="2"/>
  <c r="L1444" i="2"/>
  <c r="K1444" i="2"/>
  <c r="J1444" i="2"/>
  <c r="I1444" i="2"/>
  <c r="H1444" i="2"/>
  <c r="G1444" i="2"/>
  <c r="Q1443" i="2"/>
  <c r="P1443" i="2"/>
  <c r="O1443" i="2"/>
  <c r="N1443" i="2"/>
  <c r="M1443" i="2"/>
  <c r="L1443" i="2"/>
  <c r="K1443" i="2"/>
  <c r="J1443" i="2"/>
  <c r="I1443" i="2"/>
  <c r="H1443" i="2"/>
  <c r="G1443" i="2"/>
  <c r="Q1442" i="2"/>
  <c r="P1442" i="2"/>
  <c r="O1442" i="2"/>
  <c r="N1442" i="2"/>
  <c r="M1442" i="2"/>
  <c r="L1442" i="2"/>
  <c r="K1442" i="2"/>
  <c r="J1442" i="2"/>
  <c r="I1442" i="2"/>
  <c r="H1442" i="2"/>
  <c r="G1442" i="2"/>
  <c r="Q1441" i="2"/>
  <c r="P1441" i="2"/>
  <c r="O1441" i="2"/>
  <c r="N1441" i="2"/>
  <c r="M1441" i="2"/>
  <c r="L1441" i="2"/>
  <c r="K1441" i="2"/>
  <c r="J1441" i="2"/>
  <c r="I1441" i="2"/>
  <c r="H1441" i="2"/>
  <c r="G1441" i="2"/>
  <c r="Q1440" i="2"/>
  <c r="P1440" i="2"/>
  <c r="O1440" i="2"/>
  <c r="N1440" i="2"/>
  <c r="M1440" i="2"/>
  <c r="L1440" i="2"/>
  <c r="K1440" i="2"/>
  <c r="J1440" i="2"/>
  <c r="I1440" i="2"/>
  <c r="H1440" i="2"/>
  <c r="G1440" i="2"/>
  <c r="Q1439" i="2"/>
  <c r="P1439" i="2"/>
  <c r="O1439" i="2"/>
  <c r="N1439" i="2"/>
  <c r="M1439" i="2"/>
  <c r="L1439" i="2"/>
  <c r="K1439" i="2"/>
  <c r="J1439" i="2"/>
  <c r="I1439" i="2"/>
  <c r="H1439" i="2"/>
  <c r="G1439" i="2"/>
  <c r="Q1438" i="2"/>
  <c r="P1438" i="2"/>
  <c r="O1438" i="2"/>
  <c r="N1438" i="2"/>
  <c r="M1438" i="2"/>
  <c r="L1438" i="2"/>
  <c r="K1438" i="2"/>
  <c r="J1438" i="2"/>
  <c r="I1438" i="2"/>
  <c r="H1438" i="2"/>
  <c r="G1438" i="2"/>
  <c r="Q1437" i="2"/>
  <c r="P1437" i="2"/>
  <c r="O1437" i="2"/>
  <c r="N1437" i="2"/>
  <c r="M1437" i="2"/>
  <c r="L1437" i="2"/>
  <c r="K1437" i="2"/>
  <c r="J1437" i="2"/>
  <c r="I1437" i="2"/>
  <c r="H1437" i="2"/>
  <c r="G1437" i="2"/>
  <c r="Q1436" i="2"/>
  <c r="P1436" i="2"/>
  <c r="O1436" i="2"/>
  <c r="N1436" i="2"/>
  <c r="M1436" i="2"/>
  <c r="L1436" i="2"/>
  <c r="K1436" i="2"/>
  <c r="J1436" i="2"/>
  <c r="I1436" i="2"/>
  <c r="H1436" i="2"/>
  <c r="G1436" i="2"/>
  <c r="Q1435" i="2"/>
  <c r="P1435" i="2"/>
  <c r="O1435" i="2"/>
  <c r="N1435" i="2"/>
  <c r="M1435" i="2"/>
  <c r="L1435" i="2"/>
  <c r="K1435" i="2"/>
  <c r="J1435" i="2"/>
  <c r="I1435" i="2"/>
  <c r="H1435" i="2"/>
  <c r="G1435" i="2"/>
  <c r="Q1434" i="2"/>
  <c r="P1434" i="2"/>
  <c r="O1434" i="2"/>
  <c r="N1434" i="2"/>
  <c r="M1434" i="2"/>
  <c r="L1434" i="2"/>
  <c r="K1434" i="2"/>
  <c r="J1434" i="2"/>
  <c r="I1434" i="2"/>
  <c r="H1434" i="2"/>
  <c r="G1434" i="2"/>
  <c r="Q1433" i="2"/>
  <c r="P1433" i="2"/>
  <c r="O1433" i="2"/>
  <c r="N1433" i="2"/>
  <c r="M1433" i="2"/>
  <c r="L1433" i="2"/>
  <c r="K1433" i="2"/>
  <c r="J1433" i="2"/>
  <c r="I1433" i="2"/>
  <c r="H1433" i="2"/>
  <c r="G1433" i="2"/>
  <c r="Q1432" i="2"/>
  <c r="P1432" i="2"/>
  <c r="O1432" i="2"/>
  <c r="N1432" i="2"/>
  <c r="M1432" i="2"/>
  <c r="L1432" i="2"/>
  <c r="K1432" i="2"/>
  <c r="J1432" i="2"/>
  <c r="I1432" i="2"/>
  <c r="H1432" i="2"/>
  <c r="G1432" i="2"/>
  <c r="Q1431" i="2"/>
  <c r="P1431" i="2"/>
  <c r="O1431" i="2"/>
  <c r="N1431" i="2"/>
  <c r="M1431" i="2"/>
  <c r="L1431" i="2"/>
  <c r="K1431" i="2"/>
  <c r="J1431" i="2"/>
  <c r="I1431" i="2"/>
  <c r="H1431" i="2"/>
  <c r="G1431" i="2"/>
  <c r="Q1430" i="2"/>
  <c r="P1430" i="2"/>
  <c r="O1430" i="2"/>
  <c r="N1430" i="2"/>
  <c r="M1430" i="2"/>
  <c r="L1430" i="2"/>
  <c r="K1430" i="2"/>
  <c r="J1430" i="2"/>
  <c r="I1430" i="2"/>
  <c r="H1430" i="2"/>
  <c r="G1430" i="2"/>
  <c r="Q1429" i="2"/>
  <c r="P1429" i="2"/>
  <c r="O1429" i="2"/>
  <c r="N1429" i="2"/>
  <c r="M1429" i="2"/>
  <c r="L1429" i="2"/>
  <c r="K1429" i="2"/>
  <c r="J1429" i="2"/>
  <c r="I1429" i="2"/>
  <c r="H1429" i="2"/>
  <c r="G1429" i="2"/>
  <c r="Q1428" i="2"/>
  <c r="P1428" i="2"/>
  <c r="O1428" i="2"/>
  <c r="N1428" i="2"/>
  <c r="M1428" i="2"/>
  <c r="L1428" i="2"/>
  <c r="K1428" i="2"/>
  <c r="J1428" i="2"/>
  <c r="I1428" i="2"/>
  <c r="H1428" i="2"/>
  <c r="G1428" i="2"/>
  <c r="Q1427" i="2"/>
  <c r="P1427" i="2"/>
  <c r="O1427" i="2"/>
  <c r="N1427" i="2"/>
  <c r="M1427" i="2"/>
  <c r="L1427" i="2"/>
  <c r="K1427" i="2"/>
  <c r="J1427" i="2"/>
  <c r="I1427" i="2"/>
  <c r="H1427" i="2"/>
  <c r="G1427" i="2"/>
  <c r="Q1426" i="2"/>
  <c r="P1426" i="2"/>
  <c r="O1426" i="2"/>
  <c r="N1426" i="2"/>
  <c r="M1426" i="2"/>
  <c r="L1426" i="2"/>
  <c r="K1426" i="2"/>
  <c r="J1426" i="2"/>
  <c r="I1426" i="2"/>
  <c r="H1426" i="2"/>
  <c r="G1426" i="2"/>
  <c r="Q1425" i="2"/>
  <c r="P1425" i="2"/>
  <c r="O1425" i="2"/>
  <c r="N1425" i="2"/>
  <c r="M1425" i="2"/>
  <c r="L1425" i="2"/>
  <c r="K1425" i="2"/>
  <c r="J1425" i="2"/>
  <c r="I1425" i="2"/>
  <c r="H1425" i="2"/>
  <c r="G1425" i="2"/>
  <c r="Q1424" i="2"/>
  <c r="P1424" i="2"/>
  <c r="O1424" i="2"/>
  <c r="N1424" i="2"/>
  <c r="M1424" i="2"/>
  <c r="L1424" i="2"/>
  <c r="K1424" i="2"/>
  <c r="J1424" i="2"/>
  <c r="I1424" i="2"/>
  <c r="H1424" i="2"/>
  <c r="G1424" i="2"/>
  <c r="Q1423" i="2"/>
  <c r="P1423" i="2"/>
  <c r="O1423" i="2"/>
  <c r="N1423" i="2"/>
  <c r="M1423" i="2"/>
  <c r="L1423" i="2"/>
  <c r="K1423" i="2"/>
  <c r="J1423" i="2"/>
  <c r="I1423" i="2"/>
  <c r="H1423" i="2"/>
  <c r="G1423" i="2"/>
  <c r="Q1422" i="2"/>
  <c r="P1422" i="2"/>
  <c r="O1422" i="2"/>
  <c r="N1422" i="2"/>
  <c r="M1422" i="2"/>
  <c r="L1422" i="2"/>
  <c r="K1422" i="2"/>
  <c r="J1422" i="2"/>
  <c r="I1422" i="2"/>
  <c r="H1422" i="2"/>
  <c r="G1422" i="2"/>
  <c r="Q1421" i="2"/>
  <c r="P1421" i="2"/>
  <c r="O1421" i="2"/>
  <c r="N1421" i="2"/>
  <c r="M1421" i="2"/>
  <c r="L1421" i="2"/>
  <c r="K1421" i="2"/>
  <c r="J1421" i="2"/>
  <c r="I1421" i="2"/>
  <c r="H1421" i="2"/>
  <c r="G1421" i="2"/>
  <c r="Q1420" i="2"/>
  <c r="P1420" i="2"/>
  <c r="O1420" i="2"/>
  <c r="N1420" i="2"/>
  <c r="M1420" i="2"/>
  <c r="L1420" i="2"/>
  <c r="K1420" i="2"/>
  <c r="J1420" i="2"/>
  <c r="I1420" i="2"/>
  <c r="H1420" i="2"/>
  <c r="G1420" i="2"/>
  <c r="Q1419" i="2"/>
  <c r="P1419" i="2"/>
  <c r="O1419" i="2"/>
  <c r="N1419" i="2"/>
  <c r="M1419" i="2"/>
  <c r="L1419" i="2"/>
  <c r="K1419" i="2"/>
  <c r="J1419" i="2"/>
  <c r="I1419" i="2"/>
  <c r="H1419" i="2"/>
  <c r="G1419" i="2"/>
  <c r="Q1418" i="2"/>
  <c r="P1418" i="2"/>
  <c r="O1418" i="2"/>
  <c r="N1418" i="2"/>
  <c r="M1418" i="2"/>
  <c r="L1418" i="2"/>
  <c r="K1418" i="2"/>
  <c r="J1418" i="2"/>
  <c r="I1418" i="2"/>
  <c r="H1418" i="2"/>
  <c r="G1418" i="2"/>
  <c r="Q1417" i="2"/>
  <c r="P1417" i="2"/>
  <c r="O1417" i="2"/>
  <c r="N1417" i="2"/>
  <c r="M1417" i="2"/>
  <c r="L1417" i="2"/>
  <c r="K1417" i="2"/>
  <c r="J1417" i="2"/>
  <c r="I1417" i="2"/>
  <c r="H1417" i="2"/>
  <c r="G1417" i="2"/>
  <c r="Q1416" i="2"/>
  <c r="P1416" i="2"/>
  <c r="O1416" i="2"/>
  <c r="N1416" i="2"/>
  <c r="M1416" i="2"/>
  <c r="L1416" i="2"/>
  <c r="K1416" i="2"/>
  <c r="J1416" i="2"/>
  <c r="I1416" i="2"/>
  <c r="H1416" i="2"/>
  <c r="G1416" i="2"/>
  <c r="Q1415" i="2"/>
  <c r="P1415" i="2"/>
  <c r="O1415" i="2"/>
  <c r="N1415" i="2"/>
  <c r="M1415" i="2"/>
  <c r="L1415" i="2"/>
  <c r="K1415" i="2"/>
  <c r="J1415" i="2"/>
  <c r="I1415" i="2"/>
  <c r="H1415" i="2"/>
  <c r="G1415" i="2"/>
  <c r="Q1414" i="2"/>
  <c r="P1414" i="2"/>
  <c r="O1414" i="2"/>
  <c r="N1414" i="2"/>
  <c r="M1414" i="2"/>
  <c r="L1414" i="2"/>
  <c r="K1414" i="2"/>
  <c r="J1414" i="2"/>
  <c r="I1414" i="2"/>
  <c r="H1414" i="2"/>
  <c r="G1414" i="2"/>
  <c r="Q1413" i="2"/>
  <c r="P1413" i="2"/>
  <c r="O1413" i="2"/>
  <c r="N1413" i="2"/>
  <c r="M1413" i="2"/>
  <c r="L1413" i="2"/>
  <c r="K1413" i="2"/>
  <c r="J1413" i="2"/>
  <c r="I1413" i="2"/>
  <c r="H1413" i="2"/>
  <c r="G1413" i="2"/>
  <c r="Q1412" i="2"/>
  <c r="P1412" i="2"/>
  <c r="O1412" i="2"/>
  <c r="N1412" i="2"/>
  <c r="M1412" i="2"/>
  <c r="L1412" i="2"/>
  <c r="K1412" i="2"/>
  <c r="J1412" i="2"/>
  <c r="I1412" i="2"/>
  <c r="H1412" i="2"/>
  <c r="G1412" i="2"/>
  <c r="Q1411" i="2"/>
  <c r="P1411" i="2"/>
  <c r="O1411" i="2"/>
  <c r="N1411" i="2"/>
  <c r="M1411" i="2"/>
  <c r="L1411" i="2"/>
  <c r="K1411" i="2"/>
  <c r="J1411" i="2"/>
  <c r="I1411" i="2"/>
  <c r="H1411" i="2"/>
  <c r="G1411" i="2"/>
  <c r="Q1410" i="2"/>
  <c r="P1410" i="2"/>
  <c r="O1410" i="2"/>
  <c r="N1410" i="2"/>
  <c r="M1410" i="2"/>
  <c r="L1410" i="2"/>
  <c r="K1410" i="2"/>
  <c r="J1410" i="2"/>
  <c r="I1410" i="2"/>
  <c r="H1410" i="2"/>
  <c r="G1410" i="2"/>
  <c r="Q1409" i="2"/>
  <c r="P1409" i="2"/>
  <c r="O1409" i="2"/>
  <c r="N1409" i="2"/>
  <c r="M1409" i="2"/>
  <c r="L1409" i="2"/>
  <c r="K1409" i="2"/>
  <c r="J1409" i="2"/>
  <c r="I1409" i="2"/>
  <c r="H1409" i="2"/>
  <c r="G1409" i="2"/>
  <c r="Q1408" i="2"/>
  <c r="P1408" i="2"/>
  <c r="O1408" i="2"/>
  <c r="N1408" i="2"/>
  <c r="M1408" i="2"/>
  <c r="L1408" i="2"/>
  <c r="K1408" i="2"/>
  <c r="J1408" i="2"/>
  <c r="I1408" i="2"/>
  <c r="H1408" i="2"/>
  <c r="G1408" i="2"/>
  <c r="Q1407" i="2"/>
  <c r="P1407" i="2"/>
  <c r="O1407" i="2"/>
  <c r="N1407" i="2"/>
  <c r="M1407" i="2"/>
  <c r="L1407" i="2"/>
  <c r="K1407" i="2"/>
  <c r="J1407" i="2"/>
  <c r="I1407" i="2"/>
  <c r="H1407" i="2"/>
  <c r="G1407" i="2"/>
  <c r="Q1406" i="2"/>
  <c r="P1406" i="2"/>
  <c r="O1406" i="2"/>
  <c r="N1406" i="2"/>
  <c r="M1406" i="2"/>
  <c r="L1406" i="2"/>
  <c r="K1406" i="2"/>
  <c r="J1406" i="2"/>
  <c r="I1406" i="2"/>
  <c r="H1406" i="2"/>
  <c r="G1406" i="2"/>
  <c r="Q1405" i="2"/>
  <c r="P1405" i="2"/>
  <c r="O1405" i="2"/>
  <c r="N1405" i="2"/>
  <c r="M1405" i="2"/>
  <c r="L1405" i="2"/>
  <c r="K1405" i="2"/>
  <c r="J1405" i="2"/>
  <c r="I1405" i="2"/>
  <c r="H1405" i="2"/>
  <c r="G1405" i="2"/>
  <c r="Q1404" i="2"/>
  <c r="P1404" i="2"/>
  <c r="O1404" i="2"/>
  <c r="N1404" i="2"/>
  <c r="M1404" i="2"/>
  <c r="L1404" i="2"/>
  <c r="K1404" i="2"/>
  <c r="J1404" i="2"/>
  <c r="I1404" i="2"/>
  <c r="H1404" i="2"/>
  <c r="G1404" i="2"/>
  <c r="Q1403" i="2"/>
  <c r="P1403" i="2"/>
  <c r="O1403" i="2"/>
  <c r="N1403" i="2"/>
  <c r="M1403" i="2"/>
  <c r="L1403" i="2"/>
  <c r="K1403" i="2"/>
  <c r="J1403" i="2"/>
  <c r="I1403" i="2"/>
  <c r="H1403" i="2"/>
  <c r="G1403" i="2"/>
  <c r="Q1402" i="2"/>
  <c r="P1402" i="2"/>
  <c r="O1402" i="2"/>
  <c r="N1402" i="2"/>
  <c r="M1402" i="2"/>
  <c r="L1402" i="2"/>
  <c r="K1402" i="2"/>
  <c r="J1402" i="2"/>
  <c r="I1402" i="2"/>
  <c r="H1402" i="2"/>
  <c r="G1402" i="2"/>
  <c r="Q1401" i="2"/>
  <c r="P1401" i="2"/>
  <c r="O1401" i="2"/>
  <c r="N1401" i="2"/>
  <c r="M1401" i="2"/>
  <c r="L1401" i="2"/>
  <c r="K1401" i="2"/>
  <c r="J1401" i="2"/>
  <c r="I1401" i="2"/>
  <c r="H1401" i="2"/>
  <c r="G1401" i="2"/>
  <c r="Q1400" i="2"/>
  <c r="P1400" i="2"/>
  <c r="O1400" i="2"/>
  <c r="N1400" i="2"/>
  <c r="M1400" i="2"/>
  <c r="L1400" i="2"/>
  <c r="K1400" i="2"/>
  <c r="J1400" i="2"/>
  <c r="I1400" i="2"/>
  <c r="H1400" i="2"/>
  <c r="G1400" i="2"/>
  <c r="Q1399" i="2"/>
  <c r="P1399" i="2"/>
  <c r="O1399" i="2"/>
  <c r="N1399" i="2"/>
  <c r="M1399" i="2"/>
  <c r="L1399" i="2"/>
  <c r="K1399" i="2"/>
  <c r="J1399" i="2"/>
  <c r="I1399" i="2"/>
  <c r="H1399" i="2"/>
  <c r="G1399" i="2"/>
  <c r="Q1398" i="2"/>
  <c r="P1398" i="2"/>
  <c r="O1398" i="2"/>
  <c r="N1398" i="2"/>
  <c r="M1398" i="2"/>
  <c r="L1398" i="2"/>
  <c r="K1398" i="2"/>
  <c r="J1398" i="2"/>
  <c r="I1398" i="2"/>
  <c r="H1398" i="2"/>
  <c r="G1398" i="2"/>
  <c r="Q1397" i="2"/>
  <c r="P1397" i="2"/>
  <c r="O1397" i="2"/>
  <c r="N1397" i="2"/>
  <c r="M1397" i="2"/>
  <c r="L1397" i="2"/>
  <c r="K1397" i="2"/>
  <c r="J1397" i="2"/>
  <c r="I1397" i="2"/>
  <c r="H1397" i="2"/>
  <c r="G1397" i="2"/>
  <c r="Q1396" i="2"/>
  <c r="P1396" i="2"/>
  <c r="O1396" i="2"/>
  <c r="N1396" i="2"/>
  <c r="M1396" i="2"/>
  <c r="L1396" i="2"/>
  <c r="K1396" i="2"/>
  <c r="J1396" i="2"/>
  <c r="I1396" i="2"/>
  <c r="H1396" i="2"/>
  <c r="G1396" i="2"/>
  <c r="Q1395" i="2"/>
  <c r="P1395" i="2"/>
  <c r="O1395" i="2"/>
  <c r="N1395" i="2"/>
  <c r="M1395" i="2"/>
  <c r="L1395" i="2"/>
  <c r="K1395" i="2"/>
  <c r="J1395" i="2"/>
  <c r="I1395" i="2"/>
  <c r="H1395" i="2"/>
  <c r="G1395" i="2"/>
  <c r="Q1394" i="2"/>
  <c r="P1394" i="2"/>
  <c r="O1394" i="2"/>
  <c r="N1394" i="2"/>
  <c r="M1394" i="2"/>
  <c r="L1394" i="2"/>
  <c r="K1394" i="2"/>
  <c r="J1394" i="2"/>
  <c r="I1394" i="2"/>
  <c r="H1394" i="2"/>
  <c r="G1394" i="2"/>
  <c r="Q1393" i="2"/>
  <c r="P1393" i="2"/>
  <c r="O1393" i="2"/>
  <c r="N1393" i="2"/>
  <c r="M1393" i="2"/>
  <c r="L1393" i="2"/>
  <c r="K1393" i="2"/>
  <c r="J1393" i="2"/>
  <c r="I1393" i="2"/>
  <c r="H1393" i="2"/>
  <c r="G1393" i="2"/>
  <c r="Q1392" i="2"/>
  <c r="P1392" i="2"/>
  <c r="O1392" i="2"/>
  <c r="N1392" i="2"/>
  <c r="M1392" i="2"/>
  <c r="L1392" i="2"/>
  <c r="K1392" i="2"/>
  <c r="J1392" i="2"/>
  <c r="I1392" i="2"/>
  <c r="H1392" i="2"/>
  <c r="G1392" i="2"/>
  <c r="Q1391" i="2"/>
  <c r="P1391" i="2"/>
  <c r="O1391" i="2"/>
  <c r="N1391" i="2"/>
  <c r="M1391" i="2"/>
  <c r="L1391" i="2"/>
  <c r="K1391" i="2"/>
  <c r="J1391" i="2"/>
  <c r="I1391" i="2"/>
  <c r="H1391" i="2"/>
  <c r="G1391" i="2"/>
  <c r="Q1390" i="2"/>
  <c r="P1390" i="2"/>
  <c r="O1390" i="2"/>
  <c r="N1390" i="2"/>
  <c r="M1390" i="2"/>
  <c r="L1390" i="2"/>
  <c r="K1390" i="2"/>
  <c r="J1390" i="2"/>
  <c r="I1390" i="2"/>
  <c r="H1390" i="2"/>
  <c r="G1390" i="2"/>
  <c r="Q1389" i="2"/>
  <c r="P1389" i="2"/>
  <c r="O1389" i="2"/>
  <c r="N1389" i="2"/>
  <c r="M1389" i="2"/>
  <c r="L1389" i="2"/>
  <c r="K1389" i="2"/>
  <c r="J1389" i="2"/>
  <c r="I1389" i="2"/>
  <c r="H1389" i="2"/>
  <c r="G1389" i="2"/>
  <c r="Q1388" i="2"/>
  <c r="P1388" i="2"/>
  <c r="O1388" i="2"/>
  <c r="N1388" i="2"/>
  <c r="M1388" i="2"/>
  <c r="L1388" i="2"/>
  <c r="K1388" i="2"/>
  <c r="J1388" i="2"/>
  <c r="I1388" i="2"/>
  <c r="H1388" i="2"/>
  <c r="G1388" i="2"/>
  <c r="Q1387" i="2"/>
  <c r="P1387" i="2"/>
  <c r="O1387" i="2"/>
  <c r="N1387" i="2"/>
  <c r="M1387" i="2"/>
  <c r="L1387" i="2"/>
  <c r="K1387" i="2"/>
  <c r="J1387" i="2"/>
  <c r="I1387" i="2"/>
  <c r="H1387" i="2"/>
  <c r="G1387" i="2"/>
  <c r="Q1386" i="2"/>
  <c r="P1386" i="2"/>
  <c r="O1386" i="2"/>
  <c r="N1386" i="2"/>
  <c r="M1386" i="2"/>
  <c r="L1386" i="2"/>
  <c r="K1386" i="2"/>
  <c r="J1386" i="2"/>
  <c r="I1386" i="2"/>
  <c r="H1386" i="2"/>
  <c r="G1386" i="2"/>
  <c r="Q1385" i="2"/>
  <c r="P1385" i="2"/>
  <c r="O1385" i="2"/>
  <c r="N1385" i="2"/>
  <c r="M1385" i="2"/>
  <c r="L1385" i="2"/>
  <c r="K1385" i="2"/>
  <c r="J1385" i="2"/>
  <c r="I1385" i="2"/>
  <c r="H1385" i="2"/>
  <c r="G1385" i="2"/>
  <c r="Q1384" i="2"/>
  <c r="P1384" i="2"/>
  <c r="O1384" i="2"/>
  <c r="N1384" i="2"/>
  <c r="M1384" i="2"/>
  <c r="L1384" i="2"/>
  <c r="K1384" i="2"/>
  <c r="J1384" i="2"/>
  <c r="I1384" i="2"/>
  <c r="H1384" i="2"/>
  <c r="G1384" i="2"/>
  <c r="Q1383" i="2"/>
  <c r="P1383" i="2"/>
  <c r="O1383" i="2"/>
  <c r="N1383" i="2"/>
  <c r="M1383" i="2"/>
  <c r="L1383" i="2"/>
  <c r="K1383" i="2"/>
  <c r="J1383" i="2"/>
  <c r="I1383" i="2"/>
  <c r="H1383" i="2"/>
  <c r="G1383" i="2"/>
  <c r="Q1382" i="2"/>
  <c r="P1382" i="2"/>
  <c r="O1382" i="2"/>
  <c r="N1382" i="2"/>
  <c r="M1382" i="2"/>
  <c r="L1382" i="2"/>
  <c r="K1382" i="2"/>
  <c r="J1382" i="2"/>
  <c r="I1382" i="2"/>
  <c r="H1382" i="2"/>
  <c r="G1382" i="2"/>
  <c r="Q1381" i="2"/>
  <c r="P1381" i="2"/>
  <c r="O1381" i="2"/>
  <c r="N1381" i="2"/>
  <c r="M1381" i="2"/>
  <c r="L1381" i="2"/>
  <c r="K1381" i="2"/>
  <c r="J1381" i="2"/>
  <c r="I1381" i="2"/>
  <c r="H1381" i="2"/>
  <c r="G1381" i="2"/>
  <c r="Q1380" i="2"/>
  <c r="P1380" i="2"/>
  <c r="O1380" i="2"/>
  <c r="N1380" i="2"/>
  <c r="M1380" i="2"/>
  <c r="L1380" i="2"/>
  <c r="K1380" i="2"/>
  <c r="J1380" i="2"/>
  <c r="I1380" i="2"/>
  <c r="H1380" i="2"/>
  <c r="G1380" i="2"/>
  <c r="Q1379" i="2"/>
  <c r="P1379" i="2"/>
  <c r="O1379" i="2"/>
  <c r="N1379" i="2"/>
  <c r="M1379" i="2"/>
  <c r="L1379" i="2"/>
  <c r="K1379" i="2"/>
  <c r="J1379" i="2"/>
  <c r="I1379" i="2"/>
  <c r="H1379" i="2"/>
  <c r="G1379" i="2"/>
  <c r="Q1378" i="2"/>
  <c r="P1378" i="2"/>
  <c r="O1378" i="2"/>
  <c r="N1378" i="2"/>
  <c r="M1378" i="2"/>
  <c r="L1378" i="2"/>
  <c r="K1378" i="2"/>
  <c r="J1378" i="2"/>
  <c r="I1378" i="2"/>
  <c r="H1378" i="2"/>
  <c r="G1378" i="2"/>
  <c r="Q1377" i="2"/>
  <c r="P1377" i="2"/>
  <c r="O1377" i="2"/>
  <c r="N1377" i="2"/>
  <c r="M1377" i="2"/>
  <c r="L1377" i="2"/>
  <c r="K1377" i="2"/>
  <c r="J1377" i="2"/>
  <c r="I1377" i="2"/>
  <c r="H1377" i="2"/>
  <c r="G1377" i="2"/>
  <c r="Q1376" i="2"/>
  <c r="P1376" i="2"/>
  <c r="O1376" i="2"/>
  <c r="N1376" i="2"/>
  <c r="M1376" i="2"/>
  <c r="L1376" i="2"/>
  <c r="K1376" i="2"/>
  <c r="J1376" i="2"/>
  <c r="I1376" i="2"/>
  <c r="H1376" i="2"/>
  <c r="G1376" i="2"/>
  <c r="Q1375" i="2"/>
  <c r="P1375" i="2"/>
  <c r="O1375" i="2"/>
  <c r="N1375" i="2"/>
  <c r="M1375" i="2"/>
  <c r="L1375" i="2"/>
  <c r="K1375" i="2"/>
  <c r="J1375" i="2"/>
  <c r="I1375" i="2"/>
  <c r="H1375" i="2"/>
  <c r="G1375" i="2"/>
  <c r="Q1374" i="2"/>
  <c r="P1374" i="2"/>
  <c r="O1374" i="2"/>
  <c r="N1374" i="2"/>
  <c r="M1374" i="2"/>
  <c r="L1374" i="2"/>
  <c r="K1374" i="2"/>
  <c r="J1374" i="2"/>
  <c r="I1374" i="2"/>
  <c r="H1374" i="2"/>
  <c r="G1374" i="2"/>
  <c r="Q1373" i="2"/>
  <c r="P1373" i="2"/>
  <c r="O1373" i="2"/>
  <c r="N1373" i="2"/>
  <c r="M1373" i="2"/>
  <c r="L1373" i="2"/>
  <c r="K1373" i="2"/>
  <c r="J1373" i="2"/>
  <c r="I1373" i="2"/>
  <c r="H1373" i="2"/>
  <c r="G1373" i="2"/>
  <c r="Q1372" i="2"/>
  <c r="P1372" i="2"/>
  <c r="O1372" i="2"/>
  <c r="N1372" i="2"/>
  <c r="M1372" i="2"/>
  <c r="L1372" i="2"/>
  <c r="K1372" i="2"/>
  <c r="J1372" i="2"/>
  <c r="I1372" i="2"/>
  <c r="H1372" i="2"/>
  <c r="G1372" i="2"/>
  <c r="Q1371" i="2"/>
  <c r="P1371" i="2"/>
  <c r="O1371" i="2"/>
  <c r="N1371" i="2"/>
  <c r="M1371" i="2"/>
  <c r="L1371" i="2"/>
  <c r="K1371" i="2"/>
  <c r="J1371" i="2"/>
  <c r="I1371" i="2"/>
  <c r="H1371" i="2"/>
  <c r="G1371" i="2"/>
  <c r="Q1370" i="2"/>
  <c r="P1370" i="2"/>
  <c r="O1370" i="2"/>
  <c r="N1370" i="2"/>
  <c r="M1370" i="2"/>
  <c r="L1370" i="2"/>
  <c r="K1370" i="2"/>
  <c r="J1370" i="2"/>
  <c r="I1370" i="2"/>
  <c r="H1370" i="2"/>
  <c r="G1370" i="2"/>
  <c r="Q1369" i="2"/>
  <c r="P1369" i="2"/>
  <c r="O1369" i="2"/>
  <c r="N1369" i="2"/>
  <c r="M1369" i="2"/>
  <c r="L1369" i="2"/>
  <c r="K1369" i="2"/>
  <c r="J1369" i="2"/>
  <c r="I1369" i="2"/>
  <c r="H1369" i="2"/>
  <c r="G1369" i="2"/>
  <c r="Q1368" i="2"/>
  <c r="P1368" i="2"/>
  <c r="O1368" i="2"/>
  <c r="N1368" i="2"/>
  <c r="M1368" i="2"/>
  <c r="L1368" i="2"/>
  <c r="K1368" i="2"/>
  <c r="J1368" i="2"/>
  <c r="I1368" i="2"/>
  <c r="H1368" i="2"/>
  <c r="G1368" i="2"/>
  <c r="Q1367" i="2"/>
  <c r="P1367" i="2"/>
  <c r="O1367" i="2"/>
  <c r="N1367" i="2"/>
  <c r="M1367" i="2"/>
  <c r="L1367" i="2"/>
  <c r="K1367" i="2"/>
  <c r="J1367" i="2"/>
  <c r="I1367" i="2"/>
  <c r="H1367" i="2"/>
  <c r="G1367" i="2"/>
  <c r="Q1366" i="2"/>
  <c r="P1366" i="2"/>
  <c r="O1366" i="2"/>
  <c r="N1366" i="2"/>
  <c r="M1366" i="2"/>
  <c r="L1366" i="2"/>
  <c r="K1366" i="2"/>
  <c r="J1366" i="2"/>
  <c r="I1366" i="2"/>
  <c r="H1366" i="2"/>
  <c r="G1366" i="2"/>
  <c r="Q1365" i="2"/>
  <c r="P1365" i="2"/>
  <c r="O1365" i="2"/>
  <c r="N1365" i="2"/>
  <c r="M1365" i="2"/>
  <c r="L1365" i="2"/>
  <c r="K1365" i="2"/>
  <c r="J1365" i="2"/>
  <c r="I1365" i="2"/>
  <c r="H1365" i="2"/>
  <c r="G1365" i="2"/>
  <c r="Q1364" i="2"/>
  <c r="P1364" i="2"/>
  <c r="O1364" i="2"/>
  <c r="N1364" i="2"/>
  <c r="M1364" i="2"/>
  <c r="L1364" i="2"/>
  <c r="K1364" i="2"/>
  <c r="J1364" i="2"/>
  <c r="I1364" i="2"/>
  <c r="H1364" i="2"/>
  <c r="G1364" i="2"/>
  <c r="Q1363" i="2"/>
  <c r="P1363" i="2"/>
  <c r="O1363" i="2"/>
  <c r="N1363" i="2"/>
  <c r="M1363" i="2"/>
  <c r="L1363" i="2"/>
  <c r="K1363" i="2"/>
  <c r="J1363" i="2"/>
  <c r="I1363" i="2"/>
  <c r="H1363" i="2"/>
  <c r="G1363" i="2"/>
  <c r="Q1362" i="2"/>
  <c r="P1362" i="2"/>
  <c r="O1362" i="2"/>
  <c r="N1362" i="2"/>
  <c r="M1362" i="2"/>
  <c r="L1362" i="2"/>
  <c r="K1362" i="2"/>
  <c r="J1362" i="2"/>
  <c r="I1362" i="2"/>
  <c r="H1362" i="2"/>
  <c r="G1362" i="2"/>
  <c r="Q1361" i="2"/>
  <c r="P1361" i="2"/>
  <c r="O1361" i="2"/>
  <c r="N1361" i="2"/>
  <c r="M1361" i="2"/>
  <c r="L1361" i="2"/>
  <c r="K1361" i="2"/>
  <c r="J1361" i="2"/>
  <c r="I1361" i="2"/>
  <c r="H1361" i="2"/>
  <c r="G1361" i="2"/>
  <c r="Q1360" i="2"/>
  <c r="P1360" i="2"/>
  <c r="O1360" i="2"/>
  <c r="N1360" i="2"/>
  <c r="M1360" i="2"/>
  <c r="L1360" i="2"/>
  <c r="K1360" i="2"/>
  <c r="J1360" i="2"/>
  <c r="I1360" i="2"/>
  <c r="H1360" i="2"/>
  <c r="G1360" i="2"/>
  <c r="Q1359" i="2"/>
  <c r="P1359" i="2"/>
  <c r="O1359" i="2"/>
  <c r="N1359" i="2"/>
  <c r="M1359" i="2"/>
  <c r="L1359" i="2"/>
  <c r="K1359" i="2"/>
  <c r="J1359" i="2"/>
  <c r="I1359" i="2"/>
  <c r="H1359" i="2"/>
  <c r="G1359" i="2"/>
  <c r="Q1358" i="2"/>
  <c r="P1358" i="2"/>
  <c r="O1358" i="2"/>
  <c r="N1358" i="2"/>
  <c r="M1358" i="2"/>
  <c r="L1358" i="2"/>
  <c r="K1358" i="2"/>
  <c r="J1358" i="2"/>
  <c r="I1358" i="2"/>
  <c r="H1358" i="2"/>
  <c r="G1358" i="2"/>
  <c r="Q1357" i="2"/>
  <c r="P1357" i="2"/>
  <c r="O1357" i="2"/>
  <c r="N1357" i="2"/>
  <c r="M1357" i="2"/>
  <c r="L1357" i="2"/>
  <c r="K1357" i="2"/>
  <c r="J1357" i="2"/>
  <c r="I1357" i="2"/>
  <c r="H1357" i="2"/>
  <c r="G1357" i="2"/>
  <c r="Q1356" i="2"/>
  <c r="P1356" i="2"/>
  <c r="O1356" i="2"/>
  <c r="N1356" i="2"/>
  <c r="M1356" i="2"/>
  <c r="L1356" i="2"/>
  <c r="K1356" i="2"/>
  <c r="J1356" i="2"/>
  <c r="I1356" i="2"/>
  <c r="H1356" i="2"/>
  <c r="G1356" i="2"/>
  <c r="Q1355" i="2"/>
  <c r="P1355" i="2"/>
  <c r="O1355" i="2"/>
  <c r="N1355" i="2"/>
  <c r="M1355" i="2"/>
  <c r="L1355" i="2"/>
  <c r="K1355" i="2"/>
  <c r="J1355" i="2"/>
  <c r="I1355" i="2"/>
  <c r="H1355" i="2"/>
  <c r="G1355" i="2"/>
  <c r="Q1354" i="2"/>
  <c r="P1354" i="2"/>
  <c r="O1354" i="2"/>
  <c r="N1354" i="2"/>
  <c r="M1354" i="2"/>
  <c r="L1354" i="2"/>
  <c r="K1354" i="2"/>
  <c r="J1354" i="2"/>
  <c r="I1354" i="2"/>
  <c r="H1354" i="2"/>
  <c r="G1354" i="2"/>
  <c r="Q1353" i="2"/>
  <c r="P1353" i="2"/>
  <c r="O1353" i="2"/>
  <c r="N1353" i="2"/>
  <c r="M1353" i="2"/>
  <c r="L1353" i="2"/>
  <c r="K1353" i="2"/>
  <c r="J1353" i="2"/>
  <c r="I1353" i="2"/>
  <c r="H1353" i="2"/>
  <c r="G1353" i="2"/>
  <c r="Q1352" i="2"/>
  <c r="P1352" i="2"/>
  <c r="O1352" i="2"/>
  <c r="N1352" i="2"/>
  <c r="M1352" i="2"/>
  <c r="L1352" i="2"/>
  <c r="K1352" i="2"/>
  <c r="J1352" i="2"/>
  <c r="I1352" i="2"/>
  <c r="H1352" i="2"/>
  <c r="G1352" i="2"/>
  <c r="Q1351" i="2"/>
  <c r="P1351" i="2"/>
  <c r="O1351" i="2"/>
  <c r="N1351" i="2"/>
  <c r="M1351" i="2"/>
  <c r="L1351" i="2"/>
  <c r="K1351" i="2"/>
  <c r="J1351" i="2"/>
  <c r="I1351" i="2"/>
  <c r="H1351" i="2"/>
  <c r="G1351" i="2"/>
  <c r="Q1350" i="2"/>
  <c r="P1350" i="2"/>
  <c r="O1350" i="2"/>
  <c r="N1350" i="2"/>
  <c r="M1350" i="2"/>
  <c r="L1350" i="2"/>
  <c r="K1350" i="2"/>
  <c r="J1350" i="2"/>
  <c r="I1350" i="2"/>
  <c r="H1350" i="2"/>
  <c r="G1350" i="2"/>
  <c r="Q1349" i="2"/>
  <c r="P1349" i="2"/>
  <c r="O1349" i="2"/>
  <c r="N1349" i="2"/>
  <c r="M1349" i="2"/>
  <c r="L1349" i="2"/>
  <c r="K1349" i="2"/>
  <c r="J1349" i="2"/>
  <c r="I1349" i="2"/>
  <c r="H1349" i="2"/>
  <c r="G1349" i="2"/>
  <c r="Q1348" i="2"/>
  <c r="P1348" i="2"/>
  <c r="O1348" i="2"/>
  <c r="N1348" i="2"/>
  <c r="M1348" i="2"/>
  <c r="L1348" i="2"/>
  <c r="K1348" i="2"/>
  <c r="J1348" i="2"/>
  <c r="I1348" i="2"/>
  <c r="H1348" i="2"/>
  <c r="G1348" i="2"/>
  <c r="Q1347" i="2"/>
  <c r="P1347" i="2"/>
  <c r="O1347" i="2"/>
  <c r="N1347" i="2"/>
  <c r="M1347" i="2"/>
  <c r="L1347" i="2"/>
  <c r="K1347" i="2"/>
  <c r="J1347" i="2"/>
  <c r="I1347" i="2"/>
  <c r="H1347" i="2"/>
  <c r="G1347" i="2"/>
  <c r="Q1346" i="2"/>
  <c r="P1346" i="2"/>
  <c r="O1346" i="2"/>
  <c r="N1346" i="2"/>
  <c r="M1346" i="2"/>
  <c r="L1346" i="2"/>
  <c r="K1346" i="2"/>
  <c r="J1346" i="2"/>
  <c r="I1346" i="2"/>
  <c r="H1346" i="2"/>
  <c r="G1346" i="2"/>
  <c r="Q1345" i="2"/>
  <c r="P1345" i="2"/>
  <c r="O1345" i="2"/>
  <c r="N1345" i="2"/>
  <c r="M1345" i="2"/>
  <c r="L1345" i="2"/>
  <c r="K1345" i="2"/>
  <c r="J1345" i="2"/>
  <c r="I1345" i="2"/>
  <c r="H1345" i="2"/>
  <c r="G1345" i="2"/>
  <c r="Q1344" i="2"/>
  <c r="P1344" i="2"/>
  <c r="O1344" i="2"/>
  <c r="N1344" i="2"/>
  <c r="M1344" i="2"/>
  <c r="L1344" i="2"/>
  <c r="K1344" i="2"/>
  <c r="J1344" i="2"/>
  <c r="I1344" i="2"/>
  <c r="H1344" i="2"/>
  <c r="G1344" i="2"/>
  <c r="Q1343" i="2"/>
  <c r="P1343" i="2"/>
  <c r="O1343" i="2"/>
  <c r="N1343" i="2"/>
  <c r="M1343" i="2"/>
  <c r="L1343" i="2"/>
  <c r="K1343" i="2"/>
  <c r="J1343" i="2"/>
  <c r="I1343" i="2"/>
  <c r="H1343" i="2"/>
  <c r="G1343" i="2"/>
  <c r="Q1342" i="2"/>
  <c r="P1342" i="2"/>
  <c r="O1342" i="2"/>
  <c r="N1342" i="2"/>
  <c r="M1342" i="2"/>
  <c r="L1342" i="2"/>
  <c r="K1342" i="2"/>
  <c r="J1342" i="2"/>
  <c r="I1342" i="2"/>
  <c r="H1342" i="2"/>
  <c r="G1342" i="2"/>
  <c r="Q1341" i="2"/>
  <c r="P1341" i="2"/>
  <c r="O1341" i="2"/>
  <c r="N1341" i="2"/>
  <c r="M1341" i="2"/>
  <c r="L1341" i="2"/>
  <c r="K1341" i="2"/>
  <c r="J1341" i="2"/>
  <c r="I1341" i="2"/>
  <c r="H1341" i="2"/>
  <c r="G1341" i="2"/>
  <c r="Q1340" i="2"/>
  <c r="P1340" i="2"/>
  <c r="O1340" i="2"/>
  <c r="N1340" i="2"/>
  <c r="M1340" i="2"/>
  <c r="L1340" i="2"/>
  <c r="K1340" i="2"/>
  <c r="J1340" i="2"/>
  <c r="I1340" i="2"/>
  <c r="H1340" i="2"/>
  <c r="G1340" i="2"/>
  <c r="Q1339" i="2"/>
  <c r="P1339" i="2"/>
  <c r="O1339" i="2"/>
  <c r="N1339" i="2"/>
  <c r="M1339" i="2"/>
  <c r="L1339" i="2"/>
  <c r="K1339" i="2"/>
  <c r="J1339" i="2"/>
  <c r="I1339" i="2"/>
  <c r="H1339" i="2"/>
  <c r="G1339" i="2"/>
  <c r="Q1338" i="2"/>
  <c r="P1338" i="2"/>
  <c r="O1338" i="2"/>
  <c r="N1338" i="2"/>
  <c r="M1338" i="2"/>
  <c r="L1338" i="2"/>
  <c r="K1338" i="2"/>
  <c r="J1338" i="2"/>
  <c r="I1338" i="2"/>
  <c r="H1338" i="2"/>
  <c r="G1338" i="2"/>
  <c r="Q1337" i="2"/>
  <c r="P1337" i="2"/>
  <c r="O1337" i="2"/>
  <c r="N1337" i="2"/>
  <c r="M1337" i="2"/>
  <c r="L1337" i="2"/>
  <c r="K1337" i="2"/>
  <c r="J1337" i="2"/>
  <c r="I1337" i="2"/>
  <c r="H1337" i="2"/>
  <c r="G1337" i="2"/>
  <c r="Q1336" i="2"/>
  <c r="P1336" i="2"/>
  <c r="O1336" i="2"/>
  <c r="N1336" i="2"/>
  <c r="M1336" i="2"/>
  <c r="L1336" i="2"/>
  <c r="K1336" i="2"/>
  <c r="J1336" i="2"/>
  <c r="I1336" i="2"/>
  <c r="H1336" i="2"/>
  <c r="G1336" i="2"/>
  <c r="Q1335" i="2"/>
  <c r="P1335" i="2"/>
  <c r="O1335" i="2"/>
  <c r="N1335" i="2"/>
  <c r="M1335" i="2"/>
  <c r="L1335" i="2"/>
  <c r="K1335" i="2"/>
  <c r="J1335" i="2"/>
  <c r="I1335" i="2"/>
  <c r="H1335" i="2"/>
  <c r="G1335" i="2"/>
  <c r="Q1334" i="2"/>
  <c r="P1334" i="2"/>
  <c r="O1334" i="2"/>
  <c r="N1334" i="2"/>
  <c r="M1334" i="2"/>
  <c r="L1334" i="2"/>
  <c r="K1334" i="2"/>
  <c r="J1334" i="2"/>
  <c r="I1334" i="2"/>
  <c r="H1334" i="2"/>
  <c r="G1334" i="2"/>
  <c r="Q1333" i="2"/>
  <c r="P1333" i="2"/>
  <c r="O1333" i="2"/>
  <c r="N1333" i="2"/>
  <c r="M1333" i="2"/>
  <c r="L1333" i="2"/>
  <c r="K1333" i="2"/>
  <c r="J1333" i="2"/>
  <c r="I1333" i="2"/>
  <c r="H1333" i="2"/>
  <c r="G1333" i="2"/>
  <c r="Q1332" i="2"/>
  <c r="P1332" i="2"/>
  <c r="O1332" i="2"/>
  <c r="N1332" i="2"/>
  <c r="M1332" i="2"/>
  <c r="L1332" i="2"/>
  <c r="K1332" i="2"/>
  <c r="J1332" i="2"/>
  <c r="I1332" i="2"/>
  <c r="H1332" i="2"/>
  <c r="G1332" i="2"/>
  <c r="Q1331" i="2"/>
  <c r="P1331" i="2"/>
  <c r="O1331" i="2"/>
  <c r="N1331" i="2"/>
  <c r="M1331" i="2"/>
  <c r="L1331" i="2"/>
  <c r="K1331" i="2"/>
  <c r="J1331" i="2"/>
  <c r="I1331" i="2"/>
  <c r="H1331" i="2"/>
  <c r="G1331" i="2"/>
  <c r="Q1330" i="2"/>
  <c r="P1330" i="2"/>
  <c r="O1330" i="2"/>
  <c r="N1330" i="2"/>
  <c r="M1330" i="2"/>
  <c r="L1330" i="2"/>
  <c r="K1330" i="2"/>
  <c r="J1330" i="2"/>
  <c r="I1330" i="2"/>
  <c r="H1330" i="2"/>
  <c r="G1330" i="2"/>
  <c r="Q1329" i="2"/>
  <c r="P1329" i="2"/>
  <c r="O1329" i="2"/>
  <c r="N1329" i="2"/>
  <c r="M1329" i="2"/>
  <c r="L1329" i="2"/>
  <c r="K1329" i="2"/>
  <c r="J1329" i="2"/>
  <c r="I1329" i="2"/>
  <c r="H1329" i="2"/>
  <c r="G1329" i="2"/>
  <c r="Q1328" i="2"/>
  <c r="P1328" i="2"/>
  <c r="O1328" i="2"/>
  <c r="N1328" i="2"/>
  <c r="M1328" i="2"/>
  <c r="L1328" i="2"/>
  <c r="K1328" i="2"/>
  <c r="J1328" i="2"/>
  <c r="I1328" i="2"/>
  <c r="H1328" i="2"/>
  <c r="G1328" i="2"/>
  <c r="Q1327" i="2"/>
  <c r="P1327" i="2"/>
  <c r="O1327" i="2"/>
  <c r="N1327" i="2"/>
  <c r="M1327" i="2"/>
  <c r="L1327" i="2"/>
  <c r="K1327" i="2"/>
  <c r="J1327" i="2"/>
  <c r="I1327" i="2"/>
  <c r="H1327" i="2"/>
  <c r="G1327" i="2"/>
  <c r="Q1326" i="2"/>
  <c r="P1326" i="2"/>
  <c r="O1326" i="2"/>
  <c r="N1326" i="2"/>
  <c r="M1326" i="2"/>
  <c r="L1326" i="2"/>
  <c r="K1326" i="2"/>
  <c r="J1326" i="2"/>
  <c r="I1326" i="2"/>
  <c r="H1326" i="2"/>
  <c r="G1326" i="2"/>
  <c r="Q1325" i="2"/>
  <c r="P1325" i="2"/>
  <c r="O1325" i="2"/>
  <c r="N1325" i="2"/>
  <c r="M1325" i="2"/>
  <c r="L1325" i="2"/>
  <c r="K1325" i="2"/>
  <c r="J1325" i="2"/>
  <c r="I1325" i="2"/>
  <c r="H1325" i="2"/>
  <c r="G1325" i="2"/>
  <c r="Q1324" i="2"/>
  <c r="P1324" i="2"/>
  <c r="O1324" i="2"/>
  <c r="N1324" i="2"/>
  <c r="M1324" i="2"/>
  <c r="L1324" i="2"/>
  <c r="K1324" i="2"/>
  <c r="J1324" i="2"/>
  <c r="I1324" i="2"/>
  <c r="H1324" i="2"/>
  <c r="G1324" i="2"/>
  <c r="Q1323" i="2"/>
  <c r="P1323" i="2"/>
  <c r="O1323" i="2"/>
  <c r="N1323" i="2"/>
  <c r="M1323" i="2"/>
  <c r="L1323" i="2"/>
  <c r="K1323" i="2"/>
  <c r="J1323" i="2"/>
  <c r="I1323" i="2"/>
  <c r="H1323" i="2"/>
  <c r="G1323" i="2"/>
  <c r="Q1322" i="2"/>
  <c r="P1322" i="2"/>
  <c r="O1322" i="2"/>
  <c r="N1322" i="2"/>
  <c r="M1322" i="2"/>
  <c r="L1322" i="2"/>
  <c r="K1322" i="2"/>
  <c r="J1322" i="2"/>
  <c r="I1322" i="2"/>
  <c r="H1322" i="2"/>
  <c r="G1322" i="2"/>
  <c r="Q1321" i="2"/>
  <c r="P1321" i="2"/>
  <c r="O1321" i="2"/>
  <c r="N1321" i="2"/>
  <c r="M1321" i="2"/>
  <c r="L1321" i="2"/>
  <c r="K1321" i="2"/>
  <c r="J1321" i="2"/>
  <c r="I1321" i="2"/>
  <c r="H1321" i="2"/>
  <c r="G1321" i="2"/>
  <c r="Q1320" i="2"/>
  <c r="P1320" i="2"/>
  <c r="O1320" i="2"/>
  <c r="N1320" i="2"/>
  <c r="M1320" i="2"/>
  <c r="L1320" i="2"/>
  <c r="K1320" i="2"/>
  <c r="J1320" i="2"/>
  <c r="I1320" i="2"/>
  <c r="H1320" i="2"/>
  <c r="G1320" i="2"/>
  <c r="Q1319" i="2"/>
  <c r="P1319" i="2"/>
  <c r="O1319" i="2"/>
  <c r="N1319" i="2"/>
  <c r="M1319" i="2"/>
  <c r="L1319" i="2"/>
  <c r="K1319" i="2"/>
  <c r="J1319" i="2"/>
  <c r="I1319" i="2"/>
  <c r="H1319" i="2"/>
  <c r="G1319" i="2"/>
  <c r="Q1318" i="2"/>
  <c r="P1318" i="2"/>
  <c r="O1318" i="2"/>
  <c r="N1318" i="2"/>
  <c r="M1318" i="2"/>
  <c r="L1318" i="2"/>
  <c r="K1318" i="2"/>
  <c r="J1318" i="2"/>
  <c r="I1318" i="2"/>
  <c r="H1318" i="2"/>
  <c r="G1318" i="2"/>
  <c r="Q1317" i="2"/>
  <c r="P1317" i="2"/>
  <c r="O1317" i="2"/>
  <c r="N1317" i="2"/>
  <c r="M1317" i="2"/>
  <c r="L1317" i="2"/>
  <c r="K1317" i="2"/>
  <c r="J1317" i="2"/>
  <c r="I1317" i="2"/>
  <c r="H1317" i="2"/>
  <c r="G1317" i="2"/>
  <c r="Q1316" i="2"/>
  <c r="P1316" i="2"/>
  <c r="O1316" i="2"/>
  <c r="N1316" i="2"/>
  <c r="M1316" i="2"/>
  <c r="L1316" i="2"/>
  <c r="K1316" i="2"/>
  <c r="J1316" i="2"/>
  <c r="I1316" i="2"/>
  <c r="H1316" i="2"/>
  <c r="G1316" i="2"/>
  <c r="Q1315" i="2"/>
  <c r="P1315" i="2"/>
  <c r="O1315" i="2"/>
  <c r="N1315" i="2"/>
  <c r="M1315" i="2"/>
  <c r="L1315" i="2"/>
  <c r="K1315" i="2"/>
  <c r="J1315" i="2"/>
  <c r="I1315" i="2"/>
  <c r="H1315" i="2"/>
  <c r="G1315" i="2"/>
  <c r="Q1314" i="2"/>
  <c r="P1314" i="2"/>
  <c r="O1314" i="2"/>
  <c r="N1314" i="2"/>
  <c r="M1314" i="2"/>
  <c r="L1314" i="2"/>
  <c r="K1314" i="2"/>
  <c r="J1314" i="2"/>
  <c r="I1314" i="2"/>
  <c r="H1314" i="2"/>
  <c r="G1314" i="2"/>
  <c r="Q1313" i="2"/>
  <c r="P1313" i="2"/>
  <c r="O1313" i="2"/>
  <c r="N1313" i="2"/>
  <c r="M1313" i="2"/>
  <c r="L1313" i="2"/>
  <c r="K1313" i="2"/>
  <c r="J1313" i="2"/>
  <c r="I1313" i="2"/>
  <c r="H1313" i="2"/>
  <c r="G1313" i="2"/>
  <c r="Q1312" i="2"/>
  <c r="P1312" i="2"/>
  <c r="O1312" i="2"/>
  <c r="N1312" i="2"/>
  <c r="M1312" i="2"/>
  <c r="L1312" i="2"/>
  <c r="K1312" i="2"/>
  <c r="J1312" i="2"/>
  <c r="I1312" i="2"/>
  <c r="H1312" i="2"/>
  <c r="G1312" i="2"/>
  <c r="Q1311" i="2"/>
  <c r="P1311" i="2"/>
  <c r="O1311" i="2"/>
  <c r="N1311" i="2"/>
  <c r="M1311" i="2"/>
  <c r="L1311" i="2"/>
  <c r="K1311" i="2"/>
  <c r="J1311" i="2"/>
  <c r="I1311" i="2"/>
  <c r="H1311" i="2"/>
  <c r="G1311" i="2"/>
  <c r="Q1310" i="2"/>
  <c r="P1310" i="2"/>
  <c r="O1310" i="2"/>
  <c r="N1310" i="2"/>
  <c r="M1310" i="2"/>
  <c r="L1310" i="2"/>
  <c r="K1310" i="2"/>
  <c r="J1310" i="2"/>
  <c r="I1310" i="2"/>
  <c r="H1310" i="2"/>
  <c r="G1310" i="2"/>
  <c r="Q1309" i="2"/>
  <c r="P1309" i="2"/>
  <c r="O1309" i="2"/>
  <c r="N1309" i="2"/>
  <c r="M1309" i="2"/>
  <c r="L1309" i="2"/>
  <c r="K1309" i="2"/>
  <c r="J1309" i="2"/>
  <c r="I1309" i="2"/>
  <c r="H1309" i="2"/>
  <c r="G1309" i="2"/>
  <c r="Q1308" i="2"/>
  <c r="P1308" i="2"/>
  <c r="O1308" i="2"/>
  <c r="N1308" i="2"/>
  <c r="M1308" i="2"/>
  <c r="L1308" i="2"/>
  <c r="K1308" i="2"/>
  <c r="J1308" i="2"/>
  <c r="I1308" i="2"/>
  <c r="H1308" i="2"/>
  <c r="G1308" i="2"/>
  <c r="Q1307" i="2"/>
  <c r="P1307" i="2"/>
  <c r="O1307" i="2"/>
  <c r="N1307" i="2"/>
  <c r="M1307" i="2"/>
  <c r="L1307" i="2"/>
  <c r="K1307" i="2"/>
  <c r="J1307" i="2"/>
  <c r="I1307" i="2"/>
  <c r="H1307" i="2"/>
  <c r="G1307" i="2"/>
  <c r="Q1306" i="2"/>
  <c r="P1306" i="2"/>
  <c r="O1306" i="2"/>
  <c r="N1306" i="2"/>
  <c r="M1306" i="2"/>
  <c r="L1306" i="2"/>
  <c r="K1306" i="2"/>
  <c r="J1306" i="2"/>
  <c r="I1306" i="2"/>
  <c r="H1306" i="2"/>
  <c r="G1306" i="2"/>
  <c r="Q1305" i="2"/>
  <c r="P1305" i="2"/>
  <c r="O1305" i="2"/>
  <c r="N1305" i="2"/>
  <c r="M1305" i="2"/>
  <c r="L1305" i="2"/>
  <c r="K1305" i="2"/>
  <c r="J1305" i="2"/>
  <c r="I1305" i="2"/>
  <c r="H1305" i="2"/>
  <c r="G1305" i="2"/>
  <c r="Q1304" i="2"/>
  <c r="P1304" i="2"/>
  <c r="O1304" i="2"/>
  <c r="N1304" i="2"/>
  <c r="M1304" i="2"/>
  <c r="L1304" i="2"/>
  <c r="K1304" i="2"/>
  <c r="J1304" i="2"/>
  <c r="I1304" i="2"/>
  <c r="H1304" i="2"/>
  <c r="G1304" i="2"/>
  <c r="Q1303" i="2"/>
  <c r="P1303" i="2"/>
  <c r="O1303" i="2"/>
  <c r="N1303" i="2"/>
  <c r="M1303" i="2"/>
  <c r="L1303" i="2"/>
  <c r="K1303" i="2"/>
  <c r="J1303" i="2"/>
  <c r="I1303" i="2"/>
  <c r="H1303" i="2"/>
  <c r="G1303" i="2"/>
  <c r="Q1302" i="2"/>
  <c r="P1302" i="2"/>
  <c r="O1302" i="2"/>
  <c r="N1302" i="2"/>
  <c r="M1302" i="2"/>
  <c r="L1302" i="2"/>
  <c r="K1302" i="2"/>
  <c r="J1302" i="2"/>
  <c r="I1302" i="2"/>
  <c r="H1302" i="2"/>
  <c r="G1302" i="2"/>
  <c r="Q1301" i="2"/>
  <c r="P1301" i="2"/>
  <c r="O1301" i="2"/>
  <c r="N1301" i="2"/>
  <c r="M1301" i="2"/>
  <c r="L1301" i="2"/>
  <c r="K1301" i="2"/>
  <c r="J1301" i="2"/>
  <c r="I1301" i="2"/>
  <c r="H1301" i="2"/>
  <c r="G1301" i="2"/>
  <c r="Q1300" i="2"/>
  <c r="P1300" i="2"/>
  <c r="O1300" i="2"/>
  <c r="N1300" i="2"/>
  <c r="M1300" i="2"/>
  <c r="L1300" i="2"/>
  <c r="K1300" i="2"/>
  <c r="J1300" i="2"/>
  <c r="I1300" i="2"/>
  <c r="H1300" i="2"/>
  <c r="G1300" i="2"/>
  <c r="Q1299" i="2"/>
  <c r="P1299" i="2"/>
  <c r="O1299" i="2"/>
  <c r="N1299" i="2"/>
  <c r="M1299" i="2"/>
  <c r="L1299" i="2"/>
  <c r="K1299" i="2"/>
  <c r="J1299" i="2"/>
  <c r="I1299" i="2"/>
  <c r="H1299" i="2"/>
  <c r="G1299" i="2"/>
  <c r="Q1298" i="2"/>
  <c r="P1298" i="2"/>
  <c r="O1298" i="2"/>
  <c r="N1298" i="2"/>
  <c r="M1298" i="2"/>
  <c r="L1298" i="2"/>
  <c r="K1298" i="2"/>
  <c r="J1298" i="2"/>
  <c r="I1298" i="2"/>
  <c r="H1298" i="2"/>
  <c r="G1298" i="2"/>
  <c r="Q1297" i="2"/>
  <c r="P1297" i="2"/>
  <c r="O1297" i="2"/>
  <c r="N1297" i="2"/>
  <c r="M1297" i="2"/>
  <c r="L1297" i="2"/>
  <c r="K1297" i="2"/>
  <c r="J1297" i="2"/>
  <c r="I1297" i="2"/>
  <c r="H1297" i="2"/>
  <c r="G1297" i="2"/>
  <c r="Q1296" i="2"/>
  <c r="P1296" i="2"/>
  <c r="O1296" i="2"/>
  <c r="N1296" i="2"/>
  <c r="M1296" i="2"/>
  <c r="L1296" i="2"/>
  <c r="K1296" i="2"/>
  <c r="J1296" i="2"/>
  <c r="I1296" i="2"/>
  <c r="H1296" i="2"/>
  <c r="G1296" i="2"/>
  <c r="Q1295" i="2"/>
  <c r="P1295" i="2"/>
  <c r="O1295" i="2"/>
  <c r="N1295" i="2"/>
  <c r="M1295" i="2"/>
  <c r="L1295" i="2"/>
  <c r="K1295" i="2"/>
  <c r="J1295" i="2"/>
  <c r="I1295" i="2"/>
  <c r="H1295" i="2"/>
  <c r="G1295" i="2"/>
  <c r="Q1294" i="2"/>
  <c r="P1294" i="2"/>
  <c r="O1294" i="2"/>
  <c r="N1294" i="2"/>
  <c r="M1294" i="2"/>
  <c r="L1294" i="2"/>
  <c r="K1294" i="2"/>
  <c r="J1294" i="2"/>
  <c r="I1294" i="2"/>
  <c r="H1294" i="2"/>
  <c r="G1294" i="2"/>
  <c r="Q1293" i="2"/>
  <c r="P1293" i="2"/>
  <c r="O1293" i="2"/>
  <c r="N1293" i="2"/>
  <c r="M1293" i="2"/>
  <c r="L1293" i="2"/>
  <c r="K1293" i="2"/>
  <c r="J1293" i="2"/>
  <c r="I1293" i="2"/>
  <c r="H1293" i="2"/>
  <c r="G1293" i="2"/>
  <c r="Q1292" i="2"/>
  <c r="P1292" i="2"/>
  <c r="O1292" i="2"/>
  <c r="N1292" i="2"/>
  <c r="M1292" i="2"/>
  <c r="L1292" i="2"/>
  <c r="K1292" i="2"/>
  <c r="J1292" i="2"/>
  <c r="I1292" i="2"/>
  <c r="H1292" i="2"/>
  <c r="G1292" i="2"/>
  <c r="Q1291" i="2"/>
  <c r="P1291" i="2"/>
  <c r="O1291" i="2"/>
  <c r="N1291" i="2"/>
  <c r="M1291" i="2"/>
  <c r="L1291" i="2"/>
  <c r="K1291" i="2"/>
  <c r="J1291" i="2"/>
  <c r="I1291" i="2"/>
  <c r="H1291" i="2"/>
  <c r="G1291" i="2"/>
  <c r="Q1290" i="2"/>
  <c r="P1290" i="2"/>
  <c r="O1290" i="2"/>
  <c r="N1290" i="2"/>
  <c r="M1290" i="2"/>
  <c r="L1290" i="2"/>
  <c r="K1290" i="2"/>
  <c r="J1290" i="2"/>
  <c r="I1290" i="2"/>
  <c r="H1290" i="2"/>
  <c r="G1290" i="2"/>
  <c r="Q1289" i="2"/>
  <c r="P1289" i="2"/>
  <c r="O1289" i="2"/>
  <c r="N1289" i="2"/>
  <c r="M1289" i="2"/>
  <c r="L1289" i="2"/>
  <c r="K1289" i="2"/>
  <c r="J1289" i="2"/>
  <c r="I1289" i="2"/>
  <c r="H1289" i="2"/>
  <c r="G1289" i="2"/>
  <c r="Q1288" i="2"/>
  <c r="P1288" i="2"/>
  <c r="O1288" i="2"/>
  <c r="N1288" i="2"/>
  <c r="M1288" i="2"/>
  <c r="L1288" i="2"/>
  <c r="K1288" i="2"/>
  <c r="J1288" i="2"/>
  <c r="I1288" i="2"/>
  <c r="H1288" i="2"/>
  <c r="G1288" i="2"/>
  <c r="Q1287" i="2"/>
  <c r="P1287" i="2"/>
  <c r="O1287" i="2"/>
  <c r="N1287" i="2"/>
  <c r="M1287" i="2"/>
  <c r="L1287" i="2"/>
  <c r="K1287" i="2"/>
  <c r="J1287" i="2"/>
  <c r="I1287" i="2"/>
  <c r="H1287" i="2"/>
  <c r="G1287" i="2"/>
  <c r="Q1286" i="2"/>
  <c r="P1286" i="2"/>
  <c r="O1286" i="2"/>
  <c r="N1286" i="2"/>
  <c r="M1286" i="2"/>
  <c r="L1286" i="2"/>
  <c r="K1286" i="2"/>
  <c r="J1286" i="2"/>
  <c r="I1286" i="2"/>
  <c r="H1286" i="2"/>
  <c r="G1286" i="2"/>
  <c r="Q1285" i="2"/>
  <c r="P1285" i="2"/>
  <c r="O1285" i="2"/>
  <c r="N1285" i="2"/>
  <c r="M1285" i="2"/>
  <c r="L1285" i="2"/>
  <c r="K1285" i="2"/>
  <c r="J1285" i="2"/>
  <c r="I1285" i="2"/>
  <c r="H1285" i="2"/>
  <c r="G1285" i="2"/>
  <c r="Q1284" i="2"/>
  <c r="P1284" i="2"/>
  <c r="O1284" i="2"/>
  <c r="N1284" i="2"/>
  <c r="M1284" i="2"/>
  <c r="L1284" i="2"/>
  <c r="K1284" i="2"/>
  <c r="J1284" i="2"/>
  <c r="I1284" i="2"/>
  <c r="H1284" i="2"/>
  <c r="G1284" i="2"/>
  <c r="Q1283" i="2"/>
  <c r="P1283" i="2"/>
  <c r="O1283" i="2"/>
  <c r="N1283" i="2"/>
  <c r="M1283" i="2"/>
  <c r="L1283" i="2"/>
  <c r="K1283" i="2"/>
  <c r="J1283" i="2"/>
  <c r="I1283" i="2"/>
  <c r="H1283" i="2"/>
  <c r="G1283" i="2"/>
  <c r="Q1282" i="2"/>
  <c r="P1282" i="2"/>
  <c r="O1282" i="2"/>
  <c r="N1282" i="2"/>
  <c r="M1282" i="2"/>
  <c r="L1282" i="2"/>
  <c r="K1282" i="2"/>
  <c r="J1282" i="2"/>
  <c r="I1282" i="2"/>
  <c r="H1282" i="2"/>
  <c r="G1282" i="2"/>
  <c r="Q1281" i="2"/>
  <c r="P1281" i="2"/>
  <c r="O1281" i="2"/>
  <c r="N1281" i="2"/>
  <c r="M1281" i="2"/>
  <c r="L1281" i="2"/>
  <c r="K1281" i="2"/>
  <c r="J1281" i="2"/>
  <c r="I1281" i="2"/>
  <c r="H1281" i="2"/>
  <c r="G1281" i="2"/>
  <c r="Q1280" i="2"/>
  <c r="P1280" i="2"/>
  <c r="O1280" i="2"/>
  <c r="N1280" i="2"/>
  <c r="M1280" i="2"/>
  <c r="L1280" i="2"/>
  <c r="K1280" i="2"/>
  <c r="J1280" i="2"/>
  <c r="I1280" i="2"/>
  <c r="H1280" i="2"/>
  <c r="G1280" i="2"/>
  <c r="Q1279" i="2"/>
  <c r="P1279" i="2"/>
  <c r="O1279" i="2"/>
  <c r="N1279" i="2"/>
  <c r="M1279" i="2"/>
  <c r="L1279" i="2"/>
  <c r="K1279" i="2"/>
  <c r="J1279" i="2"/>
  <c r="I1279" i="2"/>
  <c r="H1279" i="2"/>
  <c r="G1279" i="2"/>
  <c r="Q1278" i="2"/>
  <c r="P1278" i="2"/>
  <c r="O1278" i="2"/>
  <c r="N1278" i="2"/>
  <c r="M1278" i="2"/>
  <c r="L1278" i="2"/>
  <c r="K1278" i="2"/>
  <c r="J1278" i="2"/>
  <c r="I1278" i="2"/>
  <c r="H1278" i="2"/>
  <c r="G1278" i="2"/>
  <c r="Q1277" i="2"/>
  <c r="P1277" i="2"/>
  <c r="O1277" i="2"/>
  <c r="N1277" i="2"/>
  <c r="M1277" i="2"/>
  <c r="L1277" i="2"/>
  <c r="K1277" i="2"/>
  <c r="J1277" i="2"/>
  <c r="I1277" i="2"/>
  <c r="H1277" i="2"/>
  <c r="G1277" i="2"/>
  <c r="Q1276" i="2"/>
  <c r="P1276" i="2"/>
  <c r="O1276" i="2"/>
  <c r="N1276" i="2"/>
  <c r="M1276" i="2"/>
  <c r="L1276" i="2"/>
  <c r="K1276" i="2"/>
  <c r="J1276" i="2"/>
  <c r="I1276" i="2"/>
  <c r="H1276" i="2"/>
  <c r="G1276" i="2"/>
  <c r="Q1275" i="2"/>
  <c r="P1275" i="2"/>
  <c r="O1275" i="2"/>
  <c r="N1275" i="2"/>
  <c r="M1275" i="2"/>
  <c r="L1275" i="2"/>
  <c r="K1275" i="2"/>
  <c r="J1275" i="2"/>
  <c r="I1275" i="2"/>
  <c r="H1275" i="2"/>
  <c r="G1275" i="2"/>
  <c r="Q1274" i="2"/>
  <c r="P1274" i="2"/>
  <c r="O1274" i="2"/>
  <c r="N1274" i="2"/>
  <c r="M1274" i="2"/>
  <c r="L1274" i="2"/>
  <c r="K1274" i="2"/>
  <c r="J1274" i="2"/>
  <c r="I1274" i="2"/>
  <c r="H1274" i="2"/>
  <c r="G1274" i="2"/>
  <c r="Q1273" i="2"/>
  <c r="P1273" i="2"/>
  <c r="O1273" i="2"/>
  <c r="N1273" i="2"/>
  <c r="M1273" i="2"/>
  <c r="L1273" i="2"/>
  <c r="K1273" i="2"/>
  <c r="J1273" i="2"/>
  <c r="I1273" i="2"/>
  <c r="H1273" i="2"/>
  <c r="G1273" i="2"/>
  <c r="Q1272" i="2"/>
  <c r="P1272" i="2"/>
  <c r="O1272" i="2"/>
  <c r="N1272" i="2"/>
  <c r="M1272" i="2"/>
  <c r="L1272" i="2"/>
  <c r="K1272" i="2"/>
  <c r="J1272" i="2"/>
  <c r="I1272" i="2"/>
  <c r="H1272" i="2"/>
  <c r="G1272" i="2"/>
  <c r="Q1271" i="2"/>
  <c r="P1271" i="2"/>
  <c r="O1271" i="2"/>
  <c r="N1271" i="2"/>
  <c r="M1271" i="2"/>
  <c r="L1271" i="2"/>
  <c r="K1271" i="2"/>
  <c r="J1271" i="2"/>
  <c r="I1271" i="2"/>
  <c r="H1271" i="2"/>
  <c r="G1271" i="2"/>
  <c r="Q1270" i="2"/>
  <c r="P1270" i="2"/>
  <c r="O1270" i="2"/>
  <c r="N1270" i="2"/>
  <c r="M1270" i="2"/>
  <c r="L1270" i="2"/>
  <c r="K1270" i="2"/>
  <c r="J1270" i="2"/>
  <c r="I1270" i="2"/>
  <c r="H1270" i="2"/>
  <c r="G1270" i="2"/>
  <c r="Q1269" i="2"/>
  <c r="P1269" i="2"/>
  <c r="O1269" i="2"/>
  <c r="N1269" i="2"/>
  <c r="M1269" i="2"/>
  <c r="L1269" i="2"/>
  <c r="K1269" i="2"/>
  <c r="J1269" i="2"/>
  <c r="I1269" i="2"/>
  <c r="H1269" i="2"/>
  <c r="G1269" i="2"/>
  <c r="Q1268" i="2"/>
  <c r="P1268" i="2"/>
  <c r="O1268" i="2"/>
  <c r="N1268" i="2"/>
  <c r="M1268" i="2"/>
  <c r="L1268" i="2"/>
  <c r="K1268" i="2"/>
  <c r="J1268" i="2"/>
  <c r="I1268" i="2"/>
  <c r="H1268" i="2"/>
  <c r="G1268" i="2"/>
  <c r="Q1267" i="2"/>
  <c r="P1267" i="2"/>
  <c r="O1267" i="2"/>
  <c r="N1267" i="2"/>
  <c r="M1267" i="2"/>
  <c r="L1267" i="2"/>
  <c r="K1267" i="2"/>
  <c r="J1267" i="2"/>
  <c r="I1267" i="2"/>
  <c r="H1267" i="2"/>
  <c r="G1267" i="2"/>
  <c r="Q1266" i="2"/>
  <c r="P1266" i="2"/>
  <c r="O1266" i="2"/>
  <c r="N1266" i="2"/>
  <c r="M1266" i="2"/>
  <c r="L1266" i="2"/>
  <c r="K1266" i="2"/>
  <c r="J1266" i="2"/>
  <c r="I1266" i="2"/>
  <c r="H1266" i="2"/>
  <c r="G1266" i="2"/>
  <c r="Q1265" i="2"/>
  <c r="P1265" i="2"/>
  <c r="O1265" i="2"/>
  <c r="N1265" i="2"/>
  <c r="M1265" i="2"/>
  <c r="L1265" i="2"/>
  <c r="K1265" i="2"/>
  <c r="J1265" i="2"/>
  <c r="I1265" i="2"/>
  <c r="H1265" i="2"/>
  <c r="G1265" i="2"/>
  <c r="Q1264" i="2"/>
  <c r="P1264" i="2"/>
  <c r="O1264" i="2"/>
  <c r="N1264" i="2"/>
  <c r="M1264" i="2"/>
  <c r="L1264" i="2"/>
  <c r="K1264" i="2"/>
  <c r="J1264" i="2"/>
  <c r="I1264" i="2"/>
  <c r="H1264" i="2"/>
  <c r="G1264" i="2"/>
  <c r="Q1263" i="2"/>
  <c r="P1263" i="2"/>
  <c r="O1263" i="2"/>
  <c r="N1263" i="2"/>
  <c r="M1263" i="2"/>
  <c r="L1263" i="2"/>
  <c r="K1263" i="2"/>
  <c r="J1263" i="2"/>
  <c r="I1263" i="2"/>
  <c r="H1263" i="2"/>
  <c r="G1263" i="2"/>
  <c r="Q1262" i="2"/>
  <c r="P1262" i="2"/>
  <c r="O1262" i="2"/>
  <c r="N1262" i="2"/>
  <c r="M1262" i="2"/>
  <c r="L1262" i="2"/>
  <c r="K1262" i="2"/>
  <c r="J1262" i="2"/>
  <c r="I1262" i="2"/>
  <c r="H1262" i="2"/>
  <c r="G1262" i="2"/>
  <c r="Q1261" i="2"/>
  <c r="P1261" i="2"/>
  <c r="O1261" i="2"/>
  <c r="N1261" i="2"/>
  <c r="M1261" i="2"/>
  <c r="L1261" i="2"/>
  <c r="K1261" i="2"/>
  <c r="J1261" i="2"/>
  <c r="I1261" i="2"/>
  <c r="H1261" i="2"/>
  <c r="G1261" i="2"/>
  <c r="Q1260" i="2"/>
  <c r="P1260" i="2"/>
  <c r="O1260" i="2"/>
  <c r="N1260" i="2"/>
  <c r="M1260" i="2"/>
  <c r="L1260" i="2"/>
  <c r="K1260" i="2"/>
  <c r="J1260" i="2"/>
  <c r="I1260" i="2"/>
  <c r="H1260" i="2"/>
  <c r="G1260" i="2"/>
  <c r="Q1259" i="2"/>
  <c r="P1259" i="2"/>
  <c r="O1259" i="2"/>
  <c r="N1259" i="2"/>
  <c r="M1259" i="2"/>
  <c r="L1259" i="2"/>
  <c r="K1259" i="2"/>
  <c r="J1259" i="2"/>
  <c r="I1259" i="2"/>
  <c r="H1259" i="2"/>
  <c r="G1259" i="2"/>
  <c r="Q1258" i="2"/>
  <c r="P1258" i="2"/>
  <c r="O1258" i="2"/>
  <c r="N1258" i="2"/>
  <c r="M1258" i="2"/>
  <c r="L1258" i="2"/>
  <c r="K1258" i="2"/>
  <c r="J1258" i="2"/>
  <c r="I1258" i="2"/>
  <c r="H1258" i="2"/>
  <c r="G1258" i="2"/>
  <c r="Q1257" i="2"/>
  <c r="P1257" i="2"/>
  <c r="O1257" i="2"/>
  <c r="N1257" i="2"/>
  <c r="M1257" i="2"/>
  <c r="L1257" i="2"/>
  <c r="K1257" i="2"/>
  <c r="J1257" i="2"/>
  <c r="I1257" i="2"/>
  <c r="H1257" i="2"/>
  <c r="G1257" i="2"/>
  <c r="Q1256" i="2"/>
  <c r="P1256" i="2"/>
  <c r="O1256" i="2"/>
  <c r="N1256" i="2"/>
  <c r="M1256" i="2"/>
  <c r="L1256" i="2"/>
  <c r="K1256" i="2"/>
  <c r="J1256" i="2"/>
  <c r="I1256" i="2"/>
  <c r="H1256" i="2"/>
  <c r="G1256" i="2"/>
  <c r="Q1255" i="2"/>
  <c r="P1255" i="2"/>
  <c r="O1255" i="2"/>
  <c r="N1255" i="2"/>
  <c r="M1255" i="2"/>
  <c r="L1255" i="2"/>
  <c r="K1255" i="2"/>
  <c r="J1255" i="2"/>
  <c r="I1255" i="2"/>
  <c r="H1255" i="2"/>
  <c r="G1255" i="2"/>
  <c r="Q1254" i="2"/>
  <c r="P1254" i="2"/>
  <c r="O1254" i="2"/>
  <c r="N1254" i="2"/>
  <c r="M1254" i="2"/>
  <c r="L1254" i="2"/>
  <c r="K1254" i="2"/>
  <c r="J1254" i="2"/>
  <c r="I1254" i="2"/>
  <c r="H1254" i="2"/>
  <c r="G1254" i="2"/>
  <c r="Q1253" i="2"/>
  <c r="P1253" i="2"/>
  <c r="O1253" i="2"/>
  <c r="N1253" i="2"/>
  <c r="M1253" i="2"/>
  <c r="L1253" i="2"/>
  <c r="K1253" i="2"/>
  <c r="J1253" i="2"/>
  <c r="I1253" i="2"/>
  <c r="H1253" i="2"/>
  <c r="G1253" i="2"/>
  <c r="Q1252" i="2"/>
  <c r="P1252" i="2"/>
  <c r="O1252" i="2"/>
  <c r="N1252" i="2"/>
  <c r="M1252" i="2"/>
  <c r="L1252" i="2"/>
  <c r="K1252" i="2"/>
  <c r="J1252" i="2"/>
  <c r="I1252" i="2"/>
  <c r="H1252" i="2"/>
  <c r="G1252" i="2"/>
  <c r="Q1251" i="2"/>
  <c r="P1251" i="2"/>
  <c r="O1251" i="2"/>
  <c r="N1251" i="2"/>
  <c r="M1251" i="2"/>
  <c r="L1251" i="2"/>
  <c r="K1251" i="2"/>
  <c r="J1251" i="2"/>
  <c r="I1251" i="2"/>
  <c r="H1251" i="2"/>
  <c r="G1251" i="2"/>
  <c r="Q1250" i="2"/>
  <c r="P1250" i="2"/>
  <c r="O1250" i="2"/>
  <c r="N1250" i="2"/>
  <c r="M1250" i="2"/>
  <c r="L1250" i="2"/>
  <c r="K1250" i="2"/>
  <c r="J1250" i="2"/>
  <c r="I1250" i="2"/>
  <c r="H1250" i="2"/>
  <c r="G1250" i="2"/>
  <c r="Q1249" i="2"/>
  <c r="P1249" i="2"/>
  <c r="O1249" i="2"/>
  <c r="N1249" i="2"/>
  <c r="M1249" i="2"/>
  <c r="L1249" i="2"/>
  <c r="K1249" i="2"/>
  <c r="J1249" i="2"/>
  <c r="I1249" i="2"/>
  <c r="H1249" i="2"/>
  <c r="G1249" i="2"/>
  <c r="Q1248" i="2"/>
  <c r="P1248" i="2"/>
  <c r="O1248" i="2"/>
  <c r="N1248" i="2"/>
  <c r="M1248" i="2"/>
  <c r="L1248" i="2"/>
  <c r="K1248" i="2"/>
  <c r="J1248" i="2"/>
  <c r="I1248" i="2"/>
  <c r="H1248" i="2"/>
  <c r="G1248" i="2"/>
  <c r="Q1247" i="2"/>
  <c r="P1247" i="2"/>
  <c r="O1247" i="2"/>
  <c r="N1247" i="2"/>
  <c r="M1247" i="2"/>
  <c r="L1247" i="2"/>
  <c r="K1247" i="2"/>
  <c r="J1247" i="2"/>
  <c r="I1247" i="2"/>
  <c r="H1247" i="2"/>
  <c r="G1247" i="2"/>
  <c r="Q1246" i="2"/>
  <c r="P1246" i="2"/>
  <c r="O1246" i="2"/>
  <c r="N1246" i="2"/>
  <c r="M1246" i="2"/>
  <c r="L1246" i="2"/>
  <c r="K1246" i="2"/>
  <c r="J1246" i="2"/>
  <c r="I1246" i="2"/>
  <c r="H1246" i="2"/>
  <c r="G1246" i="2"/>
  <c r="Q1245" i="2"/>
  <c r="P1245" i="2"/>
  <c r="O1245" i="2"/>
  <c r="N1245" i="2"/>
  <c r="M1245" i="2"/>
  <c r="L1245" i="2"/>
  <c r="K1245" i="2"/>
  <c r="J1245" i="2"/>
  <c r="I1245" i="2"/>
  <c r="H1245" i="2"/>
  <c r="G1245" i="2"/>
  <c r="Q1244" i="2"/>
  <c r="P1244" i="2"/>
  <c r="O1244" i="2"/>
  <c r="N1244" i="2"/>
  <c r="M1244" i="2"/>
  <c r="L1244" i="2"/>
  <c r="K1244" i="2"/>
  <c r="J1244" i="2"/>
  <c r="I1244" i="2"/>
  <c r="H1244" i="2"/>
  <c r="G1244" i="2"/>
  <c r="Q1243" i="2"/>
  <c r="P1243" i="2"/>
  <c r="O1243" i="2"/>
  <c r="N1243" i="2"/>
  <c r="M1243" i="2"/>
  <c r="L1243" i="2"/>
  <c r="K1243" i="2"/>
  <c r="J1243" i="2"/>
  <c r="I1243" i="2"/>
  <c r="H1243" i="2"/>
  <c r="G1243" i="2"/>
  <c r="Q1242" i="2"/>
  <c r="P1242" i="2"/>
  <c r="O1242" i="2"/>
  <c r="N1242" i="2"/>
  <c r="M1242" i="2"/>
  <c r="L1242" i="2"/>
  <c r="K1242" i="2"/>
  <c r="J1242" i="2"/>
  <c r="I1242" i="2"/>
  <c r="H1242" i="2"/>
  <c r="G1242" i="2"/>
  <c r="Q1241" i="2"/>
  <c r="P1241" i="2"/>
  <c r="O1241" i="2"/>
  <c r="N1241" i="2"/>
  <c r="M1241" i="2"/>
  <c r="L1241" i="2"/>
  <c r="K1241" i="2"/>
  <c r="J1241" i="2"/>
  <c r="I1241" i="2"/>
  <c r="H1241" i="2"/>
  <c r="G1241" i="2"/>
  <c r="Q1240" i="2"/>
  <c r="P1240" i="2"/>
  <c r="O1240" i="2"/>
  <c r="N1240" i="2"/>
  <c r="M1240" i="2"/>
  <c r="L1240" i="2"/>
  <c r="K1240" i="2"/>
  <c r="J1240" i="2"/>
  <c r="I1240" i="2"/>
  <c r="H1240" i="2"/>
  <c r="G1240" i="2"/>
  <c r="Q1239" i="2"/>
  <c r="P1239" i="2"/>
  <c r="O1239" i="2"/>
  <c r="N1239" i="2"/>
  <c r="M1239" i="2"/>
  <c r="L1239" i="2"/>
  <c r="K1239" i="2"/>
  <c r="J1239" i="2"/>
  <c r="I1239" i="2"/>
  <c r="H1239" i="2"/>
  <c r="G1239" i="2"/>
  <c r="Q1238" i="2"/>
  <c r="P1238" i="2"/>
  <c r="O1238" i="2"/>
  <c r="N1238" i="2"/>
  <c r="M1238" i="2"/>
  <c r="L1238" i="2"/>
  <c r="K1238" i="2"/>
  <c r="J1238" i="2"/>
  <c r="I1238" i="2"/>
  <c r="H1238" i="2"/>
  <c r="G1238" i="2"/>
  <c r="Q1237" i="2"/>
  <c r="P1237" i="2"/>
  <c r="O1237" i="2"/>
  <c r="N1237" i="2"/>
  <c r="M1237" i="2"/>
  <c r="L1237" i="2"/>
  <c r="K1237" i="2"/>
  <c r="J1237" i="2"/>
  <c r="I1237" i="2"/>
  <c r="H1237" i="2"/>
  <c r="G1237" i="2"/>
  <c r="Q1236" i="2"/>
  <c r="P1236" i="2"/>
  <c r="O1236" i="2"/>
  <c r="N1236" i="2"/>
  <c r="M1236" i="2"/>
  <c r="L1236" i="2"/>
  <c r="K1236" i="2"/>
  <c r="J1236" i="2"/>
  <c r="I1236" i="2"/>
  <c r="H1236" i="2"/>
  <c r="G1236" i="2"/>
  <c r="Q1235" i="2"/>
  <c r="P1235" i="2"/>
  <c r="O1235" i="2"/>
  <c r="N1235" i="2"/>
  <c r="M1235" i="2"/>
  <c r="L1235" i="2"/>
  <c r="K1235" i="2"/>
  <c r="J1235" i="2"/>
  <c r="I1235" i="2"/>
  <c r="H1235" i="2"/>
  <c r="G1235" i="2"/>
  <c r="Q1234" i="2"/>
  <c r="P1234" i="2"/>
  <c r="O1234" i="2"/>
  <c r="N1234" i="2"/>
  <c r="M1234" i="2"/>
  <c r="L1234" i="2"/>
  <c r="K1234" i="2"/>
  <c r="J1234" i="2"/>
  <c r="I1234" i="2"/>
  <c r="H1234" i="2"/>
  <c r="G1234" i="2"/>
  <c r="Q1233" i="2"/>
  <c r="P1233" i="2"/>
  <c r="O1233" i="2"/>
  <c r="N1233" i="2"/>
  <c r="M1233" i="2"/>
  <c r="L1233" i="2"/>
  <c r="K1233" i="2"/>
  <c r="J1233" i="2"/>
  <c r="I1233" i="2"/>
  <c r="H1233" i="2"/>
  <c r="G1233" i="2"/>
  <c r="Q1232" i="2"/>
  <c r="P1232" i="2"/>
  <c r="O1232" i="2"/>
  <c r="N1232" i="2"/>
  <c r="M1232" i="2"/>
  <c r="L1232" i="2"/>
  <c r="K1232" i="2"/>
  <c r="J1232" i="2"/>
  <c r="I1232" i="2"/>
  <c r="H1232" i="2"/>
  <c r="G1232" i="2"/>
  <c r="Q1231" i="2"/>
  <c r="P1231" i="2"/>
  <c r="O1231" i="2"/>
  <c r="N1231" i="2"/>
  <c r="M1231" i="2"/>
  <c r="L1231" i="2"/>
  <c r="K1231" i="2"/>
  <c r="J1231" i="2"/>
  <c r="I1231" i="2"/>
  <c r="H1231" i="2"/>
  <c r="G1231" i="2"/>
  <c r="Q1230" i="2"/>
  <c r="P1230" i="2"/>
  <c r="O1230" i="2"/>
  <c r="N1230" i="2"/>
  <c r="M1230" i="2"/>
  <c r="L1230" i="2"/>
  <c r="K1230" i="2"/>
  <c r="J1230" i="2"/>
  <c r="I1230" i="2"/>
  <c r="H1230" i="2"/>
  <c r="G1230" i="2"/>
  <c r="Q1229" i="2"/>
  <c r="P1229" i="2"/>
  <c r="O1229" i="2"/>
  <c r="N1229" i="2"/>
  <c r="M1229" i="2"/>
  <c r="L1229" i="2"/>
  <c r="K1229" i="2"/>
  <c r="J1229" i="2"/>
  <c r="I1229" i="2"/>
  <c r="H1229" i="2"/>
  <c r="G1229" i="2"/>
  <c r="Q1228" i="2"/>
  <c r="P1228" i="2"/>
  <c r="O1228" i="2"/>
  <c r="N1228" i="2"/>
  <c r="M1228" i="2"/>
  <c r="L1228" i="2"/>
  <c r="K1228" i="2"/>
  <c r="J1228" i="2"/>
  <c r="I1228" i="2"/>
  <c r="H1228" i="2"/>
  <c r="G1228" i="2"/>
  <c r="Q1227" i="2"/>
  <c r="P1227" i="2"/>
  <c r="O1227" i="2"/>
  <c r="N1227" i="2"/>
  <c r="M1227" i="2"/>
  <c r="L1227" i="2"/>
  <c r="K1227" i="2"/>
  <c r="J1227" i="2"/>
  <c r="I1227" i="2"/>
  <c r="H1227" i="2"/>
  <c r="G1227" i="2"/>
  <c r="Q1226" i="2"/>
  <c r="P1226" i="2"/>
  <c r="O1226" i="2"/>
  <c r="N1226" i="2"/>
  <c r="M1226" i="2"/>
  <c r="L1226" i="2"/>
  <c r="K1226" i="2"/>
  <c r="J1226" i="2"/>
  <c r="I1226" i="2"/>
  <c r="H1226" i="2"/>
  <c r="G1226" i="2"/>
  <c r="Q1225" i="2"/>
  <c r="P1225" i="2"/>
  <c r="O1225" i="2"/>
  <c r="N1225" i="2"/>
  <c r="M1225" i="2"/>
  <c r="L1225" i="2"/>
  <c r="K1225" i="2"/>
  <c r="J1225" i="2"/>
  <c r="I1225" i="2"/>
  <c r="H1225" i="2"/>
  <c r="G1225" i="2"/>
  <c r="Q1224" i="2"/>
  <c r="P1224" i="2"/>
  <c r="O1224" i="2"/>
  <c r="N1224" i="2"/>
  <c r="M1224" i="2"/>
  <c r="L1224" i="2"/>
  <c r="K1224" i="2"/>
  <c r="J1224" i="2"/>
  <c r="I1224" i="2"/>
  <c r="H1224" i="2"/>
  <c r="G1224" i="2"/>
  <c r="Q1223" i="2"/>
  <c r="P1223" i="2"/>
  <c r="O1223" i="2"/>
  <c r="N1223" i="2"/>
  <c r="M1223" i="2"/>
  <c r="L1223" i="2"/>
  <c r="K1223" i="2"/>
  <c r="J1223" i="2"/>
  <c r="I1223" i="2"/>
  <c r="H1223" i="2"/>
  <c r="G1223" i="2"/>
  <c r="Q1222" i="2"/>
  <c r="P1222" i="2"/>
  <c r="O1222" i="2"/>
  <c r="N1222" i="2"/>
  <c r="M1222" i="2"/>
  <c r="L1222" i="2"/>
  <c r="K1222" i="2"/>
  <c r="J1222" i="2"/>
  <c r="I1222" i="2"/>
  <c r="H1222" i="2"/>
  <c r="G1222" i="2"/>
  <c r="Q1221" i="2"/>
  <c r="P1221" i="2"/>
  <c r="O1221" i="2"/>
  <c r="N1221" i="2"/>
  <c r="M1221" i="2"/>
  <c r="L1221" i="2"/>
  <c r="K1221" i="2"/>
  <c r="J1221" i="2"/>
  <c r="I1221" i="2"/>
  <c r="H1221" i="2"/>
  <c r="G1221" i="2"/>
  <c r="Q1220" i="2"/>
  <c r="P1220" i="2"/>
  <c r="O1220" i="2"/>
  <c r="N1220" i="2"/>
  <c r="M1220" i="2"/>
  <c r="L1220" i="2"/>
  <c r="K1220" i="2"/>
  <c r="J1220" i="2"/>
  <c r="I1220" i="2"/>
  <c r="H1220" i="2"/>
  <c r="G1220" i="2"/>
  <c r="Q1219" i="2"/>
  <c r="P1219" i="2"/>
  <c r="O1219" i="2"/>
  <c r="N1219" i="2"/>
  <c r="M1219" i="2"/>
  <c r="L1219" i="2"/>
  <c r="K1219" i="2"/>
  <c r="J1219" i="2"/>
  <c r="I1219" i="2"/>
  <c r="H1219" i="2"/>
  <c r="G1219" i="2"/>
  <c r="Q1218" i="2"/>
  <c r="P1218" i="2"/>
  <c r="O1218" i="2"/>
  <c r="N1218" i="2"/>
  <c r="M1218" i="2"/>
  <c r="L1218" i="2"/>
  <c r="K1218" i="2"/>
  <c r="J1218" i="2"/>
  <c r="I1218" i="2"/>
  <c r="H1218" i="2"/>
  <c r="G1218" i="2"/>
  <c r="Q1217" i="2"/>
  <c r="P1217" i="2"/>
  <c r="O1217" i="2"/>
  <c r="N1217" i="2"/>
  <c r="M1217" i="2"/>
  <c r="L1217" i="2"/>
  <c r="K1217" i="2"/>
  <c r="J1217" i="2"/>
  <c r="I1217" i="2"/>
  <c r="H1217" i="2"/>
  <c r="G1217" i="2"/>
  <c r="Q1216" i="2"/>
  <c r="P1216" i="2"/>
  <c r="O1216" i="2"/>
  <c r="N1216" i="2"/>
  <c r="M1216" i="2"/>
  <c r="L1216" i="2"/>
  <c r="K1216" i="2"/>
  <c r="J1216" i="2"/>
  <c r="I1216" i="2"/>
  <c r="H1216" i="2"/>
  <c r="G1216" i="2"/>
  <c r="Q1215" i="2"/>
  <c r="P1215" i="2"/>
  <c r="O1215" i="2"/>
  <c r="N1215" i="2"/>
  <c r="M1215" i="2"/>
  <c r="L1215" i="2"/>
  <c r="K1215" i="2"/>
  <c r="J1215" i="2"/>
  <c r="I1215" i="2"/>
  <c r="H1215" i="2"/>
  <c r="G1215" i="2"/>
  <c r="Q1214" i="2"/>
  <c r="P1214" i="2"/>
  <c r="O1214" i="2"/>
  <c r="N1214" i="2"/>
  <c r="M1214" i="2"/>
  <c r="L1214" i="2"/>
  <c r="K1214" i="2"/>
  <c r="J1214" i="2"/>
  <c r="I1214" i="2"/>
  <c r="H1214" i="2"/>
  <c r="G1214" i="2"/>
  <c r="Q1213" i="2"/>
  <c r="P1213" i="2"/>
  <c r="O1213" i="2"/>
  <c r="N1213" i="2"/>
  <c r="M1213" i="2"/>
  <c r="L1213" i="2"/>
  <c r="K1213" i="2"/>
  <c r="J1213" i="2"/>
  <c r="I1213" i="2"/>
  <c r="H1213" i="2"/>
  <c r="G1213" i="2"/>
  <c r="Q1212" i="2"/>
  <c r="P1212" i="2"/>
  <c r="O1212" i="2"/>
  <c r="N1212" i="2"/>
  <c r="M1212" i="2"/>
  <c r="L1212" i="2"/>
  <c r="K1212" i="2"/>
  <c r="J1212" i="2"/>
  <c r="I1212" i="2"/>
  <c r="H1212" i="2"/>
  <c r="G1212" i="2"/>
  <c r="Q1211" i="2"/>
  <c r="P1211" i="2"/>
  <c r="O1211" i="2"/>
  <c r="N1211" i="2"/>
  <c r="M1211" i="2"/>
  <c r="L1211" i="2"/>
  <c r="K1211" i="2"/>
  <c r="J1211" i="2"/>
  <c r="I1211" i="2"/>
  <c r="H1211" i="2"/>
  <c r="G1211" i="2"/>
  <c r="Q1210" i="2"/>
  <c r="P1210" i="2"/>
  <c r="O1210" i="2"/>
  <c r="N1210" i="2"/>
  <c r="M1210" i="2"/>
  <c r="L1210" i="2"/>
  <c r="K1210" i="2"/>
  <c r="J1210" i="2"/>
  <c r="I1210" i="2"/>
  <c r="H1210" i="2"/>
  <c r="G1210" i="2"/>
  <c r="Q1209" i="2"/>
  <c r="P1209" i="2"/>
  <c r="O1209" i="2"/>
  <c r="N1209" i="2"/>
  <c r="M1209" i="2"/>
  <c r="L1209" i="2"/>
  <c r="K1209" i="2"/>
  <c r="J1209" i="2"/>
  <c r="I1209" i="2"/>
  <c r="H1209" i="2"/>
  <c r="G1209" i="2"/>
  <c r="Q1208" i="2"/>
  <c r="P1208" i="2"/>
  <c r="O1208" i="2"/>
  <c r="N1208" i="2"/>
  <c r="M1208" i="2"/>
  <c r="L1208" i="2"/>
  <c r="K1208" i="2"/>
  <c r="J1208" i="2"/>
  <c r="I1208" i="2"/>
  <c r="H1208" i="2"/>
  <c r="G1208" i="2"/>
  <c r="Q1207" i="2"/>
  <c r="P1207" i="2"/>
  <c r="O1207" i="2"/>
  <c r="N1207" i="2"/>
  <c r="M1207" i="2"/>
  <c r="L1207" i="2"/>
  <c r="K1207" i="2"/>
  <c r="J1207" i="2"/>
  <c r="I1207" i="2"/>
  <c r="H1207" i="2"/>
  <c r="G1207" i="2"/>
  <c r="Q1206" i="2"/>
  <c r="P1206" i="2"/>
  <c r="O1206" i="2"/>
  <c r="N1206" i="2"/>
  <c r="M1206" i="2"/>
  <c r="L1206" i="2"/>
  <c r="K1206" i="2"/>
  <c r="J1206" i="2"/>
  <c r="I1206" i="2"/>
  <c r="H1206" i="2"/>
  <c r="G1206" i="2"/>
  <c r="Q1205" i="2"/>
  <c r="P1205" i="2"/>
  <c r="O1205" i="2"/>
  <c r="N1205" i="2"/>
  <c r="M1205" i="2"/>
  <c r="L1205" i="2"/>
  <c r="K1205" i="2"/>
  <c r="J1205" i="2"/>
  <c r="I1205" i="2"/>
  <c r="H1205" i="2"/>
  <c r="G1205" i="2"/>
  <c r="Q1204" i="2"/>
  <c r="P1204" i="2"/>
  <c r="O1204" i="2"/>
  <c r="N1204" i="2"/>
  <c r="M1204" i="2"/>
  <c r="L1204" i="2"/>
  <c r="K1204" i="2"/>
  <c r="J1204" i="2"/>
  <c r="I1204" i="2"/>
  <c r="H1204" i="2"/>
  <c r="G1204" i="2"/>
  <c r="Q1203" i="2"/>
  <c r="P1203" i="2"/>
  <c r="O1203" i="2"/>
  <c r="N1203" i="2"/>
  <c r="M1203" i="2"/>
  <c r="L1203" i="2"/>
  <c r="K1203" i="2"/>
  <c r="J1203" i="2"/>
  <c r="I1203" i="2"/>
  <c r="H1203" i="2"/>
  <c r="G1203" i="2"/>
  <c r="Q1202" i="2"/>
  <c r="P1202" i="2"/>
  <c r="O1202" i="2"/>
  <c r="N1202" i="2"/>
  <c r="M1202" i="2"/>
  <c r="L1202" i="2"/>
  <c r="K1202" i="2"/>
  <c r="J1202" i="2"/>
  <c r="I1202" i="2"/>
  <c r="H1202" i="2"/>
  <c r="G1202" i="2"/>
  <c r="Q1201" i="2"/>
  <c r="P1201" i="2"/>
  <c r="O1201" i="2"/>
  <c r="N1201" i="2"/>
  <c r="M1201" i="2"/>
  <c r="L1201" i="2"/>
  <c r="K1201" i="2"/>
  <c r="J1201" i="2"/>
  <c r="I1201" i="2"/>
  <c r="H1201" i="2"/>
  <c r="G1201" i="2"/>
  <c r="Q1200" i="2"/>
  <c r="P1200" i="2"/>
  <c r="O1200" i="2"/>
  <c r="N1200" i="2"/>
  <c r="M1200" i="2"/>
  <c r="L1200" i="2"/>
  <c r="K1200" i="2"/>
  <c r="J1200" i="2"/>
  <c r="I1200" i="2"/>
  <c r="H1200" i="2"/>
  <c r="G1200" i="2"/>
  <c r="Q1199" i="2"/>
  <c r="P1199" i="2"/>
  <c r="O1199" i="2"/>
  <c r="N1199" i="2"/>
  <c r="M1199" i="2"/>
  <c r="L1199" i="2"/>
  <c r="K1199" i="2"/>
  <c r="J1199" i="2"/>
  <c r="I1199" i="2"/>
  <c r="H1199" i="2"/>
  <c r="G1199" i="2"/>
  <c r="Q1198" i="2"/>
  <c r="P1198" i="2"/>
  <c r="O1198" i="2"/>
  <c r="N1198" i="2"/>
  <c r="M1198" i="2"/>
  <c r="L1198" i="2"/>
  <c r="K1198" i="2"/>
  <c r="J1198" i="2"/>
  <c r="I1198" i="2"/>
  <c r="H1198" i="2"/>
  <c r="G1198" i="2"/>
  <c r="Q1197" i="2"/>
  <c r="P1197" i="2"/>
  <c r="O1197" i="2"/>
  <c r="N1197" i="2"/>
  <c r="M1197" i="2"/>
  <c r="L1197" i="2"/>
  <c r="K1197" i="2"/>
  <c r="J1197" i="2"/>
  <c r="I1197" i="2"/>
  <c r="H1197" i="2"/>
  <c r="G1197" i="2"/>
  <c r="Q1196" i="2"/>
  <c r="P1196" i="2"/>
  <c r="O1196" i="2"/>
  <c r="N1196" i="2"/>
  <c r="M1196" i="2"/>
  <c r="L1196" i="2"/>
  <c r="K1196" i="2"/>
  <c r="J1196" i="2"/>
  <c r="I1196" i="2"/>
  <c r="H1196" i="2"/>
  <c r="G1196" i="2"/>
  <c r="Q1195" i="2"/>
  <c r="P1195" i="2"/>
  <c r="O1195" i="2"/>
  <c r="N1195" i="2"/>
  <c r="M1195" i="2"/>
  <c r="L1195" i="2"/>
  <c r="K1195" i="2"/>
  <c r="J1195" i="2"/>
  <c r="I1195" i="2"/>
  <c r="H1195" i="2"/>
  <c r="G1195" i="2"/>
  <c r="Q1194" i="2"/>
  <c r="P1194" i="2"/>
  <c r="O1194" i="2"/>
  <c r="N1194" i="2"/>
  <c r="M1194" i="2"/>
  <c r="L1194" i="2"/>
  <c r="K1194" i="2"/>
  <c r="J1194" i="2"/>
  <c r="I1194" i="2"/>
  <c r="H1194" i="2"/>
  <c r="G1194" i="2"/>
  <c r="Q1193" i="2"/>
  <c r="P1193" i="2"/>
  <c r="O1193" i="2"/>
  <c r="N1193" i="2"/>
  <c r="M1193" i="2"/>
  <c r="L1193" i="2"/>
  <c r="K1193" i="2"/>
  <c r="J1193" i="2"/>
  <c r="I1193" i="2"/>
  <c r="H1193" i="2"/>
  <c r="G1193" i="2"/>
  <c r="Q1192" i="2"/>
  <c r="P1192" i="2"/>
  <c r="O1192" i="2"/>
  <c r="N1192" i="2"/>
  <c r="M1192" i="2"/>
  <c r="L1192" i="2"/>
  <c r="K1192" i="2"/>
  <c r="J1192" i="2"/>
  <c r="I1192" i="2"/>
  <c r="H1192" i="2"/>
  <c r="G1192" i="2"/>
  <c r="Q1191" i="2"/>
  <c r="P1191" i="2"/>
  <c r="O1191" i="2"/>
  <c r="N1191" i="2"/>
  <c r="M1191" i="2"/>
  <c r="L1191" i="2"/>
  <c r="K1191" i="2"/>
  <c r="J1191" i="2"/>
  <c r="I1191" i="2"/>
  <c r="H1191" i="2"/>
  <c r="G1191" i="2"/>
  <c r="Q1190" i="2"/>
  <c r="P1190" i="2"/>
  <c r="O1190" i="2"/>
  <c r="N1190" i="2"/>
  <c r="M1190" i="2"/>
  <c r="L1190" i="2"/>
  <c r="K1190" i="2"/>
  <c r="J1190" i="2"/>
  <c r="I1190" i="2"/>
  <c r="H1190" i="2"/>
  <c r="G1190" i="2"/>
  <c r="Q1189" i="2"/>
  <c r="P1189" i="2"/>
  <c r="O1189" i="2"/>
  <c r="N1189" i="2"/>
  <c r="M1189" i="2"/>
  <c r="L1189" i="2"/>
  <c r="K1189" i="2"/>
  <c r="J1189" i="2"/>
  <c r="I1189" i="2"/>
  <c r="H1189" i="2"/>
  <c r="G1189" i="2"/>
  <c r="Q1188" i="2"/>
  <c r="P1188" i="2"/>
  <c r="O1188" i="2"/>
  <c r="N1188" i="2"/>
  <c r="M1188" i="2"/>
  <c r="L1188" i="2"/>
  <c r="K1188" i="2"/>
  <c r="J1188" i="2"/>
  <c r="I1188" i="2"/>
  <c r="H1188" i="2"/>
  <c r="G1188" i="2"/>
  <c r="Q1187" i="2"/>
  <c r="P1187" i="2"/>
  <c r="O1187" i="2"/>
  <c r="N1187" i="2"/>
  <c r="M1187" i="2"/>
  <c r="L1187" i="2"/>
  <c r="K1187" i="2"/>
  <c r="J1187" i="2"/>
  <c r="I1187" i="2"/>
  <c r="H1187" i="2"/>
  <c r="G1187" i="2"/>
  <c r="Q1186" i="2"/>
  <c r="P1186" i="2"/>
  <c r="O1186" i="2"/>
  <c r="N1186" i="2"/>
  <c r="M1186" i="2"/>
  <c r="L1186" i="2"/>
  <c r="K1186" i="2"/>
  <c r="J1186" i="2"/>
  <c r="I1186" i="2"/>
  <c r="H1186" i="2"/>
  <c r="G1186" i="2"/>
  <c r="Q1185" i="2"/>
  <c r="P1185" i="2"/>
  <c r="O1185" i="2"/>
  <c r="N1185" i="2"/>
  <c r="M1185" i="2"/>
  <c r="L1185" i="2"/>
  <c r="K1185" i="2"/>
  <c r="J1185" i="2"/>
  <c r="I1185" i="2"/>
  <c r="H1185" i="2"/>
  <c r="G1185" i="2"/>
  <c r="Q1184" i="2"/>
  <c r="P1184" i="2"/>
  <c r="O1184" i="2"/>
  <c r="N1184" i="2"/>
  <c r="M1184" i="2"/>
  <c r="L1184" i="2"/>
  <c r="K1184" i="2"/>
  <c r="J1184" i="2"/>
  <c r="I1184" i="2"/>
  <c r="H1184" i="2"/>
  <c r="G1184" i="2"/>
  <c r="Q1183" i="2"/>
  <c r="P1183" i="2"/>
  <c r="O1183" i="2"/>
  <c r="N1183" i="2"/>
  <c r="M1183" i="2"/>
  <c r="L1183" i="2"/>
  <c r="K1183" i="2"/>
  <c r="J1183" i="2"/>
  <c r="I1183" i="2"/>
  <c r="H1183" i="2"/>
  <c r="G1183" i="2"/>
  <c r="Q1182" i="2"/>
  <c r="P1182" i="2"/>
  <c r="O1182" i="2"/>
  <c r="N1182" i="2"/>
  <c r="M1182" i="2"/>
  <c r="L1182" i="2"/>
  <c r="K1182" i="2"/>
  <c r="J1182" i="2"/>
  <c r="I1182" i="2"/>
  <c r="H1182" i="2"/>
  <c r="G1182" i="2"/>
  <c r="Q1181" i="2"/>
  <c r="P1181" i="2"/>
  <c r="O1181" i="2"/>
  <c r="N1181" i="2"/>
  <c r="M1181" i="2"/>
  <c r="L1181" i="2"/>
  <c r="K1181" i="2"/>
  <c r="J1181" i="2"/>
  <c r="I1181" i="2"/>
  <c r="H1181" i="2"/>
  <c r="G1181" i="2"/>
  <c r="Q1180" i="2"/>
  <c r="P1180" i="2"/>
  <c r="O1180" i="2"/>
  <c r="N1180" i="2"/>
  <c r="M1180" i="2"/>
  <c r="L1180" i="2"/>
  <c r="K1180" i="2"/>
  <c r="J1180" i="2"/>
  <c r="I1180" i="2"/>
  <c r="H1180" i="2"/>
  <c r="G1180" i="2"/>
  <c r="Q1179" i="2"/>
  <c r="P1179" i="2"/>
  <c r="O1179" i="2"/>
  <c r="N1179" i="2"/>
  <c r="M1179" i="2"/>
  <c r="L1179" i="2"/>
  <c r="K1179" i="2"/>
  <c r="J1179" i="2"/>
  <c r="I1179" i="2"/>
  <c r="H1179" i="2"/>
  <c r="G1179" i="2"/>
  <c r="Q1178" i="2"/>
  <c r="P1178" i="2"/>
  <c r="O1178" i="2"/>
  <c r="N1178" i="2"/>
  <c r="M1178" i="2"/>
  <c r="L1178" i="2"/>
  <c r="K1178" i="2"/>
  <c r="J1178" i="2"/>
  <c r="I1178" i="2"/>
  <c r="H1178" i="2"/>
  <c r="G1178" i="2"/>
  <c r="Q1177" i="2"/>
  <c r="P1177" i="2"/>
  <c r="O1177" i="2"/>
  <c r="N1177" i="2"/>
  <c r="M1177" i="2"/>
  <c r="L1177" i="2"/>
  <c r="K1177" i="2"/>
  <c r="J1177" i="2"/>
  <c r="I1177" i="2"/>
  <c r="H1177" i="2"/>
  <c r="G1177" i="2"/>
  <c r="Q1176" i="2"/>
  <c r="P1176" i="2"/>
  <c r="O1176" i="2"/>
  <c r="N1176" i="2"/>
  <c r="M1176" i="2"/>
  <c r="L1176" i="2"/>
  <c r="K1176" i="2"/>
  <c r="J1176" i="2"/>
  <c r="I1176" i="2"/>
  <c r="H1176" i="2"/>
  <c r="G1176" i="2"/>
  <c r="Q1175" i="2"/>
  <c r="P1175" i="2"/>
  <c r="O1175" i="2"/>
  <c r="N1175" i="2"/>
  <c r="M1175" i="2"/>
  <c r="L1175" i="2"/>
  <c r="K1175" i="2"/>
  <c r="J1175" i="2"/>
  <c r="I1175" i="2"/>
  <c r="H1175" i="2"/>
  <c r="G1175" i="2"/>
  <c r="Q1174" i="2"/>
  <c r="P1174" i="2"/>
  <c r="O1174" i="2"/>
  <c r="N1174" i="2"/>
  <c r="M1174" i="2"/>
  <c r="L1174" i="2"/>
  <c r="K1174" i="2"/>
  <c r="J1174" i="2"/>
  <c r="I1174" i="2"/>
  <c r="H1174" i="2"/>
  <c r="G1174" i="2"/>
  <c r="Q1173" i="2"/>
  <c r="P1173" i="2"/>
  <c r="O1173" i="2"/>
  <c r="N1173" i="2"/>
  <c r="M1173" i="2"/>
  <c r="L1173" i="2"/>
  <c r="K1173" i="2"/>
  <c r="J1173" i="2"/>
  <c r="I1173" i="2"/>
  <c r="H1173" i="2"/>
  <c r="G1173" i="2"/>
  <c r="Q1172" i="2"/>
  <c r="P1172" i="2"/>
  <c r="O1172" i="2"/>
  <c r="N1172" i="2"/>
  <c r="M1172" i="2"/>
  <c r="L1172" i="2"/>
  <c r="K1172" i="2"/>
  <c r="J1172" i="2"/>
  <c r="I1172" i="2"/>
  <c r="H1172" i="2"/>
  <c r="G1172" i="2"/>
  <c r="Q1171" i="2"/>
  <c r="P1171" i="2"/>
  <c r="O1171" i="2"/>
  <c r="N1171" i="2"/>
  <c r="M1171" i="2"/>
  <c r="L1171" i="2"/>
  <c r="K1171" i="2"/>
  <c r="J1171" i="2"/>
  <c r="I1171" i="2"/>
  <c r="H1171" i="2"/>
  <c r="G1171" i="2"/>
  <c r="Q1170" i="2"/>
  <c r="P1170" i="2"/>
  <c r="O1170" i="2"/>
  <c r="N1170" i="2"/>
  <c r="M1170" i="2"/>
  <c r="L1170" i="2"/>
  <c r="K1170" i="2"/>
  <c r="J1170" i="2"/>
  <c r="I1170" i="2"/>
  <c r="H1170" i="2"/>
  <c r="G1170" i="2"/>
  <c r="Q1169" i="2"/>
  <c r="P1169" i="2"/>
  <c r="O1169" i="2"/>
  <c r="N1169" i="2"/>
  <c r="M1169" i="2"/>
  <c r="L1169" i="2"/>
  <c r="K1169" i="2"/>
  <c r="J1169" i="2"/>
  <c r="I1169" i="2"/>
  <c r="H1169" i="2"/>
  <c r="G1169" i="2"/>
  <c r="Q1168" i="2"/>
  <c r="P1168" i="2"/>
  <c r="O1168" i="2"/>
  <c r="N1168" i="2"/>
  <c r="M1168" i="2"/>
  <c r="L1168" i="2"/>
  <c r="K1168" i="2"/>
  <c r="J1168" i="2"/>
  <c r="I1168" i="2"/>
  <c r="H1168" i="2"/>
  <c r="G1168" i="2"/>
  <c r="Q1167" i="2"/>
  <c r="P1167" i="2"/>
  <c r="O1167" i="2"/>
  <c r="N1167" i="2"/>
  <c r="M1167" i="2"/>
  <c r="L1167" i="2"/>
  <c r="K1167" i="2"/>
  <c r="J1167" i="2"/>
  <c r="I1167" i="2"/>
  <c r="H1167" i="2"/>
  <c r="G1167" i="2"/>
  <c r="Q1166" i="2"/>
  <c r="P1166" i="2"/>
  <c r="O1166" i="2"/>
  <c r="N1166" i="2"/>
  <c r="M1166" i="2"/>
  <c r="L1166" i="2"/>
  <c r="K1166" i="2"/>
  <c r="J1166" i="2"/>
  <c r="I1166" i="2"/>
  <c r="H1166" i="2"/>
  <c r="G1166" i="2"/>
  <c r="Q1165" i="2"/>
  <c r="P1165" i="2"/>
  <c r="O1165" i="2"/>
  <c r="N1165" i="2"/>
  <c r="M1165" i="2"/>
  <c r="L1165" i="2"/>
  <c r="K1165" i="2"/>
  <c r="J1165" i="2"/>
  <c r="I1165" i="2"/>
  <c r="H1165" i="2"/>
  <c r="G1165" i="2"/>
  <c r="Q1164" i="2"/>
  <c r="P1164" i="2"/>
  <c r="O1164" i="2"/>
  <c r="N1164" i="2"/>
  <c r="M1164" i="2"/>
  <c r="L1164" i="2"/>
  <c r="K1164" i="2"/>
  <c r="J1164" i="2"/>
  <c r="I1164" i="2"/>
  <c r="H1164" i="2"/>
  <c r="G1164" i="2"/>
  <c r="Q1163" i="2"/>
  <c r="P1163" i="2"/>
  <c r="O1163" i="2"/>
  <c r="N1163" i="2"/>
  <c r="M1163" i="2"/>
  <c r="L1163" i="2"/>
  <c r="K1163" i="2"/>
  <c r="J1163" i="2"/>
  <c r="I1163" i="2"/>
  <c r="H1163" i="2"/>
  <c r="G1163" i="2"/>
  <c r="Q1162" i="2"/>
  <c r="P1162" i="2"/>
  <c r="O1162" i="2"/>
  <c r="N1162" i="2"/>
  <c r="M1162" i="2"/>
  <c r="L1162" i="2"/>
  <c r="K1162" i="2"/>
  <c r="J1162" i="2"/>
  <c r="I1162" i="2"/>
  <c r="H1162" i="2"/>
  <c r="G1162" i="2"/>
  <c r="Q1161" i="2"/>
  <c r="P1161" i="2"/>
  <c r="O1161" i="2"/>
  <c r="N1161" i="2"/>
  <c r="M1161" i="2"/>
  <c r="L1161" i="2"/>
  <c r="K1161" i="2"/>
  <c r="J1161" i="2"/>
  <c r="I1161" i="2"/>
  <c r="H1161" i="2"/>
  <c r="G1161" i="2"/>
  <c r="Q1160" i="2"/>
  <c r="P1160" i="2"/>
  <c r="O1160" i="2"/>
  <c r="N1160" i="2"/>
  <c r="M1160" i="2"/>
  <c r="L1160" i="2"/>
  <c r="K1160" i="2"/>
  <c r="J1160" i="2"/>
  <c r="I1160" i="2"/>
  <c r="H1160" i="2"/>
  <c r="G1160" i="2"/>
  <c r="Q1159" i="2"/>
  <c r="P1159" i="2"/>
  <c r="O1159" i="2"/>
  <c r="N1159" i="2"/>
  <c r="M1159" i="2"/>
  <c r="L1159" i="2"/>
  <c r="K1159" i="2"/>
  <c r="J1159" i="2"/>
  <c r="I1159" i="2"/>
  <c r="H1159" i="2"/>
  <c r="G1159" i="2"/>
  <c r="Q1158" i="2"/>
  <c r="P1158" i="2"/>
  <c r="O1158" i="2"/>
  <c r="N1158" i="2"/>
  <c r="M1158" i="2"/>
  <c r="L1158" i="2"/>
  <c r="K1158" i="2"/>
  <c r="J1158" i="2"/>
  <c r="I1158" i="2"/>
  <c r="H1158" i="2"/>
  <c r="G1158" i="2"/>
  <c r="Q1157" i="2"/>
  <c r="P1157" i="2"/>
  <c r="O1157" i="2"/>
  <c r="N1157" i="2"/>
  <c r="M1157" i="2"/>
  <c r="L1157" i="2"/>
  <c r="K1157" i="2"/>
  <c r="J1157" i="2"/>
  <c r="I1157" i="2"/>
  <c r="H1157" i="2"/>
  <c r="G1157" i="2"/>
  <c r="Q1156" i="2"/>
  <c r="P1156" i="2"/>
  <c r="O1156" i="2"/>
  <c r="N1156" i="2"/>
  <c r="M1156" i="2"/>
  <c r="L1156" i="2"/>
  <c r="K1156" i="2"/>
  <c r="J1156" i="2"/>
  <c r="I1156" i="2"/>
  <c r="H1156" i="2"/>
  <c r="G1156" i="2"/>
  <c r="Q1155" i="2"/>
  <c r="P1155" i="2"/>
  <c r="O1155" i="2"/>
  <c r="N1155" i="2"/>
  <c r="M1155" i="2"/>
  <c r="L1155" i="2"/>
  <c r="K1155" i="2"/>
  <c r="J1155" i="2"/>
  <c r="I1155" i="2"/>
  <c r="H1155" i="2"/>
  <c r="G1155" i="2"/>
  <c r="Q1154" i="2"/>
  <c r="P1154" i="2"/>
  <c r="O1154" i="2"/>
  <c r="N1154" i="2"/>
  <c r="M1154" i="2"/>
  <c r="L1154" i="2"/>
  <c r="K1154" i="2"/>
  <c r="J1154" i="2"/>
  <c r="I1154" i="2"/>
  <c r="H1154" i="2"/>
  <c r="G1154" i="2"/>
  <c r="Q1153" i="2"/>
  <c r="P1153" i="2"/>
  <c r="O1153" i="2"/>
  <c r="N1153" i="2"/>
  <c r="M1153" i="2"/>
  <c r="L1153" i="2"/>
  <c r="K1153" i="2"/>
  <c r="J1153" i="2"/>
  <c r="I1153" i="2"/>
  <c r="H1153" i="2"/>
  <c r="G1153" i="2"/>
  <c r="Q1152" i="2"/>
  <c r="P1152" i="2"/>
  <c r="O1152" i="2"/>
  <c r="N1152" i="2"/>
  <c r="M1152" i="2"/>
  <c r="L1152" i="2"/>
  <c r="K1152" i="2"/>
  <c r="J1152" i="2"/>
  <c r="I1152" i="2"/>
  <c r="H1152" i="2"/>
  <c r="G1152" i="2"/>
  <c r="Q1151" i="2"/>
  <c r="P1151" i="2"/>
  <c r="O1151" i="2"/>
  <c r="N1151" i="2"/>
  <c r="M1151" i="2"/>
  <c r="L1151" i="2"/>
  <c r="K1151" i="2"/>
  <c r="J1151" i="2"/>
  <c r="I1151" i="2"/>
  <c r="H1151" i="2"/>
  <c r="G1151" i="2"/>
  <c r="Q1150" i="2"/>
  <c r="P1150" i="2"/>
  <c r="O1150" i="2"/>
  <c r="N1150" i="2"/>
  <c r="M1150" i="2"/>
  <c r="L1150" i="2"/>
  <c r="K1150" i="2"/>
  <c r="J1150" i="2"/>
  <c r="I1150" i="2"/>
  <c r="H1150" i="2"/>
  <c r="G1150" i="2"/>
  <c r="Q1149" i="2"/>
  <c r="P1149" i="2"/>
  <c r="O1149" i="2"/>
  <c r="N1149" i="2"/>
  <c r="M1149" i="2"/>
  <c r="L1149" i="2"/>
  <c r="K1149" i="2"/>
  <c r="J1149" i="2"/>
  <c r="I1149" i="2"/>
  <c r="H1149" i="2"/>
  <c r="G1149" i="2"/>
  <c r="Q1148" i="2"/>
  <c r="P1148" i="2"/>
  <c r="O1148" i="2"/>
  <c r="N1148" i="2"/>
  <c r="M1148" i="2"/>
  <c r="L1148" i="2"/>
  <c r="K1148" i="2"/>
  <c r="J1148" i="2"/>
  <c r="I1148" i="2"/>
  <c r="H1148" i="2"/>
  <c r="G1148" i="2"/>
  <c r="Q1147" i="2"/>
  <c r="P1147" i="2"/>
  <c r="O1147" i="2"/>
  <c r="N1147" i="2"/>
  <c r="M1147" i="2"/>
  <c r="L1147" i="2"/>
  <c r="K1147" i="2"/>
  <c r="J1147" i="2"/>
  <c r="I1147" i="2"/>
  <c r="H1147" i="2"/>
  <c r="G1147" i="2"/>
  <c r="Q1146" i="2"/>
  <c r="P1146" i="2"/>
  <c r="O1146" i="2"/>
  <c r="N1146" i="2"/>
  <c r="M1146" i="2"/>
  <c r="L1146" i="2"/>
  <c r="K1146" i="2"/>
  <c r="J1146" i="2"/>
  <c r="I1146" i="2"/>
  <c r="H1146" i="2"/>
  <c r="G1146" i="2"/>
  <c r="Q1145" i="2"/>
  <c r="P1145" i="2"/>
  <c r="O1145" i="2"/>
  <c r="N1145" i="2"/>
  <c r="M1145" i="2"/>
  <c r="L1145" i="2"/>
  <c r="K1145" i="2"/>
  <c r="J1145" i="2"/>
  <c r="I1145" i="2"/>
  <c r="H1145" i="2"/>
  <c r="G1145" i="2"/>
  <c r="Q1144" i="2"/>
  <c r="P1144" i="2"/>
  <c r="O1144" i="2"/>
  <c r="N1144" i="2"/>
  <c r="M1144" i="2"/>
  <c r="L1144" i="2"/>
  <c r="K1144" i="2"/>
  <c r="J1144" i="2"/>
  <c r="I1144" i="2"/>
  <c r="H1144" i="2"/>
  <c r="G1144" i="2"/>
  <c r="Q1143" i="2"/>
  <c r="P1143" i="2"/>
  <c r="O1143" i="2"/>
  <c r="N1143" i="2"/>
  <c r="M1143" i="2"/>
  <c r="L1143" i="2"/>
  <c r="K1143" i="2"/>
  <c r="J1143" i="2"/>
  <c r="I1143" i="2"/>
  <c r="H1143" i="2"/>
  <c r="G1143" i="2"/>
  <c r="Q1142" i="2"/>
  <c r="P1142" i="2"/>
  <c r="O1142" i="2"/>
  <c r="N1142" i="2"/>
  <c r="M1142" i="2"/>
  <c r="L1142" i="2"/>
  <c r="K1142" i="2"/>
  <c r="J1142" i="2"/>
  <c r="I1142" i="2"/>
  <c r="H1142" i="2"/>
  <c r="G1142" i="2"/>
  <c r="Q1141" i="2"/>
  <c r="P1141" i="2"/>
  <c r="O1141" i="2"/>
  <c r="N1141" i="2"/>
  <c r="M1141" i="2"/>
  <c r="L1141" i="2"/>
  <c r="K1141" i="2"/>
  <c r="J1141" i="2"/>
  <c r="I1141" i="2"/>
  <c r="H1141" i="2"/>
  <c r="G1141" i="2"/>
  <c r="Q1140" i="2"/>
  <c r="P1140" i="2"/>
  <c r="O1140" i="2"/>
  <c r="N1140" i="2"/>
  <c r="M1140" i="2"/>
  <c r="L1140" i="2"/>
  <c r="K1140" i="2"/>
  <c r="J1140" i="2"/>
  <c r="I1140" i="2"/>
  <c r="H1140" i="2"/>
  <c r="G1140" i="2"/>
  <c r="Q1139" i="2"/>
  <c r="P1139" i="2"/>
  <c r="O1139" i="2"/>
  <c r="N1139" i="2"/>
  <c r="M1139" i="2"/>
  <c r="L1139" i="2"/>
  <c r="K1139" i="2"/>
  <c r="J1139" i="2"/>
  <c r="I1139" i="2"/>
  <c r="H1139" i="2"/>
  <c r="G1139" i="2"/>
  <c r="Q1138" i="2"/>
  <c r="P1138" i="2"/>
  <c r="O1138" i="2"/>
  <c r="N1138" i="2"/>
  <c r="M1138" i="2"/>
  <c r="L1138" i="2"/>
  <c r="K1138" i="2"/>
  <c r="J1138" i="2"/>
  <c r="I1138" i="2"/>
  <c r="H1138" i="2"/>
  <c r="G1138" i="2"/>
  <c r="Q1137" i="2"/>
  <c r="P1137" i="2"/>
  <c r="O1137" i="2"/>
  <c r="N1137" i="2"/>
  <c r="M1137" i="2"/>
  <c r="L1137" i="2"/>
  <c r="K1137" i="2"/>
  <c r="J1137" i="2"/>
  <c r="I1137" i="2"/>
  <c r="H1137" i="2"/>
  <c r="G1137" i="2"/>
  <c r="Q1136" i="2"/>
  <c r="P1136" i="2"/>
  <c r="O1136" i="2"/>
  <c r="N1136" i="2"/>
  <c r="M1136" i="2"/>
  <c r="L1136" i="2"/>
  <c r="K1136" i="2"/>
  <c r="J1136" i="2"/>
  <c r="I1136" i="2"/>
  <c r="H1136" i="2"/>
  <c r="G1136" i="2"/>
  <c r="Q1135" i="2"/>
  <c r="P1135" i="2"/>
  <c r="O1135" i="2"/>
  <c r="N1135" i="2"/>
  <c r="M1135" i="2"/>
  <c r="L1135" i="2"/>
  <c r="K1135" i="2"/>
  <c r="J1135" i="2"/>
  <c r="I1135" i="2"/>
  <c r="H1135" i="2"/>
  <c r="G1135" i="2"/>
  <c r="Q1134" i="2"/>
  <c r="P1134" i="2"/>
  <c r="O1134" i="2"/>
  <c r="N1134" i="2"/>
  <c r="M1134" i="2"/>
  <c r="L1134" i="2"/>
  <c r="K1134" i="2"/>
  <c r="J1134" i="2"/>
  <c r="I1134" i="2"/>
  <c r="H1134" i="2"/>
  <c r="G1134" i="2"/>
  <c r="Q1133" i="2"/>
  <c r="P1133" i="2"/>
  <c r="O1133" i="2"/>
  <c r="N1133" i="2"/>
  <c r="M1133" i="2"/>
  <c r="L1133" i="2"/>
  <c r="K1133" i="2"/>
  <c r="J1133" i="2"/>
  <c r="I1133" i="2"/>
  <c r="H1133" i="2"/>
  <c r="G1133" i="2"/>
  <c r="Q1132" i="2"/>
  <c r="P1132" i="2"/>
  <c r="O1132" i="2"/>
  <c r="N1132" i="2"/>
  <c r="M1132" i="2"/>
  <c r="L1132" i="2"/>
  <c r="K1132" i="2"/>
  <c r="J1132" i="2"/>
  <c r="I1132" i="2"/>
  <c r="H1132" i="2"/>
  <c r="G1132" i="2"/>
  <c r="Q1131" i="2"/>
  <c r="P1131" i="2"/>
  <c r="O1131" i="2"/>
  <c r="N1131" i="2"/>
  <c r="M1131" i="2"/>
  <c r="L1131" i="2"/>
  <c r="K1131" i="2"/>
  <c r="J1131" i="2"/>
  <c r="I1131" i="2"/>
  <c r="H1131" i="2"/>
  <c r="G1131" i="2"/>
  <c r="Q1130" i="2"/>
  <c r="P1130" i="2"/>
  <c r="O1130" i="2"/>
  <c r="N1130" i="2"/>
  <c r="M1130" i="2"/>
  <c r="L1130" i="2"/>
  <c r="K1130" i="2"/>
  <c r="J1130" i="2"/>
  <c r="I1130" i="2"/>
  <c r="H1130" i="2"/>
  <c r="G1130" i="2"/>
  <c r="Q1129" i="2"/>
  <c r="P1129" i="2"/>
  <c r="O1129" i="2"/>
  <c r="N1129" i="2"/>
  <c r="M1129" i="2"/>
  <c r="L1129" i="2"/>
  <c r="K1129" i="2"/>
  <c r="J1129" i="2"/>
  <c r="I1129" i="2"/>
  <c r="H1129" i="2"/>
  <c r="G1129" i="2"/>
  <c r="Q1128" i="2"/>
  <c r="P1128" i="2"/>
  <c r="O1128" i="2"/>
  <c r="N1128" i="2"/>
  <c r="M1128" i="2"/>
  <c r="L1128" i="2"/>
  <c r="K1128" i="2"/>
  <c r="J1128" i="2"/>
  <c r="I1128" i="2"/>
  <c r="H1128" i="2"/>
  <c r="G1128" i="2"/>
  <c r="Q1127" i="2"/>
  <c r="P1127" i="2"/>
  <c r="O1127" i="2"/>
  <c r="N1127" i="2"/>
  <c r="M1127" i="2"/>
  <c r="L1127" i="2"/>
  <c r="K1127" i="2"/>
  <c r="J1127" i="2"/>
  <c r="I1127" i="2"/>
  <c r="H1127" i="2"/>
  <c r="G1127" i="2"/>
  <c r="Q1126" i="2"/>
  <c r="P1126" i="2"/>
  <c r="O1126" i="2"/>
  <c r="N1126" i="2"/>
  <c r="M1126" i="2"/>
  <c r="L1126" i="2"/>
  <c r="K1126" i="2"/>
  <c r="J1126" i="2"/>
  <c r="I1126" i="2"/>
  <c r="H1126" i="2"/>
  <c r="G1126" i="2"/>
  <c r="Q1125" i="2"/>
  <c r="P1125" i="2"/>
  <c r="O1125" i="2"/>
  <c r="N1125" i="2"/>
  <c r="M1125" i="2"/>
  <c r="L1125" i="2"/>
  <c r="K1125" i="2"/>
  <c r="J1125" i="2"/>
  <c r="I1125" i="2"/>
  <c r="H1125" i="2"/>
  <c r="G1125" i="2"/>
  <c r="Q1124" i="2"/>
  <c r="P1124" i="2"/>
  <c r="O1124" i="2"/>
  <c r="N1124" i="2"/>
  <c r="M1124" i="2"/>
  <c r="L1124" i="2"/>
  <c r="K1124" i="2"/>
  <c r="J1124" i="2"/>
  <c r="I1124" i="2"/>
  <c r="H1124" i="2"/>
  <c r="G1124" i="2"/>
  <c r="Q1123" i="2"/>
  <c r="P1123" i="2"/>
  <c r="O1123" i="2"/>
  <c r="N1123" i="2"/>
  <c r="M1123" i="2"/>
  <c r="L1123" i="2"/>
  <c r="K1123" i="2"/>
  <c r="J1123" i="2"/>
  <c r="I1123" i="2"/>
  <c r="H1123" i="2"/>
  <c r="G1123" i="2"/>
  <c r="Q1122" i="2"/>
  <c r="P1122" i="2"/>
  <c r="O1122" i="2"/>
  <c r="N1122" i="2"/>
  <c r="M1122" i="2"/>
  <c r="L1122" i="2"/>
  <c r="K1122" i="2"/>
  <c r="J1122" i="2"/>
  <c r="I1122" i="2"/>
  <c r="H1122" i="2"/>
  <c r="G1122" i="2"/>
  <c r="Q1121" i="2"/>
  <c r="P1121" i="2"/>
  <c r="O1121" i="2"/>
  <c r="N1121" i="2"/>
  <c r="M1121" i="2"/>
  <c r="L1121" i="2"/>
  <c r="K1121" i="2"/>
  <c r="J1121" i="2"/>
  <c r="I1121" i="2"/>
  <c r="H1121" i="2"/>
  <c r="G1121" i="2"/>
  <c r="Q1120" i="2"/>
  <c r="P1120" i="2"/>
  <c r="O1120" i="2"/>
  <c r="N1120" i="2"/>
  <c r="M1120" i="2"/>
  <c r="L1120" i="2"/>
  <c r="K1120" i="2"/>
  <c r="J1120" i="2"/>
  <c r="I1120" i="2"/>
  <c r="H1120" i="2"/>
  <c r="G1120" i="2"/>
  <c r="Q1119" i="2"/>
  <c r="P1119" i="2"/>
  <c r="O1119" i="2"/>
  <c r="N1119" i="2"/>
  <c r="M1119" i="2"/>
  <c r="L1119" i="2"/>
  <c r="K1119" i="2"/>
  <c r="J1119" i="2"/>
  <c r="I1119" i="2"/>
  <c r="H1119" i="2"/>
  <c r="G1119" i="2"/>
  <c r="Q1118" i="2"/>
  <c r="P1118" i="2"/>
  <c r="O1118" i="2"/>
  <c r="N1118" i="2"/>
  <c r="M1118" i="2"/>
  <c r="L1118" i="2"/>
  <c r="K1118" i="2"/>
  <c r="J1118" i="2"/>
  <c r="I1118" i="2"/>
  <c r="H1118" i="2"/>
  <c r="G1118" i="2"/>
  <c r="Q1117" i="2"/>
  <c r="P1117" i="2"/>
  <c r="O1117" i="2"/>
  <c r="N1117" i="2"/>
  <c r="M1117" i="2"/>
  <c r="L1117" i="2"/>
  <c r="K1117" i="2"/>
  <c r="J1117" i="2"/>
  <c r="I1117" i="2"/>
  <c r="H1117" i="2"/>
  <c r="G1117" i="2"/>
  <c r="Q1116" i="2"/>
  <c r="P1116" i="2"/>
  <c r="O1116" i="2"/>
  <c r="N1116" i="2"/>
  <c r="M1116" i="2"/>
  <c r="L1116" i="2"/>
  <c r="K1116" i="2"/>
  <c r="J1116" i="2"/>
  <c r="I1116" i="2"/>
  <c r="H1116" i="2"/>
  <c r="G1116" i="2"/>
  <c r="Q1115" i="2"/>
  <c r="P1115" i="2"/>
  <c r="O1115" i="2"/>
  <c r="N1115" i="2"/>
  <c r="M1115" i="2"/>
  <c r="L1115" i="2"/>
  <c r="K1115" i="2"/>
  <c r="J1115" i="2"/>
  <c r="I1115" i="2"/>
  <c r="H1115" i="2"/>
  <c r="G1115" i="2"/>
  <c r="Q1114" i="2"/>
  <c r="P1114" i="2"/>
  <c r="O1114" i="2"/>
  <c r="N1114" i="2"/>
  <c r="M1114" i="2"/>
  <c r="L1114" i="2"/>
  <c r="K1114" i="2"/>
  <c r="J1114" i="2"/>
  <c r="I1114" i="2"/>
  <c r="H1114" i="2"/>
  <c r="G1114" i="2"/>
  <c r="Q1113" i="2"/>
  <c r="P1113" i="2"/>
  <c r="O1113" i="2"/>
  <c r="N1113" i="2"/>
  <c r="M1113" i="2"/>
  <c r="L1113" i="2"/>
  <c r="K1113" i="2"/>
  <c r="J1113" i="2"/>
  <c r="I1113" i="2"/>
  <c r="H1113" i="2"/>
  <c r="G1113" i="2"/>
  <c r="Q1112" i="2"/>
  <c r="P1112" i="2"/>
  <c r="O1112" i="2"/>
  <c r="N1112" i="2"/>
  <c r="M1112" i="2"/>
  <c r="L1112" i="2"/>
  <c r="K1112" i="2"/>
  <c r="J1112" i="2"/>
  <c r="I1112" i="2"/>
  <c r="H1112" i="2"/>
  <c r="G1112" i="2"/>
  <c r="Q1111" i="2"/>
  <c r="P1111" i="2"/>
  <c r="O1111" i="2"/>
  <c r="N1111" i="2"/>
  <c r="M1111" i="2"/>
  <c r="L1111" i="2"/>
  <c r="K1111" i="2"/>
  <c r="J1111" i="2"/>
  <c r="I1111" i="2"/>
  <c r="H1111" i="2"/>
  <c r="G1111" i="2"/>
  <c r="Q1110" i="2"/>
  <c r="P1110" i="2"/>
  <c r="O1110" i="2"/>
  <c r="N1110" i="2"/>
  <c r="M1110" i="2"/>
  <c r="L1110" i="2"/>
  <c r="K1110" i="2"/>
  <c r="J1110" i="2"/>
  <c r="I1110" i="2"/>
  <c r="H1110" i="2"/>
  <c r="G1110" i="2"/>
  <c r="Q1109" i="2"/>
  <c r="P1109" i="2"/>
  <c r="O1109" i="2"/>
  <c r="N1109" i="2"/>
  <c r="M1109" i="2"/>
  <c r="L1109" i="2"/>
  <c r="K1109" i="2"/>
  <c r="J1109" i="2"/>
  <c r="I1109" i="2"/>
  <c r="H1109" i="2"/>
  <c r="G1109" i="2"/>
  <c r="Q1108" i="2"/>
  <c r="P1108" i="2"/>
  <c r="O1108" i="2"/>
  <c r="N1108" i="2"/>
  <c r="M1108" i="2"/>
  <c r="L1108" i="2"/>
  <c r="K1108" i="2"/>
  <c r="J1108" i="2"/>
  <c r="I1108" i="2"/>
  <c r="H1108" i="2"/>
  <c r="G1108" i="2"/>
  <c r="Q1107" i="2"/>
  <c r="P1107" i="2"/>
  <c r="O1107" i="2"/>
  <c r="N1107" i="2"/>
  <c r="M1107" i="2"/>
  <c r="L1107" i="2"/>
  <c r="K1107" i="2"/>
  <c r="J1107" i="2"/>
  <c r="I1107" i="2"/>
  <c r="H1107" i="2"/>
  <c r="G1107" i="2"/>
  <c r="Q1106" i="2"/>
  <c r="P1106" i="2"/>
  <c r="O1106" i="2"/>
  <c r="N1106" i="2"/>
  <c r="M1106" i="2"/>
  <c r="L1106" i="2"/>
  <c r="K1106" i="2"/>
  <c r="J1106" i="2"/>
  <c r="I1106" i="2"/>
  <c r="H1106" i="2"/>
  <c r="G1106" i="2"/>
  <c r="Q1105" i="2"/>
  <c r="P1105" i="2"/>
  <c r="O1105" i="2"/>
  <c r="N1105" i="2"/>
  <c r="M1105" i="2"/>
  <c r="L1105" i="2"/>
  <c r="K1105" i="2"/>
  <c r="J1105" i="2"/>
  <c r="I1105" i="2"/>
  <c r="H1105" i="2"/>
  <c r="G1105" i="2"/>
  <c r="Q1104" i="2"/>
  <c r="P1104" i="2"/>
  <c r="O1104" i="2"/>
  <c r="N1104" i="2"/>
  <c r="M1104" i="2"/>
  <c r="L1104" i="2"/>
  <c r="K1104" i="2"/>
  <c r="J1104" i="2"/>
  <c r="I1104" i="2"/>
  <c r="H1104" i="2"/>
  <c r="G1104" i="2"/>
  <c r="Q1103" i="2"/>
  <c r="P1103" i="2"/>
  <c r="O1103" i="2"/>
  <c r="N1103" i="2"/>
  <c r="M1103" i="2"/>
  <c r="L1103" i="2"/>
  <c r="K1103" i="2"/>
  <c r="J1103" i="2"/>
  <c r="I1103" i="2"/>
  <c r="H1103" i="2"/>
  <c r="G1103" i="2"/>
  <c r="Q1102" i="2"/>
  <c r="P1102" i="2"/>
  <c r="O1102" i="2"/>
  <c r="N1102" i="2"/>
  <c r="M1102" i="2"/>
  <c r="L1102" i="2"/>
  <c r="K1102" i="2"/>
  <c r="J1102" i="2"/>
  <c r="I1102" i="2"/>
  <c r="H1102" i="2"/>
  <c r="G1102" i="2"/>
  <c r="Q1101" i="2"/>
  <c r="P1101" i="2"/>
  <c r="O1101" i="2"/>
  <c r="N1101" i="2"/>
  <c r="M1101" i="2"/>
  <c r="L1101" i="2"/>
  <c r="K1101" i="2"/>
  <c r="J1101" i="2"/>
  <c r="I1101" i="2"/>
  <c r="H1101" i="2"/>
  <c r="G1101" i="2"/>
  <c r="Q1100" i="2"/>
  <c r="P1100" i="2"/>
  <c r="O1100" i="2"/>
  <c r="N1100" i="2"/>
  <c r="M1100" i="2"/>
  <c r="L1100" i="2"/>
  <c r="K1100" i="2"/>
  <c r="J1100" i="2"/>
  <c r="I1100" i="2"/>
  <c r="H1100" i="2"/>
  <c r="G1100" i="2"/>
  <c r="Q1099" i="2"/>
  <c r="P1099" i="2"/>
  <c r="O1099" i="2"/>
  <c r="N1099" i="2"/>
  <c r="M1099" i="2"/>
  <c r="L1099" i="2"/>
  <c r="K1099" i="2"/>
  <c r="J1099" i="2"/>
  <c r="I1099" i="2"/>
  <c r="H1099" i="2"/>
  <c r="G1099" i="2"/>
  <c r="Q1098" i="2"/>
  <c r="P1098" i="2"/>
  <c r="O1098" i="2"/>
  <c r="N1098" i="2"/>
  <c r="M1098" i="2"/>
  <c r="L1098" i="2"/>
  <c r="K1098" i="2"/>
  <c r="J1098" i="2"/>
  <c r="I1098" i="2"/>
  <c r="H1098" i="2"/>
  <c r="G1098" i="2"/>
  <c r="Q1097" i="2"/>
  <c r="P1097" i="2"/>
  <c r="O1097" i="2"/>
  <c r="N1097" i="2"/>
  <c r="M1097" i="2"/>
  <c r="L1097" i="2"/>
  <c r="K1097" i="2"/>
  <c r="J1097" i="2"/>
  <c r="I1097" i="2"/>
  <c r="H1097" i="2"/>
  <c r="G1097" i="2"/>
  <c r="Q1096" i="2"/>
  <c r="P1096" i="2"/>
  <c r="O1096" i="2"/>
  <c r="N1096" i="2"/>
  <c r="M1096" i="2"/>
  <c r="L1096" i="2"/>
  <c r="K1096" i="2"/>
  <c r="J1096" i="2"/>
  <c r="I1096" i="2"/>
  <c r="H1096" i="2"/>
  <c r="G1096" i="2"/>
  <c r="Q1095" i="2"/>
  <c r="P1095" i="2"/>
  <c r="O1095" i="2"/>
  <c r="N1095" i="2"/>
  <c r="M1095" i="2"/>
  <c r="L1095" i="2"/>
  <c r="K1095" i="2"/>
  <c r="J1095" i="2"/>
  <c r="I1095" i="2"/>
  <c r="H1095" i="2"/>
  <c r="G1095" i="2"/>
  <c r="Q1094" i="2"/>
  <c r="P1094" i="2"/>
  <c r="O1094" i="2"/>
  <c r="N1094" i="2"/>
  <c r="M1094" i="2"/>
  <c r="L1094" i="2"/>
  <c r="K1094" i="2"/>
  <c r="J1094" i="2"/>
  <c r="I1094" i="2"/>
  <c r="H1094" i="2"/>
  <c r="G1094" i="2"/>
  <c r="Q1093" i="2"/>
  <c r="P1093" i="2"/>
  <c r="O1093" i="2"/>
  <c r="N1093" i="2"/>
  <c r="M1093" i="2"/>
  <c r="L1093" i="2"/>
  <c r="K1093" i="2"/>
  <c r="J1093" i="2"/>
  <c r="I1093" i="2"/>
  <c r="H1093" i="2"/>
  <c r="G1093" i="2"/>
  <c r="Q1092" i="2"/>
  <c r="P1092" i="2"/>
  <c r="O1092" i="2"/>
  <c r="N1092" i="2"/>
  <c r="M1092" i="2"/>
  <c r="L1092" i="2"/>
  <c r="K1092" i="2"/>
  <c r="J1092" i="2"/>
  <c r="I1092" i="2"/>
  <c r="H1092" i="2"/>
  <c r="G1092" i="2"/>
  <c r="Q1091" i="2"/>
  <c r="P1091" i="2"/>
  <c r="O1091" i="2"/>
  <c r="N1091" i="2"/>
  <c r="M1091" i="2"/>
  <c r="L1091" i="2"/>
  <c r="K1091" i="2"/>
  <c r="J1091" i="2"/>
  <c r="I1091" i="2"/>
  <c r="H1091" i="2"/>
  <c r="G1091" i="2"/>
  <c r="Q1090" i="2"/>
  <c r="P1090" i="2"/>
  <c r="O1090" i="2"/>
  <c r="N1090" i="2"/>
  <c r="M1090" i="2"/>
  <c r="L1090" i="2"/>
  <c r="K1090" i="2"/>
  <c r="J1090" i="2"/>
  <c r="I1090" i="2"/>
  <c r="H1090" i="2"/>
  <c r="G1090" i="2"/>
  <c r="Q1089" i="2"/>
  <c r="P1089" i="2"/>
  <c r="O1089" i="2"/>
  <c r="N1089" i="2"/>
  <c r="M1089" i="2"/>
  <c r="L1089" i="2"/>
  <c r="K1089" i="2"/>
  <c r="J1089" i="2"/>
  <c r="I1089" i="2"/>
  <c r="H1089" i="2"/>
  <c r="G1089" i="2"/>
  <c r="Q1088" i="2"/>
  <c r="P1088" i="2"/>
  <c r="O1088" i="2"/>
  <c r="N1088" i="2"/>
  <c r="M1088" i="2"/>
  <c r="L1088" i="2"/>
  <c r="K1088" i="2"/>
  <c r="J1088" i="2"/>
  <c r="I1088" i="2"/>
  <c r="H1088" i="2"/>
  <c r="G1088" i="2"/>
  <c r="Q1087" i="2"/>
  <c r="P1087" i="2"/>
  <c r="O1087" i="2"/>
  <c r="N1087" i="2"/>
  <c r="M1087" i="2"/>
  <c r="L1087" i="2"/>
  <c r="K1087" i="2"/>
  <c r="J1087" i="2"/>
  <c r="I1087" i="2"/>
  <c r="H1087" i="2"/>
  <c r="G1087" i="2"/>
  <c r="Q1086" i="2"/>
  <c r="P1086" i="2"/>
  <c r="O1086" i="2"/>
  <c r="N1086" i="2"/>
  <c r="M1086" i="2"/>
  <c r="L1086" i="2"/>
  <c r="K1086" i="2"/>
  <c r="J1086" i="2"/>
  <c r="I1086" i="2"/>
  <c r="H1086" i="2"/>
  <c r="G1086" i="2"/>
  <c r="Q1085" i="2"/>
  <c r="P1085" i="2"/>
  <c r="O1085" i="2"/>
  <c r="N1085" i="2"/>
  <c r="M1085" i="2"/>
  <c r="L1085" i="2"/>
  <c r="K1085" i="2"/>
  <c r="J1085" i="2"/>
  <c r="I1085" i="2"/>
  <c r="H1085" i="2"/>
  <c r="G1085" i="2"/>
  <c r="Q1084" i="2"/>
  <c r="P1084" i="2"/>
  <c r="O1084" i="2"/>
  <c r="N1084" i="2"/>
  <c r="M1084" i="2"/>
  <c r="L1084" i="2"/>
  <c r="K1084" i="2"/>
  <c r="J1084" i="2"/>
  <c r="I1084" i="2"/>
  <c r="H1084" i="2"/>
  <c r="G1084" i="2"/>
  <c r="Q1083" i="2"/>
  <c r="P1083" i="2"/>
  <c r="O1083" i="2"/>
  <c r="N1083" i="2"/>
  <c r="M1083" i="2"/>
  <c r="L1083" i="2"/>
  <c r="K1083" i="2"/>
  <c r="J1083" i="2"/>
  <c r="I1083" i="2"/>
  <c r="H1083" i="2"/>
  <c r="G1083" i="2"/>
  <c r="Q1082" i="2"/>
  <c r="P1082" i="2"/>
  <c r="O1082" i="2"/>
  <c r="N1082" i="2"/>
  <c r="M1082" i="2"/>
  <c r="L1082" i="2"/>
  <c r="K1082" i="2"/>
  <c r="J1082" i="2"/>
  <c r="I1082" i="2"/>
  <c r="H1082" i="2"/>
  <c r="G1082" i="2"/>
  <c r="Q1081" i="2"/>
  <c r="P1081" i="2"/>
  <c r="O1081" i="2"/>
  <c r="N1081" i="2"/>
  <c r="M1081" i="2"/>
  <c r="L1081" i="2"/>
  <c r="K1081" i="2"/>
  <c r="J1081" i="2"/>
  <c r="I1081" i="2"/>
  <c r="H1081" i="2"/>
  <c r="G1081" i="2"/>
  <c r="Q1080" i="2"/>
  <c r="P1080" i="2"/>
  <c r="O1080" i="2"/>
  <c r="N1080" i="2"/>
  <c r="M1080" i="2"/>
  <c r="L1080" i="2"/>
  <c r="K1080" i="2"/>
  <c r="J1080" i="2"/>
  <c r="I1080" i="2"/>
  <c r="H1080" i="2"/>
  <c r="G1080" i="2"/>
  <c r="Q1079" i="2"/>
  <c r="P1079" i="2"/>
  <c r="O1079" i="2"/>
  <c r="N1079" i="2"/>
  <c r="M1079" i="2"/>
  <c r="L1079" i="2"/>
  <c r="K1079" i="2"/>
  <c r="J1079" i="2"/>
  <c r="I1079" i="2"/>
  <c r="H1079" i="2"/>
  <c r="G1079" i="2"/>
  <c r="Q1078" i="2"/>
  <c r="P1078" i="2"/>
  <c r="O1078" i="2"/>
  <c r="N1078" i="2"/>
  <c r="M1078" i="2"/>
  <c r="L1078" i="2"/>
  <c r="K1078" i="2"/>
  <c r="J1078" i="2"/>
  <c r="I1078" i="2"/>
  <c r="H1078" i="2"/>
  <c r="G1078" i="2"/>
  <c r="Q1077" i="2"/>
  <c r="P1077" i="2"/>
  <c r="O1077" i="2"/>
  <c r="N1077" i="2"/>
  <c r="M1077" i="2"/>
  <c r="L1077" i="2"/>
  <c r="K1077" i="2"/>
  <c r="J1077" i="2"/>
  <c r="I1077" i="2"/>
  <c r="H1077" i="2"/>
  <c r="G1077" i="2"/>
  <c r="Q1076" i="2"/>
  <c r="P1076" i="2"/>
  <c r="O1076" i="2"/>
  <c r="N1076" i="2"/>
  <c r="M1076" i="2"/>
  <c r="L1076" i="2"/>
  <c r="K1076" i="2"/>
  <c r="J1076" i="2"/>
  <c r="I1076" i="2"/>
  <c r="H1076" i="2"/>
  <c r="G1076" i="2"/>
  <c r="Q1075" i="2"/>
  <c r="P1075" i="2"/>
  <c r="O1075" i="2"/>
  <c r="N1075" i="2"/>
  <c r="M1075" i="2"/>
  <c r="L1075" i="2"/>
  <c r="K1075" i="2"/>
  <c r="J1075" i="2"/>
  <c r="I1075" i="2"/>
  <c r="H1075" i="2"/>
  <c r="G1075" i="2"/>
  <c r="Q1074" i="2"/>
  <c r="P1074" i="2"/>
  <c r="O1074" i="2"/>
  <c r="N1074" i="2"/>
  <c r="M1074" i="2"/>
  <c r="L1074" i="2"/>
  <c r="K1074" i="2"/>
  <c r="J1074" i="2"/>
  <c r="I1074" i="2"/>
  <c r="H1074" i="2"/>
  <c r="G1074" i="2"/>
  <c r="Q1073" i="2"/>
  <c r="P1073" i="2"/>
  <c r="O1073" i="2"/>
  <c r="N1073" i="2"/>
  <c r="M1073" i="2"/>
  <c r="L1073" i="2"/>
  <c r="K1073" i="2"/>
  <c r="J1073" i="2"/>
  <c r="I1073" i="2"/>
  <c r="H1073" i="2"/>
  <c r="G1073" i="2"/>
  <c r="Q1072" i="2"/>
  <c r="P1072" i="2"/>
  <c r="O1072" i="2"/>
  <c r="N1072" i="2"/>
  <c r="M1072" i="2"/>
  <c r="L1072" i="2"/>
  <c r="K1072" i="2"/>
  <c r="J1072" i="2"/>
  <c r="I1072" i="2"/>
  <c r="H1072" i="2"/>
  <c r="G1072" i="2"/>
  <c r="Q1071" i="2"/>
  <c r="P1071" i="2"/>
  <c r="O1071" i="2"/>
  <c r="N1071" i="2"/>
  <c r="M1071" i="2"/>
  <c r="L1071" i="2"/>
  <c r="K1071" i="2"/>
  <c r="J1071" i="2"/>
  <c r="I1071" i="2"/>
  <c r="H1071" i="2"/>
  <c r="G1071" i="2"/>
  <c r="Q1070" i="2"/>
  <c r="P1070" i="2"/>
  <c r="O1070" i="2"/>
  <c r="N1070" i="2"/>
  <c r="M1070" i="2"/>
  <c r="L1070" i="2"/>
  <c r="K1070" i="2"/>
  <c r="J1070" i="2"/>
  <c r="I1070" i="2"/>
  <c r="H1070" i="2"/>
  <c r="G1070" i="2"/>
  <c r="Q1069" i="2"/>
  <c r="P1069" i="2"/>
  <c r="O1069" i="2"/>
  <c r="N1069" i="2"/>
  <c r="M1069" i="2"/>
  <c r="L1069" i="2"/>
  <c r="K1069" i="2"/>
  <c r="J1069" i="2"/>
  <c r="I1069" i="2"/>
  <c r="H1069" i="2"/>
  <c r="G1069" i="2"/>
  <c r="Q1068" i="2"/>
  <c r="P1068" i="2"/>
  <c r="O1068" i="2"/>
  <c r="N1068" i="2"/>
  <c r="M1068" i="2"/>
  <c r="L1068" i="2"/>
  <c r="K1068" i="2"/>
  <c r="J1068" i="2"/>
  <c r="I1068" i="2"/>
  <c r="H1068" i="2"/>
  <c r="G1068" i="2"/>
  <c r="Q1067" i="2"/>
  <c r="P1067" i="2"/>
  <c r="O1067" i="2"/>
  <c r="N1067" i="2"/>
  <c r="M1067" i="2"/>
  <c r="L1067" i="2"/>
  <c r="K1067" i="2"/>
  <c r="J1067" i="2"/>
  <c r="I1067" i="2"/>
  <c r="H1067" i="2"/>
  <c r="G1067" i="2"/>
  <c r="Q1066" i="2"/>
  <c r="P1066" i="2"/>
  <c r="O1066" i="2"/>
  <c r="N1066" i="2"/>
  <c r="M1066" i="2"/>
  <c r="L1066" i="2"/>
  <c r="K1066" i="2"/>
  <c r="J1066" i="2"/>
  <c r="I1066" i="2"/>
  <c r="H1066" i="2"/>
  <c r="G1066" i="2"/>
  <c r="Q1065" i="2"/>
  <c r="P1065" i="2"/>
  <c r="O1065" i="2"/>
  <c r="N1065" i="2"/>
  <c r="M1065" i="2"/>
  <c r="L1065" i="2"/>
  <c r="K1065" i="2"/>
  <c r="J1065" i="2"/>
  <c r="I1065" i="2"/>
  <c r="H1065" i="2"/>
  <c r="G1065" i="2"/>
  <c r="Q1064" i="2"/>
  <c r="P1064" i="2"/>
  <c r="O1064" i="2"/>
  <c r="N1064" i="2"/>
  <c r="M1064" i="2"/>
  <c r="L1064" i="2"/>
  <c r="K1064" i="2"/>
  <c r="J1064" i="2"/>
  <c r="I1064" i="2"/>
  <c r="H1064" i="2"/>
  <c r="G1064" i="2"/>
  <c r="Q1063" i="2"/>
  <c r="P1063" i="2"/>
  <c r="O1063" i="2"/>
  <c r="N1063" i="2"/>
  <c r="M1063" i="2"/>
  <c r="L1063" i="2"/>
  <c r="K1063" i="2"/>
  <c r="J1063" i="2"/>
  <c r="I1063" i="2"/>
  <c r="H1063" i="2"/>
  <c r="G1063" i="2"/>
  <c r="Q1062" i="2"/>
  <c r="P1062" i="2"/>
  <c r="O1062" i="2"/>
  <c r="N1062" i="2"/>
  <c r="M1062" i="2"/>
  <c r="L1062" i="2"/>
  <c r="K1062" i="2"/>
  <c r="J1062" i="2"/>
  <c r="I1062" i="2"/>
  <c r="H1062" i="2"/>
  <c r="G1062" i="2"/>
  <c r="Q1061" i="2"/>
  <c r="P1061" i="2"/>
  <c r="O1061" i="2"/>
  <c r="N1061" i="2"/>
  <c r="M1061" i="2"/>
  <c r="L1061" i="2"/>
  <c r="K1061" i="2"/>
  <c r="J1061" i="2"/>
  <c r="I1061" i="2"/>
  <c r="H1061" i="2"/>
  <c r="G1061" i="2"/>
  <c r="Q1060" i="2"/>
  <c r="P1060" i="2"/>
  <c r="O1060" i="2"/>
  <c r="N1060" i="2"/>
  <c r="M1060" i="2"/>
  <c r="L1060" i="2"/>
  <c r="K1060" i="2"/>
  <c r="J1060" i="2"/>
  <c r="I1060" i="2"/>
  <c r="H1060" i="2"/>
  <c r="G1060" i="2"/>
  <c r="Q1059" i="2"/>
  <c r="P1059" i="2"/>
  <c r="O1059" i="2"/>
  <c r="N1059" i="2"/>
  <c r="M1059" i="2"/>
  <c r="L1059" i="2"/>
  <c r="K1059" i="2"/>
  <c r="J1059" i="2"/>
  <c r="I1059" i="2"/>
  <c r="H1059" i="2"/>
  <c r="G1059" i="2"/>
  <c r="Q1058" i="2"/>
  <c r="P1058" i="2"/>
  <c r="O1058" i="2"/>
  <c r="N1058" i="2"/>
  <c r="M1058" i="2"/>
  <c r="L1058" i="2"/>
  <c r="K1058" i="2"/>
  <c r="J1058" i="2"/>
  <c r="I1058" i="2"/>
  <c r="H1058" i="2"/>
  <c r="G1058" i="2"/>
  <c r="Q1057" i="2"/>
  <c r="P1057" i="2"/>
  <c r="O1057" i="2"/>
  <c r="N1057" i="2"/>
  <c r="M1057" i="2"/>
  <c r="L1057" i="2"/>
  <c r="K1057" i="2"/>
  <c r="J1057" i="2"/>
  <c r="I1057" i="2"/>
  <c r="H1057" i="2"/>
  <c r="G1057" i="2"/>
  <c r="Q1056" i="2"/>
  <c r="P1056" i="2"/>
  <c r="O1056" i="2"/>
  <c r="N1056" i="2"/>
  <c r="M1056" i="2"/>
  <c r="L1056" i="2"/>
  <c r="K1056" i="2"/>
  <c r="J1056" i="2"/>
  <c r="I1056" i="2"/>
  <c r="H1056" i="2"/>
  <c r="G1056" i="2"/>
  <c r="Q1055" i="2"/>
  <c r="P1055" i="2"/>
  <c r="O1055" i="2"/>
  <c r="N1055" i="2"/>
  <c r="M1055" i="2"/>
  <c r="L1055" i="2"/>
  <c r="K1055" i="2"/>
  <c r="J1055" i="2"/>
  <c r="I1055" i="2"/>
  <c r="H1055" i="2"/>
  <c r="G1055" i="2"/>
  <c r="Q1054" i="2"/>
  <c r="P1054" i="2"/>
  <c r="O1054" i="2"/>
  <c r="N1054" i="2"/>
  <c r="M1054" i="2"/>
  <c r="L1054" i="2"/>
  <c r="K1054" i="2"/>
  <c r="J1054" i="2"/>
  <c r="I1054" i="2"/>
  <c r="H1054" i="2"/>
  <c r="G1054" i="2"/>
  <c r="Q1053" i="2"/>
  <c r="P1053" i="2"/>
  <c r="O1053" i="2"/>
  <c r="N1053" i="2"/>
  <c r="M1053" i="2"/>
  <c r="L1053" i="2"/>
  <c r="K1053" i="2"/>
  <c r="J1053" i="2"/>
  <c r="I1053" i="2"/>
  <c r="H1053" i="2"/>
  <c r="G1053" i="2"/>
  <c r="Q1052" i="2"/>
  <c r="P1052" i="2"/>
  <c r="O1052" i="2"/>
  <c r="N1052" i="2"/>
  <c r="M1052" i="2"/>
  <c r="L1052" i="2"/>
  <c r="K1052" i="2"/>
  <c r="J1052" i="2"/>
  <c r="I1052" i="2"/>
  <c r="H1052" i="2"/>
  <c r="G1052" i="2"/>
  <c r="Q1051" i="2"/>
  <c r="P1051" i="2"/>
  <c r="O1051" i="2"/>
  <c r="N1051" i="2"/>
  <c r="M1051" i="2"/>
  <c r="L1051" i="2"/>
  <c r="K1051" i="2"/>
  <c r="J1051" i="2"/>
  <c r="I1051" i="2"/>
  <c r="H1051" i="2"/>
  <c r="G1051" i="2"/>
  <c r="Q1050" i="2"/>
  <c r="P1050" i="2"/>
  <c r="O1050" i="2"/>
  <c r="N1050" i="2"/>
  <c r="M1050" i="2"/>
  <c r="L1050" i="2"/>
  <c r="K1050" i="2"/>
  <c r="J1050" i="2"/>
  <c r="I1050" i="2"/>
  <c r="H1050" i="2"/>
  <c r="G1050" i="2"/>
  <c r="Q1049" i="2"/>
  <c r="P1049" i="2"/>
  <c r="O1049" i="2"/>
  <c r="N1049" i="2"/>
  <c r="M1049" i="2"/>
  <c r="L1049" i="2"/>
  <c r="K1049" i="2"/>
  <c r="J1049" i="2"/>
  <c r="I1049" i="2"/>
  <c r="H1049" i="2"/>
  <c r="G1049" i="2"/>
  <c r="Q1048" i="2"/>
  <c r="P1048" i="2"/>
  <c r="O1048" i="2"/>
  <c r="N1048" i="2"/>
  <c r="M1048" i="2"/>
  <c r="L1048" i="2"/>
  <c r="K1048" i="2"/>
  <c r="J1048" i="2"/>
  <c r="I1048" i="2"/>
  <c r="H1048" i="2"/>
  <c r="G1048" i="2"/>
  <c r="Q1047" i="2"/>
  <c r="P1047" i="2"/>
  <c r="O1047" i="2"/>
  <c r="N1047" i="2"/>
  <c r="M1047" i="2"/>
  <c r="L1047" i="2"/>
  <c r="K1047" i="2"/>
  <c r="J1047" i="2"/>
  <c r="I1047" i="2"/>
  <c r="H1047" i="2"/>
  <c r="G1047" i="2"/>
  <c r="Q1046" i="2"/>
  <c r="P1046" i="2"/>
  <c r="O1046" i="2"/>
  <c r="N1046" i="2"/>
  <c r="M1046" i="2"/>
  <c r="L1046" i="2"/>
  <c r="K1046" i="2"/>
  <c r="J1046" i="2"/>
  <c r="I1046" i="2"/>
  <c r="H1046" i="2"/>
  <c r="G1046" i="2"/>
  <c r="Q1045" i="2"/>
  <c r="P1045" i="2"/>
  <c r="O1045" i="2"/>
  <c r="N1045" i="2"/>
  <c r="M1045" i="2"/>
  <c r="L1045" i="2"/>
  <c r="K1045" i="2"/>
  <c r="J1045" i="2"/>
  <c r="I1045" i="2"/>
  <c r="H1045" i="2"/>
  <c r="G1045" i="2"/>
  <c r="Q1044" i="2"/>
  <c r="P1044" i="2"/>
  <c r="O1044" i="2"/>
  <c r="N1044" i="2"/>
  <c r="M1044" i="2"/>
  <c r="L1044" i="2"/>
  <c r="K1044" i="2"/>
  <c r="J1044" i="2"/>
  <c r="I1044" i="2"/>
  <c r="H1044" i="2"/>
  <c r="G1044" i="2"/>
  <c r="Q1043" i="2"/>
  <c r="P1043" i="2"/>
  <c r="O1043" i="2"/>
  <c r="N1043" i="2"/>
  <c r="M1043" i="2"/>
  <c r="L1043" i="2"/>
  <c r="K1043" i="2"/>
  <c r="J1043" i="2"/>
  <c r="I1043" i="2"/>
  <c r="H1043" i="2"/>
  <c r="G1043" i="2"/>
  <c r="Q1042" i="2"/>
  <c r="P1042" i="2"/>
  <c r="O1042" i="2"/>
  <c r="N1042" i="2"/>
  <c r="M1042" i="2"/>
  <c r="L1042" i="2"/>
  <c r="K1042" i="2"/>
  <c r="J1042" i="2"/>
  <c r="I1042" i="2"/>
  <c r="H1042" i="2"/>
  <c r="G1042" i="2"/>
  <c r="Q1041" i="2"/>
  <c r="P1041" i="2"/>
  <c r="O1041" i="2"/>
  <c r="N1041" i="2"/>
  <c r="M1041" i="2"/>
  <c r="L1041" i="2"/>
  <c r="K1041" i="2"/>
  <c r="J1041" i="2"/>
  <c r="I1041" i="2"/>
  <c r="H1041" i="2"/>
  <c r="G1041" i="2"/>
  <c r="Q1040" i="2"/>
  <c r="P1040" i="2"/>
  <c r="O1040" i="2"/>
  <c r="N1040" i="2"/>
  <c r="M1040" i="2"/>
  <c r="L1040" i="2"/>
  <c r="K1040" i="2"/>
  <c r="J1040" i="2"/>
  <c r="I1040" i="2"/>
  <c r="H1040" i="2"/>
  <c r="G1040" i="2"/>
  <c r="Q1039" i="2"/>
  <c r="P1039" i="2"/>
  <c r="O1039" i="2"/>
  <c r="N1039" i="2"/>
  <c r="M1039" i="2"/>
  <c r="L1039" i="2"/>
  <c r="K1039" i="2"/>
  <c r="J1039" i="2"/>
  <c r="I1039" i="2"/>
  <c r="H1039" i="2"/>
  <c r="G1039" i="2"/>
  <c r="Q1038" i="2"/>
  <c r="P1038" i="2"/>
  <c r="O1038" i="2"/>
  <c r="N1038" i="2"/>
  <c r="M1038" i="2"/>
  <c r="L1038" i="2"/>
  <c r="K1038" i="2"/>
  <c r="J1038" i="2"/>
  <c r="I1038" i="2"/>
  <c r="H1038" i="2"/>
  <c r="G1038" i="2"/>
  <c r="Q1037" i="2"/>
  <c r="P1037" i="2"/>
  <c r="O1037" i="2"/>
  <c r="N1037" i="2"/>
  <c r="M1037" i="2"/>
  <c r="L1037" i="2"/>
  <c r="K1037" i="2"/>
  <c r="J1037" i="2"/>
  <c r="I1037" i="2"/>
  <c r="H1037" i="2"/>
  <c r="G1037" i="2"/>
  <c r="Q1036" i="2"/>
  <c r="P1036" i="2"/>
  <c r="O1036" i="2"/>
  <c r="N1036" i="2"/>
  <c r="M1036" i="2"/>
  <c r="L1036" i="2"/>
  <c r="K1036" i="2"/>
  <c r="J1036" i="2"/>
  <c r="I1036" i="2"/>
  <c r="H1036" i="2"/>
  <c r="G1036" i="2"/>
  <c r="Q1035" i="2"/>
  <c r="P1035" i="2"/>
  <c r="O1035" i="2"/>
  <c r="N1035" i="2"/>
  <c r="M1035" i="2"/>
  <c r="L1035" i="2"/>
  <c r="K1035" i="2"/>
  <c r="J1035" i="2"/>
  <c r="I1035" i="2"/>
  <c r="H1035" i="2"/>
  <c r="G1035" i="2"/>
  <c r="Q1034" i="2"/>
  <c r="P1034" i="2"/>
  <c r="O1034" i="2"/>
  <c r="N1034" i="2"/>
  <c r="M1034" i="2"/>
  <c r="L1034" i="2"/>
  <c r="K1034" i="2"/>
  <c r="J1034" i="2"/>
  <c r="I1034" i="2"/>
  <c r="H1034" i="2"/>
  <c r="G1034" i="2"/>
  <c r="Q1033" i="2"/>
  <c r="P1033" i="2"/>
  <c r="O1033" i="2"/>
  <c r="N1033" i="2"/>
  <c r="M1033" i="2"/>
  <c r="L1033" i="2"/>
  <c r="K1033" i="2"/>
  <c r="J1033" i="2"/>
  <c r="I1033" i="2"/>
  <c r="H1033" i="2"/>
  <c r="G1033" i="2"/>
  <c r="Q1032" i="2"/>
  <c r="P1032" i="2"/>
  <c r="O1032" i="2"/>
  <c r="N1032" i="2"/>
  <c r="M1032" i="2"/>
  <c r="L1032" i="2"/>
  <c r="K1032" i="2"/>
  <c r="J1032" i="2"/>
  <c r="I1032" i="2"/>
  <c r="H1032" i="2"/>
  <c r="G1032" i="2"/>
  <c r="Q1031" i="2"/>
  <c r="P1031" i="2"/>
  <c r="O1031" i="2"/>
  <c r="N1031" i="2"/>
  <c r="M1031" i="2"/>
  <c r="L1031" i="2"/>
  <c r="K1031" i="2"/>
  <c r="J1031" i="2"/>
  <c r="I1031" i="2"/>
  <c r="H1031" i="2"/>
  <c r="G1031" i="2"/>
  <c r="Q1030" i="2"/>
  <c r="P1030" i="2"/>
  <c r="O1030" i="2"/>
  <c r="N1030" i="2"/>
  <c r="M1030" i="2"/>
  <c r="L1030" i="2"/>
  <c r="K1030" i="2"/>
  <c r="J1030" i="2"/>
  <c r="I1030" i="2"/>
  <c r="H1030" i="2"/>
  <c r="G1030" i="2"/>
  <c r="Q1029" i="2"/>
  <c r="P1029" i="2"/>
  <c r="O1029" i="2"/>
  <c r="N1029" i="2"/>
  <c r="M1029" i="2"/>
  <c r="L1029" i="2"/>
  <c r="K1029" i="2"/>
  <c r="J1029" i="2"/>
  <c r="I1029" i="2"/>
  <c r="H1029" i="2"/>
  <c r="G1029" i="2"/>
  <c r="Q1028" i="2"/>
  <c r="P1028" i="2"/>
  <c r="O1028" i="2"/>
  <c r="N1028" i="2"/>
  <c r="M1028" i="2"/>
  <c r="L1028" i="2"/>
  <c r="K1028" i="2"/>
  <c r="J1028" i="2"/>
  <c r="I1028" i="2"/>
  <c r="H1028" i="2"/>
  <c r="G1028" i="2"/>
  <c r="Q1027" i="2"/>
  <c r="P1027" i="2"/>
  <c r="O1027" i="2"/>
  <c r="N1027" i="2"/>
  <c r="M1027" i="2"/>
  <c r="L1027" i="2"/>
  <c r="K1027" i="2"/>
  <c r="J1027" i="2"/>
  <c r="I1027" i="2"/>
  <c r="H1027" i="2"/>
  <c r="G1027" i="2"/>
  <c r="Q1026" i="2"/>
  <c r="P1026" i="2"/>
  <c r="O1026" i="2"/>
  <c r="N1026" i="2"/>
  <c r="M1026" i="2"/>
  <c r="L1026" i="2"/>
  <c r="K1026" i="2"/>
  <c r="J1026" i="2"/>
  <c r="I1026" i="2"/>
  <c r="H1026" i="2"/>
  <c r="G1026" i="2"/>
  <c r="Q1025" i="2"/>
  <c r="P1025" i="2"/>
  <c r="O1025" i="2"/>
  <c r="N1025" i="2"/>
  <c r="M1025" i="2"/>
  <c r="L1025" i="2"/>
  <c r="K1025" i="2"/>
  <c r="J1025" i="2"/>
  <c r="I1025" i="2"/>
  <c r="H1025" i="2"/>
  <c r="G1025" i="2"/>
  <c r="Q1024" i="2"/>
  <c r="P1024" i="2"/>
  <c r="O1024" i="2"/>
  <c r="N1024" i="2"/>
  <c r="M1024" i="2"/>
  <c r="L1024" i="2"/>
  <c r="K1024" i="2"/>
  <c r="J1024" i="2"/>
  <c r="I1024" i="2"/>
  <c r="H1024" i="2"/>
  <c r="G1024" i="2"/>
  <c r="Q1023" i="2"/>
  <c r="P1023" i="2"/>
  <c r="O1023" i="2"/>
  <c r="N1023" i="2"/>
  <c r="M1023" i="2"/>
  <c r="L1023" i="2"/>
  <c r="K1023" i="2"/>
  <c r="J1023" i="2"/>
  <c r="I1023" i="2"/>
  <c r="H1023" i="2"/>
  <c r="G1023" i="2"/>
  <c r="Q1022" i="2"/>
  <c r="P1022" i="2"/>
  <c r="O1022" i="2"/>
  <c r="N1022" i="2"/>
  <c r="M1022" i="2"/>
  <c r="L1022" i="2"/>
  <c r="K1022" i="2"/>
  <c r="J1022" i="2"/>
  <c r="I1022" i="2"/>
  <c r="H1022" i="2"/>
  <c r="G1022" i="2"/>
  <c r="Q1021" i="2"/>
  <c r="P1021" i="2"/>
  <c r="O1021" i="2"/>
  <c r="N1021" i="2"/>
  <c r="M1021" i="2"/>
  <c r="L1021" i="2"/>
  <c r="K1021" i="2"/>
  <c r="J1021" i="2"/>
  <c r="I1021" i="2"/>
  <c r="H1021" i="2"/>
  <c r="G1021" i="2"/>
  <c r="Q1020" i="2"/>
  <c r="P1020" i="2"/>
  <c r="O1020" i="2"/>
  <c r="N1020" i="2"/>
  <c r="M1020" i="2"/>
  <c r="L1020" i="2"/>
  <c r="K1020" i="2"/>
  <c r="J1020" i="2"/>
  <c r="I1020" i="2"/>
  <c r="H1020" i="2"/>
  <c r="G1020" i="2"/>
  <c r="Q1019" i="2"/>
  <c r="P1019" i="2"/>
  <c r="O1019" i="2"/>
  <c r="N1019" i="2"/>
  <c r="M1019" i="2"/>
  <c r="L1019" i="2"/>
  <c r="K1019" i="2"/>
  <c r="J1019" i="2"/>
  <c r="I1019" i="2"/>
  <c r="H1019" i="2"/>
  <c r="G1019" i="2"/>
  <c r="Q1018" i="2"/>
  <c r="P1018" i="2"/>
  <c r="O1018" i="2"/>
  <c r="N1018" i="2"/>
  <c r="M1018" i="2"/>
  <c r="L1018" i="2"/>
  <c r="K1018" i="2"/>
  <c r="J1018" i="2"/>
  <c r="I1018" i="2"/>
  <c r="H1018" i="2"/>
  <c r="G1018" i="2"/>
  <c r="Q1017" i="2"/>
  <c r="P1017" i="2"/>
  <c r="O1017" i="2"/>
  <c r="N1017" i="2"/>
  <c r="M1017" i="2"/>
  <c r="L1017" i="2"/>
  <c r="K1017" i="2"/>
  <c r="J1017" i="2"/>
  <c r="I1017" i="2"/>
  <c r="H1017" i="2"/>
  <c r="G1017" i="2"/>
  <c r="Q1016" i="2"/>
  <c r="P1016" i="2"/>
  <c r="O1016" i="2"/>
  <c r="N1016" i="2"/>
  <c r="M1016" i="2"/>
  <c r="L1016" i="2"/>
  <c r="K1016" i="2"/>
  <c r="J1016" i="2"/>
  <c r="I1016" i="2"/>
  <c r="H1016" i="2"/>
  <c r="G1016" i="2"/>
  <c r="Q1015" i="2"/>
  <c r="P1015" i="2"/>
  <c r="O1015" i="2"/>
  <c r="N1015" i="2"/>
  <c r="M1015" i="2"/>
  <c r="L1015" i="2"/>
  <c r="K1015" i="2"/>
  <c r="J1015" i="2"/>
  <c r="I1015" i="2"/>
  <c r="H1015" i="2"/>
  <c r="G1015" i="2"/>
  <c r="Q1014" i="2"/>
  <c r="P1014" i="2"/>
  <c r="O1014" i="2"/>
  <c r="N1014" i="2"/>
  <c r="M1014" i="2"/>
  <c r="L1014" i="2"/>
  <c r="K1014" i="2"/>
  <c r="J1014" i="2"/>
  <c r="I1014" i="2"/>
  <c r="H1014" i="2"/>
  <c r="G1014" i="2"/>
  <c r="Q1013" i="2"/>
  <c r="P1013" i="2"/>
  <c r="O1013" i="2"/>
  <c r="N1013" i="2"/>
  <c r="M1013" i="2"/>
  <c r="L1013" i="2"/>
  <c r="K1013" i="2"/>
  <c r="J1013" i="2"/>
  <c r="I1013" i="2"/>
  <c r="H1013" i="2"/>
  <c r="G1013" i="2"/>
  <c r="Q1012" i="2"/>
  <c r="P1012" i="2"/>
  <c r="O1012" i="2"/>
  <c r="N1012" i="2"/>
  <c r="M1012" i="2"/>
  <c r="L1012" i="2"/>
  <c r="K1012" i="2"/>
  <c r="J1012" i="2"/>
  <c r="I1012" i="2"/>
  <c r="H1012" i="2"/>
  <c r="G1012" i="2"/>
  <c r="Q1011" i="2"/>
  <c r="P1011" i="2"/>
  <c r="O1011" i="2"/>
  <c r="N1011" i="2"/>
  <c r="M1011" i="2"/>
  <c r="L1011" i="2"/>
  <c r="K1011" i="2"/>
  <c r="J1011" i="2"/>
  <c r="I1011" i="2"/>
  <c r="H1011" i="2"/>
  <c r="G1011" i="2"/>
  <c r="Q1010" i="2"/>
  <c r="P1010" i="2"/>
  <c r="O1010" i="2"/>
  <c r="N1010" i="2"/>
  <c r="M1010" i="2"/>
  <c r="L1010" i="2"/>
  <c r="K1010" i="2"/>
  <c r="J1010" i="2"/>
  <c r="I1010" i="2"/>
  <c r="H1010" i="2"/>
  <c r="G1010" i="2"/>
  <c r="Q1009" i="2"/>
  <c r="P1009" i="2"/>
  <c r="O1009" i="2"/>
  <c r="N1009" i="2"/>
  <c r="M1009" i="2"/>
  <c r="L1009" i="2"/>
  <c r="K1009" i="2"/>
  <c r="J1009" i="2"/>
  <c r="I1009" i="2"/>
  <c r="H1009" i="2"/>
  <c r="G1009" i="2"/>
  <c r="Q1008" i="2"/>
  <c r="P1008" i="2"/>
  <c r="O1008" i="2"/>
  <c r="N1008" i="2"/>
  <c r="M1008" i="2"/>
  <c r="L1008" i="2"/>
  <c r="K1008" i="2"/>
  <c r="J1008" i="2"/>
  <c r="I1008" i="2"/>
  <c r="H1008" i="2"/>
  <c r="G1008" i="2"/>
  <c r="Q1007" i="2"/>
  <c r="P1007" i="2"/>
  <c r="O1007" i="2"/>
  <c r="N1007" i="2"/>
  <c r="M1007" i="2"/>
  <c r="L1007" i="2"/>
  <c r="K1007" i="2"/>
  <c r="J1007" i="2"/>
  <c r="I1007" i="2"/>
  <c r="H1007" i="2"/>
  <c r="G1007" i="2"/>
  <c r="Q1006" i="2"/>
  <c r="P1006" i="2"/>
  <c r="O1006" i="2"/>
  <c r="N1006" i="2"/>
  <c r="M1006" i="2"/>
  <c r="L1006" i="2"/>
  <c r="K1006" i="2"/>
  <c r="J1006" i="2"/>
  <c r="I1006" i="2"/>
  <c r="H1006" i="2"/>
  <c r="G1006" i="2"/>
  <c r="Q1005" i="2"/>
  <c r="P1005" i="2"/>
  <c r="O1005" i="2"/>
  <c r="N1005" i="2"/>
  <c r="M1005" i="2"/>
  <c r="L1005" i="2"/>
  <c r="K1005" i="2"/>
  <c r="J1005" i="2"/>
  <c r="I1005" i="2"/>
  <c r="H1005" i="2"/>
  <c r="G1005" i="2"/>
  <c r="Q1004" i="2"/>
  <c r="P1004" i="2"/>
  <c r="O1004" i="2"/>
  <c r="N1004" i="2"/>
  <c r="M1004" i="2"/>
  <c r="L1004" i="2"/>
  <c r="K1004" i="2"/>
  <c r="J1004" i="2"/>
  <c r="I1004" i="2"/>
  <c r="H1004" i="2"/>
  <c r="G1004" i="2"/>
  <c r="Q1003" i="2"/>
  <c r="P1003" i="2"/>
  <c r="O1003" i="2"/>
  <c r="N1003" i="2"/>
  <c r="M1003" i="2"/>
  <c r="L1003" i="2"/>
  <c r="K1003" i="2"/>
  <c r="J1003" i="2"/>
  <c r="I1003" i="2"/>
  <c r="H1003" i="2"/>
  <c r="G1003" i="2"/>
  <c r="Q1002" i="2"/>
  <c r="P1002" i="2"/>
  <c r="O1002" i="2"/>
  <c r="N1002" i="2"/>
  <c r="M1002" i="2"/>
  <c r="L1002" i="2"/>
  <c r="K1002" i="2"/>
  <c r="J1002" i="2"/>
  <c r="I1002" i="2"/>
  <c r="H1002" i="2"/>
  <c r="G1002" i="2"/>
  <c r="Q1001" i="2"/>
  <c r="P1001" i="2"/>
  <c r="O1001" i="2"/>
  <c r="N1001" i="2"/>
  <c r="M1001" i="2"/>
  <c r="L1001" i="2"/>
  <c r="K1001" i="2"/>
  <c r="J1001" i="2"/>
  <c r="I1001" i="2"/>
  <c r="H1001" i="2"/>
  <c r="G1001" i="2"/>
  <c r="Q1000" i="2"/>
  <c r="P1000" i="2"/>
  <c r="O1000" i="2"/>
  <c r="N1000" i="2"/>
  <c r="M1000" i="2"/>
  <c r="L1000" i="2"/>
  <c r="K1000" i="2"/>
  <c r="J1000" i="2"/>
  <c r="I1000" i="2"/>
  <c r="H1000" i="2"/>
  <c r="G1000" i="2"/>
  <c r="Q999" i="2"/>
  <c r="P999" i="2"/>
  <c r="O999" i="2"/>
  <c r="N999" i="2"/>
  <c r="M999" i="2"/>
  <c r="L999" i="2"/>
  <c r="K999" i="2"/>
  <c r="J999" i="2"/>
  <c r="I999" i="2"/>
  <c r="H999" i="2"/>
  <c r="G999" i="2"/>
  <c r="Q998" i="2"/>
  <c r="P998" i="2"/>
  <c r="O998" i="2"/>
  <c r="N998" i="2"/>
  <c r="M998" i="2"/>
  <c r="L998" i="2"/>
  <c r="K998" i="2"/>
  <c r="J998" i="2"/>
  <c r="I998" i="2"/>
  <c r="H998" i="2"/>
  <c r="G998" i="2"/>
  <c r="Q997" i="2"/>
  <c r="P997" i="2"/>
  <c r="O997" i="2"/>
  <c r="N997" i="2"/>
  <c r="M997" i="2"/>
  <c r="L997" i="2"/>
  <c r="K997" i="2"/>
  <c r="J997" i="2"/>
  <c r="I997" i="2"/>
  <c r="H997" i="2"/>
  <c r="G997" i="2"/>
  <c r="Q996" i="2"/>
  <c r="P996" i="2"/>
  <c r="O996" i="2"/>
  <c r="N996" i="2"/>
  <c r="M996" i="2"/>
  <c r="L996" i="2"/>
  <c r="K996" i="2"/>
  <c r="J996" i="2"/>
  <c r="I996" i="2"/>
  <c r="H996" i="2"/>
  <c r="G996" i="2"/>
  <c r="Q995" i="2"/>
  <c r="P995" i="2"/>
  <c r="O995" i="2"/>
  <c r="N995" i="2"/>
  <c r="M995" i="2"/>
  <c r="L995" i="2"/>
  <c r="K995" i="2"/>
  <c r="J995" i="2"/>
  <c r="I995" i="2"/>
  <c r="H995" i="2"/>
  <c r="G995" i="2"/>
  <c r="Q994" i="2"/>
  <c r="P994" i="2"/>
  <c r="O994" i="2"/>
  <c r="N994" i="2"/>
  <c r="M994" i="2"/>
  <c r="L994" i="2"/>
  <c r="K994" i="2"/>
  <c r="J994" i="2"/>
  <c r="I994" i="2"/>
  <c r="H994" i="2"/>
  <c r="G994" i="2"/>
  <c r="Q993" i="2"/>
  <c r="P993" i="2"/>
  <c r="O993" i="2"/>
  <c r="N993" i="2"/>
  <c r="M993" i="2"/>
  <c r="L993" i="2"/>
  <c r="K993" i="2"/>
  <c r="J993" i="2"/>
  <c r="I993" i="2"/>
  <c r="H993" i="2"/>
  <c r="G993" i="2"/>
  <c r="Q992" i="2"/>
  <c r="P992" i="2"/>
  <c r="O992" i="2"/>
  <c r="N992" i="2"/>
  <c r="M992" i="2"/>
  <c r="L992" i="2"/>
  <c r="K992" i="2"/>
  <c r="J992" i="2"/>
  <c r="I992" i="2"/>
  <c r="H992" i="2"/>
  <c r="G992" i="2"/>
  <c r="Q991" i="2"/>
  <c r="P991" i="2"/>
  <c r="O991" i="2"/>
  <c r="N991" i="2"/>
  <c r="M991" i="2"/>
  <c r="L991" i="2"/>
  <c r="K991" i="2"/>
  <c r="J991" i="2"/>
  <c r="I991" i="2"/>
  <c r="H991" i="2"/>
  <c r="G991" i="2"/>
  <c r="Q990" i="2"/>
  <c r="P990" i="2"/>
  <c r="O990" i="2"/>
  <c r="N990" i="2"/>
  <c r="M990" i="2"/>
  <c r="L990" i="2"/>
  <c r="K990" i="2"/>
  <c r="J990" i="2"/>
  <c r="I990" i="2"/>
  <c r="H990" i="2"/>
  <c r="G990" i="2"/>
  <c r="Q989" i="2"/>
  <c r="P989" i="2"/>
  <c r="O989" i="2"/>
  <c r="N989" i="2"/>
  <c r="M989" i="2"/>
  <c r="L989" i="2"/>
  <c r="K989" i="2"/>
  <c r="J989" i="2"/>
  <c r="I989" i="2"/>
  <c r="H989" i="2"/>
  <c r="G989" i="2"/>
  <c r="Q988" i="2"/>
  <c r="P988" i="2"/>
  <c r="O988" i="2"/>
  <c r="N988" i="2"/>
  <c r="M988" i="2"/>
  <c r="L988" i="2"/>
  <c r="K988" i="2"/>
  <c r="J988" i="2"/>
  <c r="I988" i="2"/>
  <c r="H988" i="2"/>
  <c r="G988" i="2"/>
  <c r="Q987" i="2"/>
  <c r="P987" i="2"/>
  <c r="O987" i="2"/>
  <c r="N987" i="2"/>
  <c r="M987" i="2"/>
  <c r="L987" i="2"/>
  <c r="K987" i="2"/>
  <c r="J987" i="2"/>
  <c r="I987" i="2"/>
  <c r="H987" i="2"/>
  <c r="G987" i="2"/>
  <c r="Q986" i="2"/>
  <c r="P986" i="2"/>
  <c r="O986" i="2"/>
  <c r="N986" i="2"/>
  <c r="M986" i="2"/>
  <c r="L986" i="2"/>
  <c r="K986" i="2"/>
  <c r="J986" i="2"/>
  <c r="I986" i="2"/>
  <c r="H986" i="2"/>
  <c r="G986" i="2"/>
  <c r="Q985" i="2"/>
  <c r="P985" i="2"/>
  <c r="O985" i="2"/>
  <c r="N985" i="2"/>
  <c r="M985" i="2"/>
  <c r="L985" i="2"/>
  <c r="K985" i="2"/>
  <c r="J985" i="2"/>
  <c r="I985" i="2"/>
  <c r="H985" i="2"/>
  <c r="G985" i="2"/>
  <c r="Q984" i="2"/>
  <c r="P984" i="2"/>
  <c r="O984" i="2"/>
  <c r="N984" i="2"/>
  <c r="M984" i="2"/>
  <c r="L984" i="2"/>
  <c r="K984" i="2"/>
  <c r="J984" i="2"/>
  <c r="I984" i="2"/>
  <c r="H984" i="2"/>
  <c r="G984" i="2"/>
  <c r="Q983" i="2"/>
  <c r="P983" i="2"/>
  <c r="O983" i="2"/>
  <c r="N983" i="2"/>
  <c r="M983" i="2"/>
  <c r="L983" i="2"/>
  <c r="K983" i="2"/>
  <c r="J983" i="2"/>
  <c r="I983" i="2"/>
  <c r="H983" i="2"/>
  <c r="G983" i="2"/>
  <c r="Q982" i="2"/>
  <c r="P982" i="2"/>
  <c r="O982" i="2"/>
  <c r="N982" i="2"/>
  <c r="M982" i="2"/>
  <c r="L982" i="2"/>
  <c r="K982" i="2"/>
  <c r="J982" i="2"/>
  <c r="I982" i="2"/>
  <c r="H982" i="2"/>
  <c r="G982" i="2"/>
  <c r="Q981" i="2"/>
  <c r="P981" i="2"/>
  <c r="O981" i="2"/>
  <c r="N981" i="2"/>
  <c r="M981" i="2"/>
  <c r="L981" i="2"/>
  <c r="K981" i="2"/>
  <c r="J981" i="2"/>
  <c r="I981" i="2"/>
  <c r="H981" i="2"/>
  <c r="G981" i="2"/>
  <c r="Q980" i="2"/>
  <c r="P980" i="2"/>
  <c r="O980" i="2"/>
  <c r="N980" i="2"/>
  <c r="M980" i="2"/>
  <c r="L980" i="2"/>
  <c r="K980" i="2"/>
  <c r="J980" i="2"/>
  <c r="I980" i="2"/>
  <c r="H980" i="2"/>
  <c r="G980" i="2"/>
  <c r="Q979" i="2"/>
  <c r="P979" i="2"/>
  <c r="O979" i="2"/>
  <c r="N979" i="2"/>
  <c r="M979" i="2"/>
  <c r="L979" i="2"/>
  <c r="K979" i="2"/>
  <c r="J979" i="2"/>
  <c r="I979" i="2"/>
  <c r="H979" i="2"/>
  <c r="G979" i="2"/>
  <c r="Q978" i="2"/>
  <c r="P978" i="2"/>
  <c r="O978" i="2"/>
  <c r="N978" i="2"/>
  <c r="M978" i="2"/>
  <c r="L978" i="2"/>
  <c r="K978" i="2"/>
  <c r="J978" i="2"/>
  <c r="I978" i="2"/>
  <c r="H978" i="2"/>
  <c r="G978" i="2"/>
  <c r="Q977" i="2"/>
  <c r="P977" i="2"/>
  <c r="O977" i="2"/>
  <c r="N977" i="2"/>
  <c r="M977" i="2"/>
  <c r="L977" i="2"/>
  <c r="K977" i="2"/>
  <c r="J977" i="2"/>
  <c r="I977" i="2"/>
  <c r="H977" i="2"/>
  <c r="G977" i="2"/>
  <c r="Q976" i="2"/>
  <c r="P976" i="2"/>
  <c r="O976" i="2"/>
  <c r="N976" i="2"/>
  <c r="M976" i="2"/>
  <c r="L976" i="2"/>
  <c r="K976" i="2"/>
  <c r="J976" i="2"/>
  <c r="I976" i="2"/>
  <c r="H976" i="2"/>
  <c r="G976" i="2"/>
  <c r="Q975" i="2"/>
  <c r="P975" i="2"/>
  <c r="O975" i="2"/>
  <c r="N975" i="2"/>
  <c r="M975" i="2"/>
  <c r="L975" i="2"/>
  <c r="K975" i="2"/>
  <c r="J975" i="2"/>
  <c r="I975" i="2"/>
  <c r="H975" i="2"/>
  <c r="G975" i="2"/>
  <c r="Q974" i="2"/>
  <c r="P974" i="2"/>
  <c r="O974" i="2"/>
  <c r="N974" i="2"/>
  <c r="M974" i="2"/>
  <c r="L974" i="2"/>
  <c r="K974" i="2"/>
  <c r="J974" i="2"/>
  <c r="I974" i="2"/>
  <c r="H974" i="2"/>
  <c r="G974" i="2"/>
  <c r="Q973" i="2"/>
  <c r="P973" i="2"/>
  <c r="O973" i="2"/>
  <c r="N973" i="2"/>
  <c r="M973" i="2"/>
  <c r="L973" i="2"/>
  <c r="K973" i="2"/>
  <c r="J973" i="2"/>
  <c r="I973" i="2"/>
  <c r="H973" i="2"/>
  <c r="G973" i="2"/>
  <c r="Q972" i="2"/>
  <c r="P972" i="2"/>
  <c r="O972" i="2"/>
  <c r="N972" i="2"/>
  <c r="M972" i="2"/>
  <c r="L972" i="2"/>
  <c r="K972" i="2"/>
  <c r="J972" i="2"/>
  <c r="I972" i="2"/>
  <c r="H972" i="2"/>
  <c r="G972" i="2"/>
  <c r="Q971" i="2"/>
  <c r="P971" i="2"/>
  <c r="O971" i="2"/>
  <c r="N971" i="2"/>
  <c r="M971" i="2"/>
  <c r="L971" i="2"/>
  <c r="K971" i="2"/>
  <c r="J971" i="2"/>
  <c r="I971" i="2"/>
  <c r="H971" i="2"/>
  <c r="G971" i="2"/>
  <c r="Q970" i="2"/>
  <c r="P970" i="2"/>
  <c r="O970" i="2"/>
  <c r="N970" i="2"/>
  <c r="M970" i="2"/>
  <c r="L970" i="2"/>
  <c r="K970" i="2"/>
  <c r="J970" i="2"/>
  <c r="I970" i="2"/>
  <c r="H970" i="2"/>
  <c r="G970" i="2"/>
  <c r="Q969" i="2"/>
  <c r="P969" i="2"/>
  <c r="O969" i="2"/>
  <c r="N969" i="2"/>
  <c r="M969" i="2"/>
  <c r="L969" i="2"/>
  <c r="K969" i="2"/>
  <c r="J969" i="2"/>
  <c r="I969" i="2"/>
  <c r="H969" i="2"/>
  <c r="G969" i="2"/>
  <c r="Q968" i="2"/>
  <c r="P968" i="2"/>
  <c r="O968" i="2"/>
  <c r="N968" i="2"/>
  <c r="M968" i="2"/>
  <c r="L968" i="2"/>
  <c r="K968" i="2"/>
  <c r="J968" i="2"/>
  <c r="I968" i="2"/>
  <c r="H968" i="2"/>
  <c r="G968" i="2"/>
  <c r="Q967" i="2"/>
  <c r="P967" i="2"/>
  <c r="O967" i="2"/>
  <c r="N967" i="2"/>
  <c r="M967" i="2"/>
  <c r="L967" i="2"/>
  <c r="K967" i="2"/>
  <c r="J967" i="2"/>
  <c r="I967" i="2"/>
  <c r="H967" i="2"/>
  <c r="G967" i="2"/>
  <c r="Q966" i="2"/>
  <c r="P966" i="2"/>
  <c r="O966" i="2"/>
  <c r="N966" i="2"/>
  <c r="M966" i="2"/>
  <c r="L966" i="2"/>
  <c r="K966" i="2"/>
  <c r="J966" i="2"/>
  <c r="I966" i="2"/>
  <c r="H966" i="2"/>
  <c r="G966" i="2"/>
  <c r="Q965" i="2"/>
  <c r="P965" i="2"/>
  <c r="O965" i="2"/>
  <c r="N965" i="2"/>
  <c r="M965" i="2"/>
  <c r="L965" i="2"/>
  <c r="K965" i="2"/>
  <c r="J965" i="2"/>
  <c r="I965" i="2"/>
  <c r="H965" i="2"/>
  <c r="G965" i="2"/>
  <c r="Q964" i="2"/>
  <c r="P964" i="2"/>
  <c r="O964" i="2"/>
  <c r="N964" i="2"/>
  <c r="M964" i="2"/>
  <c r="L964" i="2"/>
  <c r="K964" i="2"/>
  <c r="J964" i="2"/>
  <c r="I964" i="2"/>
  <c r="H964" i="2"/>
  <c r="G964" i="2"/>
  <c r="Q963" i="2"/>
  <c r="P963" i="2"/>
  <c r="O963" i="2"/>
  <c r="N963" i="2"/>
  <c r="M963" i="2"/>
  <c r="L963" i="2"/>
  <c r="K963" i="2"/>
  <c r="J963" i="2"/>
  <c r="I963" i="2"/>
  <c r="H963" i="2"/>
  <c r="G963" i="2"/>
  <c r="Q962" i="2"/>
  <c r="P962" i="2"/>
  <c r="O962" i="2"/>
  <c r="N962" i="2"/>
  <c r="M962" i="2"/>
  <c r="L962" i="2"/>
  <c r="K962" i="2"/>
  <c r="J962" i="2"/>
  <c r="I962" i="2"/>
  <c r="H962" i="2"/>
  <c r="G962" i="2"/>
  <c r="Q961" i="2"/>
  <c r="P961" i="2"/>
  <c r="O961" i="2"/>
  <c r="N961" i="2"/>
  <c r="M961" i="2"/>
  <c r="L961" i="2"/>
  <c r="K961" i="2"/>
  <c r="J961" i="2"/>
  <c r="I961" i="2"/>
  <c r="H961" i="2"/>
  <c r="G961" i="2"/>
  <c r="Q960" i="2"/>
  <c r="P960" i="2"/>
  <c r="O960" i="2"/>
  <c r="N960" i="2"/>
  <c r="M960" i="2"/>
  <c r="L960" i="2"/>
  <c r="K960" i="2"/>
  <c r="J960" i="2"/>
  <c r="I960" i="2"/>
  <c r="H960" i="2"/>
  <c r="G960" i="2"/>
  <c r="Q959" i="2"/>
  <c r="P959" i="2"/>
  <c r="O959" i="2"/>
  <c r="N959" i="2"/>
  <c r="M959" i="2"/>
  <c r="L959" i="2"/>
  <c r="K959" i="2"/>
  <c r="J959" i="2"/>
  <c r="I959" i="2"/>
  <c r="H959" i="2"/>
  <c r="G959" i="2"/>
  <c r="Q958" i="2"/>
  <c r="P958" i="2"/>
  <c r="O958" i="2"/>
  <c r="N958" i="2"/>
  <c r="M958" i="2"/>
  <c r="L958" i="2"/>
  <c r="K958" i="2"/>
  <c r="J958" i="2"/>
  <c r="I958" i="2"/>
  <c r="H958" i="2"/>
  <c r="G958" i="2"/>
  <c r="Q957" i="2"/>
  <c r="P957" i="2"/>
  <c r="O957" i="2"/>
  <c r="N957" i="2"/>
  <c r="M957" i="2"/>
  <c r="L957" i="2"/>
  <c r="K957" i="2"/>
  <c r="J957" i="2"/>
  <c r="I957" i="2"/>
  <c r="H957" i="2"/>
  <c r="G957" i="2"/>
  <c r="Q956" i="2"/>
  <c r="P956" i="2"/>
  <c r="O956" i="2"/>
  <c r="N956" i="2"/>
  <c r="M956" i="2"/>
  <c r="L956" i="2"/>
  <c r="K956" i="2"/>
  <c r="J956" i="2"/>
  <c r="I956" i="2"/>
  <c r="H956" i="2"/>
  <c r="G956" i="2"/>
  <c r="Q955" i="2"/>
  <c r="P955" i="2"/>
  <c r="O955" i="2"/>
  <c r="N955" i="2"/>
  <c r="M955" i="2"/>
  <c r="L955" i="2"/>
  <c r="K955" i="2"/>
  <c r="J955" i="2"/>
  <c r="I955" i="2"/>
  <c r="H955" i="2"/>
  <c r="G955" i="2"/>
  <c r="Q954" i="2"/>
  <c r="P954" i="2"/>
  <c r="O954" i="2"/>
  <c r="N954" i="2"/>
  <c r="M954" i="2"/>
  <c r="L954" i="2"/>
  <c r="K954" i="2"/>
  <c r="J954" i="2"/>
  <c r="I954" i="2"/>
  <c r="H954" i="2"/>
  <c r="G954" i="2"/>
  <c r="Q953" i="2"/>
  <c r="P953" i="2"/>
  <c r="O953" i="2"/>
  <c r="N953" i="2"/>
  <c r="M953" i="2"/>
  <c r="L953" i="2"/>
  <c r="K953" i="2"/>
  <c r="J953" i="2"/>
  <c r="I953" i="2"/>
  <c r="H953" i="2"/>
  <c r="G953" i="2"/>
  <c r="Q952" i="2"/>
  <c r="P952" i="2"/>
  <c r="O952" i="2"/>
  <c r="N952" i="2"/>
  <c r="M952" i="2"/>
  <c r="L952" i="2"/>
  <c r="K952" i="2"/>
  <c r="J952" i="2"/>
  <c r="I952" i="2"/>
  <c r="H952" i="2"/>
  <c r="G952" i="2"/>
  <c r="Q951" i="2"/>
  <c r="P951" i="2"/>
  <c r="O951" i="2"/>
  <c r="N951" i="2"/>
  <c r="M951" i="2"/>
  <c r="L951" i="2"/>
  <c r="K951" i="2"/>
  <c r="J951" i="2"/>
  <c r="I951" i="2"/>
  <c r="H951" i="2"/>
  <c r="G951" i="2"/>
  <c r="Q950" i="2"/>
  <c r="P950" i="2"/>
  <c r="O950" i="2"/>
  <c r="N950" i="2"/>
  <c r="M950" i="2"/>
  <c r="L950" i="2"/>
  <c r="K950" i="2"/>
  <c r="J950" i="2"/>
  <c r="I950" i="2"/>
  <c r="H950" i="2"/>
  <c r="G950" i="2"/>
  <c r="Q949" i="2"/>
  <c r="P949" i="2"/>
  <c r="O949" i="2"/>
  <c r="N949" i="2"/>
  <c r="M949" i="2"/>
  <c r="L949" i="2"/>
  <c r="K949" i="2"/>
  <c r="J949" i="2"/>
  <c r="I949" i="2"/>
  <c r="H949" i="2"/>
  <c r="G949" i="2"/>
  <c r="Q948" i="2"/>
  <c r="P948" i="2"/>
  <c r="O948" i="2"/>
  <c r="N948" i="2"/>
  <c r="M948" i="2"/>
  <c r="L948" i="2"/>
  <c r="K948" i="2"/>
  <c r="J948" i="2"/>
  <c r="I948" i="2"/>
  <c r="H948" i="2"/>
  <c r="G948" i="2"/>
  <c r="Q947" i="2"/>
  <c r="P947" i="2"/>
  <c r="O947" i="2"/>
  <c r="N947" i="2"/>
  <c r="M947" i="2"/>
  <c r="L947" i="2"/>
  <c r="K947" i="2"/>
  <c r="J947" i="2"/>
  <c r="I947" i="2"/>
  <c r="H947" i="2"/>
  <c r="G947" i="2"/>
  <c r="Q946" i="2"/>
  <c r="P946" i="2"/>
  <c r="O946" i="2"/>
  <c r="N946" i="2"/>
  <c r="M946" i="2"/>
  <c r="L946" i="2"/>
  <c r="K946" i="2"/>
  <c r="J946" i="2"/>
  <c r="I946" i="2"/>
  <c r="H946" i="2"/>
  <c r="G946" i="2"/>
  <c r="Q945" i="2"/>
  <c r="P945" i="2"/>
  <c r="O945" i="2"/>
  <c r="N945" i="2"/>
  <c r="M945" i="2"/>
  <c r="L945" i="2"/>
  <c r="K945" i="2"/>
  <c r="J945" i="2"/>
  <c r="I945" i="2"/>
  <c r="H945" i="2"/>
  <c r="G945" i="2"/>
  <c r="Q944" i="2"/>
  <c r="P944" i="2"/>
  <c r="O944" i="2"/>
  <c r="N944" i="2"/>
  <c r="M944" i="2"/>
  <c r="L944" i="2"/>
  <c r="K944" i="2"/>
  <c r="J944" i="2"/>
  <c r="I944" i="2"/>
  <c r="H944" i="2"/>
  <c r="G944" i="2"/>
  <c r="Q943" i="2"/>
  <c r="P943" i="2"/>
  <c r="O943" i="2"/>
  <c r="N943" i="2"/>
  <c r="M943" i="2"/>
  <c r="L943" i="2"/>
  <c r="K943" i="2"/>
  <c r="J943" i="2"/>
  <c r="I943" i="2"/>
  <c r="H943" i="2"/>
  <c r="G943" i="2"/>
  <c r="Q942" i="2"/>
  <c r="P942" i="2"/>
  <c r="O942" i="2"/>
  <c r="N942" i="2"/>
  <c r="M942" i="2"/>
  <c r="L942" i="2"/>
  <c r="K942" i="2"/>
  <c r="J942" i="2"/>
  <c r="I942" i="2"/>
  <c r="H942" i="2"/>
  <c r="G942" i="2"/>
  <c r="Q941" i="2"/>
  <c r="P941" i="2"/>
  <c r="O941" i="2"/>
  <c r="N941" i="2"/>
  <c r="M941" i="2"/>
  <c r="L941" i="2"/>
  <c r="K941" i="2"/>
  <c r="J941" i="2"/>
  <c r="I941" i="2"/>
  <c r="H941" i="2"/>
  <c r="G941" i="2"/>
  <c r="Q940" i="2"/>
  <c r="P940" i="2"/>
  <c r="O940" i="2"/>
  <c r="N940" i="2"/>
  <c r="M940" i="2"/>
  <c r="L940" i="2"/>
  <c r="K940" i="2"/>
  <c r="J940" i="2"/>
  <c r="I940" i="2"/>
  <c r="H940" i="2"/>
  <c r="G940" i="2"/>
  <c r="Q939" i="2"/>
  <c r="P939" i="2"/>
  <c r="O939" i="2"/>
  <c r="N939" i="2"/>
  <c r="M939" i="2"/>
  <c r="L939" i="2"/>
  <c r="K939" i="2"/>
  <c r="J939" i="2"/>
  <c r="I939" i="2"/>
  <c r="H939" i="2"/>
  <c r="G939" i="2"/>
  <c r="Q938" i="2"/>
  <c r="P938" i="2"/>
  <c r="O938" i="2"/>
  <c r="N938" i="2"/>
  <c r="M938" i="2"/>
  <c r="L938" i="2"/>
  <c r="K938" i="2"/>
  <c r="J938" i="2"/>
  <c r="I938" i="2"/>
  <c r="H938" i="2"/>
  <c r="G938" i="2"/>
  <c r="Q937" i="2"/>
  <c r="P937" i="2"/>
  <c r="O937" i="2"/>
  <c r="N937" i="2"/>
  <c r="M937" i="2"/>
  <c r="L937" i="2"/>
  <c r="K937" i="2"/>
  <c r="J937" i="2"/>
  <c r="I937" i="2"/>
  <c r="H937" i="2"/>
  <c r="G937" i="2"/>
  <c r="Q936" i="2"/>
  <c r="P936" i="2"/>
  <c r="O936" i="2"/>
  <c r="N936" i="2"/>
  <c r="M936" i="2"/>
  <c r="L936" i="2"/>
  <c r="K936" i="2"/>
  <c r="J936" i="2"/>
  <c r="I936" i="2"/>
  <c r="H936" i="2"/>
  <c r="G936" i="2"/>
  <c r="Q935" i="2"/>
  <c r="P935" i="2"/>
  <c r="O935" i="2"/>
  <c r="N935" i="2"/>
  <c r="M935" i="2"/>
  <c r="L935" i="2"/>
  <c r="K935" i="2"/>
  <c r="J935" i="2"/>
  <c r="I935" i="2"/>
  <c r="H935" i="2"/>
  <c r="G935" i="2"/>
  <c r="Q934" i="2"/>
  <c r="P934" i="2"/>
  <c r="O934" i="2"/>
  <c r="N934" i="2"/>
  <c r="M934" i="2"/>
  <c r="L934" i="2"/>
  <c r="K934" i="2"/>
  <c r="J934" i="2"/>
  <c r="I934" i="2"/>
  <c r="H934" i="2"/>
  <c r="G934" i="2"/>
  <c r="Q933" i="2"/>
  <c r="P933" i="2"/>
  <c r="O933" i="2"/>
  <c r="N933" i="2"/>
  <c r="M933" i="2"/>
  <c r="L933" i="2"/>
  <c r="K933" i="2"/>
  <c r="J933" i="2"/>
  <c r="I933" i="2"/>
  <c r="H933" i="2"/>
  <c r="G933" i="2"/>
  <c r="Q932" i="2"/>
  <c r="P932" i="2"/>
  <c r="O932" i="2"/>
  <c r="N932" i="2"/>
  <c r="M932" i="2"/>
  <c r="L932" i="2"/>
  <c r="K932" i="2"/>
  <c r="J932" i="2"/>
  <c r="I932" i="2"/>
  <c r="H932" i="2"/>
  <c r="G932" i="2"/>
  <c r="Q931" i="2"/>
  <c r="P931" i="2"/>
  <c r="O931" i="2"/>
  <c r="N931" i="2"/>
  <c r="M931" i="2"/>
  <c r="L931" i="2"/>
  <c r="K931" i="2"/>
  <c r="J931" i="2"/>
  <c r="I931" i="2"/>
  <c r="H931" i="2"/>
  <c r="G931" i="2"/>
  <c r="Q930" i="2"/>
  <c r="P930" i="2"/>
  <c r="O930" i="2"/>
  <c r="N930" i="2"/>
  <c r="M930" i="2"/>
  <c r="L930" i="2"/>
  <c r="K930" i="2"/>
  <c r="J930" i="2"/>
  <c r="I930" i="2"/>
  <c r="H930" i="2"/>
  <c r="G930" i="2"/>
  <c r="Q929" i="2"/>
  <c r="P929" i="2"/>
  <c r="O929" i="2"/>
  <c r="N929" i="2"/>
  <c r="M929" i="2"/>
  <c r="L929" i="2"/>
  <c r="K929" i="2"/>
  <c r="J929" i="2"/>
  <c r="I929" i="2"/>
  <c r="H929" i="2"/>
  <c r="G929" i="2"/>
  <c r="Q928" i="2"/>
  <c r="P928" i="2"/>
  <c r="O928" i="2"/>
  <c r="N928" i="2"/>
  <c r="M928" i="2"/>
  <c r="L928" i="2"/>
  <c r="K928" i="2"/>
  <c r="J928" i="2"/>
  <c r="I928" i="2"/>
  <c r="H928" i="2"/>
  <c r="G928" i="2"/>
  <c r="Q927" i="2"/>
  <c r="P927" i="2"/>
  <c r="O927" i="2"/>
  <c r="N927" i="2"/>
  <c r="M927" i="2"/>
  <c r="L927" i="2"/>
  <c r="K927" i="2"/>
  <c r="J927" i="2"/>
  <c r="I927" i="2"/>
  <c r="H927" i="2"/>
  <c r="G927" i="2"/>
  <c r="Q926" i="2"/>
  <c r="P926" i="2"/>
  <c r="O926" i="2"/>
  <c r="N926" i="2"/>
  <c r="M926" i="2"/>
  <c r="L926" i="2"/>
  <c r="K926" i="2"/>
  <c r="J926" i="2"/>
  <c r="I926" i="2"/>
  <c r="H926" i="2"/>
  <c r="G926" i="2"/>
  <c r="Q925" i="2"/>
  <c r="P925" i="2"/>
  <c r="O925" i="2"/>
  <c r="N925" i="2"/>
  <c r="M925" i="2"/>
  <c r="L925" i="2"/>
  <c r="K925" i="2"/>
  <c r="J925" i="2"/>
  <c r="I925" i="2"/>
  <c r="H925" i="2"/>
  <c r="G925" i="2"/>
  <c r="Q924" i="2"/>
  <c r="P924" i="2"/>
  <c r="O924" i="2"/>
  <c r="N924" i="2"/>
  <c r="M924" i="2"/>
  <c r="L924" i="2"/>
  <c r="K924" i="2"/>
  <c r="J924" i="2"/>
  <c r="I924" i="2"/>
  <c r="H924" i="2"/>
  <c r="G924" i="2"/>
  <c r="Q923" i="2"/>
  <c r="P923" i="2"/>
  <c r="O923" i="2"/>
  <c r="N923" i="2"/>
  <c r="M923" i="2"/>
  <c r="L923" i="2"/>
  <c r="K923" i="2"/>
  <c r="J923" i="2"/>
  <c r="I923" i="2"/>
  <c r="H923" i="2"/>
  <c r="G923" i="2"/>
  <c r="Q922" i="2"/>
  <c r="P922" i="2"/>
  <c r="O922" i="2"/>
  <c r="N922" i="2"/>
  <c r="M922" i="2"/>
  <c r="L922" i="2"/>
  <c r="K922" i="2"/>
  <c r="J922" i="2"/>
  <c r="I922" i="2"/>
  <c r="H922" i="2"/>
  <c r="G922" i="2"/>
  <c r="Q921" i="2"/>
  <c r="P921" i="2"/>
  <c r="O921" i="2"/>
  <c r="N921" i="2"/>
  <c r="M921" i="2"/>
  <c r="L921" i="2"/>
  <c r="K921" i="2"/>
  <c r="J921" i="2"/>
  <c r="I921" i="2"/>
  <c r="H921" i="2"/>
  <c r="G921" i="2"/>
  <c r="Q920" i="2"/>
  <c r="P920" i="2"/>
  <c r="O920" i="2"/>
  <c r="N920" i="2"/>
  <c r="M920" i="2"/>
  <c r="L920" i="2"/>
  <c r="K920" i="2"/>
  <c r="J920" i="2"/>
  <c r="I920" i="2"/>
  <c r="H920" i="2"/>
  <c r="G920" i="2"/>
  <c r="Q919" i="2"/>
  <c r="P919" i="2"/>
  <c r="O919" i="2"/>
  <c r="N919" i="2"/>
  <c r="M919" i="2"/>
  <c r="L919" i="2"/>
  <c r="K919" i="2"/>
  <c r="J919" i="2"/>
  <c r="I919" i="2"/>
  <c r="H919" i="2"/>
  <c r="G919" i="2"/>
  <c r="Q918" i="2"/>
  <c r="P918" i="2"/>
  <c r="O918" i="2"/>
  <c r="N918" i="2"/>
  <c r="M918" i="2"/>
  <c r="L918" i="2"/>
  <c r="K918" i="2"/>
  <c r="J918" i="2"/>
  <c r="I918" i="2"/>
  <c r="H918" i="2"/>
  <c r="G918" i="2"/>
  <c r="Q917" i="2"/>
  <c r="P917" i="2"/>
  <c r="O917" i="2"/>
  <c r="N917" i="2"/>
  <c r="M917" i="2"/>
  <c r="L917" i="2"/>
  <c r="K917" i="2"/>
  <c r="J917" i="2"/>
  <c r="I917" i="2"/>
  <c r="H917" i="2"/>
  <c r="G917" i="2"/>
  <c r="Q916" i="2"/>
  <c r="P916" i="2"/>
  <c r="O916" i="2"/>
  <c r="N916" i="2"/>
  <c r="M916" i="2"/>
  <c r="L916" i="2"/>
  <c r="K916" i="2"/>
  <c r="J916" i="2"/>
  <c r="I916" i="2"/>
  <c r="H916" i="2"/>
  <c r="G916" i="2"/>
  <c r="Q915" i="2"/>
  <c r="P915" i="2"/>
  <c r="O915" i="2"/>
  <c r="N915" i="2"/>
  <c r="M915" i="2"/>
  <c r="L915" i="2"/>
  <c r="K915" i="2"/>
  <c r="J915" i="2"/>
  <c r="I915" i="2"/>
  <c r="H915" i="2"/>
  <c r="G915" i="2"/>
  <c r="Q914" i="2"/>
  <c r="P914" i="2"/>
  <c r="O914" i="2"/>
  <c r="N914" i="2"/>
  <c r="M914" i="2"/>
  <c r="L914" i="2"/>
  <c r="K914" i="2"/>
  <c r="J914" i="2"/>
  <c r="I914" i="2"/>
  <c r="H914" i="2"/>
  <c r="G914" i="2"/>
  <c r="Q913" i="2"/>
  <c r="P913" i="2"/>
  <c r="O913" i="2"/>
  <c r="N913" i="2"/>
  <c r="M913" i="2"/>
  <c r="L913" i="2"/>
  <c r="K913" i="2"/>
  <c r="J913" i="2"/>
  <c r="I913" i="2"/>
  <c r="H913" i="2"/>
  <c r="G913" i="2"/>
  <c r="Q912" i="2"/>
  <c r="P912" i="2"/>
  <c r="O912" i="2"/>
  <c r="N912" i="2"/>
  <c r="M912" i="2"/>
  <c r="L912" i="2"/>
  <c r="K912" i="2"/>
  <c r="J912" i="2"/>
  <c r="I912" i="2"/>
  <c r="H912" i="2"/>
  <c r="G912" i="2"/>
  <c r="Q911" i="2"/>
  <c r="P911" i="2"/>
  <c r="O911" i="2"/>
  <c r="N911" i="2"/>
  <c r="M911" i="2"/>
  <c r="L911" i="2"/>
  <c r="K911" i="2"/>
  <c r="J911" i="2"/>
  <c r="I911" i="2"/>
  <c r="H911" i="2"/>
  <c r="G911" i="2"/>
  <c r="Q910" i="2"/>
  <c r="P910" i="2"/>
  <c r="O910" i="2"/>
  <c r="N910" i="2"/>
  <c r="M910" i="2"/>
  <c r="L910" i="2"/>
  <c r="K910" i="2"/>
  <c r="J910" i="2"/>
  <c r="I910" i="2"/>
  <c r="H910" i="2"/>
  <c r="G910" i="2"/>
  <c r="Q909" i="2"/>
  <c r="P909" i="2"/>
  <c r="O909" i="2"/>
  <c r="N909" i="2"/>
  <c r="M909" i="2"/>
  <c r="L909" i="2"/>
  <c r="K909" i="2"/>
  <c r="J909" i="2"/>
  <c r="I909" i="2"/>
  <c r="H909" i="2"/>
  <c r="G909" i="2"/>
  <c r="Q908" i="2"/>
  <c r="P908" i="2"/>
  <c r="O908" i="2"/>
  <c r="N908" i="2"/>
  <c r="M908" i="2"/>
  <c r="L908" i="2"/>
  <c r="K908" i="2"/>
  <c r="J908" i="2"/>
  <c r="I908" i="2"/>
  <c r="H908" i="2"/>
  <c r="G908" i="2"/>
  <c r="Q907" i="2"/>
  <c r="P907" i="2"/>
  <c r="O907" i="2"/>
  <c r="N907" i="2"/>
  <c r="M907" i="2"/>
  <c r="L907" i="2"/>
  <c r="K907" i="2"/>
  <c r="J907" i="2"/>
  <c r="I907" i="2"/>
  <c r="H907" i="2"/>
  <c r="G907" i="2"/>
  <c r="Q906" i="2"/>
  <c r="P906" i="2"/>
  <c r="O906" i="2"/>
  <c r="N906" i="2"/>
  <c r="M906" i="2"/>
  <c r="L906" i="2"/>
  <c r="K906" i="2"/>
  <c r="J906" i="2"/>
  <c r="I906" i="2"/>
  <c r="H906" i="2"/>
  <c r="G906" i="2"/>
  <c r="Q905" i="2"/>
  <c r="P905" i="2"/>
  <c r="O905" i="2"/>
  <c r="N905" i="2"/>
  <c r="M905" i="2"/>
  <c r="L905" i="2"/>
  <c r="K905" i="2"/>
  <c r="J905" i="2"/>
  <c r="I905" i="2"/>
  <c r="H905" i="2"/>
  <c r="G905" i="2"/>
  <c r="Q904" i="2"/>
  <c r="P904" i="2"/>
  <c r="O904" i="2"/>
  <c r="N904" i="2"/>
  <c r="M904" i="2"/>
  <c r="L904" i="2"/>
  <c r="K904" i="2"/>
  <c r="J904" i="2"/>
  <c r="I904" i="2"/>
  <c r="H904" i="2"/>
  <c r="G904" i="2"/>
  <c r="Q903" i="2"/>
  <c r="P903" i="2"/>
  <c r="O903" i="2"/>
  <c r="N903" i="2"/>
  <c r="M903" i="2"/>
  <c r="L903" i="2"/>
  <c r="K903" i="2"/>
  <c r="J903" i="2"/>
  <c r="I903" i="2"/>
  <c r="H903" i="2"/>
  <c r="G903" i="2"/>
  <c r="Q902" i="2"/>
  <c r="P902" i="2"/>
  <c r="O902" i="2"/>
  <c r="N902" i="2"/>
  <c r="M902" i="2"/>
  <c r="L902" i="2"/>
  <c r="K902" i="2"/>
  <c r="J902" i="2"/>
  <c r="I902" i="2"/>
  <c r="H902" i="2"/>
  <c r="G902" i="2"/>
  <c r="Q901" i="2"/>
  <c r="P901" i="2"/>
  <c r="O901" i="2"/>
  <c r="N901" i="2"/>
  <c r="M901" i="2"/>
  <c r="L901" i="2"/>
  <c r="K901" i="2"/>
  <c r="J901" i="2"/>
  <c r="I901" i="2"/>
  <c r="H901" i="2"/>
  <c r="G901" i="2"/>
  <c r="Q900" i="2"/>
  <c r="P900" i="2"/>
  <c r="O900" i="2"/>
  <c r="N900" i="2"/>
  <c r="M900" i="2"/>
  <c r="L900" i="2"/>
  <c r="K900" i="2"/>
  <c r="J900" i="2"/>
  <c r="I900" i="2"/>
  <c r="H900" i="2"/>
  <c r="G900" i="2"/>
  <c r="Q899" i="2"/>
  <c r="P899" i="2"/>
  <c r="O899" i="2"/>
  <c r="N899" i="2"/>
  <c r="M899" i="2"/>
  <c r="L899" i="2"/>
  <c r="K899" i="2"/>
  <c r="J899" i="2"/>
  <c r="I899" i="2"/>
  <c r="H899" i="2"/>
  <c r="G899" i="2"/>
  <c r="Q898" i="2"/>
  <c r="P898" i="2"/>
  <c r="O898" i="2"/>
  <c r="N898" i="2"/>
  <c r="M898" i="2"/>
  <c r="L898" i="2"/>
  <c r="K898" i="2"/>
  <c r="J898" i="2"/>
  <c r="I898" i="2"/>
  <c r="H898" i="2"/>
  <c r="G898" i="2"/>
  <c r="Q897" i="2"/>
  <c r="P897" i="2"/>
  <c r="O897" i="2"/>
  <c r="N897" i="2"/>
  <c r="M897" i="2"/>
  <c r="L897" i="2"/>
  <c r="K897" i="2"/>
  <c r="J897" i="2"/>
  <c r="I897" i="2"/>
  <c r="H897" i="2"/>
  <c r="G897" i="2"/>
  <c r="Q896" i="2"/>
  <c r="P896" i="2"/>
  <c r="O896" i="2"/>
  <c r="N896" i="2"/>
  <c r="M896" i="2"/>
  <c r="L896" i="2"/>
  <c r="K896" i="2"/>
  <c r="J896" i="2"/>
  <c r="I896" i="2"/>
  <c r="H896" i="2"/>
  <c r="G896" i="2"/>
  <c r="Q895" i="2"/>
  <c r="P895" i="2"/>
  <c r="O895" i="2"/>
  <c r="N895" i="2"/>
  <c r="M895" i="2"/>
  <c r="L895" i="2"/>
  <c r="K895" i="2"/>
  <c r="J895" i="2"/>
  <c r="I895" i="2"/>
  <c r="H895" i="2"/>
  <c r="G895" i="2"/>
  <c r="Q894" i="2"/>
  <c r="P894" i="2"/>
  <c r="O894" i="2"/>
  <c r="N894" i="2"/>
  <c r="M894" i="2"/>
  <c r="L894" i="2"/>
  <c r="K894" i="2"/>
  <c r="J894" i="2"/>
  <c r="I894" i="2"/>
  <c r="H894" i="2"/>
  <c r="G894" i="2"/>
  <c r="Q893" i="2"/>
  <c r="P893" i="2"/>
  <c r="O893" i="2"/>
  <c r="N893" i="2"/>
  <c r="M893" i="2"/>
  <c r="L893" i="2"/>
  <c r="K893" i="2"/>
  <c r="J893" i="2"/>
  <c r="I893" i="2"/>
  <c r="H893" i="2"/>
  <c r="G893" i="2"/>
  <c r="Q892" i="2"/>
  <c r="P892" i="2"/>
  <c r="O892" i="2"/>
  <c r="N892" i="2"/>
  <c r="M892" i="2"/>
  <c r="L892" i="2"/>
  <c r="K892" i="2"/>
  <c r="J892" i="2"/>
  <c r="I892" i="2"/>
  <c r="H892" i="2"/>
  <c r="G892" i="2"/>
  <c r="Q891" i="2"/>
  <c r="P891" i="2"/>
  <c r="O891" i="2"/>
  <c r="N891" i="2"/>
  <c r="M891" i="2"/>
  <c r="L891" i="2"/>
  <c r="K891" i="2"/>
  <c r="J891" i="2"/>
  <c r="I891" i="2"/>
  <c r="H891" i="2"/>
  <c r="G891" i="2"/>
  <c r="Q890" i="2"/>
  <c r="P890" i="2"/>
  <c r="O890" i="2"/>
  <c r="N890" i="2"/>
  <c r="M890" i="2"/>
  <c r="L890" i="2"/>
  <c r="K890" i="2"/>
  <c r="J890" i="2"/>
  <c r="I890" i="2"/>
  <c r="H890" i="2"/>
  <c r="G890" i="2"/>
  <c r="Q889" i="2"/>
  <c r="P889" i="2"/>
  <c r="O889" i="2"/>
  <c r="N889" i="2"/>
  <c r="M889" i="2"/>
  <c r="L889" i="2"/>
  <c r="K889" i="2"/>
  <c r="J889" i="2"/>
  <c r="I889" i="2"/>
  <c r="H889" i="2"/>
  <c r="G889" i="2"/>
  <c r="Q888" i="2"/>
  <c r="P888" i="2"/>
  <c r="O888" i="2"/>
  <c r="N888" i="2"/>
  <c r="M888" i="2"/>
  <c r="L888" i="2"/>
  <c r="K888" i="2"/>
  <c r="J888" i="2"/>
  <c r="I888" i="2"/>
  <c r="H888" i="2"/>
  <c r="G888" i="2"/>
  <c r="Q887" i="2"/>
  <c r="P887" i="2"/>
  <c r="O887" i="2"/>
  <c r="N887" i="2"/>
  <c r="M887" i="2"/>
  <c r="L887" i="2"/>
  <c r="K887" i="2"/>
  <c r="J887" i="2"/>
  <c r="I887" i="2"/>
  <c r="H887" i="2"/>
  <c r="G887" i="2"/>
  <c r="Q886" i="2"/>
  <c r="P886" i="2"/>
  <c r="O886" i="2"/>
  <c r="N886" i="2"/>
  <c r="M886" i="2"/>
  <c r="L886" i="2"/>
  <c r="K886" i="2"/>
  <c r="J886" i="2"/>
  <c r="I886" i="2"/>
  <c r="H886" i="2"/>
  <c r="G886" i="2"/>
  <c r="Q885" i="2"/>
  <c r="P885" i="2"/>
  <c r="O885" i="2"/>
  <c r="N885" i="2"/>
  <c r="M885" i="2"/>
  <c r="L885" i="2"/>
  <c r="K885" i="2"/>
  <c r="J885" i="2"/>
  <c r="I885" i="2"/>
  <c r="H885" i="2"/>
  <c r="G885" i="2"/>
  <c r="Q884" i="2"/>
  <c r="P884" i="2"/>
  <c r="O884" i="2"/>
  <c r="N884" i="2"/>
  <c r="M884" i="2"/>
  <c r="L884" i="2"/>
  <c r="K884" i="2"/>
  <c r="J884" i="2"/>
  <c r="I884" i="2"/>
  <c r="H884" i="2"/>
  <c r="G884" i="2"/>
  <c r="Q883" i="2"/>
  <c r="P883" i="2"/>
  <c r="O883" i="2"/>
  <c r="N883" i="2"/>
  <c r="M883" i="2"/>
  <c r="L883" i="2"/>
  <c r="K883" i="2"/>
  <c r="J883" i="2"/>
  <c r="I883" i="2"/>
  <c r="H883" i="2"/>
  <c r="G883" i="2"/>
  <c r="Q882" i="2"/>
  <c r="P882" i="2"/>
  <c r="O882" i="2"/>
  <c r="N882" i="2"/>
  <c r="M882" i="2"/>
  <c r="L882" i="2"/>
  <c r="K882" i="2"/>
  <c r="J882" i="2"/>
  <c r="I882" i="2"/>
  <c r="H882" i="2"/>
  <c r="G882" i="2"/>
  <c r="Q881" i="2"/>
  <c r="P881" i="2"/>
  <c r="O881" i="2"/>
  <c r="N881" i="2"/>
  <c r="M881" i="2"/>
  <c r="L881" i="2"/>
  <c r="K881" i="2"/>
  <c r="J881" i="2"/>
  <c r="I881" i="2"/>
  <c r="H881" i="2"/>
  <c r="G881" i="2"/>
  <c r="Q880" i="2"/>
  <c r="P880" i="2"/>
  <c r="O880" i="2"/>
  <c r="N880" i="2"/>
  <c r="M880" i="2"/>
  <c r="L880" i="2"/>
  <c r="K880" i="2"/>
  <c r="J880" i="2"/>
  <c r="I880" i="2"/>
  <c r="H880" i="2"/>
  <c r="G880" i="2"/>
  <c r="Q879" i="2"/>
  <c r="P879" i="2"/>
  <c r="O879" i="2"/>
  <c r="N879" i="2"/>
  <c r="M879" i="2"/>
  <c r="L879" i="2"/>
  <c r="K879" i="2"/>
  <c r="J879" i="2"/>
  <c r="I879" i="2"/>
  <c r="H879" i="2"/>
  <c r="G879" i="2"/>
  <c r="Q878" i="2"/>
  <c r="P878" i="2"/>
  <c r="O878" i="2"/>
  <c r="N878" i="2"/>
  <c r="M878" i="2"/>
  <c r="L878" i="2"/>
  <c r="K878" i="2"/>
  <c r="J878" i="2"/>
  <c r="I878" i="2"/>
  <c r="H878" i="2"/>
  <c r="G878" i="2"/>
  <c r="Q877" i="2"/>
  <c r="P877" i="2"/>
  <c r="O877" i="2"/>
  <c r="N877" i="2"/>
  <c r="M877" i="2"/>
  <c r="L877" i="2"/>
  <c r="K877" i="2"/>
  <c r="J877" i="2"/>
  <c r="I877" i="2"/>
  <c r="H877" i="2"/>
  <c r="G877" i="2"/>
  <c r="Q876" i="2"/>
  <c r="P876" i="2"/>
  <c r="O876" i="2"/>
  <c r="N876" i="2"/>
  <c r="M876" i="2"/>
  <c r="L876" i="2"/>
  <c r="K876" i="2"/>
  <c r="J876" i="2"/>
  <c r="I876" i="2"/>
  <c r="H876" i="2"/>
  <c r="G876" i="2"/>
  <c r="Q875" i="2"/>
  <c r="P875" i="2"/>
  <c r="O875" i="2"/>
  <c r="N875" i="2"/>
  <c r="M875" i="2"/>
  <c r="L875" i="2"/>
  <c r="K875" i="2"/>
  <c r="J875" i="2"/>
  <c r="I875" i="2"/>
  <c r="H875" i="2"/>
  <c r="G875" i="2"/>
  <c r="Q874" i="2"/>
  <c r="P874" i="2"/>
  <c r="O874" i="2"/>
  <c r="N874" i="2"/>
  <c r="M874" i="2"/>
  <c r="L874" i="2"/>
  <c r="K874" i="2"/>
  <c r="J874" i="2"/>
  <c r="I874" i="2"/>
  <c r="H874" i="2"/>
  <c r="G874" i="2"/>
  <c r="Q873" i="2"/>
  <c r="P873" i="2"/>
  <c r="O873" i="2"/>
  <c r="N873" i="2"/>
  <c r="M873" i="2"/>
  <c r="L873" i="2"/>
  <c r="K873" i="2"/>
  <c r="J873" i="2"/>
  <c r="I873" i="2"/>
  <c r="H873" i="2"/>
  <c r="G873" i="2"/>
  <c r="Q872" i="2"/>
  <c r="P872" i="2"/>
  <c r="O872" i="2"/>
  <c r="N872" i="2"/>
  <c r="M872" i="2"/>
  <c r="L872" i="2"/>
  <c r="K872" i="2"/>
  <c r="J872" i="2"/>
  <c r="I872" i="2"/>
  <c r="H872" i="2"/>
  <c r="G872" i="2"/>
  <c r="Q871" i="2"/>
  <c r="P871" i="2"/>
  <c r="O871" i="2"/>
  <c r="N871" i="2"/>
  <c r="M871" i="2"/>
  <c r="L871" i="2"/>
  <c r="K871" i="2"/>
  <c r="J871" i="2"/>
  <c r="I871" i="2"/>
  <c r="H871" i="2"/>
  <c r="G871" i="2"/>
  <c r="Q870" i="2"/>
  <c r="P870" i="2"/>
  <c r="O870" i="2"/>
  <c r="N870" i="2"/>
  <c r="M870" i="2"/>
  <c r="L870" i="2"/>
  <c r="K870" i="2"/>
  <c r="J870" i="2"/>
  <c r="I870" i="2"/>
  <c r="H870" i="2"/>
  <c r="G870" i="2"/>
  <c r="Q869" i="2"/>
  <c r="P869" i="2"/>
  <c r="O869" i="2"/>
  <c r="N869" i="2"/>
  <c r="M869" i="2"/>
  <c r="L869" i="2"/>
  <c r="K869" i="2"/>
  <c r="J869" i="2"/>
  <c r="I869" i="2"/>
  <c r="H869" i="2"/>
  <c r="G869" i="2"/>
  <c r="Q868" i="2"/>
  <c r="P868" i="2"/>
  <c r="O868" i="2"/>
  <c r="N868" i="2"/>
  <c r="M868" i="2"/>
  <c r="L868" i="2"/>
  <c r="K868" i="2"/>
  <c r="J868" i="2"/>
  <c r="I868" i="2"/>
  <c r="H868" i="2"/>
  <c r="G868" i="2"/>
  <c r="Q867" i="2"/>
  <c r="P867" i="2"/>
  <c r="O867" i="2"/>
  <c r="N867" i="2"/>
  <c r="M867" i="2"/>
  <c r="L867" i="2"/>
  <c r="K867" i="2"/>
  <c r="J867" i="2"/>
  <c r="I867" i="2"/>
  <c r="H867" i="2"/>
  <c r="G867" i="2"/>
  <c r="Q866" i="2"/>
  <c r="P866" i="2"/>
  <c r="O866" i="2"/>
  <c r="N866" i="2"/>
  <c r="M866" i="2"/>
  <c r="L866" i="2"/>
  <c r="K866" i="2"/>
  <c r="J866" i="2"/>
  <c r="I866" i="2"/>
  <c r="H866" i="2"/>
  <c r="G866" i="2"/>
  <c r="Q865" i="2"/>
  <c r="P865" i="2"/>
  <c r="O865" i="2"/>
  <c r="N865" i="2"/>
  <c r="M865" i="2"/>
  <c r="L865" i="2"/>
  <c r="K865" i="2"/>
  <c r="J865" i="2"/>
  <c r="I865" i="2"/>
  <c r="H865" i="2"/>
  <c r="G865" i="2"/>
  <c r="Q864" i="2"/>
  <c r="P864" i="2"/>
  <c r="O864" i="2"/>
  <c r="N864" i="2"/>
  <c r="M864" i="2"/>
  <c r="L864" i="2"/>
  <c r="K864" i="2"/>
  <c r="J864" i="2"/>
  <c r="I864" i="2"/>
  <c r="H864" i="2"/>
  <c r="G864" i="2"/>
  <c r="Q863" i="2"/>
  <c r="P863" i="2"/>
  <c r="O863" i="2"/>
  <c r="N863" i="2"/>
  <c r="M863" i="2"/>
  <c r="L863" i="2"/>
  <c r="K863" i="2"/>
  <c r="J863" i="2"/>
  <c r="I863" i="2"/>
  <c r="H863" i="2"/>
  <c r="G863" i="2"/>
  <c r="Q862" i="2"/>
  <c r="P862" i="2"/>
  <c r="O862" i="2"/>
  <c r="N862" i="2"/>
  <c r="M862" i="2"/>
  <c r="L862" i="2"/>
  <c r="K862" i="2"/>
  <c r="J862" i="2"/>
  <c r="I862" i="2"/>
  <c r="H862" i="2"/>
  <c r="G862" i="2"/>
  <c r="Q861" i="2"/>
  <c r="P861" i="2"/>
  <c r="O861" i="2"/>
  <c r="N861" i="2"/>
  <c r="M861" i="2"/>
  <c r="L861" i="2"/>
  <c r="K861" i="2"/>
  <c r="J861" i="2"/>
  <c r="I861" i="2"/>
  <c r="H861" i="2"/>
  <c r="G861" i="2"/>
  <c r="Q860" i="2"/>
  <c r="P860" i="2"/>
  <c r="O860" i="2"/>
  <c r="N860" i="2"/>
  <c r="M860" i="2"/>
  <c r="L860" i="2"/>
  <c r="K860" i="2"/>
  <c r="J860" i="2"/>
  <c r="I860" i="2"/>
  <c r="H860" i="2"/>
  <c r="G860" i="2"/>
  <c r="Q859" i="2"/>
  <c r="P859" i="2"/>
  <c r="O859" i="2"/>
  <c r="N859" i="2"/>
  <c r="M859" i="2"/>
  <c r="L859" i="2"/>
  <c r="K859" i="2"/>
  <c r="J859" i="2"/>
  <c r="I859" i="2"/>
  <c r="H859" i="2"/>
  <c r="G859" i="2"/>
  <c r="Q858" i="2"/>
  <c r="P858" i="2"/>
  <c r="O858" i="2"/>
  <c r="N858" i="2"/>
  <c r="M858" i="2"/>
  <c r="L858" i="2"/>
  <c r="K858" i="2"/>
  <c r="J858" i="2"/>
  <c r="I858" i="2"/>
  <c r="H858" i="2"/>
  <c r="G858" i="2"/>
  <c r="Q857" i="2"/>
  <c r="P857" i="2"/>
  <c r="O857" i="2"/>
  <c r="N857" i="2"/>
  <c r="M857" i="2"/>
  <c r="L857" i="2"/>
  <c r="K857" i="2"/>
  <c r="J857" i="2"/>
  <c r="I857" i="2"/>
  <c r="H857" i="2"/>
  <c r="G857" i="2"/>
  <c r="Q856" i="2"/>
  <c r="P856" i="2"/>
  <c r="O856" i="2"/>
  <c r="N856" i="2"/>
  <c r="M856" i="2"/>
  <c r="L856" i="2"/>
  <c r="K856" i="2"/>
  <c r="J856" i="2"/>
  <c r="I856" i="2"/>
  <c r="H856" i="2"/>
  <c r="G856" i="2"/>
  <c r="Q855" i="2"/>
  <c r="P855" i="2"/>
  <c r="O855" i="2"/>
  <c r="N855" i="2"/>
  <c r="M855" i="2"/>
  <c r="L855" i="2"/>
  <c r="K855" i="2"/>
  <c r="J855" i="2"/>
  <c r="I855" i="2"/>
  <c r="H855" i="2"/>
  <c r="G855" i="2"/>
  <c r="Q854" i="2"/>
  <c r="P854" i="2"/>
  <c r="O854" i="2"/>
  <c r="N854" i="2"/>
  <c r="M854" i="2"/>
  <c r="L854" i="2"/>
  <c r="K854" i="2"/>
  <c r="J854" i="2"/>
  <c r="I854" i="2"/>
  <c r="H854" i="2"/>
  <c r="G854" i="2"/>
  <c r="Q853" i="2"/>
  <c r="P853" i="2"/>
  <c r="O853" i="2"/>
  <c r="N853" i="2"/>
  <c r="M853" i="2"/>
  <c r="L853" i="2"/>
  <c r="K853" i="2"/>
  <c r="J853" i="2"/>
  <c r="I853" i="2"/>
  <c r="H853" i="2"/>
  <c r="G853" i="2"/>
  <c r="Q852" i="2"/>
  <c r="P852" i="2"/>
  <c r="O852" i="2"/>
  <c r="N852" i="2"/>
  <c r="M852" i="2"/>
  <c r="L852" i="2"/>
  <c r="K852" i="2"/>
  <c r="J852" i="2"/>
  <c r="I852" i="2"/>
  <c r="H852" i="2"/>
  <c r="G852" i="2"/>
  <c r="Q851" i="2"/>
  <c r="P851" i="2"/>
  <c r="O851" i="2"/>
  <c r="N851" i="2"/>
  <c r="M851" i="2"/>
  <c r="L851" i="2"/>
  <c r="K851" i="2"/>
  <c r="J851" i="2"/>
  <c r="I851" i="2"/>
  <c r="H851" i="2"/>
  <c r="G851" i="2"/>
  <c r="Q850" i="2"/>
  <c r="P850" i="2"/>
  <c r="O850" i="2"/>
  <c r="N850" i="2"/>
  <c r="M850" i="2"/>
  <c r="L850" i="2"/>
  <c r="K850" i="2"/>
  <c r="J850" i="2"/>
  <c r="I850" i="2"/>
  <c r="H850" i="2"/>
  <c r="G850" i="2"/>
  <c r="Q849" i="2"/>
  <c r="P849" i="2"/>
  <c r="O849" i="2"/>
  <c r="N849" i="2"/>
  <c r="M849" i="2"/>
  <c r="L849" i="2"/>
  <c r="K849" i="2"/>
  <c r="J849" i="2"/>
  <c r="I849" i="2"/>
  <c r="H849" i="2"/>
  <c r="G849" i="2"/>
  <c r="Q848" i="2"/>
  <c r="P848" i="2"/>
  <c r="O848" i="2"/>
  <c r="N848" i="2"/>
  <c r="M848" i="2"/>
  <c r="L848" i="2"/>
  <c r="K848" i="2"/>
  <c r="J848" i="2"/>
  <c r="I848" i="2"/>
  <c r="H848" i="2"/>
  <c r="G848" i="2"/>
  <c r="Q847" i="2"/>
  <c r="P847" i="2"/>
  <c r="O847" i="2"/>
  <c r="N847" i="2"/>
  <c r="M847" i="2"/>
  <c r="L847" i="2"/>
  <c r="K847" i="2"/>
  <c r="J847" i="2"/>
  <c r="I847" i="2"/>
  <c r="H847" i="2"/>
  <c r="G847" i="2"/>
  <c r="Q846" i="2"/>
  <c r="P846" i="2"/>
  <c r="O846" i="2"/>
  <c r="N846" i="2"/>
  <c r="M846" i="2"/>
  <c r="L846" i="2"/>
  <c r="K846" i="2"/>
  <c r="J846" i="2"/>
  <c r="I846" i="2"/>
  <c r="H846" i="2"/>
  <c r="G846" i="2"/>
  <c r="Q845" i="2"/>
  <c r="P845" i="2"/>
  <c r="O845" i="2"/>
  <c r="N845" i="2"/>
  <c r="M845" i="2"/>
  <c r="L845" i="2"/>
  <c r="K845" i="2"/>
  <c r="J845" i="2"/>
  <c r="I845" i="2"/>
  <c r="H845" i="2"/>
  <c r="G845" i="2"/>
  <c r="Q844" i="2"/>
  <c r="P844" i="2"/>
  <c r="O844" i="2"/>
  <c r="N844" i="2"/>
  <c r="M844" i="2"/>
  <c r="L844" i="2"/>
  <c r="K844" i="2"/>
  <c r="J844" i="2"/>
  <c r="I844" i="2"/>
  <c r="H844" i="2"/>
  <c r="G844" i="2"/>
  <c r="Q843" i="2"/>
  <c r="P843" i="2"/>
  <c r="O843" i="2"/>
  <c r="N843" i="2"/>
  <c r="M843" i="2"/>
  <c r="L843" i="2"/>
  <c r="K843" i="2"/>
  <c r="J843" i="2"/>
  <c r="I843" i="2"/>
  <c r="H843" i="2"/>
  <c r="G843" i="2"/>
  <c r="Q842" i="2"/>
  <c r="P842" i="2"/>
  <c r="O842" i="2"/>
  <c r="N842" i="2"/>
  <c r="M842" i="2"/>
  <c r="L842" i="2"/>
  <c r="K842" i="2"/>
  <c r="J842" i="2"/>
  <c r="I842" i="2"/>
  <c r="H842" i="2"/>
  <c r="G842" i="2"/>
  <c r="Q841" i="2"/>
  <c r="P841" i="2"/>
  <c r="O841" i="2"/>
  <c r="N841" i="2"/>
  <c r="M841" i="2"/>
  <c r="L841" i="2"/>
  <c r="K841" i="2"/>
  <c r="J841" i="2"/>
  <c r="I841" i="2"/>
  <c r="H841" i="2"/>
  <c r="G841" i="2"/>
  <c r="Q840" i="2"/>
  <c r="P840" i="2"/>
  <c r="O840" i="2"/>
  <c r="N840" i="2"/>
  <c r="M840" i="2"/>
  <c r="L840" i="2"/>
  <c r="K840" i="2"/>
  <c r="J840" i="2"/>
  <c r="I840" i="2"/>
  <c r="H840" i="2"/>
  <c r="G840" i="2"/>
  <c r="Q839" i="2"/>
  <c r="P839" i="2"/>
  <c r="O839" i="2"/>
  <c r="N839" i="2"/>
  <c r="M839" i="2"/>
  <c r="L839" i="2"/>
  <c r="K839" i="2"/>
  <c r="J839" i="2"/>
  <c r="I839" i="2"/>
  <c r="H839" i="2"/>
  <c r="G839" i="2"/>
  <c r="Q838" i="2"/>
  <c r="P838" i="2"/>
  <c r="O838" i="2"/>
  <c r="N838" i="2"/>
  <c r="M838" i="2"/>
  <c r="L838" i="2"/>
  <c r="K838" i="2"/>
  <c r="J838" i="2"/>
  <c r="I838" i="2"/>
  <c r="H838" i="2"/>
  <c r="G838" i="2"/>
  <c r="Q837" i="2"/>
  <c r="P837" i="2"/>
  <c r="O837" i="2"/>
  <c r="N837" i="2"/>
  <c r="M837" i="2"/>
  <c r="L837" i="2"/>
  <c r="K837" i="2"/>
  <c r="J837" i="2"/>
  <c r="I837" i="2"/>
  <c r="H837" i="2"/>
  <c r="G837" i="2"/>
  <c r="Q836" i="2"/>
  <c r="P836" i="2"/>
  <c r="O836" i="2"/>
  <c r="N836" i="2"/>
  <c r="M836" i="2"/>
  <c r="L836" i="2"/>
  <c r="K836" i="2"/>
  <c r="J836" i="2"/>
  <c r="I836" i="2"/>
  <c r="H836" i="2"/>
  <c r="G836" i="2"/>
  <c r="Q835" i="2"/>
  <c r="P835" i="2"/>
  <c r="O835" i="2"/>
  <c r="N835" i="2"/>
  <c r="M835" i="2"/>
  <c r="L835" i="2"/>
  <c r="K835" i="2"/>
  <c r="J835" i="2"/>
  <c r="I835" i="2"/>
  <c r="H835" i="2"/>
  <c r="G835" i="2"/>
  <c r="Q834" i="2"/>
  <c r="P834" i="2"/>
  <c r="O834" i="2"/>
  <c r="N834" i="2"/>
  <c r="M834" i="2"/>
  <c r="L834" i="2"/>
  <c r="K834" i="2"/>
  <c r="J834" i="2"/>
  <c r="I834" i="2"/>
  <c r="H834" i="2"/>
  <c r="G834" i="2"/>
  <c r="Q833" i="2"/>
  <c r="P833" i="2"/>
  <c r="O833" i="2"/>
  <c r="N833" i="2"/>
  <c r="M833" i="2"/>
  <c r="L833" i="2"/>
  <c r="K833" i="2"/>
  <c r="J833" i="2"/>
  <c r="I833" i="2"/>
  <c r="H833" i="2"/>
  <c r="G833" i="2"/>
  <c r="Q832" i="2"/>
  <c r="P832" i="2"/>
  <c r="O832" i="2"/>
  <c r="N832" i="2"/>
  <c r="M832" i="2"/>
  <c r="L832" i="2"/>
  <c r="K832" i="2"/>
  <c r="J832" i="2"/>
  <c r="I832" i="2"/>
  <c r="H832" i="2"/>
  <c r="G832" i="2"/>
  <c r="Q831" i="2"/>
  <c r="P831" i="2"/>
  <c r="O831" i="2"/>
  <c r="N831" i="2"/>
  <c r="M831" i="2"/>
  <c r="L831" i="2"/>
  <c r="K831" i="2"/>
  <c r="J831" i="2"/>
  <c r="I831" i="2"/>
  <c r="H831" i="2"/>
  <c r="G831" i="2"/>
  <c r="Q830" i="2"/>
  <c r="P830" i="2"/>
  <c r="O830" i="2"/>
  <c r="N830" i="2"/>
  <c r="M830" i="2"/>
  <c r="L830" i="2"/>
  <c r="K830" i="2"/>
  <c r="J830" i="2"/>
  <c r="I830" i="2"/>
  <c r="H830" i="2"/>
  <c r="G830" i="2"/>
  <c r="Q829" i="2"/>
  <c r="P829" i="2"/>
  <c r="O829" i="2"/>
  <c r="N829" i="2"/>
  <c r="M829" i="2"/>
  <c r="L829" i="2"/>
  <c r="K829" i="2"/>
  <c r="J829" i="2"/>
  <c r="I829" i="2"/>
  <c r="H829" i="2"/>
  <c r="G829" i="2"/>
  <c r="Q828" i="2"/>
  <c r="P828" i="2"/>
  <c r="O828" i="2"/>
  <c r="N828" i="2"/>
  <c r="M828" i="2"/>
  <c r="L828" i="2"/>
  <c r="K828" i="2"/>
  <c r="J828" i="2"/>
  <c r="I828" i="2"/>
  <c r="H828" i="2"/>
  <c r="G828" i="2"/>
  <c r="Q827" i="2"/>
  <c r="P827" i="2"/>
  <c r="O827" i="2"/>
  <c r="N827" i="2"/>
  <c r="M827" i="2"/>
  <c r="L827" i="2"/>
  <c r="K827" i="2"/>
  <c r="J827" i="2"/>
  <c r="I827" i="2"/>
  <c r="H827" i="2"/>
  <c r="G827" i="2"/>
  <c r="Q826" i="2"/>
  <c r="P826" i="2"/>
  <c r="O826" i="2"/>
  <c r="N826" i="2"/>
  <c r="M826" i="2"/>
  <c r="L826" i="2"/>
  <c r="K826" i="2"/>
  <c r="J826" i="2"/>
  <c r="I826" i="2"/>
  <c r="H826" i="2"/>
  <c r="G826" i="2"/>
  <c r="Q825" i="2"/>
  <c r="P825" i="2"/>
  <c r="O825" i="2"/>
  <c r="N825" i="2"/>
  <c r="M825" i="2"/>
  <c r="L825" i="2"/>
  <c r="K825" i="2"/>
  <c r="J825" i="2"/>
  <c r="I825" i="2"/>
  <c r="H825" i="2"/>
  <c r="G825" i="2"/>
  <c r="Q824" i="2"/>
  <c r="P824" i="2"/>
  <c r="O824" i="2"/>
  <c r="N824" i="2"/>
  <c r="M824" i="2"/>
  <c r="L824" i="2"/>
  <c r="K824" i="2"/>
  <c r="J824" i="2"/>
  <c r="I824" i="2"/>
  <c r="H824" i="2"/>
  <c r="G824" i="2"/>
  <c r="Q823" i="2"/>
  <c r="P823" i="2"/>
  <c r="O823" i="2"/>
  <c r="N823" i="2"/>
  <c r="M823" i="2"/>
  <c r="L823" i="2"/>
  <c r="K823" i="2"/>
  <c r="J823" i="2"/>
  <c r="I823" i="2"/>
  <c r="H823" i="2"/>
  <c r="G823" i="2"/>
  <c r="Q822" i="2"/>
  <c r="P822" i="2"/>
  <c r="O822" i="2"/>
  <c r="N822" i="2"/>
  <c r="M822" i="2"/>
  <c r="L822" i="2"/>
  <c r="K822" i="2"/>
  <c r="J822" i="2"/>
  <c r="I822" i="2"/>
  <c r="H822" i="2"/>
  <c r="G822" i="2"/>
  <c r="Q821" i="2"/>
  <c r="P821" i="2"/>
  <c r="O821" i="2"/>
  <c r="N821" i="2"/>
  <c r="M821" i="2"/>
  <c r="L821" i="2"/>
  <c r="K821" i="2"/>
  <c r="J821" i="2"/>
  <c r="I821" i="2"/>
  <c r="H821" i="2"/>
  <c r="G821" i="2"/>
  <c r="Q820" i="2"/>
  <c r="P820" i="2"/>
  <c r="O820" i="2"/>
  <c r="N820" i="2"/>
  <c r="M820" i="2"/>
  <c r="L820" i="2"/>
  <c r="K820" i="2"/>
  <c r="J820" i="2"/>
  <c r="I820" i="2"/>
  <c r="H820" i="2"/>
  <c r="G820" i="2"/>
  <c r="Q819" i="2"/>
  <c r="P819" i="2"/>
  <c r="O819" i="2"/>
  <c r="N819" i="2"/>
  <c r="M819" i="2"/>
  <c r="L819" i="2"/>
  <c r="K819" i="2"/>
  <c r="J819" i="2"/>
  <c r="I819" i="2"/>
  <c r="H819" i="2"/>
  <c r="G819" i="2"/>
  <c r="Q818" i="2"/>
  <c r="P818" i="2"/>
  <c r="O818" i="2"/>
  <c r="N818" i="2"/>
  <c r="M818" i="2"/>
  <c r="L818" i="2"/>
  <c r="K818" i="2"/>
  <c r="J818" i="2"/>
  <c r="I818" i="2"/>
  <c r="H818" i="2"/>
  <c r="G818" i="2"/>
  <c r="Q817" i="2"/>
  <c r="P817" i="2"/>
  <c r="O817" i="2"/>
  <c r="N817" i="2"/>
  <c r="M817" i="2"/>
  <c r="L817" i="2"/>
  <c r="K817" i="2"/>
  <c r="J817" i="2"/>
  <c r="I817" i="2"/>
  <c r="H817" i="2"/>
  <c r="G817" i="2"/>
  <c r="Q816" i="2"/>
  <c r="P816" i="2"/>
  <c r="O816" i="2"/>
  <c r="N816" i="2"/>
  <c r="M816" i="2"/>
  <c r="L816" i="2"/>
  <c r="K816" i="2"/>
  <c r="J816" i="2"/>
  <c r="I816" i="2"/>
  <c r="H816" i="2"/>
  <c r="G816" i="2"/>
  <c r="Q815" i="2"/>
  <c r="P815" i="2"/>
  <c r="O815" i="2"/>
  <c r="N815" i="2"/>
  <c r="M815" i="2"/>
  <c r="L815" i="2"/>
  <c r="K815" i="2"/>
  <c r="J815" i="2"/>
  <c r="I815" i="2"/>
  <c r="H815" i="2"/>
  <c r="G815" i="2"/>
  <c r="Q814" i="2"/>
  <c r="P814" i="2"/>
  <c r="O814" i="2"/>
  <c r="N814" i="2"/>
  <c r="M814" i="2"/>
  <c r="L814" i="2"/>
  <c r="K814" i="2"/>
  <c r="J814" i="2"/>
  <c r="I814" i="2"/>
  <c r="H814" i="2"/>
  <c r="G814" i="2"/>
  <c r="Q813" i="2"/>
  <c r="P813" i="2"/>
  <c r="O813" i="2"/>
  <c r="N813" i="2"/>
  <c r="M813" i="2"/>
  <c r="L813" i="2"/>
  <c r="K813" i="2"/>
  <c r="J813" i="2"/>
  <c r="I813" i="2"/>
  <c r="H813" i="2"/>
  <c r="G813" i="2"/>
  <c r="Q812" i="2"/>
  <c r="P812" i="2"/>
  <c r="O812" i="2"/>
  <c r="N812" i="2"/>
  <c r="M812" i="2"/>
  <c r="L812" i="2"/>
  <c r="K812" i="2"/>
  <c r="J812" i="2"/>
  <c r="I812" i="2"/>
  <c r="H812" i="2"/>
  <c r="G812" i="2"/>
  <c r="Q811" i="2"/>
  <c r="P811" i="2"/>
  <c r="O811" i="2"/>
  <c r="N811" i="2"/>
  <c r="M811" i="2"/>
  <c r="L811" i="2"/>
  <c r="K811" i="2"/>
  <c r="J811" i="2"/>
  <c r="I811" i="2"/>
  <c r="H811" i="2"/>
  <c r="G811" i="2"/>
  <c r="Q810" i="2"/>
  <c r="P810" i="2"/>
  <c r="O810" i="2"/>
  <c r="N810" i="2"/>
  <c r="M810" i="2"/>
  <c r="L810" i="2"/>
  <c r="K810" i="2"/>
  <c r="J810" i="2"/>
  <c r="I810" i="2"/>
  <c r="H810" i="2"/>
  <c r="G810" i="2"/>
  <c r="Q809" i="2"/>
  <c r="P809" i="2"/>
  <c r="O809" i="2"/>
  <c r="N809" i="2"/>
  <c r="M809" i="2"/>
  <c r="L809" i="2"/>
  <c r="K809" i="2"/>
  <c r="J809" i="2"/>
  <c r="I809" i="2"/>
  <c r="H809" i="2"/>
  <c r="G809" i="2"/>
  <c r="Q808" i="2"/>
  <c r="P808" i="2"/>
  <c r="O808" i="2"/>
  <c r="N808" i="2"/>
  <c r="M808" i="2"/>
  <c r="L808" i="2"/>
  <c r="K808" i="2"/>
  <c r="J808" i="2"/>
  <c r="I808" i="2"/>
  <c r="H808" i="2"/>
  <c r="G808" i="2"/>
  <c r="Q807" i="2"/>
  <c r="P807" i="2"/>
  <c r="O807" i="2"/>
  <c r="N807" i="2"/>
  <c r="M807" i="2"/>
  <c r="L807" i="2"/>
  <c r="K807" i="2"/>
  <c r="J807" i="2"/>
  <c r="I807" i="2"/>
  <c r="H807" i="2"/>
  <c r="G807" i="2"/>
  <c r="Q806" i="2"/>
  <c r="P806" i="2"/>
  <c r="O806" i="2"/>
  <c r="N806" i="2"/>
  <c r="M806" i="2"/>
  <c r="L806" i="2"/>
  <c r="K806" i="2"/>
  <c r="J806" i="2"/>
  <c r="I806" i="2"/>
  <c r="H806" i="2"/>
  <c r="G806" i="2"/>
  <c r="Q805" i="2"/>
  <c r="P805" i="2"/>
  <c r="O805" i="2"/>
  <c r="N805" i="2"/>
  <c r="M805" i="2"/>
  <c r="L805" i="2"/>
  <c r="K805" i="2"/>
  <c r="J805" i="2"/>
  <c r="I805" i="2"/>
  <c r="H805" i="2"/>
  <c r="G805" i="2"/>
  <c r="Q804" i="2"/>
  <c r="P804" i="2"/>
  <c r="O804" i="2"/>
  <c r="N804" i="2"/>
  <c r="M804" i="2"/>
  <c r="L804" i="2"/>
  <c r="K804" i="2"/>
  <c r="J804" i="2"/>
  <c r="I804" i="2"/>
  <c r="H804" i="2"/>
  <c r="G804" i="2"/>
  <c r="Q803" i="2"/>
  <c r="P803" i="2"/>
  <c r="O803" i="2"/>
  <c r="N803" i="2"/>
  <c r="M803" i="2"/>
  <c r="L803" i="2"/>
  <c r="K803" i="2"/>
  <c r="J803" i="2"/>
  <c r="I803" i="2"/>
  <c r="H803" i="2"/>
  <c r="G803" i="2"/>
  <c r="Q802" i="2"/>
  <c r="P802" i="2"/>
  <c r="O802" i="2"/>
  <c r="N802" i="2"/>
  <c r="M802" i="2"/>
  <c r="L802" i="2"/>
  <c r="K802" i="2"/>
  <c r="J802" i="2"/>
  <c r="I802" i="2"/>
  <c r="H802" i="2"/>
  <c r="G802" i="2"/>
  <c r="Q801" i="2"/>
  <c r="P801" i="2"/>
  <c r="O801" i="2"/>
  <c r="N801" i="2"/>
  <c r="M801" i="2"/>
  <c r="L801" i="2"/>
  <c r="K801" i="2"/>
  <c r="J801" i="2"/>
  <c r="I801" i="2"/>
  <c r="H801" i="2"/>
  <c r="G801" i="2"/>
  <c r="Q800" i="2"/>
  <c r="P800" i="2"/>
  <c r="O800" i="2"/>
  <c r="N800" i="2"/>
  <c r="M800" i="2"/>
  <c r="L800" i="2"/>
  <c r="K800" i="2"/>
  <c r="J800" i="2"/>
  <c r="I800" i="2"/>
  <c r="H800" i="2"/>
  <c r="G800" i="2"/>
  <c r="Q799" i="2"/>
  <c r="P799" i="2"/>
  <c r="O799" i="2"/>
  <c r="N799" i="2"/>
  <c r="M799" i="2"/>
  <c r="L799" i="2"/>
  <c r="K799" i="2"/>
  <c r="J799" i="2"/>
  <c r="I799" i="2"/>
  <c r="H799" i="2"/>
  <c r="G799" i="2"/>
  <c r="Q798" i="2"/>
  <c r="P798" i="2"/>
  <c r="O798" i="2"/>
  <c r="N798" i="2"/>
  <c r="M798" i="2"/>
  <c r="L798" i="2"/>
  <c r="K798" i="2"/>
  <c r="J798" i="2"/>
  <c r="I798" i="2"/>
  <c r="H798" i="2"/>
  <c r="G798" i="2"/>
  <c r="Q797" i="2"/>
  <c r="P797" i="2"/>
  <c r="O797" i="2"/>
  <c r="N797" i="2"/>
  <c r="M797" i="2"/>
  <c r="L797" i="2"/>
  <c r="K797" i="2"/>
  <c r="J797" i="2"/>
  <c r="I797" i="2"/>
  <c r="H797" i="2"/>
  <c r="G797" i="2"/>
  <c r="Q796" i="2"/>
  <c r="P796" i="2"/>
  <c r="O796" i="2"/>
  <c r="N796" i="2"/>
  <c r="M796" i="2"/>
  <c r="L796" i="2"/>
  <c r="K796" i="2"/>
  <c r="J796" i="2"/>
  <c r="I796" i="2"/>
  <c r="H796" i="2"/>
  <c r="G796" i="2"/>
  <c r="Q795" i="2"/>
  <c r="P795" i="2"/>
  <c r="O795" i="2"/>
  <c r="N795" i="2"/>
  <c r="M795" i="2"/>
  <c r="L795" i="2"/>
  <c r="K795" i="2"/>
  <c r="J795" i="2"/>
  <c r="I795" i="2"/>
  <c r="H795" i="2"/>
  <c r="G795" i="2"/>
  <c r="Q794" i="2"/>
  <c r="P794" i="2"/>
  <c r="O794" i="2"/>
  <c r="N794" i="2"/>
  <c r="M794" i="2"/>
  <c r="L794" i="2"/>
  <c r="K794" i="2"/>
  <c r="J794" i="2"/>
  <c r="I794" i="2"/>
  <c r="H794" i="2"/>
  <c r="G794" i="2"/>
  <c r="Q793" i="2"/>
  <c r="P793" i="2"/>
  <c r="O793" i="2"/>
  <c r="N793" i="2"/>
  <c r="M793" i="2"/>
  <c r="L793" i="2"/>
  <c r="K793" i="2"/>
  <c r="J793" i="2"/>
  <c r="I793" i="2"/>
  <c r="H793" i="2"/>
  <c r="G793" i="2"/>
  <c r="Q792" i="2"/>
  <c r="P792" i="2"/>
  <c r="O792" i="2"/>
  <c r="N792" i="2"/>
  <c r="M792" i="2"/>
  <c r="L792" i="2"/>
  <c r="K792" i="2"/>
  <c r="J792" i="2"/>
  <c r="I792" i="2"/>
  <c r="H792" i="2"/>
  <c r="G792" i="2"/>
  <c r="Q791" i="2"/>
  <c r="P791" i="2"/>
  <c r="O791" i="2"/>
  <c r="N791" i="2"/>
  <c r="M791" i="2"/>
  <c r="L791" i="2"/>
  <c r="K791" i="2"/>
  <c r="J791" i="2"/>
  <c r="I791" i="2"/>
  <c r="H791" i="2"/>
  <c r="G791" i="2"/>
  <c r="Q790" i="2"/>
  <c r="P790" i="2"/>
  <c r="O790" i="2"/>
  <c r="N790" i="2"/>
  <c r="M790" i="2"/>
  <c r="L790" i="2"/>
  <c r="K790" i="2"/>
  <c r="J790" i="2"/>
  <c r="I790" i="2"/>
  <c r="H790" i="2"/>
  <c r="G790" i="2"/>
  <c r="Q789" i="2"/>
  <c r="P789" i="2"/>
  <c r="O789" i="2"/>
  <c r="N789" i="2"/>
  <c r="M789" i="2"/>
  <c r="L789" i="2"/>
  <c r="K789" i="2"/>
  <c r="J789" i="2"/>
  <c r="I789" i="2"/>
  <c r="H789" i="2"/>
  <c r="G789" i="2"/>
  <c r="Q788" i="2"/>
  <c r="P788" i="2"/>
  <c r="O788" i="2"/>
  <c r="N788" i="2"/>
  <c r="M788" i="2"/>
  <c r="L788" i="2"/>
  <c r="K788" i="2"/>
  <c r="J788" i="2"/>
  <c r="I788" i="2"/>
  <c r="H788" i="2"/>
  <c r="G788" i="2"/>
  <c r="Q787" i="2"/>
  <c r="P787" i="2"/>
  <c r="O787" i="2"/>
  <c r="N787" i="2"/>
  <c r="M787" i="2"/>
  <c r="L787" i="2"/>
  <c r="K787" i="2"/>
  <c r="J787" i="2"/>
  <c r="I787" i="2"/>
  <c r="H787" i="2"/>
  <c r="G787" i="2"/>
  <c r="Q786" i="2"/>
  <c r="P786" i="2"/>
  <c r="O786" i="2"/>
  <c r="N786" i="2"/>
  <c r="M786" i="2"/>
  <c r="L786" i="2"/>
  <c r="K786" i="2"/>
  <c r="J786" i="2"/>
  <c r="I786" i="2"/>
  <c r="H786" i="2"/>
  <c r="G786" i="2"/>
  <c r="Q785" i="2"/>
  <c r="P785" i="2"/>
  <c r="O785" i="2"/>
  <c r="N785" i="2"/>
  <c r="M785" i="2"/>
  <c r="L785" i="2"/>
  <c r="K785" i="2"/>
  <c r="J785" i="2"/>
  <c r="I785" i="2"/>
  <c r="H785" i="2"/>
  <c r="G785" i="2"/>
  <c r="Q784" i="2"/>
  <c r="P784" i="2"/>
  <c r="O784" i="2"/>
  <c r="N784" i="2"/>
  <c r="M784" i="2"/>
  <c r="L784" i="2"/>
  <c r="K784" i="2"/>
  <c r="J784" i="2"/>
  <c r="I784" i="2"/>
  <c r="H784" i="2"/>
  <c r="G784" i="2"/>
  <c r="Q783" i="2"/>
  <c r="P783" i="2"/>
  <c r="O783" i="2"/>
  <c r="N783" i="2"/>
  <c r="M783" i="2"/>
  <c r="L783" i="2"/>
  <c r="K783" i="2"/>
  <c r="J783" i="2"/>
  <c r="I783" i="2"/>
  <c r="H783" i="2"/>
  <c r="G783" i="2"/>
  <c r="Q782" i="2"/>
  <c r="P782" i="2"/>
  <c r="O782" i="2"/>
  <c r="N782" i="2"/>
  <c r="M782" i="2"/>
  <c r="L782" i="2"/>
  <c r="K782" i="2"/>
  <c r="J782" i="2"/>
  <c r="I782" i="2"/>
  <c r="H782" i="2"/>
  <c r="G782" i="2"/>
  <c r="Q781" i="2"/>
  <c r="P781" i="2"/>
  <c r="O781" i="2"/>
  <c r="N781" i="2"/>
  <c r="M781" i="2"/>
  <c r="L781" i="2"/>
  <c r="K781" i="2"/>
  <c r="J781" i="2"/>
  <c r="I781" i="2"/>
  <c r="H781" i="2"/>
  <c r="G781" i="2"/>
  <c r="Q780" i="2"/>
  <c r="P780" i="2"/>
  <c r="O780" i="2"/>
  <c r="N780" i="2"/>
  <c r="M780" i="2"/>
  <c r="L780" i="2"/>
  <c r="K780" i="2"/>
  <c r="J780" i="2"/>
  <c r="I780" i="2"/>
  <c r="H780" i="2"/>
  <c r="G780" i="2"/>
  <c r="Q779" i="2"/>
  <c r="P779" i="2"/>
  <c r="O779" i="2"/>
  <c r="N779" i="2"/>
  <c r="M779" i="2"/>
  <c r="L779" i="2"/>
  <c r="K779" i="2"/>
  <c r="J779" i="2"/>
  <c r="I779" i="2"/>
  <c r="H779" i="2"/>
  <c r="G779" i="2"/>
  <c r="Q778" i="2"/>
  <c r="P778" i="2"/>
  <c r="O778" i="2"/>
  <c r="N778" i="2"/>
  <c r="M778" i="2"/>
  <c r="L778" i="2"/>
  <c r="K778" i="2"/>
  <c r="J778" i="2"/>
  <c r="I778" i="2"/>
  <c r="H778" i="2"/>
  <c r="G778" i="2"/>
  <c r="Q777" i="2"/>
  <c r="P777" i="2"/>
  <c r="O777" i="2"/>
  <c r="N777" i="2"/>
  <c r="M777" i="2"/>
  <c r="L777" i="2"/>
  <c r="K777" i="2"/>
  <c r="J777" i="2"/>
  <c r="I777" i="2"/>
  <c r="H777" i="2"/>
  <c r="G777" i="2"/>
  <c r="Q776" i="2"/>
  <c r="P776" i="2"/>
  <c r="O776" i="2"/>
  <c r="N776" i="2"/>
  <c r="M776" i="2"/>
  <c r="L776" i="2"/>
  <c r="K776" i="2"/>
  <c r="J776" i="2"/>
  <c r="I776" i="2"/>
  <c r="H776" i="2"/>
  <c r="G776" i="2"/>
  <c r="Q775" i="2"/>
  <c r="P775" i="2"/>
  <c r="O775" i="2"/>
  <c r="N775" i="2"/>
  <c r="M775" i="2"/>
  <c r="L775" i="2"/>
  <c r="K775" i="2"/>
  <c r="J775" i="2"/>
  <c r="I775" i="2"/>
  <c r="H775" i="2"/>
  <c r="G775" i="2"/>
  <c r="Q774" i="2"/>
  <c r="P774" i="2"/>
  <c r="O774" i="2"/>
  <c r="N774" i="2"/>
  <c r="M774" i="2"/>
  <c r="L774" i="2"/>
  <c r="K774" i="2"/>
  <c r="J774" i="2"/>
  <c r="I774" i="2"/>
  <c r="H774" i="2"/>
  <c r="G774" i="2"/>
  <c r="Q773" i="2"/>
  <c r="P773" i="2"/>
  <c r="O773" i="2"/>
  <c r="N773" i="2"/>
  <c r="M773" i="2"/>
  <c r="L773" i="2"/>
  <c r="K773" i="2"/>
  <c r="J773" i="2"/>
  <c r="I773" i="2"/>
  <c r="H773" i="2"/>
  <c r="G773" i="2"/>
  <c r="Q772" i="2"/>
  <c r="P772" i="2"/>
  <c r="O772" i="2"/>
  <c r="N772" i="2"/>
  <c r="M772" i="2"/>
  <c r="L772" i="2"/>
  <c r="K772" i="2"/>
  <c r="J772" i="2"/>
  <c r="I772" i="2"/>
  <c r="H772" i="2"/>
  <c r="G772" i="2"/>
  <c r="Q771" i="2"/>
  <c r="P771" i="2"/>
  <c r="O771" i="2"/>
  <c r="N771" i="2"/>
  <c r="M771" i="2"/>
  <c r="L771" i="2"/>
  <c r="K771" i="2"/>
  <c r="J771" i="2"/>
  <c r="I771" i="2"/>
  <c r="H771" i="2"/>
  <c r="G771" i="2"/>
  <c r="Q770" i="2"/>
  <c r="P770" i="2"/>
  <c r="O770" i="2"/>
  <c r="N770" i="2"/>
  <c r="M770" i="2"/>
  <c r="L770" i="2"/>
  <c r="K770" i="2"/>
  <c r="J770" i="2"/>
  <c r="I770" i="2"/>
  <c r="H770" i="2"/>
  <c r="G770" i="2"/>
  <c r="Q769" i="2"/>
  <c r="P769" i="2"/>
  <c r="O769" i="2"/>
  <c r="N769" i="2"/>
  <c r="M769" i="2"/>
  <c r="L769" i="2"/>
  <c r="K769" i="2"/>
  <c r="J769" i="2"/>
  <c r="I769" i="2"/>
  <c r="H769" i="2"/>
  <c r="G769" i="2"/>
  <c r="Q768" i="2"/>
  <c r="P768" i="2"/>
  <c r="O768" i="2"/>
  <c r="N768" i="2"/>
  <c r="M768" i="2"/>
  <c r="L768" i="2"/>
  <c r="K768" i="2"/>
  <c r="J768" i="2"/>
  <c r="I768" i="2"/>
  <c r="H768" i="2"/>
  <c r="G768" i="2"/>
  <c r="Q767" i="2"/>
  <c r="P767" i="2"/>
  <c r="O767" i="2"/>
  <c r="N767" i="2"/>
  <c r="M767" i="2"/>
  <c r="L767" i="2"/>
  <c r="K767" i="2"/>
  <c r="J767" i="2"/>
  <c r="I767" i="2"/>
  <c r="H767" i="2"/>
  <c r="G767" i="2"/>
  <c r="Q766" i="2"/>
  <c r="P766" i="2"/>
  <c r="O766" i="2"/>
  <c r="N766" i="2"/>
  <c r="M766" i="2"/>
  <c r="L766" i="2"/>
  <c r="K766" i="2"/>
  <c r="J766" i="2"/>
  <c r="I766" i="2"/>
  <c r="H766" i="2"/>
  <c r="G766" i="2"/>
  <c r="Q765" i="2"/>
  <c r="P765" i="2"/>
  <c r="O765" i="2"/>
  <c r="N765" i="2"/>
  <c r="M765" i="2"/>
  <c r="L765" i="2"/>
  <c r="K765" i="2"/>
  <c r="J765" i="2"/>
  <c r="I765" i="2"/>
  <c r="H765" i="2"/>
  <c r="G765" i="2"/>
  <c r="Q764" i="2"/>
  <c r="P764" i="2"/>
  <c r="O764" i="2"/>
  <c r="N764" i="2"/>
  <c r="M764" i="2"/>
  <c r="L764" i="2"/>
  <c r="K764" i="2"/>
  <c r="J764" i="2"/>
  <c r="I764" i="2"/>
  <c r="H764" i="2"/>
  <c r="G764" i="2"/>
  <c r="Q763" i="2"/>
  <c r="P763" i="2"/>
  <c r="O763" i="2"/>
  <c r="N763" i="2"/>
  <c r="M763" i="2"/>
  <c r="L763" i="2"/>
  <c r="K763" i="2"/>
  <c r="J763" i="2"/>
  <c r="I763" i="2"/>
  <c r="H763" i="2"/>
  <c r="G763" i="2"/>
  <c r="Q762" i="2"/>
  <c r="P762" i="2"/>
  <c r="O762" i="2"/>
  <c r="N762" i="2"/>
  <c r="M762" i="2"/>
  <c r="L762" i="2"/>
  <c r="K762" i="2"/>
  <c r="J762" i="2"/>
  <c r="I762" i="2"/>
  <c r="H762" i="2"/>
  <c r="G762" i="2"/>
  <c r="Q761" i="2"/>
  <c r="P761" i="2"/>
  <c r="O761" i="2"/>
  <c r="N761" i="2"/>
  <c r="M761" i="2"/>
  <c r="L761" i="2"/>
  <c r="K761" i="2"/>
  <c r="J761" i="2"/>
  <c r="I761" i="2"/>
  <c r="H761" i="2"/>
  <c r="G761" i="2"/>
  <c r="Q760" i="2"/>
  <c r="P760" i="2"/>
  <c r="O760" i="2"/>
  <c r="N760" i="2"/>
  <c r="M760" i="2"/>
  <c r="L760" i="2"/>
  <c r="K760" i="2"/>
  <c r="J760" i="2"/>
  <c r="I760" i="2"/>
  <c r="H760" i="2"/>
  <c r="G760" i="2"/>
  <c r="Q759" i="2"/>
  <c r="P759" i="2"/>
  <c r="O759" i="2"/>
  <c r="N759" i="2"/>
  <c r="M759" i="2"/>
  <c r="L759" i="2"/>
  <c r="K759" i="2"/>
  <c r="J759" i="2"/>
  <c r="I759" i="2"/>
  <c r="H759" i="2"/>
  <c r="G759" i="2"/>
  <c r="Q758" i="2"/>
  <c r="P758" i="2"/>
  <c r="O758" i="2"/>
  <c r="N758" i="2"/>
  <c r="M758" i="2"/>
  <c r="L758" i="2"/>
  <c r="K758" i="2"/>
  <c r="J758" i="2"/>
  <c r="I758" i="2"/>
  <c r="H758" i="2"/>
  <c r="G758" i="2"/>
  <c r="Q757" i="2"/>
  <c r="P757" i="2"/>
  <c r="O757" i="2"/>
  <c r="N757" i="2"/>
  <c r="M757" i="2"/>
  <c r="L757" i="2"/>
  <c r="K757" i="2"/>
  <c r="J757" i="2"/>
  <c r="I757" i="2"/>
  <c r="H757" i="2"/>
  <c r="G757" i="2"/>
  <c r="Q756" i="2"/>
  <c r="P756" i="2"/>
  <c r="O756" i="2"/>
  <c r="N756" i="2"/>
  <c r="M756" i="2"/>
  <c r="L756" i="2"/>
  <c r="K756" i="2"/>
  <c r="J756" i="2"/>
  <c r="I756" i="2"/>
  <c r="H756" i="2"/>
  <c r="G756" i="2"/>
  <c r="Q755" i="2"/>
  <c r="P755" i="2"/>
  <c r="O755" i="2"/>
  <c r="N755" i="2"/>
  <c r="M755" i="2"/>
  <c r="L755" i="2"/>
  <c r="K755" i="2"/>
  <c r="J755" i="2"/>
  <c r="I755" i="2"/>
  <c r="H755" i="2"/>
  <c r="G755" i="2"/>
  <c r="Q754" i="2"/>
  <c r="P754" i="2"/>
  <c r="O754" i="2"/>
  <c r="N754" i="2"/>
  <c r="M754" i="2"/>
  <c r="L754" i="2"/>
  <c r="K754" i="2"/>
  <c r="J754" i="2"/>
  <c r="I754" i="2"/>
  <c r="H754" i="2"/>
  <c r="G754" i="2"/>
  <c r="Q753" i="2"/>
  <c r="P753" i="2"/>
  <c r="O753" i="2"/>
  <c r="N753" i="2"/>
  <c r="M753" i="2"/>
  <c r="L753" i="2"/>
  <c r="K753" i="2"/>
  <c r="J753" i="2"/>
  <c r="I753" i="2"/>
  <c r="H753" i="2"/>
  <c r="G753" i="2"/>
  <c r="Q752" i="2"/>
  <c r="P752" i="2"/>
  <c r="O752" i="2"/>
  <c r="N752" i="2"/>
  <c r="M752" i="2"/>
  <c r="L752" i="2"/>
  <c r="K752" i="2"/>
  <c r="J752" i="2"/>
  <c r="I752" i="2"/>
  <c r="H752" i="2"/>
  <c r="G752" i="2"/>
  <c r="Q751" i="2"/>
  <c r="P751" i="2"/>
  <c r="O751" i="2"/>
  <c r="N751" i="2"/>
  <c r="M751" i="2"/>
  <c r="L751" i="2"/>
  <c r="K751" i="2"/>
  <c r="J751" i="2"/>
  <c r="I751" i="2"/>
  <c r="H751" i="2"/>
  <c r="G751" i="2"/>
  <c r="Q750" i="2"/>
  <c r="P750" i="2"/>
  <c r="O750" i="2"/>
  <c r="N750" i="2"/>
  <c r="M750" i="2"/>
  <c r="L750" i="2"/>
  <c r="K750" i="2"/>
  <c r="J750" i="2"/>
  <c r="I750" i="2"/>
  <c r="H750" i="2"/>
  <c r="G750" i="2"/>
  <c r="Q749" i="2"/>
  <c r="P749" i="2"/>
  <c r="O749" i="2"/>
  <c r="N749" i="2"/>
  <c r="M749" i="2"/>
  <c r="L749" i="2"/>
  <c r="K749" i="2"/>
  <c r="J749" i="2"/>
  <c r="I749" i="2"/>
  <c r="H749" i="2"/>
  <c r="G749" i="2"/>
  <c r="Q748" i="2"/>
  <c r="P748" i="2"/>
  <c r="O748" i="2"/>
  <c r="N748" i="2"/>
  <c r="M748" i="2"/>
  <c r="L748" i="2"/>
  <c r="K748" i="2"/>
  <c r="J748" i="2"/>
  <c r="I748" i="2"/>
  <c r="H748" i="2"/>
  <c r="G748" i="2"/>
  <c r="Q747" i="2"/>
  <c r="P747" i="2"/>
  <c r="O747" i="2"/>
  <c r="N747" i="2"/>
  <c r="M747" i="2"/>
  <c r="L747" i="2"/>
  <c r="K747" i="2"/>
  <c r="J747" i="2"/>
  <c r="I747" i="2"/>
  <c r="H747" i="2"/>
  <c r="G747" i="2"/>
  <c r="Q746" i="2"/>
  <c r="P746" i="2"/>
  <c r="O746" i="2"/>
  <c r="N746" i="2"/>
  <c r="M746" i="2"/>
  <c r="L746" i="2"/>
  <c r="K746" i="2"/>
  <c r="J746" i="2"/>
  <c r="I746" i="2"/>
  <c r="H746" i="2"/>
  <c r="G746" i="2"/>
  <c r="Q745" i="2"/>
  <c r="P745" i="2"/>
  <c r="O745" i="2"/>
  <c r="N745" i="2"/>
  <c r="M745" i="2"/>
  <c r="L745" i="2"/>
  <c r="K745" i="2"/>
  <c r="J745" i="2"/>
  <c r="I745" i="2"/>
  <c r="H745" i="2"/>
  <c r="G745" i="2"/>
  <c r="Q744" i="2"/>
  <c r="P744" i="2"/>
  <c r="O744" i="2"/>
  <c r="N744" i="2"/>
  <c r="M744" i="2"/>
  <c r="L744" i="2"/>
  <c r="K744" i="2"/>
  <c r="J744" i="2"/>
  <c r="I744" i="2"/>
  <c r="H744" i="2"/>
  <c r="G744" i="2"/>
  <c r="Q743" i="2"/>
  <c r="P743" i="2"/>
  <c r="O743" i="2"/>
  <c r="N743" i="2"/>
  <c r="M743" i="2"/>
  <c r="L743" i="2"/>
  <c r="K743" i="2"/>
  <c r="J743" i="2"/>
  <c r="I743" i="2"/>
  <c r="H743" i="2"/>
  <c r="G743" i="2"/>
  <c r="Q742" i="2"/>
  <c r="P742" i="2"/>
  <c r="O742" i="2"/>
  <c r="N742" i="2"/>
  <c r="M742" i="2"/>
  <c r="L742" i="2"/>
  <c r="K742" i="2"/>
  <c r="J742" i="2"/>
  <c r="I742" i="2"/>
  <c r="H742" i="2"/>
  <c r="G742" i="2"/>
  <c r="Q741" i="2"/>
  <c r="P741" i="2"/>
  <c r="O741" i="2"/>
  <c r="N741" i="2"/>
  <c r="M741" i="2"/>
  <c r="L741" i="2"/>
  <c r="K741" i="2"/>
  <c r="J741" i="2"/>
  <c r="I741" i="2"/>
  <c r="H741" i="2"/>
  <c r="G741" i="2"/>
  <c r="Q740" i="2"/>
  <c r="P740" i="2"/>
  <c r="O740" i="2"/>
  <c r="N740" i="2"/>
  <c r="M740" i="2"/>
  <c r="L740" i="2"/>
  <c r="K740" i="2"/>
  <c r="J740" i="2"/>
  <c r="I740" i="2"/>
  <c r="H740" i="2"/>
  <c r="G740" i="2"/>
  <c r="Q739" i="2"/>
  <c r="P739" i="2"/>
  <c r="O739" i="2"/>
  <c r="N739" i="2"/>
  <c r="M739" i="2"/>
  <c r="L739" i="2"/>
  <c r="K739" i="2"/>
  <c r="J739" i="2"/>
  <c r="I739" i="2"/>
  <c r="H739" i="2"/>
  <c r="G739" i="2"/>
  <c r="Q738" i="2"/>
  <c r="P738" i="2"/>
  <c r="O738" i="2"/>
  <c r="N738" i="2"/>
  <c r="M738" i="2"/>
  <c r="L738" i="2"/>
  <c r="K738" i="2"/>
  <c r="J738" i="2"/>
  <c r="I738" i="2"/>
  <c r="H738" i="2"/>
  <c r="G738" i="2"/>
  <c r="Q737" i="2"/>
  <c r="P737" i="2"/>
  <c r="O737" i="2"/>
  <c r="N737" i="2"/>
  <c r="M737" i="2"/>
  <c r="L737" i="2"/>
  <c r="K737" i="2"/>
  <c r="J737" i="2"/>
  <c r="I737" i="2"/>
  <c r="H737" i="2"/>
  <c r="G737" i="2"/>
  <c r="Q736" i="2"/>
  <c r="P736" i="2"/>
  <c r="O736" i="2"/>
  <c r="N736" i="2"/>
  <c r="M736" i="2"/>
  <c r="L736" i="2"/>
  <c r="K736" i="2"/>
  <c r="J736" i="2"/>
  <c r="I736" i="2"/>
  <c r="H736" i="2"/>
  <c r="G736" i="2"/>
  <c r="Q735" i="2"/>
  <c r="P735" i="2"/>
  <c r="O735" i="2"/>
  <c r="N735" i="2"/>
  <c r="M735" i="2"/>
  <c r="L735" i="2"/>
  <c r="K735" i="2"/>
  <c r="J735" i="2"/>
  <c r="I735" i="2"/>
  <c r="H735" i="2"/>
  <c r="G735" i="2"/>
  <c r="Q734" i="2"/>
  <c r="P734" i="2"/>
  <c r="O734" i="2"/>
  <c r="N734" i="2"/>
  <c r="M734" i="2"/>
  <c r="L734" i="2"/>
  <c r="K734" i="2"/>
  <c r="J734" i="2"/>
  <c r="I734" i="2"/>
  <c r="H734" i="2"/>
  <c r="G734" i="2"/>
  <c r="Q733" i="2"/>
  <c r="P733" i="2"/>
  <c r="O733" i="2"/>
  <c r="N733" i="2"/>
  <c r="M733" i="2"/>
  <c r="L733" i="2"/>
  <c r="K733" i="2"/>
  <c r="J733" i="2"/>
  <c r="I733" i="2"/>
  <c r="H733" i="2"/>
  <c r="G733" i="2"/>
  <c r="Q732" i="2"/>
  <c r="P732" i="2"/>
  <c r="O732" i="2"/>
  <c r="N732" i="2"/>
  <c r="M732" i="2"/>
  <c r="L732" i="2"/>
  <c r="K732" i="2"/>
  <c r="J732" i="2"/>
  <c r="I732" i="2"/>
  <c r="H732" i="2"/>
  <c r="G732" i="2"/>
  <c r="Q731" i="2"/>
  <c r="P731" i="2"/>
  <c r="O731" i="2"/>
  <c r="N731" i="2"/>
  <c r="M731" i="2"/>
  <c r="L731" i="2"/>
  <c r="K731" i="2"/>
  <c r="J731" i="2"/>
  <c r="I731" i="2"/>
  <c r="H731" i="2"/>
  <c r="G731" i="2"/>
  <c r="Q730" i="2"/>
  <c r="P730" i="2"/>
  <c r="O730" i="2"/>
  <c r="N730" i="2"/>
  <c r="M730" i="2"/>
  <c r="L730" i="2"/>
  <c r="K730" i="2"/>
  <c r="J730" i="2"/>
  <c r="I730" i="2"/>
  <c r="H730" i="2"/>
  <c r="G730" i="2"/>
  <c r="Q729" i="2"/>
  <c r="P729" i="2"/>
  <c r="O729" i="2"/>
  <c r="N729" i="2"/>
  <c r="M729" i="2"/>
  <c r="L729" i="2"/>
  <c r="K729" i="2"/>
  <c r="J729" i="2"/>
  <c r="I729" i="2"/>
  <c r="H729" i="2"/>
  <c r="G729" i="2"/>
  <c r="Q728" i="2"/>
  <c r="P728" i="2"/>
  <c r="O728" i="2"/>
  <c r="N728" i="2"/>
  <c r="M728" i="2"/>
  <c r="L728" i="2"/>
  <c r="K728" i="2"/>
  <c r="J728" i="2"/>
  <c r="I728" i="2"/>
  <c r="H728" i="2"/>
  <c r="G728" i="2"/>
  <c r="Q727" i="2"/>
  <c r="P727" i="2"/>
  <c r="O727" i="2"/>
  <c r="N727" i="2"/>
  <c r="M727" i="2"/>
  <c r="L727" i="2"/>
  <c r="K727" i="2"/>
  <c r="J727" i="2"/>
  <c r="I727" i="2"/>
  <c r="H727" i="2"/>
  <c r="G727" i="2"/>
  <c r="Q726" i="2"/>
  <c r="P726" i="2"/>
  <c r="O726" i="2"/>
  <c r="N726" i="2"/>
  <c r="M726" i="2"/>
  <c r="L726" i="2"/>
  <c r="K726" i="2"/>
  <c r="J726" i="2"/>
  <c r="I726" i="2"/>
  <c r="H726" i="2"/>
  <c r="G726" i="2"/>
  <c r="Q725" i="2"/>
  <c r="P725" i="2"/>
  <c r="O725" i="2"/>
  <c r="N725" i="2"/>
  <c r="M725" i="2"/>
  <c r="L725" i="2"/>
  <c r="K725" i="2"/>
  <c r="J725" i="2"/>
  <c r="I725" i="2"/>
  <c r="H725" i="2"/>
  <c r="G725" i="2"/>
  <c r="Q724" i="2"/>
  <c r="P724" i="2"/>
  <c r="O724" i="2"/>
  <c r="N724" i="2"/>
  <c r="M724" i="2"/>
  <c r="L724" i="2"/>
  <c r="K724" i="2"/>
  <c r="J724" i="2"/>
  <c r="I724" i="2"/>
  <c r="H724" i="2"/>
  <c r="G724" i="2"/>
  <c r="Q723" i="2"/>
  <c r="P723" i="2"/>
  <c r="O723" i="2"/>
  <c r="N723" i="2"/>
  <c r="M723" i="2"/>
  <c r="L723" i="2"/>
  <c r="K723" i="2"/>
  <c r="J723" i="2"/>
  <c r="I723" i="2"/>
  <c r="H723" i="2"/>
  <c r="G723" i="2"/>
  <c r="Q722" i="2"/>
  <c r="P722" i="2"/>
  <c r="O722" i="2"/>
  <c r="N722" i="2"/>
  <c r="M722" i="2"/>
  <c r="L722" i="2"/>
  <c r="K722" i="2"/>
  <c r="J722" i="2"/>
  <c r="I722" i="2"/>
  <c r="H722" i="2"/>
  <c r="G722" i="2"/>
  <c r="Q721" i="2"/>
  <c r="P721" i="2"/>
  <c r="O721" i="2"/>
  <c r="N721" i="2"/>
  <c r="M721" i="2"/>
  <c r="L721" i="2"/>
  <c r="K721" i="2"/>
  <c r="J721" i="2"/>
  <c r="I721" i="2"/>
  <c r="H721" i="2"/>
  <c r="G721" i="2"/>
  <c r="Q720" i="2"/>
  <c r="P720" i="2"/>
  <c r="O720" i="2"/>
  <c r="N720" i="2"/>
  <c r="M720" i="2"/>
  <c r="L720" i="2"/>
  <c r="K720" i="2"/>
  <c r="J720" i="2"/>
  <c r="I720" i="2"/>
  <c r="H720" i="2"/>
  <c r="G720" i="2"/>
  <c r="Q719" i="2"/>
  <c r="P719" i="2"/>
  <c r="O719" i="2"/>
  <c r="N719" i="2"/>
  <c r="M719" i="2"/>
  <c r="L719" i="2"/>
  <c r="K719" i="2"/>
  <c r="J719" i="2"/>
  <c r="I719" i="2"/>
  <c r="H719" i="2"/>
  <c r="G719" i="2"/>
  <c r="Q718" i="2"/>
  <c r="P718" i="2"/>
  <c r="O718" i="2"/>
  <c r="N718" i="2"/>
  <c r="M718" i="2"/>
  <c r="L718" i="2"/>
  <c r="K718" i="2"/>
  <c r="J718" i="2"/>
  <c r="I718" i="2"/>
  <c r="H718" i="2"/>
  <c r="G718" i="2"/>
  <c r="Q717" i="2"/>
  <c r="P717" i="2"/>
  <c r="O717" i="2"/>
  <c r="N717" i="2"/>
  <c r="M717" i="2"/>
  <c r="L717" i="2"/>
  <c r="K717" i="2"/>
  <c r="J717" i="2"/>
  <c r="I717" i="2"/>
  <c r="H717" i="2"/>
  <c r="G717" i="2"/>
  <c r="Q716" i="2"/>
  <c r="P716" i="2"/>
  <c r="O716" i="2"/>
  <c r="N716" i="2"/>
  <c r="M716" i="2"/>
  <c r="L716" i="2"/>
  <c r="K716" i="2"/>
  <c r="J716" i="2"/>
  <c r="I716" i="2"/>
  <c r="H716" i="2"/>
  <c r="G716" i="2"/>
  <c r="Q715" i="2"/>
  <c r="P715" i="2"/>
  <c r="O715" i="2"/>
  <c r="N715" i="2"/>
  <c r="M715" i="2"/>
  <c r="L715" i="2"/>
  <c r="K715" i="2"/>
  <c r="J715" i="2"/>
  <c r="I715" i="2"/>
  <c r="H715" i="2"/>
  <c r="G715" i="2"/>
  <c r="Q714" i="2"/>
  <c r="P714" i="2"/>
  <c r="O714" i="2"/>
  <c r="N714" i="2"/>
  <c r="M714" i="2"/>
  <c r="L714" i="2"/>
  <c r="K714" i="2"/>
  <c r="J714" i="2"/>
  <c r="I714" i="2"/>
  <c r="H714" i="2"/>
  <c r="G714" i="2"/>
  <c r="Q713" i="2"/>
  <c r="P713" i="2"/>
  <c r="O713" i="2"/>
  <c r="N713" i="2"/>
  <c r="M713" i="2"/>
  <c r="L713" i="2"/>
  <c r="K713" i="2"/>
  <c r="J713" i="2"/>
  <c r="I713" i="2"/>
  <c r="H713" i="2"/>
  <c r="G713" i="2"/>
  <c r="Q712" i="2"/>
  <c r="P712" i="2"/>
  <c r="O712" i="2"/>
  <c r="N712" i="2"/>
  <c r="M712" i="2"/>
  <c r="L712" i="2"/>
  <c r="K712" i="2"/>
  <c r="J712" i="2"/>
  <c r="I712" i="2"/>
  <c r="H712" i="2"/>
  <c r="G712" i="2"/>
  <c r="Q711" i="2"/>
  <c r="P711" i="2"/>
  <c r="O711" i="2"/>
  <c r="N711" i="2"/>
  <c r="M711" i="2"/>
  <c r="L711" i="2"/>
  <c r="K711" i="2"/>
  <c r="J711" i="2"/>
  <c r="I711" i="2"/>
  <c r="H711" i="2"/>
  <c r="G711" i="2"/>
  <c r="Q710" i="2"/>
  <c r="P710" i="2"/>
  <c r="O710" i="2"/>
  <c r="N710" i="2"/>
  <c r="M710" i="2"/>
  <c r="L710" i="2"/>
  <c r="K710" i="2"/>
  <c r="J710" i="2"/>
  <c r="I710" i="2"/>
  <c r="H710" i="2"/>
  <c r="G710" i="2"/>
  <c r="Q709" i="2"/>
  <c r="P709" i="2"/>
  <c r="O709" i="2"/>
  <c r="N709" i="2"/>
  <c r="M709" i="2"/>
  <c r="L709" i="2"/>
  <c r="K709" i="2"/>
  <c r="J709" i="2"/>
  <c r="I709" i="2"/>
  <c r="H709" i="2"/>
  <c r="G709" i="2"/>
  <c r="Q708" i="2"/>
  <c r="P708" i="2"/>
  <c r="O708" i="2"/>
  <c r="N708" i="2"/>
  <c r="M708" i="2"/>
  <c r="L708" i="2"/>
  <c r="K708" i="2"/>
  <c r="J708" i="2"/>
  <c r="I708" i="2"/>
  <c r="H708" i="2"/>
  <c r="G708" i="2"/>
  <c r="Q707" i="2"/>
  <c r="P707" i="2"/>
  <c r="O707" i="2"/>
  <c r="N707" i="2"/>
  <c r="M707" i="2"/>
  <c r="L707" i="2"/>
  <c r="K707" i="2"/>
  <c r="J707" i="2"/>
  <c r="I707" i="2"/>
  <c r="H707" i="2"/>
  <c r="G707" i="2"/>
  <c r="Q706" i="2"/>
  <c r="P706" i="2"/>
  <c r="O706" i="2"/>
  <c r="N706" i="2"/>
  <c r="M706" i="2"/>
  <c r="L706" i="2"/>
  <c r="K706" i="2"/>
  <c r="J706" i="2"/>
  <c r="I706" i="2"/>
  <c r="H706" i="2"/>
  <c r="G706" i="2"/>
  <c r="Q705" i="2"/>
  <c r="P705" i="2"/>
  <c r="O705" i="2"/>
  <c r="N705" i="2"/>
  <c r="M705" i="2"/>
  <c r="L705" i="2"/>
  <c r="K705" i="2"/>
  <c r="J705" i="2"/>
  <c r="I705" i="2"/>
  <c r="H705" i="2"/>
  <c r="G705" i="2"/>
  <c r="Q704" i="2"/>
  <c r="P704" i="2"/>
  <c r="O704" i="2"/>
  <c r="N704" i="2"/>
  <c r="M704" i="2"/>
  <c r="L704" i="2"/>
  <c r="K704" i="2"/>
  <c r="J704" i="2"/>
  <c r="I704" i="2"/>
  <c r="H704" i="2"/>
  <c r="G704" i="2"/>
  <c r="Q703" i="2"/>
  <c r="P703" i="2"/>
  <c r="O703" i="2"/>
  <c r="N703" i="2"/>
  <c r="M703" i="2"/>
  <c r="L703" i="2"/>
  <c r="K703" i="2"/>
  <c r="J703" i="2"/>
  <c r="I703" i="2"/>
  <c r="H703" i="2"/>
  <c r="G703" i="2"/>
  <c r="Q702" i="2"/>
  <c r="P702" i="2"/>
  <c r="O702" i="2"/>
  <c r="N702" i="2"/>
  <c r="M702" i="2"/>
  <c r="L702" i="2"/>
  <c r="K702" i="2"/>
  <c r="J702" i="2"/>
  <c r="I702" i="2"/>
  <c r="H702" i="2"/>
  <c r="G702" i="2"/>
  <c r="Q701" i="2"/>
  <c r="P701" i="2"/>
  <c r="O701" i="2"/>
  <c r="N701" i="2"/>
  <c r="M701" i="2"/>
  <c r="L701" i="2"/>
  <c r="K701" i="2"/>
  <c r="J701" i="2"/>
  <c r="I701" i="2"/>
  <c r="H701" i="2"/>
  <c r="G701" i="2"/>
  <c r="Q700" i="2"/>
  <c r="P700" i="2"/>
  <c r="O700" i="2"/>
  <c r="N700" i="2"/>
  <c r="M700" i="2"/>
  <c r="L700" i="2"/>
  <c r="K700" i="2"/>
  <c r="J700" i="2"/>
  <c r="I700" i="2"/>
  <c r="H700" i="2"/>
  <c r="G700" i="2"/>
  <c r="Q699" i="2"/>
  <c r="P699" i="2"/>
  <c r="O699" i="2"/>
  <c r="N699" i="2"/>
  <c r="M699" i="2"/>
  <c r="L699" i="2"/>
  <c r="K699" i="2"/>
  <c r="J699" i="2"/>
  <c r="I699" i="2"/>
  <c r="H699" i="2"/>
  <c r="G699" i="2"/>
  <c r="Q698" i="2"/>
  <c r="P698" i="2"/>
  <c r="O698" i="2"/>
  <c r="N698" i="2"/>
  <c r="M698" i="2"/>
  <c r="L698" i="2"/>
  <c r="K698" i="2"/>
  <c r="J698" i="2"/>
  <c r="I698" i="2"/>
  <c r="H698" i="2"/>
  <c r="G698" i="2"/>
  <c r="Q697" i="2"/>
  <c r="P697" i="2"/>
  <c r="O697" i="2"/>
  <c r="N697" i="2"/>
  <c r="M697" i="2"/>
  <c r="L697" i="2"/>
  <c r="K697" i="2"/>
  <c r="J697" i="2"/>
  <c r="I697" i="2"/>
  <c r="H697" i="2"/>
  <c r="G697" i="2"/>
  <c r="Q696" i="2"/>
  <c r="P696" i="2"/>
  <c r="O696" i="2"/>
  <c r="N696" i="2"/>
  <c r="M696" i="2"/>
  <c r="L696" i="2"/>
  <c r="K696" i="2"/>
  <c r="J696" i="2"/>
  <c r="I696" i="2"/>
  <c r="H696" i="2"/>
  <c r="G696" i="2"/>
  <c r="Q695" i="2"/>
  <c r="P695" i="2"/>
  <c r="O695" i="2"/>
  <c r="N695" i="2"/>
  <c r="M695" i="2"/>
  <c r="L695" i="2"/>
  <c r="K695" i="2"/>
  <c r="J695" i="2"/>
  <c r="I695" i="2"/>
  <c r="H695" i="2"/>
  <c r="G695" i="2"/>
  <c r="Q694" i="2"/>
  <c r="P694" i="2"/>
  <c r="O694" i="2"/>
  <c r="N694" i="2"/>
  <c r="M694" i="2"/>
  <c r="L694" i="2"/>
  <c r="K694" i="2"/>
  <c r="J694" i="2"/>
  <c r="I694" i="2"/>
  <c r="H694" i="2"/>
  <c r="G694" i="2"/>
  <c r="Q693" i="2"/>
  <c r="P693" i="2"/>
  <c r="O693" i="2"/>
  <c r="N693" i="2"/>
  <c r="M693" i="2"/>
  <c r="L693" i="2"/>
  <c r="K693" i="2"/>
  <c r="J693" i="2"/>
  <c r="I693" i="2"/>
  <c r="H693" i="2"/>
  <c r="G693" i="2"/>
  <c r="Q692" i="2"/>
  <c r="P692" i="2"/>
  <c r="O692" i="2"/>
  <c r="N692" i="2"/>
  <c r="M692" i="2"/>
  <c r="L692" i="2"/>
  <c r="K692" i="2"/>
  <c r="J692" i="2"/>
  <c r="I692" i="2"/>
  <c r="H692" i="2"/>
  <c r="G692" i="2"/>
  <c r="Q691" i="2"/>
  <c r="P691" i="2"/>
  <c r="O691" i="2"/>
  <c r="N691" i="2"/>
  <c r="M691" i="2"/>
  <c r="L691" i="2"/>
  <c r="K691" i="2"/>
  <c r="J691" i="2"/>
  <c r="I691" i="2"/>
  <c r="H691" i="2"/>
  <c r="G691" i="2"/>
  <c r="Q690" i="2"/>
  <c r="P690" i="2"/>
  <c r="O690" i="2"/>
  <c r="N690" i="2"/>
  <c r="M690" i="2"/>
  <c r="L690" i="2"/>
  <c r="K690" i="2"/>
  <c r="J690" i="2"/>
  <c r="I690" i="2"/>
  <c r="H690" i="2"/>
  <c r="G690" i="2"/>
  <c r="Q689" i="2"/>
  <c r="P689" i="2"/>
  <c r="O689" i="2"/>
  <c r="N689" i="2"/>
  <c r="M689" i="2"/>
  <c r="L689" i="2"/>
  <c r="K689" i="2"/>
  <c r="J689" i="2"/>
  <c r="I689" i="2"/>
  <c r="H689" i="2"/>
  <c r="G689" i="2"/>
  <c r="Q688" i="2"/>
  <c r="P688" i="2"/>
  <c r="O688" i="2"/>
  <c r="N688" i="2"/>
  <c r="M688" i="2"/>
  <c r="L688" i="2"/>
  <c r="K688" i="2"/>
  <c r="J688" i="2"/>
  <c r="I688" i="2"/>
  <c r="H688" i="2"/>
  <c r="G688" i="2"/>
  <c r="Q687" i="2"/>
  <c r="P687" i="2"/>
  <c r="O687" i="2"/>
  <c r="N687" i="2"/>
  <c r="M687" i="2"/>
  <c r="L687" i="2"/>
  <c r="K687" i="2"/>
  <c r="J687" i="2"/>
  <c r="I687" i="2"/>
  <c r="H687" i="2"/>
  <c r="G687" i="2"/>
  <c r="Q686" i="2"/>
  <c r="P686" i="2"/>
  <c r="O686" i="2"/>
  <c r="N686" i="2"/>
  <c r="M686" i="2"/>
  <c r="L686" i="2"/>
  <c r="K686" i="2"/>
  <c r="J686" i="2"/>
  <c r="I686" i="2"/>
  <c r="H686" i="2"/>
  <c r="G686" i="2"/>
  <c r="Q685" i="2"/>
  <c r="P685" i="2"/>
  <c r="O685" i="2"/>
  <c r="N685" i="2"/>
  <c r="M685" i="2"/>
  <c r="L685" i="2"/>
  <c r="K685" i="2"/>
  <c r="J685" i="2"/>
  <c r="I685" i="2"/>
  <c r="H685" i="2"/>
  <c r="G685" i="2"/>
  <c r="Q684" i="2"/>
  <c r="P684" i="2"/>
  <c r="O684" i="2"/>
  <c r="N684" i="2"/>
  <c r="M684" i="2"/>
  <c r="L684" i="2"/>
  <c r="K684" i="2"/>
  <c r="J684" i="2"/>
  <c r="I684" i="2"/>
  <c r="H684" i="2"/>
  <c r="G684" i="2"/>
  <c r="Q683" i="2"/>
  <c r="P683" i="2"/>
  <c r="O683" i="2"/>
  <c r="N683" i="2"/>
  <c r="M683" i="2"/>
  <c r="L683" i="2"/>
  <c r="K683" i="2"/>
  <c r="J683" i="2"/>
  <c r="I683" i="2"/>
  <c r="H683" i="2"/>
  <c r="G683" i="2"/>
  <c r="Q682" i="2"/>
  <c r="P682" i="2"/>
  <c r="O682" i="2"/>
  <c r="N682" i="2"/>
  <c r="M682" i="2"/>
  <c r="L682" i="2"/>
  <c r="K682" i="2"/>
  <c r="J682" i="2"/>
  <c r="I682" i="2"/>
  <c r="H682" i="2"/>
  <c r="G682" i="2"/>
  <c r="Q681" i="2"/>
  <c r="P681" i="2"/>
  <c r="O681" i="2"/>
  <c r="N681" i="2"/>
  <c r="M681" i="2"/>
  <c r="L681" i="2"/>
  <c r="K681" i="2"/>
  <c r="J681" i="2"/>
  <c r="I681" i="2"/>
  <c r="H681" i="2"/>
  <c r="G681" i="2"/>
  <c r="Q680" i="2"/>
  <c r="P680" i="2"/>
  <c r="O680" i="2"/>
  <c r="N680" i="2"/>
  <c r="M680" i="2"/>
  <c r="L680" i="2"/>
  <c r="K680" i="2"/>
  <c r="J680" i="2"/>
  <c r="I680" i="2"/>
  <c r="H680" i="2"/>
  <c r="G680" i="2"/>
  <c r="Q679" i="2"/>
  <c r="P679" i="2"/>
  <c r="O679" i="2"/>
  <c r="N679" i="2"/>
  <c r="M679" i="2"/>
  <c r="L679" i="2"/>
  <c r="K679" i="2"/>
  <c r="J679" i="2"/>
  <c r="I679" i="2"/>
  <c r="H679" i="2"/>
  <c r="G679" i="2"/>
  <c r="Q678" i="2"/>
  <c r="P678" i="2"/>
  <c r="O678" i="2"/>
  <c r="N678" i="2"/>
  <c r="M678" i="2"/>
  <c r="L678" i="2"/>
  <c r="K678" i="2"/>
  <c r="J678" i="2"/>
  <c r="I678" i="2"/>
  <c r="H678" i="2"/>
  <c r="G678" i="2"/>
  <c r="Q677" i="2"/>
  <c r="P677" i="2"/>
  <c r="O677" i="2"/>
  <c r="N677" i="2"/>
  <c r="M677" i="2"/>
  <c r="L677" i="2"/>
  <c r="K677" i="2"/>
  <c r="J677" i="2"/>
  <c r="I677" i="2"/>
  <c r="H677" i="2"/>
  <c r="G677" i="2"/>
  <c r="Q676" i="2"/>
  <c r="P676" i="2"/>
  <c r="O676" i="2"/>
  <c r="N676" i="2"/>
  <c r="M676" i="2"/>
  <c r="L676" i="2"/>
  <c r="K676" i="2"/>
  <c r="J676" i="2"/>
  <c r="I676" i="2"/>
  <c r="H676" i="2"/>
  <c r="G676" i="2"/>
  <c r="Q675" i="2"/>
  <c r="P675" i="2"/>
  <c r="O675" i="2"/>
  <c r="N675" i="2"/>
  <c r="M675" i="2"/>
  <c r="L675" i="2"/>
  <c r="K675" i="2"/>
  <c r="J675" i="2"/>
  <c r="I675" i="2"/>
  <c r="H675" i="2"/>
  <c r="G675" i="2"/>
  <c r="Q674" i="2"/>
  <c r="P674" i="2"/>
  <c r="O674" i="2"/>
  <c r="N674" i="2"/>
  <c r="M674" i="2"/>
  <c r="L674" i="2"/>
  <c r="K674" i="2"/>
  <c r="J674" i="2"/>
  <c r="I674" i="2"/>
  <c r="H674" i="2"/>
  <c r="G674" i="2"/>
  <c r="Q673" i="2"/>
  <c r="P673" i="2"/>
  <c r="O673" i="2"/>
  <c r="N673" i="2"/>
  <c r="M673" i="2"/>
  <c r="L673" i="2"/>
  <c r="K673" i="2"/>
  <c r="J673" i="2"/>
  <c r="I673" i="2"/>
  <c r="H673" i="2"/>
  <c r="G673" i="2"/>
  <c r="Q672" i="2"/>
  <c r="P672" i="2"/>
  <c r="O672" i="2"/>
  <c r="N672" i="2"/>
  <c r="M672" i="2"/>
  <c r="L672" i="2"/>
  <c r="K672" i="2"/>
  <c r="J672" i="2"/>
  <c r="I672" i="2"/>
  <c r="H672" i="2"/>
  <c r="G672" i="2"/>
  <c r="Q671" i="2"/>
  <c r="P671" i="2"/>
  <c r="O671" i="2"/>
  <c r="N671" i="2"/>
  <c r="M671" i="2"/>
  <c r="L671" i="2"/>
  <c r="K671" i="2"/>
  <c r="J671" i="2"/>
  <c r="I671" i="2"/>
  <c r="H671" i="2"/>
  <c r="G671" i="2"/>
  <c r="Q670" i="2"/>
  <c r="P670" i="2"/>
  <c r="O670" i="2"/>
  <c r="N670" i="2"/>
  <c r="M670" i="2"/>
  <c r="L670" i="2"/>
  <c r="K670" i="2"/>
  <c r="J670" i="2"/>
  <c r="I670" i="2"/>
  <c r="H670" i="2"/>
  <c r="G670" i="2"/>
  <c r="Q669" i="2"/>
  <c r="P669" i="2"/>
  <c r="O669" i="2"/>
  <c r="N669" i="2"/>
  <c r="M669" i="2"/>
  <c r="L669" i="2"/>
  <c r="K669" i="2"/>
  <c r="J669" i="2"/>
  <c r="I669" i="2"/>
  <c r="H669" i="2"/>
  <c r="G669" i="2"/>
  <c r="Q668" i="2"/>
  <c r="P668" i="2"/>
  <c r="O668" i="2"/>
  <c r="N668" i="2"/>
  <c r="M668" i="2"/>
  <c r="L668" i="2"/>
  <c r="K668" i="2"/>
  <c r="J668" i="2"/>
  <c r="I668" i="2"/>
  <c r="H668" i="2"/>
  <c r="G668" i="2"/>
  <c r="Q667" i="2"/>
  <c r="P667" i="2"/>
  <c r="O667" i="2"/>
  <c r="N667" i="2"/>
  <c r="M667" i="2"/>
  <c r="L667" i="2"/>
  <c r="K667" i="2"/>
  <c r="J667" i="2"/>
  <c r="I667" i="2"/>
  <c r="H667" i="2"/>
  <c r="G667" i="2"/>
  <c r="Q666" i="2"/>
  <c r="P666" i="2"/>
  <c r="O666" i="2"/>
  <c r="N666" i="2"/>
  <c r="M666" i="2"/>
  <c r="L666" i="2"/>
  <c r="K666" i="2"/>
  <c r="J666" i="2"/>
  <c r="I666" i="2"/>
  <c r="H666" i="2"/>
  <c r="G666" i="2"/>
  <c r="Q665" i="2"/>
  <c r="P665" i="2"/>
  <c r="O665" i="2"/>
  <c r="N665" i="2"/>
  <c r="M665" i="2"/>
  <c r="L665" i="2"/>
  <c r="K665" i="2"/>
  <c r="J665" i="2"/>
  <c r="I665" i="2"/>
  <c r="H665" i="2"/>
  <c r="G665" i="2"/>
  <c r="Q664" i="2"/>
  <c r="P664" i="2"/>
  <c r="O664" i="2"/>
  <c r="N664" i="2"/>
  <c r="M664" i="2"/>
  <c r="L664" i="2"/>
  <c r="K664" i="2"/>
  <c r="J664" i="2"/>
  <c r="I664" i="2"/>
  <c r="H664" i="2"/>
  <c r="G664" i="2"/>
  <c r="Q663" i="2"/>
  <c r="P663" i="2"/>
  <c r="O663" i="2"/>
  <c r="N663" i="2"/>
  <c r="M663" i="2"/>
  <c r="L663" i="2"/>
  <c r="K663" i="2"/>
  <c r="J663" i="2"/>
  <c r="I663" i="2"/>
  <c r="H663" i="2"/>
  <c r="G663" i="2"/>
  <c r="Q662" i="2"/>
  <c r="P662" i="2"/>
  <c r="O662" i="2"/>
  <c r="N662" i="2"/>
  <c r="M662" i="2"/>
  <c r="L662" i="2"/>
  <c r="K662" i="2"/>
  <c r="J662" i="2"/>
  <c r="I662" i="2"/>
  <c r="H662" i="2"/>
  <c r="G662" i="2"/>
  <c r="Q661" i="2"/>
  <c r="P661" i="2"/>
  <c r="O661" i="2"/>
  <c r="N661" i="2"/>
  <c r="M661" i="2"/>
  <c r="L661" i="2"/>
  <c r="K661" i="2"/>
  <c r="J661" i="2"/>
  <c r="I661" i="2"/>
  <c r="H661" i="2"/>
  <c r="G661" i="2"/>
  <c r="Q660" i="2"/>
  <c r="P660" i="2"/>
  <c r="O660" i="2"/>
  <c r="N660" i="2"/>
  <c r="M660" i="2"/>
  <c r="L660" i="2"/>
  <c r="K660" i="2"/>
  <c r="J660" i="2"/>
  <c r="I660" i="2"/>
  <c r="H660" i="2"/>
  <c r="G660" i="2"/>
  <c r="Q659" i="2"/>
  <c r="P659" i="2"/>
  <c r="O659" i="2"/>
  <c r="N659" i="2"/>
  <c r="M659" i="2"/>
  <c r="L659" i="2"/>
  <c r="K659" i="2"/>
  <c r="J659" i="2"/>
  <c r="I659" i="2"/>
  <c r="H659" i="2"/>
  <c r="G659" i="2"/>
  <c r="Q658" i="2"/>
  <c r="P658" i="2"/>
  <c r="O658" i="2"/>
  <c r="N658" i="2"/>
  <c r="M658" i="2"/>
  <c r="L658" i="2"/>
  <c r="K658" i="2"/>
  <c r="J658" i="2"/>
  <c r="I658" i="2"/>
  <c r="H658" i="2"/>
  <c r="G658" i="2"/>
  <c r="Q657" i="2"/>
  <c r="P657" i="2"/>
  <c r="O657" i="2"/>
  <c r="N657" i="2"/>
  <c r="M657" i="2"/>
  <c r="L657" i="2"/>
  <c r="K657" i="2"/>
  <c r="J657" i="2"/>
  <c r="I657" i="2"/>
  <c r="H657" i="2"/>
  <c r="G657" i="2"/>
  <c r="Q656" i="2"/>
  <c r="P656" i="2"/>
  <c r="O656" i="2"/>
  <c r="N656" i="2"/>
  <c r="M656" i="2"/>
  <c r="L656" i="2"/>
  <c r="K656" i="2"/>
  <c r="J656" i="2"/>
  <c r="I656" i="2"/>
  <c r="H656" i="2"/>
  <c r="G656" i="2"/>
  <c r="Q655" i="2"/>
  <c r="P655" i="2"/>
  <c r="O655" i="2"/>
  <c r="N655" i="2"/>
  <c r="M655" i="2"/>
  <c r="L655" i="2"/>
  <c r="K655" i="2"/>
  <c r="J655" i="2"/>
  <c r="I655" i="2"/>
  <c r="H655" i="2"/>
  <c r="G655" i="2"/>
  <c r="Q654" i="2"/>
  <c r="P654" i="2"/>
  <c r="O654" i="2"/>
  <c r="N654" i="2"/>
  <c r="M654" i="2"/>
  <c r="L654" i="2"/>
  <c r="K654" i="2"/>
  <c r="J654" i="2"/>
  <c r="I654" i="2"/>
  <c r="H654" i="2"/>
  <c r="G654" i="2"/>
  <c r="Q653" i="2"/>
  <c r="P653" i="2"/>
  <c r="O653" i="2"/>
  <c r="N653" i="2"/>
  <c r="M653" i="2"/>
  <c r="L653" i="2"/>
  <c r="K653" i="2"/>
  <c r="J653" i="2"/>
  <c r="I653" i="2"/>
  <c r="H653" i="2"/>
  <c r="G653" i="2"/>
  <c r="Q652" i="2"/>
  <c r="P652" i="2"/>
  <c r="O652" i="2"/>
  <c r="N652" i="2"/>
  <c r="M652" i="2"/>
  <c r="L652" i="2"/>
  <c r="K652" i="2"/>
  <c r="J652" i="2"/>
  <c r="I652" i="2"/>
  <c r="H652" i="2"/>
  <c r="G652" i="2"/>
  <c r="Q651" i="2"/>
  <c r="P651" i="2"/>
  <c r="O651" i="2"/>
  <c r="N651" i="2"/>
  <c r="M651" i="2"/>
  <c r="L651" i="2"/>
  <c r="K651" i="2"/>
  <c r="J651" i="2"/>
  <c r="I651" i="2"/>
  <c r="H651" i="2"/>
  <c r="G651" i="2"/>
  <c r="Q650" i="2"/>
  <c r="P650" i="2"/>
  <c r="O650" i="2"/>
  <c r="N650" i="2"/>
  <c r="M650" i="2"/>
  <c r="L650" i="2"/>
  <c r="K650" i="2"/>
  <c r="J650" i="2"/>
  <c r="I650" i="2"/>
  <c r="H650" i="2"/>
  <c r="G650" i="2"/>
  <c r="Q649" i="2"/>
  <c r="P649" i="2"/>
  <c r="O649" i="2"/>
  <c r="N649" i="2"/>
  <c r="M649" i="2"/>
  <c r="L649" i="2"/>
  <c r="K649" i="2"/>
  <c r="J649" i="2"/>
  <c r="I649" i="2"/>
  <c r="H649" i="2"/>
  <c r="G649" i="2"/>
  <c r="Q648" i="2"/>
  <c r="P648" i="2"/>
  <c r="O648" i="2"/>
  <c r="N648" i="2"/>
  <c r="M648" i="2"/>
  <c r="L648" i="2"/>
  <c r="K648" i="2"/>
  <c r="J648" i="2"/>
  <c r="I648" i="2"/>
  <c r="H648" i="2"/>
  <c r="G648" i="2"/>
  <c r="Q647" i="2"/>
  <c r="P647" i="2"/>
  <c r="O647" i="2"/>
  <c r="N647" i="2"/>
  <c r="M647" i="2"/>
  <c r="L647" i="2"/>
  <c r="K647" i="2"/>
  <c r="J647" i="2"/>
  <c r="I647" i="2"/>
  <c r="H647" i="2"/>
  <c r="G647" i="2"/>
  <c r="Q646" i="2"/>
  <c r="P646" i="2"/>
  <c r="O646" i="2"/>
  <c r="N646" i="2"/>
  <c r="M646" i="2"/>
  <c r="L646" i="2"/>
  <c r="K646" i="2"/>
  <c r="J646" i="2"/>
  <c r="I646" i="2"/>
  <c r="H646" i="2"/>
  <c r="G646" i="2"/>
  <c r="Q645" i="2"/>
  <c r="P645" i="2"/>
  <c r="O645" i="2"/>
  <c r="N645" i="2"/>
  <c r="M645" i="2"/>
  <c r="L645" i="2"/>
  <c r="K645" i="2"/>
  <c r="J645" i="2"/>
  <c r="I645" i="2"/>
  <c r="H645" i="2"/>
  <c r="G645" i="2"/>
  <c r="Q644" i="2"/>
  <c r="P644" i="2"/>
  <c r="O644" i="2"/>
  <c r="N644" i="2"/>
  <c r="M644" i="2"/>
  <c r="L644" i="2"/>
  <c r="K644" i="2"/>
  <c r="J644" i="2"/>
  <c r="I644" i="2"/>
  <c r="H644" i="2"/>
  <c r="G644" i="2"/>
  <c r="Q643" i="2"/>
  <c r="P643" i="2"/>
  <c r="O643" i="2"/>
  <c r="N643" i="2"/>
  <c r="M643" i="2"/>
  <c r="L643" i="2"/>
  <c r="K643" i="2"/>
  <c r="J643" i="2"/>
  <c r="I643" i="2"/>
  <c r="H643" i="2"/>
  <c r="G643" i="2"/>
  <c r="Q642" i="2"/>
  <c r="P642" i="2"/>
  <c r="O642" i="2"/>
  <c r="N642" i="2"/>
  <c r="M642" i="2"/>
  <c r="L642" i="2"/>
  <c r="K642" i="2"/>
  <c r="J642" i="2"/>
  <c r="I642" i="2"/>
  <c r="H642" i="2"/>
  <c r="G642" i="2"/>
  <c r="Q641" i="2"/>
  <c r="P641" i="2"/>
  <c r="O641" i="2"/>
  <c r="N641" i="2"/>
  <c r="M641" i="2"/>
  <c r="L641" i="2"/>
  <c r="K641" i="2"/>
  <c r="J641" i="2"/>
  <c r="I641" i="2"/>
  <c r="H641" i="2"/>
  <c r="G641" i="2"/>
  <c r="Q640" i="2"/>
  <c r="P640" i="2"/>
  <c r="O640" i="2"/>
  <c r="N640" i="2"/>
  <c r="M640" i="2"/>
  <c r="L640" i="2"/>
  <c r="K640" i="2"/>
  <c r="J640" i="2"/>
  <c r="I640" i="2"/>
  <c r="H640" i="2"/>
  <c r="G640" i="2"/>
  <c r="Q639" i="2"/>
  <c r="P639" i="2"/>
  <c r="O639" i="2"/>
  <c r="N639" i="2"/>
  <c r="M639" i="2"/>
  <c r="L639" i="2"/>
  <c r="K639" i="2"/>
  <c r="J639" i="2"/>
  <c r="I639" i="2"/>
  <c r="H639" i="2"/>
  <c r="G639" i="2"/>
  <c r="Q638" i="2"/>
  <c r="P638" i="2"/>
  <c r="O638" i="2"/>
  <c r="N638" i="2"/>
  <c r="M638" i="2"/>
  <c r="L638" i="2"/>
  <c r="K638" i="2"/>
  <c r="J638" i="2"/>
  <c r="I638" i="2"/>
  <c r="H638" i="2"/>
  <c r="G638" i="2"/>
  <c r="Q637" i="2"/>
  <c r="P637" i="2"/>
  <c r="O637" i="2"/>
  <c r="N637" i="2"/>
  <c r="M637" i="2"/>
  <c r="L637" i="2"/>
  <c r="K637" i="2"/>
  <c r="J637" i="2"/>
  <c r="I637" i="2"/>
  <c r="H637" i="2"/>
  <c r="G637" i="2"/>
  <c r="Q636" i="2"/>
  <c r="P636" i="2"/>
  <c r="O636" i="2"/>
  <c r="N636" i="2"/>
  <c r="M636" i="2"/>
  <c r="L636" i="2"/>
  <c r="K636" i="2"/>
  <c r="J636" i="2"/>
  <c r="I636" i="2"/>
  <c r="H636" i="2"/>
  <c r="G636" i="2"/>
  <c r="Q635" i="2"/>
  <c r="P635" i="2"/>
  <c r="O635" i="2"/>
  <c r="N635" i="2"/>
  <c r="M635" i="2"/>
  <c r="L635" i="2"/>
  <c r="K635" i="2"/>
  <c r="J635" i="2"/>
  <c r="I635" i="2"/>
  <c r="H635" i="2"/>
  <c r="G635" i="2"/>
  <c r="Q634" i="2"/>
  <c r="P634" i="2"/>
  <c r="O634" i="2"/>
  <c r="N634" i="2"/>
  <c r="M634" i="2"/>
  <c r="L634" i="2"/>
  <c r="K634" i="2"/>
  <c r="J634" i="2"/>
  <c r="I634" i="2"/>
  <c r="H634" i="2"/>
  <c r="G634" i="2"/>
  <c r="Q633" i="2"/>
  <c r="P633" i="2"/>
  <c r="O633" i="2"/>
  <c r="N633" i="2"/>
  <c r="M633" i="2"/>
  <c r="L633" i="2"/>
  <c r="K633" i="2"/>
  <c r="J633" i="2"/>
  <c r="I633" i="2"/>
  <c r="H633" i="2"/>
  <c r="G633" i="2"/>
  <c r="Q632" i="2"/>
  <c r="P632" i="2"/>
  <c r="O632" i="2"/>
  <c r="N632" i="2"/>
  <c r="M632" i="2"/>
  <c r="L632" i="2"/>
  <c r="K632" i="2"/>
  <c r="J632" i="2"/>
  <c r="I632" i="2"/>
  <c r="H632" i="2"/>
  <c r="G632" i="2"/>
  <c r="Q631" i="2"/>
  <c r="P631" i="2"/>
  <c r="O631" i="2"/>
  <c r="N631" i="2"/>
  <c r="M631" i="2"/>
  <c r="L631" i="2"/>
  <c r="K631" i="2"/>
  <c r="J631" i="2"/>
  <c r="I631" i="2"/>
  <c r="H631" i="2"/>
  <c r="G631" i="2"/>
  <c r="Q630" i="2"/>
  <c r="P630" i="2"/>
  <c r="O630" i="2"/>
  <c r="N630" i="2"/>
  <c r="M630" i="2"/>
  <c r="L630" i="2"/>
  <c r="K630" i="2"/>
  <c r="J630" i="2"/>
  <c r="I630" i="2"/>
  <c r="H630" i="2"/>
  <c r="G630" i="2"/>
  <c r="Q629" i="2"/>
  <c r="P629" i="2"/>
  <c r="O629" i="2"/>
  <c r="N629" i="2"/>
  <c r="M629" i="2"/>
  <c r="L629" i="2"/>
  <c r="K629" i="2"/>
  <c r="J629" i="2"/>
  <c r="I629" i="2"/>
  <c r="H629" i="2"/>
  <c r="G629" i="2"/>
  <c r="Q628" i="2"/>
  <c r="P628" i="2"/>
  <c r="O628" i="2"/>
  <c r="N628" i="2"/>
  <c r="M628" i="2"/>
  <c r="L628" i="2"/>
  <c r="K628" i="2"/>
  <c r="J628" i="2"/>
  <c r="I628" i="2"/>
  <c r="H628" i="2"/>
  <c r="G628" i="2"/>
  <c r="Q627" i="2"/>
  <c r="P627" i="2"/>
  <c r="O627" i="2"/>
  <c r="N627" i="2"/>
  <c r="M627" i="2"/>
  <c r="L627" i="2"/>
  <c r="K627" i="2"/>
  <c r="J627" i="2"/>
  <c r="I627" i="2"/>
  <c r="H627" i="2"/>
  <c r="G627" i="2"/>
  <c r="Q626" i="2"/>
  <c r="P626" i="2"/>
  <c r="O626" i="2"/>
  <c r="N626" i="2"/>
  <c r="M626" i="2"/>
  <c r="L626" i="2"/>
  <c r="K626" i="2"/>
  <c r="J626" i="2"/>
  <c r="I626" i="2"/>
  <c r="H626" i="2"/>
  <c r="G626" i="2"/>
  <c r="Q625" i="2"/>
  <c r="P625" i="2"/>
  <c r="O625" i="2"/>
  <c r="N625" i="2"/>
  <c r="M625" i="2"/>
  <c r="L625" i="2"/>
  <c r="K625" i="2"/>
  <c r="J625" i="2"/>
  <c r="I625" i="2"/>
  <c r="H625" i="2"/>
  <c r="G625" i="2"/>
  <c r="Q624" i="2"/>
  <c r="P624" i="2"/>
  <c r="O624" i="2"/>
  <c r="N624" i="2"/>
  <c r="M624" i="2"/>
  <c r="L624" i="2"/>
  <c r="K624" i="2"/>
  <c r="J624" i="2"/>
  <c r="I624" i="2"/>
  <c r="H624" i="2"/>
  <c r="G624" i="2"/>
  <c r="Q623" i="2"/>
  <c r="P623" i="2"/>
  <c r="O623" i="2"/>
  <c r="N623" i="2"/>
  <c r="M623" i="2"/>
  <c r="L623" i="2"/>
  <c r="K623" i="2"/>
  <c r="J623" i="2"/>
  <c r="I623" i="2"/>
  <c r="H623" i="2"/>
  <c r="G623" i="2"/>
  <c r="Q622" i="2"/>
  <c r="P622" i="2"/>
  <c r="O622" i="2"/>
  <c r="N622" i="2"/>
  <c r="M622" i="2"/>
  <c r="L622" i="2"/>
  <c r="K622" i="2"/>
  <c r="J622" i="2"/>
  <c r="I622" i="2"/>
  <c r="H622" i="2"/>
  <c r="G622" i="2"/>
  <c r="Q621" i="2"/>
  <c r="P621" i="2"/>
  <c r="O621" i="2"/>
  <c r="N621" i="2"/>
  <c r="M621" i="2"/>
  <c r="L621" i="2"/>
  <c r="K621" i="2"/>
  <c r="J621" i="2"/>
  <c r="I621" i="2"/>
  <c r="H621" i="2"/>
  <c r="G621" i="2"/>
  <c r="Q620" i="2"/>
  <c r="P620" i="2"/>
  <c r="O620" i="2"/>
  <c r="N620" i="2"/>
  <c r="M620" i="2"/>
  <c r="L620" i="2"/>
  <c r="K620" i="2"/>
  <c r="J620" i="2"/>
  <c r="I620" i="2"/>
  <c r="H620" i="2"/>
  <c r="G620" i="2"/>
  <c r="Q619" i="2"/>
  <c r="P619" i="2"/>
  <c r="O619" i="2"/>
  <c r="N619" i="2"/>
  <c r="M619" i="2"/>
  <c r="L619" i="2"/>
  <c r="K619" i="2"/>
  <c r="J619" i="2"/>
  <c r="I619" i="2"/>
  <c r="H619" i="2"/>
  <c r="G619" i="2"/>
  <c r="Q618" i="2"/>
  <c r="P618" i="2"/>
  <c r="O618" i="2"/>
  <c r="N618" i="2"/>
  <c r="M618" i="2"/>
  <c r="L618" i="2"/>
  <c r="K618" i="2"/>
  <c r="J618" i="2"/>
  <c r="I618" i="2"/>
  <c r="H618" i="2"/>
  <c r="G618" i="2"/>
  <c r="Q617" i="2"/>
  <c r="P617" i="2"/>
  <c r="O617" i="2"/>
  <c r="N617" i="2"/>
  <c r="M617" i="2"/>
  <c r="L617" i="2"/>
  <c r="K617" i="2"/>
  <c r="J617" i="2"/>
  <c r="I617" i="2"/>
  <c r="H617" i="2"/>
  <c r="G617" i="2"/>
  <c r="Q616" i="2"/>
  <c r="P616" i="2"/>
  <c r="O616" i="2"/>
  <c r="N616" i="2"/>
  <c r="M616" i="2"/>
  <c r="L616" i="2"/>
  <c r="K616" i="2"/>
  <c r="J616" i="2"/>
  <c r="I616" i="2"/>
  <c r="H616" i="2"/>
  <c r="G616" i="2"/>
  <c r="Q615" i="2"/>
  <c r="P615" i="2"/>
  <c r="O615" i="2"/>
  <c r="N615" i="2"/>
  <c r="M615" i="2"/>
  <c r="L615" i="2"/>
  <c r="K615" i="2"/>
  <c r="J615" i="2"/>
  <c r="I615" i="2"/>
  <c r="H615" i="2"/>
  <c r="G615" i="2"/>
  <c r="Q614" i="2"/>
  <c r="P614" i="2"/>
  <c r="O614" i="2"/>
  <c r="N614" i="2"/>
  <c r="M614" i="2"/>
  <c r="L614" i="2"/>
  <c r="K614" i="2"/>
  <c r="J614" i="2"/>
  <c r="I614" i="2"/>
  <c r="H614" i="2"/>
  <c r="G614" i="2"/>
  <c r="Q613" i="2"/>
  <c r="P613" i="2"/>
  <c r="O613" i="2"/>
  <c r="N613" i="2"/>
  <c r="M613" i="2"/>
  <c r="L613" i="2"/>
  <c r="K613" i="2"/>
  <c r="J613" i="2"/>
  <c r="I613" i="2"/>
  <c r="H613" i="2"/>
  <c r="G613" i="2"/>
  <c r="Q612" i="2"/>
  <c r="P612" i="2"/>
  <c r="O612" i="2"/>
  <c r="N612" i="2"/>
  <c r="M612" i="2"/>
  <c r="L612" i="2"/>
  <c r="K612" i="2"/>
  <c r="J612" i="2"/>
  <c r="I612" i="2"/>
  <c r="H612" i="2"/>
  <c r="G612" i="2"/>
  <c r="Q611" i="2"/>
  <c r="P611" i="2"/>
  <c r="O611" i="2"/>
  <c r="N611" i="2"/>
  <c r="M611" i="2"/>
  <c r="L611" i="2"/>
  <c r="K611" i="2"/>
  <c r="J611" i="2"/>
  <c r="I611" i="2"/>
  <c r="H611" i="2"/>
  <c r="G611" i="2"/>
  <c r="Q610" i="2"/>
  <c r="P610" i="2"/>
  <c r="O610" i="2"/>
  <c r="N610" i="2"/>
  <c r="M610" i="2"/>
  <c r="L610" i="2"/>
  <c r="K610" i="2"/>
  <c r="J610" i="2"/>
  <c r="I610" i="2"/>
  <c r="H610" i="2"/>
  <c r="G610" i="2"/>
  <c r="Q609" i="2"/>
  <c r="P609" i="2"/>
  <c r="O609" i="2"/>
  <c r="N609" i="2"/>
  <c r="M609" i="2"/>
  <c r="L609" i="2"/>
  <c r="K609" i="2"/>
  <c r="J609" i="2"/>
  <c r="I609" i="2"/>
  <c r="H609" i="2"/>
  <c r="G609" i="2"/>
  <c r="Q608" i="2"/>
  <c r="P608" i="2"/>
  <c r="O608" i="2"/>
  <c r="N608" i="2"/>
  <c r="M608" i="2"/>
  <c r="L608" i="2"/>
  <c r="K608" i="2"/>
  <c r="J608" i="2"/>
  <c r="I608" i="2"/>
  <c r="H608" i="2"/>
  <c r="G608" i="2"/>
  <c r="Q607" i="2"/>
  <c r="P607" i="2"/>
  <c r="O607" i="2"/>
  <c r="N607" i="2"/>
  <c r="M607" i="2"/>
  <c r="L607" i="2"/>
  <c r="K607" i="2"/>
  <c r="J607" i="2"/>
  <c r="I607" i="2"/>
  <c r="H607" i="2"/>
  <c r="G607" i="2"/>
  <c r="Q606" i="2"/>
  <c r="P606" i="2"/>
  <c r="O606" i="2"/>
  <c r="N606" i="2"/>
  <c r="M606" i="2"/>
  <c r="L606" i="2"/>
  <c r="K606" i="2"/>
  <c r="J606" i="2"/>
  <c r="I606" i="2"/>
  <c r="H606" i="2"/>
  <c r="G606" i="2"/>
  <c r="Q605" i="2"/>
  <c r="P605" i="2"/>
  <c r="O605" i="2"/>
  <c r="N605" i="2"/>
  <c r="M605" i="2"/>
  <c r="L605" i="2"/>
  <c r="K605" i="2"/>
  <c r="J605" i="2"/>
  <c r="I605" i="2"/>
  <c r="H605" i="2"/>
  <c r="G605" i="2"/>
  <c r="Q604" i="2"/>
  <c r="P604" i="2"/>
  <c r="O604" i="2"/>
  <c r="N604" i="2"/>
  <c r="M604" i="2"/>
  <c r="L604" i="2"/>
  <c r="K604" i="2"/>
  <c r="J604" i="2"/>
  <c r="I604" i="2"/>
  <c r="H604" i="2"/>
  <c r="G604" i="2"/>
  <c r="Q603" i="2"/>
  <c r="P603" i="2"/>
  <c r="O603" i="2"/>
  <c r="N603" i="2"/>
  <c r="M603" i="2"/>
  <c r="L603" i="2"/>
  <c r="K603" i="2"/>
  <c r="J603" i="2"/>
  <c r="I603" i="2"/>
  <c r="H603" i="2"/>
  <c r="G603" i="2"/>
  <c r="Q602" i="2"/>
  <c r="P602" i="2"/>
  <c r="O602" i="2"/>
  <c r="N602" i="2"/>
  <c r="M602" i="2"/>
  <c r="L602" i="2"/>
  <c r="K602" i="2"/>
  <c r="J602" i="2"/>
  <c r="I602" i="2"/>
  <c r="H602" i="2"/>
  <c r="G602" i="2"/>
  <c r="Q601" i="2"/>
  <c r="P601" i="2"/>
  <c r="O601" i="2"/>
  <c r="N601" i="2"/>
  <c r="M601" i="2"/>
  <c r="L601" i="2"/>
  <c r="K601" i="2"/>
  <c r="J601" i="2"/>
  <c r="I601" i="2"/>
  <c r="H601" i="2"/>
  <c r="G601" i="2"/>
  <c r="Q600" i="2"/>
  <c r="P600" i="2"/>
  <c r="O600" i="2"/>
  <c r="N600" i="2"/>
  <c r="M600" i="2"/>
  <c r="L600" i="2"/>
  <c r="K600" i="2"/>
  <c r="J600" i="2"/>
  <c r="I600" i="2"/>
  <c r="H600" i="2"/>
  <c r="G600" i="2"/>
  <c r="Q599" i="2"/>
  <c r="P599" i="2"/>
  <c r="O599" i="2"/>
  <c r="N599" i="2"/>
  <c r="M599" i="2"/>
  <c r="L599" i="2"/>
  <c r="K599" i="2"/>
  <c r="J599" i="2"/>
  <c r="I599" i="2"/>
  <c r="H599" i="2"/>
  <c r="G599" i="2"/>
  <c r="Q598" i="2"/>
  <c r="P598" i="2"/>
  <c r="O598" i="2"/>
  <c r="N598" i="2"/>
  <c r="M598" i="2"/>
  <c r="L598" i="2"/>
  <c r="K598" i="2"/>
  <c r="J598" i="2"/>
  <c r="I598" i="2"/>
  <c r="H598" i="2"/>
  <c r="G598" i="2"/>
  <c r="Q597" i="2"/>
  <c r="P597" i="2"/>
  <c r="O597" i="2"/>
  <c r="N597" i="2"/>
  <c r="M597" i="2"/>
  <c r="L597" i="2"/>
  <c r="K597" i="2"/>
  <c r="J597" i="2"/>
  <c r="I597" i="2"/>
  <c r="H597" i="2"/>
  <c r="G597" i="2"/>
  <c r="Q596" i="2"/>
  <c r="P596" i="2"/>
  <c r="O596" i="2"/>
  <c r="N596" i="2"/>
  <c r="M596" i="2"/>
  <c r="L596" i="2"/>
  <c r="K596" i="2"/>
  <c r="J596" i="2"/>
  <c r="I596" i="2"/>
  <c r="H596" i="2"/>
  <c r="G596" i="2"/>
  <c r="Q595" i="2"/>
  <c r="P595" i="2"/>
  <c r="O595" i="2"/>
  <c r="N595" i="2"/>
  <c r="M595" i="2"/>
  <c r="L595" i="2"/>
  <c r="K595" i="2"/>
  <c r="J595" i="2"/>
  <c r="I595" i="2"/>
  <c r="H595" i="2"/>
  <c r="G595" i="2"/>
  <c r="Q594" i="2"/>
  <c r="P594" i="2"/>
  <c r="O594" i="2"/>
  <c r="N594" i="2"/>
  <c r="M594" i="2"/>
  <c r="L594" i="2"/>
  <c r="K594" i="2"/>
  <c r="J594" i="2"/>
  <c r="I594" i="2"/>
  <c r="H594" i="2"/>
  <c r="G594" i="2"/>
  <c r="Q593" i="2"/>
  <c r="P593" i="2"/>
  <c r="O593" i="2"/>
  <c r="N593" i="2"/>
  <c r="M593" i="2"/>
  <c r="L593" i="2"/>
  <c r="K593" i="2"/>
  <c r="J593" i="2"/>
  <c r="I593" i="2"/>
  <c r="H593" i="2"/>
  <c r="G593" i="2"/>
  <c r="Q592" i="2"/>
  <c r="P592" i="2"/>
  <c r="O592" i="2"/>
  <c r="N592" i="2"/>
  <c r="M592" i="2"/>
  <c r="L592" i="2"/>
  <c r="K592" i="2"/>
  <c r="J592" i="2"/>
  <c r="I592" i="2"/>
  <c r="H592" i="2"/>
  <c r="G592" i="2"/>
  <c r="Q591" i="2"/>
  <c r="P591" i="2"/>
  <c r="O591" i="2"/>
  <c r="N591" i="2"/>
  <c r="M591" i="2"/>
  <c r="L591" i="2"/>
  <c r="K591" i="2"/>
  <c r="J591" i="2"/>
  <c r="I591" i="2"/>
  <c r="H591" i="2"/>
  <c r="G591" i="2"/>
  <c r="Q590" i="2"/>
  <c r="P590" i="2"/>
  <c r="O590" i="2"/>
  <c r="N590" i="2"/>
  <c r="M590" i="2"/>
  <c r="L590" i="2"/>
  <c r="K590" i="2"/>
  <c r="J590" i="2"/>
  <c r="I590" i="2"/>
  <c r="H590" i="2"/>
  <c r="G590" i="2"/>
  <c r="Q589" i="2"/>
  <c r="P589" i="2"/>
  <c r="O589" i="2"/>
  <c r="N589" i="2"/>
  <c r="M589" i="2"/>
  <c r="L589" i="2"/>
  <c r="K589" i="2"/>
  <c r="J589" i="2"/>
  <c r="I589" i="2"/>
  <c r="H589" i="2"/>
  <c r="G589" i="2"/>
  <c r="Q588" i="2"/>
  <c r="P588" i="2"/>
  <c r="O588" i="2"/>
  <c r="N588" i="2"/>
  <c r="M588" i="2"/>
  <c r="L588" i="2"/>
  <c r="K588" i="2"/>
  <c r="J588" i="2"/>
  <c r="I588" i="2"/>
  <c r="H588" i="2"/>
  <c r="G588" i="2"/>
  <c r="Q587" i="2"/>
  <c r="P587" i="2"/>
  <c r="O587" i="2"/>
  <c r="N587" i="2"/>
  <c r="M587" i="2"/>
  <c r="L587" i="2"/>
  <c r="K587" i="2"/>
  <c r="J587" i="2"/>
  <c r="I587" i="2"/>
  <c r="H587" i="2"/>
  <c r="G587" i="2"/>
  <c r="Q586" i="2"/>
  <c r="P586" i="2"/>
  <c r="O586" i="2"/>
  <c r="N586" i="2"/>
  <c r="M586" i="2"/>
  <c r="L586" i="2"/>
  <c r="K586" i="2"/>
  <c r="J586" i="2"/>
  <c r="I586" i="2"/>
  <c r="H586" i="2"/>
  <c r="G586" i="2"/>
  <c r="Q585" i="2"/>
  <c r="P585" i="2"/>
  <c r="O585" i="2"/>
  <c r="N585" i="2"/>
  <c r="M585" i="2"/>
  <c r="L585" i="2"/>
  <c r="K585" i="2"/>
  <c r="J585" i="2"/>
  <c r="I585" i="2"/>
  <c r="H585" i="2"/>
  <c r="G585" i="2"/>
  <c r="Q584" i="2"/>
  <c r="P584" i="2"/>
  <c r="O584" i="2"/>
  <c r="N584" i="2"/>
  <c r="M584" i="2"/>
  <c r="L584" i="2"/>
  <c r="K584" i="2"/>
  <c r="J584" i="2"/>
  <c r="I584" i="2"/>
  <c r="H584" i="2"/>
  <c r="G584" i="2"/>
  <c r="Q583" i="2"/>
  <c r="P583" i="2"/>
  <c r="O583" i="2"/>
  <c r="N583" i="2"/>
  <c r="M583" i="2"/>
  <c r="L583" i="2"/>
  <c r="K583" i="2"/>
  <c r="J583" i="2"/>
  <c r="I583" i="2"/>
  <c r="H583" i="2"/>
  <c r="G583" i="2"/>
  <c r="Q582" i="2"/>
  <c r="P582" i="2"/>
  <c r="O582" i="2"/>
  <c r="N582" i="2"/>
  <c r="M582" i="2"/>
  <c r="L582" i="2"/>
  <c r="K582" i="2"/>
  <c r="J582" i="2"/>
  <c r="I582" i="2"/>
  <c r="H582" i="2"/>
  <c r="G582" i="2"/>
  <c r="Q581" i="2"/>
  <c r="P581" i="2"/>
  <c r="O581" i="2"/>
  <c r="N581" i="2"/>
  <c r="M581" i="2"/>
  <c r="L581" i="2"/>
  <c r="K581" i="2"/>
  <c r="J581" i="2"/>
  <c r="I581" i="2"/>
  <c r="H581" i="2"/>
  <c r="G581" i="2"/>
  <c r="Q580" i="2"/>
  <c r="P580" i="2"/>
  <c r="O580" i="2"/>
  <c r="N580" i="2"/>
  <c r="M580" i="2"/>
  <c r="L580" i="2"/>
  <c r="K580" i="2"/>
  <c r="J580" i="2"/>
  <c r="I580" i="2"/>
  <c r="H580" i="2"/>
  <c r="G580" i="2"/>
  <c r="Q579" i="2"/>
  <c r="P579" i="2"/>
  <c r="O579" i="2"/>
  <c r="N579" i="2"/>
  <c r="M579" i="2"/>
  <c r="L579" i="2"/>
  <c r="K579" i="2"/>
  <c r="J579" i="2"/>
  <c r="I579" i="2"/>
  <c r="H579" i="2"/>
  <c r="G579" i="2"/>
  <c r="Q578" i="2"/>
  <c r="P578" i="2"/>
  <c r="O578" i="2"/>
  <c r="N578" i="2"/>
  <c r="M578" i="2"/>
  <c r="L578" i="2"/>
  <c r="K578" i="2"/>
  <c r="J578" i="2"/>
  <c r="I578" i="2"/>
  <c r="H578" i="2"/>
  <c r="G578" i="2"/>
  <c r="Q577" i="2"/>
  <c r="P577" i="2"/>
  <c r="O577" i="2"/>
  <c r="N577" i="2"/>
  <c r="M577" i="2"/>
  <c r="L577" i="2"/>
  <c r="K577" i="2"/>
  <c r="J577" i="2"/>
  <c r="I577" i="2"/>
  <c r="H577" i="2"/>
  <c r="G577" i="2"/>
  <c r="Q576" i="2"/>
  <c r="P576" i="2"/>
  <c r="O576" i="2"/>
  <c r="N576" i="2"/>
  <c r="M576" i="2"/>
  <c r="L576" i="2"/>
  <c r="K576" i="2"/>
  <c r="J576" i="2"/>
  <c r="I576" i="2"/>
  <c r="H576" i="2"/>
  <c r="G576" i="2"/>
  <c r="Q575" i="2"/>
  <c r="P575" i="2"/>
  <c r="O575" i="2"/>
  <c r="N575" i="2"/>
  <c r="M575" i="2"/>
  <c r="L575" i="2"/>
  <c r="K575" i="2"/>
  <c r="J575" i="2"/>
  <c r="I575" i="2"/>
  <c r="H575" i="2"/>
  <c r="G575" i="2"/>
  <c r="Q574" i="2"/>
  <c r="P574" i="2"/>
  <c r="O574" i="2"/>
  <c r="N574" i="2"/>
  <c r="M574" i="2"/>
  <c r="L574" i="2"/>
  <c r="K574" i="2"/>
  <c r="J574" i="2"/>
  <c r="I574" i="2"/>
  <c r="H574" i="2"/>
  <c r="G574" i="2"/>
  <c r="Q573" i="2"/>
  <c r="P573" i="2"/>
  <c r="O573" i="2"/>
  <c r="N573" i="2"/>
  <c r="M573" i="2"/>
  <c r="L573" i="2"/>
  <c r="K573" i="2"/>
  <c r="J573" i="2"/>
  <c r="I573" i="2"/>
  <c r="H573" i="2"/>
  <c r="G573" i="2"/>
  <c r="Q572" i="2"/>
  <c r="P572" i="2"/>
  <c r="O572" i="2"/>
  <c r="N572" i="2"/>
  <c r="M572" i="2"/>
  <c r="L572" i="2"/>
  <c r="K572" i="2"/>
  <c r="J572" i="2"/>
  <c r="I572" i="2"/>
  <c r="H572" i="2"/>
  <c r="G572" i="2"/>
  <c r="Q571" i="2"/>
  <c r="P571" i="2"/>
  <c r="O571" i="2"/>
  <c r="N571" i="2"/>
  <c r="M571" i="2"/>
  <c r="L571" i="2"/>
  <c r="K571" i="2"/>
  <c r="J571" i="2"/>
  <c r="I571" i="2"/>
  <c r="H571" i="2"/>
  <c r="G571" i="2"/>
  <c r="Q570" i="2"/>
  <c r="P570" i="2"/>
  <c r="O570" i="2"/>
  <c r="N570" i="2"/>
  <c r="M570" i="2"/>
  <c r="L570" i="2"/>
  <c r="K570" i="2"/>
  <c r="J570" i="2"/>
  <c r="I570" i="2"/>
  <c r="H570" i="2"/>
  <c r="G570" i="2"/>
  <c r="Q569" i="2"/>
  <c r="P569" i="2"/>
  <c r="O569" i="2"/>
  <c r="N569" i="2"/>
  <c r="M569" i="2"/>
  <c r="L569" i="2"/>
  <c r="K569" i="2"/>
  <c r="J569" i="2"/>
  <c r="I569" i="2"/>
  <c r="H569" i="2"/>
  <c r="G569" i="2"/>
  <c r="Q568" i="2"/>
  <c r="P568" i="2"/>
  <c r="O568" i="2"/>
  <c r="N568" i="2"/>
  <c r="M568" i="2"/>
  <c r="L568" i="2"/>
  <c r="K568" i="2"/>
  <c r="J568" i="2"/>
  <c r="I568" i="2"/>
  <c r="H568" i="2"/>
  <c r="G568" i="2"/>
  <c r="Q567" i="2"/>
  <c r="P567" i="2"/>
  <c r="O567" i="2"/>
  <c r="N567" i="2"/>
  <c r="M567" i="2"/>
  <c r="L567" i="2"/>
  <c r="K567" i="2"/>
  <c r="J567" i="2"/>
  <c r="I567" i="2"/>
  <c r="H567" i="2"/>
  <c r="G567" i="2"/>
  <c r="Q566" i="2"/>
  <c r="P566" i="2"/>
  <c r="O566" i="2"/>
  <c r="N566" i="2"/>
  <c r="M566" i="2"/>
  <c r="L566" i="2"/>
  <c r="K566" i="2"/>
  <c r="J566" i="2"/>
  <c r="I566" i="2"/>
  <c r="H566" i="2"/>
  <c r="G566" i="2"/>
  <c r="Q565" i="2"/>
  <c r="P565" i="2"/>
  <c r="O565" i="2"/>
  <c r="N565" i="2"/>
  <c r="M565" i="2"/>
  <c r="L565" i="2"/>
  <c r="K565" i="2"/>
  <c r="J565" i="2"/>
  <c r="I565" i="2"/>
  <c r="H565" i="2"/>
  <c r="G565" i="2"/>
  <c r="Q564" i="2"/>
  <c r="P564" i="2"/>
  <c r="O564" i="2"/>
  <c r="N564" i="2"/>
  <c r="M564" i="2"/>
  <c r="L564" i="2"/>
  <c r="K564" i="2"/>
  <c r="J564" i="2"/>
  <c r="I564" i="2"/>
  <c r="H564" i="2"/>
  <c r="G564" i="2"/>
  <c r="Q563" i="2"/>
  <c r="P563" i="2"/>
  <c r="O563" i="2"/>
  <c r="N563" i="2"/>
  <c r="M563" i="2"/>
  <c r="L563" i="2"/>
  <c r="K563" i="2"/>
  <c r="J563" i="2"/>
  <c r="I563" i="2"/>
  <c r="H563" i="2"/>
  <c r="G563" i="2"/>
  <c r="Q562" i="2"/>
  <c r="P562" i="2"/>
  <c r="O562" i="2"/>
  <c r="N562" i="2"/>
  <c r="M562" i="2"/>
  <c r="L562" i="2"/>
  <c r="K562" i="2"/>
  <c r="J562" i="2"/>
  <c r="I562" i="2"/>
  <c r="H562" i="2"/>
  <c r="G562" i="2"/>
  <c r="Q561" i="2"/>
  <c r="P561" i="2"/>
  <c r="O561" i="2"/>
  <c r="N561" i="2"/>
  <c r="M561" i="2"/>
  <c r="L561" i="2"/>
  <c r="K561" i="2"/>
  <c r="J561" i="2"/>
  <c r="I561" i="2"/>
  <c r="H561" i="2"/>
  <c r="G561" i="2"/>
  <c r="Q560" i="2"/>
  <c r="P560" i="2"/>
  <c r="O560" i="2"/>
  <c r="N560" i="2"/>
  <c r="M560" i="2"/>
  <c r="L560" i="2"/>
  <c r="K560" i="2"/>
  <c r="J560" i="2"/>
  <c r="I560" i="2"/>
  <c r="H560" i="2"/>
  <c r="G560" i="2"/>
  <c r="Q559" i="2"/>
  <c r="P559" i="2"/>
  <c r="O559" i="2"/>
  <c r="N559" i="2"/>
  <c r="M559" i="2"/>
  <c r="L559" i="2"/>
  <c r="K559" i="2"/>
  <c r="J559" i="2"/>
  <c r="I559" i="2"/>
  <c r="H559" i="2"/>
  <c r="G559" i="2"/>
  <c r="Q558" i="2"/>
  <c r="P558" i="2"/>
  <c r="O558" i="2"/>
  <c r="N558" i="2"/>
  <c r="M558" i="2"/>
  <c r="L558" i="2"/>
  <c r="K558" i="2"/>
  <c r="J558" i="2"/>
  <c r="I558" i="2"/>
  <c r="H558" i="2"/>
  <c r="G558" i="2"/>
  <c r="Q557" i="2"/>
  <c r="P557" i="2"/>
  <c r="O557" i="2"/>
  <c r="N557" i="2"/>
  <c r="M557" i="2"/>
  <c r="L557" i="2"/>
  <c r="K557" i="2"/>
  <c r="J557" i="2"/>
  <c r="I557" i="2"/>
  <c r="H557" i="2"/>
  <c r="G557" i="2"/>
  <c r="Q556" i="2"/>
  <c r="P556" i="2"/>
  <c r="O556" i="2"/>
  <c r="N556" i="2"/>
  <c r="M556" i="2"/>
  <c r="L556" i="2"/>
  <c r="K556" i="2"/>
  <c r="J556" i="2"/>
  <c r="I556" i="2"/>
  <c r="H556" i="2"/>
  <c r="G556" i="2"/>
  <c r="Q555" i="2"/>
  <c r="P555" i="2"/>
  <c r="O555" i="2"/>
  <c r="N555" i="2"/>
  <c r="M555" i="2"/>
  <c r="L555" i="2"/>
  <c r="K555" i="2"/>
  <c r="J555" i="2"/>
  <c r="I555" i="2"/>
  <c r="H555" i="2"/>
  <c r="G555" i="2"/>
  <c r="Q554" i="2"/>
  <c r="P554" i="2"/>
  <c r="O554" i="2"/>
  <c r="N554" i="2"/>
  <c r="M554" i="2"/>
  <c r="L554" i="2"/>
  <c r="K554" i="2"/>
  <c r="J554" i="2"/>
  <c r="I554" i="2"/>
  <c r="H554" i="2"/>
  <c r="G554" i="2"/>
  <c r="Q553" i="2"/>
  <c r="P553" i="2"/>
  <c r="O553" i="2"/>
  <c r="N553" i="2"/>
  <c r="M553" i="2"/>
  <c r="L553" i="2"/>
  <c r="K553" i="2"/>
  <c r="J553" i="2"/>
  <c r="I553" i="2"/>
  <c r="H553" i="2"/>
  <c r="G553" i="2"/>
  <c r="Q552" i="2"/>
  <c r="P552" i="2"/>
  <c r="O552" i="2"/>
  <c r="N552" i="2"/>
  <c r="M552" i="2"/>
  <c r="L552" i="2"/>
  <c r="K552" i="2"/>
  <c r="J552" i="2"/>
  <c r="I552" i="2"/>
  <c r="H552" i="2"/>
  <c r="G552" i="2"/>
  <c r="Q551" i="2"/>
  <c r="P551" i="2"/>
  <c r="O551" i="2"/>
  <c r="N551" i="2"/>
  <c r="M551" i="2"/>
  <c r="L551" i="2"/>
  <c r="K551" i="2"/>
  <c r="J551" i="2"/>
  <c r="I551" i="2"/>
  <c r="H551" i="2"/>
  <c r="G551" i="2"/>
  <c r="Q550" i="2"/>
  <c r="P550" i="2"/>
  <c r="O550" i="2"/>
  <c r="N550" i="2"/>
  <c r="M550" i="2"/>
  <c r="L550" i="2"/>
  <c r="K550" i="2"/>
  <c r="J550" i="2"/>
  <c r="I550" i="2"/>
  <c r="H550" i="2"/>
  <c r="G550" i="2"/>
  <c r="Q549" i="2"/>
  <c r="P549" i="2"/>
  <c r="O549" i="2"/>
  <c r="N549" i="2"/>
  <c r="M549" i="2"/>
  <c r="L549" i="2"/>
  <c r="K549" i="2"/>
  <c r="J549" i="2"/>
  <c r="I549" i="2"/>
  <c r="H549" i="2"/>
  <c r="G549" i="2"/>
  <c r="Q548" i="2"/>
  <c r="P548" i="2"/>
  <c r="O548" i="2"/>
  <c r="N548" i="2"/>
  <c r="M548" i="2"/>
  <c r="L548" i="2"/>
  <c r="K548" i="2"/>
  <c r="J548" i="2"/>
  <c r="I548" i="2"/>
  <c r="H548" i="2"/>
  <c r="G548" i="2"/>
  <c r="Q547" i="2"/>
  <c r="P547" i="2"/>
  <c r="O547" i="2"/>
  <c r="N547" i="2"/>
  <c r="M547" i="2"/>
  <c r="L547" i="2"/>
  <c r="K547" i="2"/>
  <c r="J547" i="2"/>
  <c r="I547" i="2"/>
  <c r="H547" i="2"/>
  <c r="G547" i="2"/>
  <c r="Q546" i="2"/>
  <c r="P546" i="2"/>
  <c r="O546" i="2"/>
  <c r="N546" i="2"/>
  <c r="M546" i="2"/>
  <c r="L546" i="2"/>
  <c r="K546" i="2"/>
  <c r="J546" i="2"/>
  <c r="I546" i="2"/>
  <c r="H546" i="2"/>
  <c r="G546" i="2"/>
  <c r="Q545" i="2"/>
  <c r="P545" i="2"/>
  <c r="O545" i="2"/>
  <c r="N545" i="2"/>
  <c r="M545" i="2"/>
  <c r="L545" i="2"/>
  <c r="K545" i="2"/>
  <c r="J545" i="2"/>
  <c r="I545" i="2"/>
  <c r="H545" i="2"/>
  <c r="G545" i="2"/>
  <c r="Q544" i="2"/>
  <c r="P544" i="2"/>
  <c r="O544" i="2"/>
  <c r="N544" i="2"/>
  <c r="M544" i="2"/>
  <c r="L544" i="2"/>
  <c r="K544" i="2"/>
  <c r="J544" i="2"/>
  <c r="I544" i="2"/>
  <c r="H544" i="2"/>
  <c r="G544" i="2"/>
  <c r="Q543" i="2"/>
  <c r="P543" i="2"/>
  <c r="O543" i="2"/>
  <c r="N543" i="2"/>
  <c r="M543" i="2"/>
  <c r="L543" i="2"/>
  <c r="K543" i="2"/>
  <c r="J543" i="2"/>
  <c r="I543" i="2"/>
  <c r="H543" i="2"/>
  <c r="G543" i="2"/>
  <c r="Q542" i="2"/>
  <c r="P542" i="2"/>
  <c r="O542" i="2"/>
  <c r="N542" i="2"/>
  <c r="M542" i="2"/>
  <c r="L542" i="2"/>
  <c r="K542" i="2"/>
  <c r="J542" i="2"/>
  <c r="I542" i="2"/>
  <c r="H542" i="2"/>
  <c r="G542" i="2"/>
  <c r="Q541" i="2"/>
  <c r="P541" i="2"/>
  <c r="O541" i="2"/>
  <c r="N541" i="2"/>
  <c r="M541" i="2"/>
  <c r="L541" i="2"/>
  <c r="K541" i="2"/>
  <c r="J541" i="2"/>
  <c r="I541" i="2"/>
  <c r="H541" i="2"/>
  <c r="G541" i="2"/>
  <c r="Q540" i="2"/>
  <c r="P540" i="2"/>
  <c r="O540" i="2"/>
  <c r="N540" i="2"/>
  <c r="M540" i="2"/>
  <c r="L540" i="2"/>
  <c r="K540" i="2"/>
  <c r="J540" i="2"/>
  <c r="I540" i="2"/>
  <c r="H540" i="2"/>
  <c r="G540" i="2"/>
  <c r="Q539" i="2"/>
  <c r="P539" i="2"/>
  <c r="O539" i="2"/>
  <c r="N539" i="2"/>
  <c r="M539" i="2"/>
  <c r="L539" i="2"/>
  <c r="K539" i="2"/>
  <c r="J539" i="2"/>
  <c r="I539" i="2"/>
  <c r="H539" i="2"/>
  <c r="G539" i="2"/>
  <c r="Q538" i="2"/>
  <c r="P538" i="2"/>
  <c r="O538" i="2"/>
  <c r="N538" i="2"/>
  <c r="M538" i="2"/>
  <c r="L538" i="2"/>
  <c r="K538" i="2"/>
  <c r="J538" i="2"/>
  <c r="I538" i="2"/>
  <c r="H538" i="2"/>
  <c r="G538" i="2"/>
  <c r="Q537" i="2"/>
  <c r="P537" i="2"/>
  <c r="O537" i="2"/>
  <c r="N537" i="2"/>
  <c r="M537" i="2"/>
  <c r="L537" i="2"/>
  <c r="K537" i="2"/>
  <c r="J537" i="2"/>
  <c r="I537" i="2"/>
  <c r="H537" i="2"/>
  <c r="G537" i="2"/>
  <c r="Q536" i="2"/>
  <c r="P536" i="2"/>
  <c r="O536" i="2"/>
  <c r="N536" i="2"/>
  <c r="M536" i="2"/>
  <c r="L536" i="2"/>
  <c r="K536" i="2"/>
  <c r="J536" i="2"/>
  <c r="I536" i="2"/>
  <c r="H536" i="2"/>
  <c r="G536" i="2"/>
  <c r="Q535" i="2"/>
  <c r="P535" i="2"/>
  <c r="O535" i="2"/>
  <c r="N535" i="2"/>
  <c r="M535" i="2"/>
  <c r="L535" i="2"/>
  <c r="K535" i="2"/>
  <c r="J535" i="2"/>
  <c r="I535" i="2"/>
  <c r="H535" i="2"/>
  <c r="G535" i="2"/>
  <c r="Q534" i="2"/>
  <c r="P534" i="2"/>
  <c r="O534" i="2"/>
  <c r="N534" i="2"/>
  <c r="M534" i="2"/>
  <c r="L534" i="2"/>
  <c r="K534" i="2"/>
  <c r="J534" i="2"/>
  <c r="I534" i="2"/>
  <c r="H534" i="2"/>
  <c r="G534" i="2"/>
  <c r="Q533" i="2"/>
  <c r="P533" i="2"/>
  <c r="O533" i="2"/>
  <c r="N533" i="2"/>
  <c r="M533" i="2"/>
  <c r="L533" i="2"/>
  <c r="K533" i="2"/>
  <c r="J533" i="2"/>
  <c r="I533" i="2"/>
  <c r="H533" i="2"/>
  <c r="G533" i="2"/>
  <c r="Q532" i="2"/>
  <c r="P532" i="2"/>
  <c r="O532" i="2"/>
  <c r="N532" i="2"/>
  <c r="M532" i="2"/>
  <c r="L532" i="2"/>
  <c r="K532" i="2"/>
  <c r="J532" i="2"/>
  <c r="I532" i="2"/>
  <c r="H532" i="2"/>
  <c r="G532" i="2"/>
  <c r="Q531" i="2"/>
  <c r="P531" i="2"/>
  <c r="O531" i="2"/>
  <c r="N531" i="2"/>
  <c r="M531" i="2"/>
  <c r="L531" i="2"/>
  <c r="K531" i="2"/>
  <c r="J531" i="2"/>
  <c r="I531" i="2"/>
  <c r="H531" i="2"/>
  <c r="G531" i="2"/>
  <c r="Q530" i="2"/>
  <c r="P530" i="2"/>
  <c r="O530" i="2"/>
  <c r="N530" i="2"/>
  <c r="M530" i="2"/>
  <c r="L530" i="2"/>
  <c r="K530" i="2"/>
  <c r="J530" i="2"/>
  <c r="I530" i="2"/>
  <c r="H530" i="2"/>
  <c r="G530" i="2"/>
  <c r="Q529" i="2"/>
  <c r="P529" i="2"/>
  <c r="O529" i="2"/>
  <c r="N529" i="2"/>
  <c r="M529" i="2"/>
  <c r="L529" i="2"/>
  <c r="K529" i="2"/>
  <c r="J529" i="2"/>
  <c r="I529" i="2"/>
  <c r="H529" i="2"/>
  <c r="G529" i="2"/>
  <c r="Q528" i="2"/>
  <c r="P528" i="2"/>
  <c r="O528" i="2"/>
  <c r="N528" i="2"/>
  <c r="M528" i="2"/>
  <c r="L528" i="2"/>
  <c r="K528" i="2"/>
  <c r="J528" i="2"/>
  <c r="I528" i="2"/>
  <c r="H528" i="2"/>
  <c r="G528" i="2"/>
  <c r="Q527" i="2"/>
  <c r="P527" i="2"/>
  <c r="O527" i="2"/>
  <c r="N527" i="2"/>
  <c r="M527" i="2"/>
  <c r="L527" i="2"/>
  <c r="K527" i="2"/>
  <c r="J527" i="2"/>
  <c r="I527" i="2"/>
  <c r="H527" i="2"/>
  <c r="G527" i="2"/>
  <c r="Q526" i="2"/>
  <c r="P526" i="2"/>
  <c r="O526" i="2"/>
  <c r="N526" i="2"/>
  <c r="M526" i="2"/>
  <c r="L526" i="2"/>
  <c r="K526" i="2"/>
  <c r="J526" i="2"/>
  <c r="I526" i="2"/>
  <c r="H526" i="2"/>
  <c r="G526" i="2"/>
  <c r="Q525" i="2"/>
  <c r="P525" i="2"/>
  <c r="O525" i="2"/>
  <c r="N525" i="2"/>
  <c r="M525" i="2"/>
  <c r="L525" i="2"/>
  <c r="K525" i="2"/>
  <c r="J525" i="2"/>
  <c r="I525" i="2"/>
  <c r="H525" i="2"/>
  <c r="G525" i="2"/>
  <c r="Q524" i="2"/>
  <c r="P524" i="2"/>
  <c r="O524" i="2"/>
  <c r="N524" i="2"/>
  <c r="M524" i="2"/>
  <c r="L524" i="2"/>
  <c r="K524" i="2"/>
  <c r="J524" i="2"/>
  <c r="I524" i="2"/>
  <c r="H524" i="2"/>
  <c r="G524" i="2"/>
  <c r="Q523" i="2"/>
  <c r="P523" i="2"/>
  <c r="O523" i="2"/>
  <c r="N523" i="2"/>
  <c r="M523" i="2"/>
  <c r="L523" i="2"/>
  <c r="K523" i="2"/>
  <c r="J523" i="2"/>
  <c r="I523" i="2"/>
  <c r="H523" i="2"/>
  <c r="G523" i="2"/>
  <c r="Q522" i="2"/>
  <c r="P522" i="2"/>
  <c r="O522" i="2"/>
  <c r="N522" i="2"/>
  <c r="M522" i="2"/>
  <c r="L522" i="2"/>
  <c r="K522" i="2"/>
  <c r="J522" i="2"/>
  <c r="I522" i="2"/>
  <c r="H522" i="2"/>
  <c r="G522" i="2"/>
  <c r="Q521" i="2"/>
  <c r="P521" i="2"/>
  <c r="O521" i="2"/>
  <c r="N521" i="2"/>
  <c r="M521" i="2"/>
  <c r="L521" i="2"/>
  <c r="K521" i="2"/>
  <c r="J521" i="2"/>
  <c r="I521" i="2"/>
  <c r="H521" i="2"/>
  <c r="G521" i="2"/>
  <c r="Q520" i="2"/>
  <c r="P520" i="2"/>
  <c r="O520" i="2"/>
  <c r="N520" i="2"/>
  <c r="M520" i="2"/>
  <c r="L520" i="2"/>
  <c r="K520" i="2"/>
  <c r="J520" i="2"/>
  <c r="I520" i="2"/>
  <c r="H520" i="2"/>
  <c r="G520" i="2"/>
  <c r="Q519" i="2"/>
  <c r="P519" i="2"/>
  <c r="O519" i="2"/>
  <c r="N519" i="2"/>
  <c r="M519" i="2"/>
  <c r="L519" i="2"/>
  <c r="K519" i="2"/>
  <c r="J519" i="2"/>
  <c r="I519" i="2"/>
  <c r="H519" i="2"/>
  <c r="G519" i="2"/>
  <c r="Q518" i="2"/>
  <c r="P518" i="2"/>
  <c r="O518" i="2"/>
  <c r="N518" i="2"/>
  <c r="M518" i="2"/>
  <c r="L518" i="2"/>
  <c r="K518" i="2"/>
  <c r="J518" i="2"/>
  <c r="I518" i="2"/>
  <c r="H518" i="2"/>
  <c r="G518" i="2"/>
  <c r="Q517" i="2"/>
  <c r="P517" i="2"/>
  <c r="O517" i="2"/>
  <c r="N517" i="2"/>
  <c r="M517" i="2"/>
  <c r="L517" i="2"/>
  <c r="K517" i="2"/>
  <c r="J517" i="2"/>
  <c r="I517" i="2"/>
  <c r="H517" i="2"/>
  <c r="G517" i="2"/>
  <c r="Q516" i="2"/>
  <c r="P516" i="2"/>
  <c r="O516" i="2"/>
  <c r="N516" i="2"/>
  <c r="M516" i="2"/>
  <c r="L516" i="2"/>
  <c r="K516" i="2"/>
  <c r="J516" i="2"/>
  <c r="I516" i="2"/>
  <c r="H516" i="2"/>
  <c r="G516" i="2"/>
  <c r="Q515" i="2"/>
  <c r="P515" i="2"/>
  <c r="O515" i="2"/>
  <c r="N515" i="2"/>
  <c r="M515" i="2"/>
  <c r="L515" i="2"/>
  <c r="K515" i="2"/>
  <c r="J515" i="2"/>
  <c r="I515" i="2"/>
  <c r="H515" i="2"/>
  <c r="G515" i="2"/>
  <c r="Q514" i="2"/>
  <c r="P514" i="2"/>
  <c r="O514" i="2"/>
  <c r="N514" i="2"/>
  <c r="M514" i="2"/>
  <c r="L514" i="2"/>
  <c r="K514" i="2"/>
  <c r="J514" i="2"/>
  <c r="I514" i="2"/>
  <c r="H514" i="2"/>
  <c r="G514" i="2"/>
  <c r="Q513" i="2"/>
  <c r="P513" i="2"/>
  <c r="O513" i="2"/>
  <c r="N513" i="2"/>
  <c r="M513" i="2"/>
  <c r="L513" i="2"/>
  <c r="K513" i="2"/>
  <c r="J513" i="2"/>
  <c r="I513" i="2"/>
  <c r="H513" i="2"/>
  <c r="G513" i="2"/>
  <c r="Q512" i="2"/>
  <c r="P512" i="2"/>
  <c r="O512" i="2"/>
  <c r="N512" i="2"/>
  <c r="M512" i="2"/>
  <c r="L512" i="2"/>
  <c r="K512" i="2"/>
  <c r="J512" i="2"/>
  <c r="I512" i="2"/>
  <c r="H512" i="2"/>
  <c r="G512" i="2"/>
  <c r="Q511" i="2"/>
  <c r="P511" i="2"/>
  <c r="O511" i="2"/>
  <c r="N511" i="2"/>
  <c r="M511" i="2"/>
  <c r="L511" i="2"/>
  <c r="K511" i="2"/>
  <c r="J511" i="2"/>
  <c r="I511" i="2"/>
  <c r="H511" i="2"/>
  <c r="G511" i="2"/>
  <c r="Q510" i="2"/>
  <c r="P510" i="2"/>
  <c r="O510" i="2"/>
  <c r="N510" i="2"/>
  <c r="M510" i="2"/>
  <c r="L510" i="2"/>
  <c r="K510" i="2"/>
  <c r="J510" i="2"/>
  <c r="I510" i="2"/>
  <c r="H510" i="2"/>
  <c r="G510" i="2"/>
  <c r="Q509" i="2"/>
  <c r="P509" i="2"/>
  <c r="O509" i="2"/>
  <c r="N509" i="2"/>
  <c r="M509" i="2"/>
  <c r="L509" i="2"/>
  <c r="K509" i="2"/>
  <c r="J509" i="2"/>
  <c r="I509" i="2"/>
  <c r="H509" i="2"/>
  <c r="G509" i="2"/>
  <c r="Q508" i="2"/>
  <c r="P508" i="2"/>
  <c r="O508" i="2"/>
  <c r="N508" i="2"/>
  <c r="M508" i="2"/>
  <c r="L508" i="2"/>
  <c r="K508" i="2"/>
  <c r="J508" i="2"/>
  <c r="I508" i="2"/>
  <c r="H508" i="2"/>
  <c r="G508" i="2"/>
  <c r="Q507" i="2"/>
  <c r="P507" i="2"/>
  <c r="O507" i="2"/>
  <c r="N507" i="2"/>
  <c r="M507" i="2"/>
  <c r="L507" i="2"/>
  <c r="K507" i="2"/>
  <c r="J507" i="2"/>
  <c r="I507" i="2"/>
  <c r="H507" i="2"/>
  <c r="G507" i="2"/>
  <c r="Q506" i="2"/>
  <c r="P506" i="2"/>
  <c r="O506" i="2"/>
  <c r="N506" i="2"/>
  <c r="M506" i="2"/>
  <c r="L506" i="2"/>
  <c r="K506" i="2"/>
  <c r="J506" i="2"/>
  <c r="I506" i="2"/>
  <c r="H506" i="2"/>
  <c r="G506" i="2"/>
  <c r="Q505" i="2"/>
  <c r="P505" i="2"/>
  <c r="O505" i="2"/>
  <c r="N505" i="2"/>
  <c r="M505" i="2"/>
  <c r="L505" i="2"/>
  <c r="K505" i="2"/>
  <c r="J505" i="2"/>
  <c r="I505" i="2"/>
  <c r="H505" i="2"/>
  <c r="G505" i="2"/>
  <c r="Q504" i="2"/>
  <c r="P504" i="2"/>
  <c r="O504" i="2"/>
  <c r="N504" i="2"/>
  <c r="M504" i="2"/>
  <c r="L504" i="2"/>
  <c r="K504" i="2"/>
  <c r="J504" i="2"/>
  <c r="I504" i="2"/>
  <c r="H504" i="2"/>
  <c r="G504" i="2"/>
  <c r="Q503" i="2"/>
  <c r="P503" i="2"/>
  <c r="O503" i="2"/>
  <c r="N503" i="2"/>
  <c r="M503" i="2"/>
  <c r="L503" i="2"/>
  <c r="K503" i="2"/>
  <c r="J503" i="2"/>
  <c r="I503" i="2"/>
  <c r="H503" i="2"/>
  <c r="G503" i="2"/>
  <c r="Q502" i="2"/>
  <c r="P502" i="2"/>
  <c r="O502" i="2"/>
  <c r="N502" i="2"/>
  <c r="M502" i="2"/>
  <c r="L502" i="2"/>
  <c r="K502" i="2"/>
  <c r="J502" i="2"/>
  <c r="I502" i="2"/>
  <c r="H502" i="2"/>
  <c r="G502" i="2"/>
  <c r="Q501" i="2"/>
  <c r="P501" i="2"/>
  <c r="O501" i="2"/>
  <c r="N501" i="2"/>
  <c r="M501" i="2"/>
  <c r="L501" i="2"/>
  <c r="K501" i="2"/>
  <c r="J501" i="2"/>
  <c r="I501" i="2"/>
  <c r="H501" i="2"/>
  <c r="G501" i="2"/>
  <c r="Q500" i="2"/>
  <c r="P500" i="2"/>
  <c r="O500" i="2"/>
  <c r="N500" i="2"/>
  <c r="M500" i="2"/>
  <c r="L500" i="2"/>
  <c r="K500" i="2"/>
  <c r="J500" i="2"/>
  <c r="I500" i="2"/>
  <c r="H500" i="2"/>
  <c r="G500" i="2"/>
  <c r="Q499" i="2"/>
  <c r="P499" i="2"/>
  <c r="O499" i="2"/>
  <c r="N499" i="2"/>
  <c r="M499" i="2"/>
  <c r="L499" i="2"/>
  <c r="K499" i="2"/>
  <c r="J499" i="2"/>
  <c r="I499" i="2"/>
  <c r="H499" i="2"/>
  <c r="G499" i="2"/>
  <c r="Q498" i="2"/>
  <c r="P498" i="2"/>
  <c r="O498" i="2"/>
  <c r="N498" i="2"/>
  <c r="M498" i="2"/>
  <c r="L498" i="2"/>
  <c r="K498" i="2"/>
  <c r="J498" i="2"/>
  <c r="I498" i="2"/>
  <c r="H498" i="2"/>
  <c r="G498" i="2"/>
  <c r="Q497" i="2"/>
  <c r="P497" i="2"/>
  <c r="O497" i="2"/>
  <c r="N497" i="2"/>
  <c r="M497" i="2"/>
  <c r="L497" i="2"/>
  <c r="K497" i="2"/>
  <c r="J497" i="2"/>
  <c r="I497" i="2"/>
  <c r="H497" i="2"/>
  <c r="G497" i="2"/>
  <c r="Q496" i="2"/>
  <c r="P496" i="2"/>
  <c r="O496" i="2"/>
  <c r="N496" i="2"/>
  <c r="M496" i="2"/>
  <c r="L496" i="2"/>
  <c r="K496" i="2"/>
  <c r="J496" i="2"/>
  <c r="I496" i="2"/>
  <c r="H496" i="2"/>
  <c r="G496" i="2"/>
  <c r="Q495" i="2"/>
  <c r="P495" i="2"/>
  <c r="O495" i="2"/>
  <c r="N495" i="2"/>
  <c r="M495" i="2"/>
  <c r="L495" i="2"/>
  <c r="K495" i="2"/>
  <c r="J495" i="2"/>
  <c r="I495" i="2"/>
  <c r="H495" i="2"/>
  <c r="G495" i="2"/>
  <c r="Q494" i="2"/>
  <c r="P494" i="2"/>
  <c r="O494" i="2"/>
  <c r="N494" i="2"/>
  <c r="M494" i="2"/>
  <c r="L494" i="2"/>
  <c r="K494" i="2"/>
  <c r="J494" i="2"/>
  <c r="I494" i="2"/>
  <c r="H494" i="2"/>
  <c r="G494" i="2"/>
  <c r="Q493" i="2"/>
  <c r="P493" i="2"/>
  <c r="O493" i="2"/>
  <c r="N493" i="2"/>
  <c r="M493" i="2"/>
  <c r="L493" i="2"/>
  <c r="K493" i="2"/>
  <c r="J493" i="2"/>
  <c r="I493" i="2"/>
  <c r="H493" i="2"/>
  <c r="G493" i="2"/>
  <c r="Q492" i="2"/>
  <c r="P492" i="2"/>
  <c r="O492" i="2"/>
  <c r="N492" i="2"/>
  <c r="M492" i="2"/>
  <c r="L492" i="2"/>
  <c r="K492" i="2"/>
  <c r="J492" i="2"/>
  <c r="I492" i="2"/>
  <c r="H492" i="2"/>
  <c r="G492" i="2"/>
  <c r="Q491" i="2"/>
  <c r="P491" i="2"/>
  <c r="O491" i="2"/>
  <c r="N491" i="2"/>
  <c r="M491" i="2"/>
  <c r="L491" i="2"/>
  <c r="K491" i="2"/>
  <c r="J491" i="2"/>
  <c r="I491" i="2"/>
  <c r="H491" i="2"/>
  <c r="G491" i="2"/>
  <c r="Q490" i="2"/>
  <c r="P490" i="2"/>
  <c r="O490" i="2"/>
  <c r="N490" i="2"/>
  <c r="M490" i="2"/>
  <c r="L490" i="2"/>
  <c r="K490" i="2"/>
  <c r="J490" i="2"/>
  <c r="I490" i="2"/>
  <c r="H490" i="2"/>
  <c r="G490" i="2"/>
  <c r="Q489" i="2"/>
  <c r="P489" i="2"/>
  <c r="O489" i="2"/>
  <c r="N489" i="2"/>
  <c r="M489" i="2"/>
  <c r="L489" i="2"/>
  <c r="K489" i="2"/>
  <c r="J489" i="2"/>
  <c r="I489" i="2"/>
  <c r="H489" i="2"/>
  <c r="G489" i="2"/>
  <c r="Q488" i="2"/>
  <c r="P488" i="2"/>
  <c r="O488" i="2"/>
  <c r="N488" i="2"/>
  <c r="M488" i="2"/>
  <c r="L488" i="2"/>
  <c r="K488" i="2"/>
  <c r="J488" i="2"/>
  <c r="I488" i="2"/>
  <c r="H488" i="2"/>
  <c r="G488" i="2"/>
  <c r="Q487" i="2"/>
  <c r="P487" i="2"/>
  <c r="O487" i="2"/>
  <c r="N487" i="2"/>
  <c r="M487" i="2"/>
  <c r="L487" i="2"/>
  <c r="K487" i="2"/>
  <c r="J487" i="2"/>
  <c r="I487" i="2"/>
  <c r="H487" i="2"/>
  <c r="G487" i="2"/>
  <c r="Q486" i="2"/>
  <c r="P486" i="2"/>
  <c r="O486" i="2"/>
  <c r="N486" i="2"/>
  <c r="M486" i="2"/>
  <c r="L486" i="2"/>
  <c r="K486" i="2"/>
  <c r="J486" i="2"/>
  <c r="I486" i="2"/>
  <c r="H486" i="2"/>
  <c r="G486" i="2"/>
  <c r="Q485" i="2"/>
  <c r="P485" i="2"/>
  <c r="O485" i="2"/>
  <c r="N485" i="2"/>
  <c r="M485" i="2"/>
  <c r="L485" i="2"/>
  <c r="K485" i="2"/>
  <c r="J485" i="2"/>
  <c r="I485" i="2"/>
  <c r="H485" i="2"/>
  <c r="G485" i="2"/>
  <c r="Q484" i="2"/>
  <c r="P484" i="2"/>
  <c r="O484" i="2"/>
  <c r="N484" i="2"/>
  <c r="M484" i="2"/>
  <c r="L484" i="2"/>
  <c r="K484" i="2"/>
  <c r="J484" i="2"/>
  <c r="I484" i="2"/>
  <c r="H484" i="2"/>
  <c r="G484" i="2"/>
  <c r="Q483" i="2"/>
  <c r="P483" i="2"/>
  <c r="O483" i="2"/>
  <c r="N483" i="2"/>
  <c r="M483" i="2"/>
  <c r="L483" i="2"/>
  <c r="K483" i="2"/>
  <c r="J483" i="2"/>
  <c r="I483" i="2"/>
  <c r="H483" i="2"/>
  <c r="G483" i="2"/>
  <c r="Q482" i="2"/>
  <c r="P482" i="2"/>
  <c r="O482" i="2"/>
  <c r="N482" i="2"/>
  <c r="M482" i="2"/>
  <c r="L482" i="2"/>
  <c r="K482" i="2"/>
  <c r="J482" i="2"/>
  <c r="I482" i="2"/>
  <c r="H482" i="2"/>
  <c r="G482" i="2"/>
  <c r="Q481" i="2"/>
  <c r="P481" i="2"/>
  <c r="O481" i="2"/>
  <c r="N481" i="2"/>
  <c r="M481" i="2"/>
  <c r="L481" i="2"/>
  <c r="K481" i="2"/>
  <c r="J481" i="2"/>
  <c r="I481" i="2"/>
  <c r="H481" i="2"/>
  <c r="G481" i="2"/>
  <c r="Q480" i="2"/>
  <c r="P480" i="2"/>
  <c r="O480" i="2"/>
  <c r="N480" i="2"/>
  <c r="M480" i="2"/>
  <c r="L480" i="2"/>
  <c r="K480" i="2"/>
  <c r="J480" i="2"/>
  <c r="I480" i="2"/>
  <c r="H480" i="2"/>
  <c r="G480" i="2"/>
  <c r="Q479" i="2"/>
  <c r="P479" i="2"/>
  <c r="O479" i="2"/>
  <c r="N479" i="2"/>
  <c r="M479" i="2"/>
  <c r="L479" i="2"/>
  <c r="K479" i="2"/>
  <c r="J479" i="2"/>
  <c r="I479" i="2"/>
  <c r="H479" i="2"/>
  <c r="G479" i="2"/>
  <c r="Q478" i="2"/>
  <c r="P478" i="2"/>
  <c r="O478" i="2"/>
  <c r="N478" i="2"/>
  <c r="M478" i="2"/>
  <c r="L478" i="2"/>
  <c r="K478" i="2"/>
  <c r="J478" i="2"/>
  <c r="I478" i="2"/>
  <c r="H478" i="2"/>
  <c r="G478" i="2"/>
  <c r="Q477" i="2"/>
  <c r="P477" i="2"/>
  <c r="O477" i="2"/>
  <c r="N477" i="2"/>
  <c r="M477" i="2"/>
  <c r="L477" i="2"/>
  <c r="K477" i="2"/>
  <c r="J477" i="2"/>
  <c r="I477" i="2"/>
  <c r="H477" i="2"/>
  <c r="G477" i="2"/>
  <c r="Q476" i="2"/>
  <c r="P476" i="2"/>
  <c r="O476" i="2"/>
  <c r="N476" i="2"/>
  <c r="M476" i="2"/>
  <c r="L476" i="2"/>
  <c r="K476" i="2"/>
  <c r="J476" i="2"/>
  <c r="I476" i="2"/>
  <c r="H476" i="2"/>
  <c r="G476" i="2"/>
  <c r="Q475" i="2"/>
  <c r="P475" i="2"/>
  <c r="O475" i="2"/>
  <c r="N475" i="2"/>
  <c r="M475" i="2"/>
  <c r="L475" i="2"/>
  <c r="K475" i="2"/>
  <c r="J475" i="2"/>
  <c r="I475" i="2"/>
  <c r="H475" i="2"/>
  <c r="G475" i="2"/>
  <c r="Q474" i="2"/>
  <c r="P474" i="2"/>
  <c r="O474" i="2"/>
  <c r="N474" i="2"/>
  <c r="M474" i="2"/>
  <c r="L474" i="2"/>
  <c r="K474" i="2"/>
  <c r="J474" i="2"/>
  <c r="I474" i="2"/>
  <c r="H474" i="2"/>
  <c r="G474" i="2"/>
  <c r="Q473" i="2"/>
  <c r="P473" i="2"/>
  <c r="O473" i="2"/>
  <c r="N473" i="2"/>
  <c r="M473" i="2"/>
  <c r="L473" i="2"/>
  <c r="K473" i="2"/>
  <c r="J473" i="2"/>
  <c r="I473" i="2"/>
  <c r="H473" i="2"/>
  <c r="G473" i="2"/>
  <c r="Q472" i="2"/>
  <c r="P472" i="2"/>
  <c r="O472" i="2"/>
  <c r="N472" i="2"/>
  <c r="M472" i="2"/>
  <c r="L472" i="2"/>
  <c r="K472" i="2"/>
  <c r="J472" i="2"/>
  <c r="I472" i="2"/>
  <c r="H472" i="2"/>
  <c r="G472" i="2"/>
  <c r="Q471" i="2"/>
  <c r="P471" i="2"/>
  <c r="O471" i="2"/>
  <c r="N471" i="2"/>
  <c r="M471" i="2"/>
  <c r="L471" i="2"/>
  <c r="K471" i="2"/>
  <c r="J471" i="2"/>
  <c r="I471" i="2"/>
  <c r="H471" i="2"/>
  <c r="G471" i="2"/>
  <c r="Q470" i="2"/>
  <c r="P470" i="2"/>
  <c r="O470" i="2"/>
  <c r="N470" i="2"/>
  <c r="M470" i="2"/>
  <c r="L470" i="2"/>
  <c r="K470" i="2"/>
  <c r="J470" i="2"/>
  <c r="I470" i="2"/>
  <c r="H470" i="2"/>
  <c r="G470" i="2"/>
  <c r="Q469" i="2"/>
  <c r="P469" i="2"/>
  <c r="O469" i="2"/>
  <c r="N469" i="2"/>
  <c r="M469" i="2"/>
  <c r="L469" i="2"/>
  <c r="K469" i="2"/>
  <c r="J469" i="2"/>
  <c r="I469" i="2"/>
  <c r="H469" i="2"/>
  <c r="G469" i="2"/>
  <c r="Q468" i="2"/>
  <c r="P468" i="2"/>
  <c r="O468" i="2"/>
  <c r="N468" i="2"/>
  <c r="M468" i="2"/>
  <c r="L468" i="2"/>
  <c r="K468" i="2"/>
  <c r="J468" i="2"/>
  <c r="I468" i="2"/>
  <c r="H468" i="2"/>
  <c r="G468" i="2"/>
  <c r="Q467" i="2"/>
  <c r="P467" i="2"/>
  <c r="O467" i="2"/>
  <c r="N467" i="2"/>
  <c r="M467" i="2"/>
  <c r="L467" i="2"/>
  <c r="K467" i="2"/>
  <c r="J467" i="2"/>
  <c r="I467" i="2"/>
  <c r="H467" i="2"/>
  <c r="G467" i="2"/>
  <c r="Q466" i="2"/>
  <c r="P466" i="2"/>
  <c r="O466" i="2"/>
  <c r="N466" i="2"/>
  <c r="M466" i="2"/>
  <c r="L466" i="2"/>
  <c r="K466" i="2"/>
  <c r="J466" i="2"/>
  <c r="I466" i="2"/>
  <c r="H466" i="2"/>
  <c r="G466" i="2"/>
  <c r="Q465" i="2"/>
  <c r="P465" i="2"/>
  <c r="O465" i="2"/>
  <c r="N465" i="2"/>
  <c r="M465" i="2"/>
  <c r="L465" i="2"/>
  <c r="K465" i="2"/>
  <c r="J465" i="2"/>
  <c r="I465" i="2"/>
  <c r="H465" i="2"/>
  <c r="G465" i="2"/>
  <c r="Q464" i="2"/>
  <c r="P464" i="2"/>
  <c r="O464" i="2"/>
  <c r="N464" i="2"/>
  <c r="M464" i="2"/>
  <c r="L464" i="2"/>
  <c r="K464" i="2"/>
  <c r="J464" i="2"/>
  <c r="I464" i="2"/>
  <c r="H464" i="2"/>
  <c r="G464" i="2"/>
  <c r="Q463" i="2"/>
  <c r="P463" i="2"/>
  <c r="O463" i="2"/>
  <c r="N463" i="2"/>
  <c r="M463" i="2"/>
  <c r="L463" i="2"/>
  <c r="K463" i="2"/>
  <c r="J463" i="2"/>
  <c r="I463" i="2"/>
  <c r="H463" i="2"/>
  <c r="G463" i="2"/>
  <c r="Q462" i="2"/>
  <c r="P462" i="2"/>
  <c r="O462" i="2"/>
  <c r="N462" i="2"/>
  <c r="M462" i="2"/>
  <c r="L462" i="2"/>
  <c r="K462" i="2"/>
  <c r="J462" i="2"/>
  <c r="I462" i="2"/>
  <c r="H462" i="2"/>
  <c r="G462" i="2"/>
  <c r="Q461" i="2"/>
  <c r="P461" i="2"/>
  <c r="O461" i="2"/>
  <c r="N461" i="2"/>
  <c r="M461" i="2"/>
  <c r="L461" i="2"/>
  <c r="K461" i="2"/>
  <c r="J461" i="2"/>
  <c r="I461" i="2"/>
  <c r="H461" i="2"/>
  <c r="G461" i="2"/>
  <c r="Q460" i="2"/>
  <c r="P460" i="2"/>
  <c r="O460" i="2"/>
  <c r="N460" i="2"/>
  <c r="M460" i="2"/>
  <c r="L460" i="2"/>
  <c r="K460" i="2"/>
  <c r="J460" i="2"/>
  <c r="I460" i="2"/>
  <c r="H460" i="2"/>
  <c r="G460" i="2"/>
  <c r="Q459" i="2"/>
  <c r="P459" i="2"/>
  <c r="O459" i="2"/>
  <c r="N459" i="2"/>
  <c r="M459" i="2"/>
  <c r="L459" i="2"/>
  <c r="K459" i="2"/>
  <c r="J459" i="2"/>
  <c r="I459" i="2"/>
  <c r="H459" i="2"/>
  <c r="G459" i="2"/>
  <c r="Q458" i="2"/>
  <c r="P458" i="2"/>
  <c r="O458" i="2"/>
  <c r="N458" i="2"/>
  <c r="M458" i="2"/>
  <c r="L458" i="2"/>
  <c r="K458" i="2"/>
  <c r="J458" i="2"/>
  <c r="I458" i="2"/>
  <c r="H458" i="2"/>
  <c r="G458" i="2"/>
  <c r="Q457" i="2"/>
  <c r="P457" i="2"/>
  <c r="O457" i="2"/>
  <c r="N457" i="2"/>
  <c r="M457" i="2"/>
  <c r="L457" i="2"/>
  <c r="K457" i="2"/>
  <c r="J457" i="2"/>
  <c r="I457" i="2"/>
  <c r="H457" i="2"/>
  <c r="G457" i="2"/>
  <c r="Q456" i="2"/>
  <c r="P456" i="2"/>
  <c r="O456" i="2"/>
  <c r="N456" i="2"/>
  <c r="M456" i="2"/>
  <c r="L456" i="2"/>
  <c r="K456" i="2"/>
  <c r="J456" i="2"/>
  <c r="I456" i="2"/>
  <c r="H456" i="2"/>
  <c r="G456" i="2"/>
  <c r="Q455" i="2"/>
  <c r="P455" i="2"/>
  <c r="O455" i="2"/>
  <c r="N455" i="2"/>
  <c r="M455" i="2"/>
  <c r="L455" i="2"/>
  <c r="K455" i="2"/>
  <c r="J455" i="2"/>
  <c r="I455" i="2"/>
  <c r="H455" i="2"/>
  <c r="G455" i="2"/>
  <c r="Q454" i="2"/>
  <c r="P454" i="2"/>
  <c r="O454" i="2"/>
  <c r="N454" i="2"/>
  <c r="M454" i="2"/>
  <c r="L454" i="2"/>
  <c r="K454" i="2"/>
  <c r="J454" i="2"/>
  <c r="I454" i="2"/>
  <c r="H454" i="2"/>
  <c r="G454" i="2"/>
  <c r="Q453" i="2"/>
  <c r="P453" i="2"/>
  <c r="O453" i="2"/>
  <c r="N453" i="2"/>
  <c r="M453" i="2"/>
  <c r="L453" i="2"/>
  <c r="K453" i="2"/>
  <c r="J453" i="2"/>
  <c r="I453" i="2"/>
  <c r="H453" i="2"/>
  <c r="G453" i="2"/>
  <c r="Q452" i="2"/>
  <c r="P452" i="2"/>
  <c r="O452" i="2"/>
  <c r="N452" i="2"/>
  <c r="M452" i="2"/>
  <c r="L452" i="2"/>
  <c r="K452" i="2"/>
  <c r="J452" i="2"/>
  <c r="I452" i="2"/>
  <c r="H452" i="2"/>
  <c r="G452" i="2"/>
  <c r="Q451" i="2"/>
  <c r="P451" i="2"/>
  <c r="O451" i="2"/>
  <c r="N451" i="2"/>
  <c r="M451" i="2"/>
  <c r="L451" i="2"/>
  <c r="K451" i="2"/>
  <c r="J451" i="2"/>
  <c r="I451" i="2"/>
  <c r="H451" i="2"/>
  <c r="G451" i="2"/>
  <c r="Q450" i="2"/>
  <c r="P450" i="2"/>
  <c r="O450" i="2"/>
  <c r="N450" i="2"/>
  <c r="M450" i="2"/>
  <c r="L450" i="2"/>
  <c r="K450" i="2"/>
  <c r="J450" i="2"/>
  <c r="I450" i="2"/>
  <c r="H450" i="2"/>
  <c r="G450" i="2"/>
  <c r="Q449" i="2"/>
  <c r="P449" i="2"/>
  <c r="O449" i="2"/>
  <c r="N449" i="2"/>
  <c r="M449" i="2"/>
  <c r="L449" i="2"/>
  <c r="K449" i="2"/>
  <c r="J449" i="2"/>
  <c r="I449" i="2"/>
  <c r="H449" i="2"/>
  <c r="G449" i="2"/>
  <c r="Q448" i="2"/>
  <c r="P448" i="2"/>
  <c r="O448" i="2"/>
  <c r="N448" i="2"/>
  <c r="M448" i="2"/>
  <c r="L448" i="2"/>
  <c r="K448" i="2"/>
  <c r="J448" i="2"/>
  <c r="I448" i="2"/>
  <c r="H448" i="2"/>
  <c r="G448" i="2"/>
  <c r="Q447" i="2"/>
  <c r="P447" i="2"/>
  <c r="O447" i="2"/>
  <c r="N447" i="2"/>
  <c r="M447" i="2"/>
  <c r="L447" i="2"/>
  <c r="K447" i="2"/>
  <c r="J447" i="2"/>
  <c r="I447" i="2"/>
  <c r="H447" i="2"/>
  <c r="G447" i="2"/>
  <c r="Q446" i="2"/>
  <c r="P446" i="2"/>
  <c r="O446" i="2"/>
  <c r="N446" i="2"/>
  <c r="M446" i="2"/>
  <c r="L446" i="2"/>
  <c r="K446" i="2"/>
  <c r="J446" i="2"/>
  <c r="I446" i="2"/>
  <c r="H446" i="2"/>
  <c r="G446" i="2"/>
  <c r="Q445" i="2"/>
  <c r="P445" i="2"/>
  <c r="O445" i="2"/>
  <c r="N445" i="2"/>
  <c r="M445" i="2"/>
  <c r="L445" i="2"/>
  <c r="K445" i="2"/>
  <c r="J445" i="2"/>
  <c r="I445" i="2"/>
  <c r="H445" i="2"/>
  <c r="G445" i="2"/>
  <c r="Q444" i="2"/>
  <c r="P444" i="2"/>
  <c r="O444" i="2"/>
  <c r="N444" i="2"/>
  <c r="M444" i="2"/>
  <c r="L444" i="2"/>
  <c r="K444" i="2"/>
  <c r="J444" i="2"/>
  <c r="I444" i="2"/>
  <c r="H444" i="2"/>
  <c r="G444" i="2"/>
  <c r="Q443" i="2"/>
  <c r="P443" i="2"/>
  <c r="O443" i="2"/>
  <c r="N443" i="2"/>
  <c r="M443" i="2"/>
  <c r="L443" i="2"/>
  <c r="K443" i="2"/>
  <c r="J443" i="2"/>
  <c r="I443" i="2"/>
  <c r="H443" i="2"/>
  <c r="G443" i="2"/>
  <c r="Q442" i="2"/>
  <c r="P442" i="2"/>
  <c r="O442" i="2"/>
  <c r="N442" i="2"/>
  <c r="M442" i="2"/>
  <c r="L442" i="2"/>
  <c r="K442" i="2"/>
  <c r="J442" i="2"/>
  <c r="I442" i="2"/>
  <c r="H442" i="2"/>
  <c r="G442" i="2"/>
  <c r="Q441" i="2"/>
  <c r="P441" i="2"/>
  <c r="O441" i="2"/>
  <c r="N441" i="2"/>
  <c r="M441" i="2"/>
  <c r="L441" i="2"/>
  <c r="K441" i="2"/>
  <c r="J441" i="2"/>
  <c r="I441" i="2"/>
  <c r="H441" i="2"/>
  <c r="G441" i="2"/>
  <c r="Q440" i="2"/>
  <c r="P440" i="2"/>
  <c r="O440" i="2"/>
  <c r="N440" i="2"/>
  <c r="M440" i="2"/>
  <c r="L440" i="2"/>
  <c r="K440" i="2"/>
  <c r="J440" i="2"/>
  <c r="I440" i="2"/>
  <c r="H440" i="2"/>
  <c r="G440" i="2"/>
  <c r="Q439" i="2"/>
  <c r="P439" i="2"/>
  <c r="O439" i="2"/>
  <c r="N439" i="2"/>
  <c r="M439" i="2"/>
  <c r="L439" i="2"/>
  <c r="K439" i="2"/>
  <c r="J439" i="2"/>
  <c r="I439" i="2"/>
  <c r="H439" i="2"/>
  <c r="G439" i="2"/>
  <c r="Q438" i="2"/>
  <c r="P438" i="2"/>
  <c r="O438" i="2"/>
  <c r="N438" i="2"/>
  <c r="M438" i="2"/>
  <c r="L438" i="2"/>
  <c r="K438" i="2"/>
  <c r="J438" i="2"/>
  <c r="I438" i="2"/>
  <c r="H438" i="2"/>
  <c r="G438" i="2"/>
  <c r="Q437" i="2"/>
  <c r="P437" i="2"/>
  <c r="O437" i="2"/>
  <c r="N437" i="2"/>
  <c r="M437" i="2"/>
  <c r="L437" i="2"/>
  <c r="K437" i="2"/>
  <c r="J437" i="2"/>
  <c r="I437" i="2"/>
  <c r="H437" i="2"/>
  <c r="G437" i="2"/>
  <c r="Q436" i="2"/>
  <c r="P436" i="2"/>
  <c r="O436" i="2"/>
  <c r="N436" i="2"/>
  <c r="M436" i="2"/>
  <c r="L436" i="2"/>
  <c r="K436" i="2"/>
  <c r="J436" i="2"/>
  <c r="I436" i="2"/>
  <c r="H436" i="2"/>
  <c r="G436" i="2"/>
  <c r="Q435" i="2"/>
  <c r="P435" i="2"/>
  <c r="O435" i="2"/>
  <c r="N435" i="2"/>
  <c r="M435" i="2"/>
  <c r="L435" i="2"/>
  <c r="K435" i="2"/>
  <c r="J435" i="2"/>
  <c r="I435" i="2"/>
  <c r="H435" i="2"/>
  <c r="G435" i="2"/>
  <c r="Q434" i="2"/>
  <c r="P434" i="2"/>
  <c r="O434" i="2"/>
  <c r="N434" i="2"/>
  <c r="M434" i="2"/>
  <c r="L434" i="2"/>
  <c r="K434" i="2"/>
  <c r="J434" i="2"/>
  <c r="I434" i="2"/>
  <c r="H434" i="2"/>
  <c r="G434" i="2"/>
  <c r="Q433" i="2"/>
  <c r="P433" i="2"/>
  <c r="O433" i="2"/>
  <c r="N433" i="2"/>
  <c r="M433" i="2"/>
  <c r="L433" i="2"/>
  <c r="K433" i="2"/>
  <c r="J433" i="2"/>
  <c r="I433" i="2"/>
  <c r="H433" i="2"/>
  <c r="G433" i="2"/>
  <c r="Q432" i="2"/>
  <c r="P432" i="2"/>
  <c r="O432" i="2"/>
  <c r="N432" i="2"/>
  <c r="M432" i="2"/>
  <c r="L432" i="2"/>
  <c r="K432" i="2"/>
  <c r="J432" i="2"/>
  <c r="I432" i="2"/>
  <c r="H432" i="2"/>
  <c r="G432" i="2"/>
  <c r="Q431" i="2"/>
  <c r="P431" i="2"/>
  <c r="O431" i="2"/>
  <c r="N431" i="2"/>
  <c r="M431" i="2"/>
  <c r="L431" i="2"/>
  <c r="K431" i="2"/>
  <c r="J431" i="2"/>
  <c r="I431" i="2"/>
  <c r="H431" i="2"/>
  <c r="G431" i="2"/>
  <c r="Q430" i="2"/>
  <c r="P430" i="2"/>
  <c r="O430" i="2"/>
  <c r="N430" i="2"/>
  <c r="M430" i="2"/>
  <c r="L430" i="2"/>
  <c r="K430" i="2"/>
  <c r="J430" i="2"/>
  <c r="I430" i="2"/>
  <c r="H430" i="2"/>
  <c r="G430" i="2"/>
  <c r="Q429" i="2"/>
  <c r="P429" i="2"/>
  <c r="O429" i="2"/>
  <c r="N429" i="2"/>
  <c r="M429" i="2"/>
  <c r="L429" i="2"/>
  <c r="K429" i="2"/>
  <c r="J429" i="2"/>
  <c r="I429" i="2"/>
  <c r="H429" i="2"/>
  <c r="G429" i="2"/>
  <c r="Q428" i="2"/>
  <c r="P428" i="2"/>
  <c r="O428" i="2"/>
  <c r="N428" i="2"/>
  <c r="M428" i="2"/>
  <c r="L428" i="2"/>
  <c r="K428" i="2"/>
  <c r="J428" i="2"/>
  <c r="I428" i="2"/>
  <c r="H428" i="2"/>
  <c r="G428" i="2"/>
  <c r="Q427" i="2"/>
  <c r="P427" i="2"/>
  <c r="O427" i="2"/>
  <c r="N427" i="2"/>
  <c r="M427" i="2"/>
  <c r="L427" i="2"/>
  <c r="K427" i="2"/>
  <c r="J427" i="2"/>
  <c r="I427" i="2"/>
  <c r="H427" i="2"/>
  <c r="G427" i="2"/>
  <c r="Q426" i="2"/>
  <c r="P426" i="2"/>
  <c r="O426" i="2"/>
  <c r="N426" i="2"/>
  <c r="M426" i="2"/>
  <c r="L426" i="2"/>
  <c r="K426" i="2"/>
  <c r="J426" i="2"/>
  <c r="I426" i="2"/>
  <c r="H426" i="2"/>
  <c r="G426" i="2"/>
  <c r="Q425" i="2"/>
  <c r="P425" i="2"/>
  <c r="O425" i="2"/>
  <c r="N425" i="2"/>
  <c r="M425" i="2"/>
  <c r="L425" i="2"/>
  <c r="K425" i="2"/>
  <c r="J425" i="2"/>
  <c r="I425" i="2"/>
  <c r="H425" i="2"/>
  <c r="G425" i="2"/>
  <c r="Q424" i="2"/>
  <c r="P424" i="2"/>
  <c r="O424" i="2"/>
  <c r="N424" i="2"/>
  <c r="M424" i="2"/>
  <c r="L424" i="2"/>
  <c r="K424" i="2"/>
  <c r="J424" i="2"/>
  <c r="I424" i="2"/>
  <c r="H424" i="2"/>
  <c r="G424" i="2"/>
  <c r="Q423" i="2"/>
  <c r="P423" i="2"/>
  <c r="O423" i="2"/>
  <c r="N423" i="2"/>
  <c r="M423" i="2"/>
  <c r="L423" i="2"/>
  <c r="K423" i="2"/>
  <c r="J423" i="2"/>
  <c r="I423" i="2"/>
  <c r="H423" i="2"/>
  <c r="G423" i="2"/>
  <c r="Q422" i="2"/>
  <c r="P422" i="2"/>
  <c r="O422" i="2"/>
  <c r="N422" i="2"/>
  <c r="M422" i="2"/>
  <c r="L422" i="2"/>
  <c r="K422" i="2"/>
  <c r="J422" i="2"/>
  <c r="I422" i="2"/>
  <c r="H422" i="2"/>
  <c r="G422" i="2"/>
  <c r="Q421" i="2"/>
  <c r="P421" i="2"/>
  <c r="O421" i="2"/>
  <c r="N421" i="2"/>
  <c r="M421" i="2"/>
  <c r="L421" i="2"/>
  <c r="K421" i="2"/>
  <c r="J421" i="2"/>
  <c r="I421" i="2"/>
  <c r="H421" i="2"/>
  <c r="G421" i="2"/>
  <c r="Q420" i="2"/>
  <c r="P420" i="2"/>
  <c r="O420" i="2"/>
  <c r="N420" i="2"/>
  <c r="M420" i="2"/>
  <c r="L420" i="2"/>
  <c r="K420" i="2"/>
  <c r="J420" i="2"/>
  <c r="I420" i="2"/>
  <c r="H420" i="2"/>
  <c r="G420" i="2"/>
  <c r="Q419" i="2"/>
  <c r="P419" i="2"/>
  <c r="O419" i="2"/>
  <c r="N419" i="2"/>
  <c r="M419" i="2"/>
  <c r="L419" i="2"/>
  <c r="K419" i="2"/>
  <c r="J419" i="2"/>
  <c r="I419" i="2"/>
  <c r="H419" i="2"/>
  <c r="G419" i="2"/>
  <c r="Q418" i="2"/>
  <c r="P418" i="2"/>
  <c r="O418" i="2"/>
  <c r="N418" i="2"/>
  <c r="M418" i="2"/>
  <c r="L418" i="2"/>
  <c r="K418" i="2"/>
  <c r="J418" i="2"/>
  <c r="I418" i="2"/>
  <c r="H418" i="2"/>
  <c r="G418" i="2"/>
  <c r="Q417" i="2"/>
  <c r="P417" i="2"/>
  <c r="O417" i="2"/>
  <c r="N417" i="2"/>
  <c r="M417" i="2"/>
  <c r="L417" i="2"/>
  <c r="K417" i="2"/>
  <c r="J417" i="2"/>
  <c r="I417" i="2"/>
  <c r="H417" i="2"/>
  <c r="G417" i="2"/>
  <c r="Q416" i="2"/>
  <c r="P416" i="2"/>
  <c r="O416" i="2"/>
  <c r="N416" i="2"/>
  <c r="M416" i="2"/>
  <c r="L416" i="2"/>
  <c r="K416" i="2"/>
  <c r="J416" i="2"/>
  <c r="I416" i="2"/>
  <c r="H416" i="2"/>
  <c r="G416" i="2"/>
  <c r="Q415" i="2"/>
  <c r="P415" i="2"/>
  <c r="O415" i="2"/>
  <c r="N415" i="2"/>
  <c r="M415" i="2"/>
  <c r="L415" i="2"/>
  <c r="K415" i="2"/>
  <c r="J415" i="2"/>
  <c r="I415" i="2"/>
  <c r="H415" i="2"/>
  <c r="G415" i="2"/>
  <c r="Q414" i="2"/>
  <c r="P414" i="2"/>
  <c r="O414" i="2"/>
  <c r="N414" i="2"/>
  <c r="M414" i="2"/>
  <c r="L414" i="2"/>
  <c r="K414" i="2"/>
  <c r="J414" i="2"/>
  <c r="I414" i="2"/>
  <c r="H414" i="2"/>
  <c r="G414" i="2"/>
  <c r="Q413" i="2"/>
  <c r="P413" i="2"/>
  <c r="O413" i="2"/>
  <c r="N413" i="2"/>
  <c r="M413" i="2"/>
  <c r="L413" i="2"/>
  <c r="K413" i="2"/>
  <c r="J413" i="2"/>
  <c r="I413" i="2"/>
  <c r="H413" i="2"/>
  <c r="G413" i="2"/>
  <c r="Q412" i="2"/>
  <c r="P412" i="2"/>
  <c r="O412" i="2"/>
  <c r="N412" i="2"/>
  <c r="M412" i="2"/>
  <c r="L412" i="2"/>
  <c r="K412" i="2"/>
  <c r="J412" i="2"/>
  <c r="I412" i="2"/>
  <c r="H412" i="2"/>
  <c r="G412" i="2"/>
  <c r="Q411" i="2"/>
  <c r="P411" i="2"/>
  <c r="O411" i="2"/>
  <c r="N411" i="2"/>
  <c r="M411" i="2"/>
  <c r="L411" i="2"/>
  <c r="K411" i="2"/>
  <c r="J411" i="2"/>
  <c r="I411" i="2"/>
  <c r="H411" i="2"/>
  <c r="G411" i="2"/>
  <c r="Q410" i="2"/>
  <c r="P410" i="2"/>
  <c r="O410" i="2"/>
  <c r="N410" i="2"/>
  <c r="M410" i="2"/>
  <c r="L410" i="2"/>
  <c r="K410" i="2"/>
  <c r="J410" i="2"/>
  <c r="I410" i="2"/>
  <c r="H410" i="2"/>
  <c r="G410" i="2"/>
  <c r="Q409" i="2"/>
  <c r="P409" i="2"/>
  <c r="O409" i="2"/>
  <c r="N409" i="2"/>
  <c r="M409" i="2"/>
  <c r="L409" i="2"/>
  <c r="K409" i="2"/>
  <c r="J409" i="2"/>
  <c r="I409" i="2"/>
  <c r="H409" i="2"/>
  <c r="G409" i="2"/>
  <c r="Q408" i="2"/>
  <c r="P408" i="2"/>
  <c r="O408" i="2"/>
  <c r="N408" i="2"/>
  <c r="M408" i="2"/>
  <c r="L408" i="2"/>
  <c r="K408" i="2"/>
  <c r="J408" i="2"/>
  <c r="I408" i="2"/>
  <c r="H408" i="2"/>
  <c r="G408" i="2"/>
  <c r="Q407" i="2"/>
  <c r="P407" i="2"/>
  <c r="O407" i="2"/>
  <c r="N407" i="2"/>
  <c r="M407" i="2"/>
  <c r="L407" i="2"/>
  <c r="K407" i="2"/>
  <c r="J407" i="2"/>
  <c r="I407" i="2"/>
  <c r="H407" i="2"/>
  <c r="G407" i="2"/>
  <c r="Q406" i="2"/>
  <c r="P406" i="2"/>
  <c r="O406" i="2"/>
  <c r="N406" i="2"/>
  <c r="M406" i="2"/>
  <c r="L406" i="2"/>
  <c r="K406" i="2"/>
  <c r="J406" i="2"/>
  <c r="I406" i="2"/>
  <c r="H406" i="2"/>
  <c r="G406" i="2"/>
  <c r="Q405" i="2"/>
  <c r="P405" i="2"/>
  <c r="O405" i="2"/>
  <c r="N405" i="2"/>
  <c r="M405" i="2"/>
  <c r="L405" i="2"/>
  <c r="K405" i="2"/>
  <c r="J405" i="2"/>
  <c r="I405" i="2"/>
  <c r="H405" i="2"/>
  <c r="G405" i="2"/>
  <c r="Q404" i="2"/>
  <c r="P404" i="2"/>
  <c r="O404" i="2"/>
  <c r="N404" i="2"/>
  <c r="M404" i="2"/>
  <c r="L404" i="2"/>
  <c r="K404" i="2"/>
  <c r="J404" i="2"/>
  <c r="I404" i="2"/>
  <c r="H404" i="2"/>
  <c r="G404" i="2"/>
  <c r="Q403" i="2"/>
  <c r="P403" i="2"/>
  <c r="O403" i="2"/>
  <c r="N403" i="2"/>
  <c r="M403" i="2"/>
  <c r="L403" i="2"/>
  <c r="K403" i="2"/>
  <c r="J403" i="2"/>
  <c r="I403" i="2"/>
  <c r="H403" i="2"/>
  <c r="G403" i="2"/>
  <c r="Q402" i="2"/>
  <c r="P402" i="2"/>
  <c r="O402" i="2"/>
  <c r="N402" i="2"/>
  <c r="M402" i="2"/>
  <c r="L402" i="2"/>
  <c r="K402" i="2"/>
  <c r="J402" i="2"/>
  <c r="I402" i="2"/>
  <c r="H402" i="2"/>
  <c r="G402" i="2"/>
  <c r="Q401" i="2"/>
  <c r="P401" i="2"/>
  <c r="O401" i="2"/>
  <c r="N401" i="2"/>
  <c r="M401" i="2"/>
  <c r="L401" i="2"/>
  <c r="K401" i="2"/>
  <c r="J401" i="2"/>
  <c r="I401" i="2"/>
  <c r="H401" i="2"/>
  <c r="G401" i="2"/>
  <c r="Q400" i="2"/>
  <c r="P400" i="2"/>
  <c r="O400" i="2"/>
  <c r="N400" i="2"/>
  <c r="M400" i="2"/>
  <c r="L400" i="2"/>
  <c r="K400" i="2"/>
  <c r="J400" i="2"/>
  <c r="I400" i="2"/>
  <c r="H400" i="2"/>
  <c r="G400" i="2"/>
  <c r="Q399" i="2"/>
  <c r="P399" i="2"/>
  <c r="O399" i="2"/>
  <c r="N399" i="2"/>
  <c r="M399" i="2"/>
  <c r="L399" i="2"/>
  <c r="K399" i="2"/>
  <c r="J399" i="2"/>
  <c r="I399" i="2"/>
  <c r="H399" i="2"/>
  <c r="G399" i="2"/>
  <c r="Q398" i="2"/>
  <c r="P398" i="2"/>
  <c r="O398" i="2"/>
  <c r="N398" i="2"/>
  <c r="M398" i="2"/>
  <c r="L398" i="2"/>
  <c r="K398" i="2"/>
  <c r="J398" i="2"/>
  <c r="I398" i="2"/>
  <c r="H398" i="2"/>
  <c r="G398" i="2"/>
  <c r="Q397" i="2"/>
  <c r="P397" i="2"/>
  <c r="O397" i="2"/>
  <c r="N397" i="2"/>
  <c r="M397" i="2"/>
  <c r="L397" i="2"/>
  <c r="K397" i="2"/>
  <c r="J397" i="2"/>
  <c r="I397" i="2"/>
  <c r="H397" i="2"/>
  <c r="G397" i="2"/>
  <c r="Q396" i="2"/>
  <c r="P396" i="2"/>
  <c r="O396" i="2"/>
  <c r="N396" i="2"/>
  <c r="M396" i="2"/>
  <c r="L396" i="2"/>
  <c r="K396" i="2"/>
  <c r="J396" i="2"/>
  <c r="I396" i="2"/>
  <c r="H396" i="2"/>
  <c r="G396" i="2"/>
  <c r="Q395" i="2"/>
  <c r="P395" i="2"/>
  <c r="O395" i="2"/>
  <c r="N395" i="2"/>
  <c r="M395" i="2"/>
  <c r="L395" i="2"/>
  <c r="K395" i="2"/>
  <c r="J395" i="2"/>
  <c r="I395" i="2"/>
  <c r="H395" i="2"/>
  <c r="G395" i="2"/>
  <c r="Q394" i="2"/>
  <c r="P394" i="2"/>
  <c r="O394" i="2"/>
  <c r="N394" i="2"/>
  <c r="M394" i="2"/>
  <c r="L394" i="2"/>
  <c r="K394" i="2"/>
  <c r="J394" i="2"/>
  <c r="I394" i="2"/>
  <c r="H394" i="2"/>
  <c r="G394" i="2"/>
  <c r="Q393" i="2"/>
  <c r="P393" i="2"/>
  <c r="O393" i="2"/>
  <c r="N393" i="2"/>
  <c r="M393" i="2"/>
  <c r="L393" i="2"/>
  <c r="K393" i="2"/>
  <c r="J393" i="2"/>
  <c r="I393" i="2"/>
  <c r="H393" i="2"/>
  <c r="G393" i="2"/>
  <c r="Q392" i="2"/>
  <c r="P392" i="2"/>
  <c r="O392" i="2"/>
  <c r="N392" i="2"/>
  <c r="M392" i="2"/>
  <c r="L392" i="2"/>
  <c r="K392" i="2"/>
  <c r="J392" i="2"/>
  <c r="I392" i="2"/>
  <c r="H392" i="2"/>
  <c r="G392" i="2"/>
  <c r="Q391" i="2"/>
  <c r="P391" i="2"/>
  <c r="O391" i="2"/>
  <c r="N391" i="2"/>
  <c r="M391" i="2"/>
  <c r="L391" i="2"/>
  <c r="K391" i="2"/>
  <c r="J391" i="2"/>
  <c r="I391" i="2"/>
  <c r="H391" i="2"/>
  <c r="G391" i="2"/>
  <c r="Q390" i="2"/>
  <c r="P390" i="2"/>
  <c r="O390" i="2"/>
  <c r="N390" i="2"/>
  <c r="M390" i="2"/>
  <c r="L390" i="2"/>
  <c r="K390" i="2"/>
  <c r="J390" i="2"/>
  <c r="I390" i="2"/>
  <c r="H390" i="2"/>
  <c r="G390" i="2"/>
  <c r="Q389" i="2"/>
  <c r="P389" i="2"/>
  <c r="O389" i="2"/>
  <c r="N389" i="2"/>
  <c r="M389" i="2"/>
  <c r="L389" i="2"/>
  <c r="K389" i="2"/>
  <c r="J389" i="2"/>
  <c r="I389" i="2"/>
  <c r="H389" i="2"/>
  <c r="G389" i="2"/>
  <c r="Q388" i="2"/>
  <c r="P388" i="2"/>
  <c r="O388" i="2"/>
  <c r="N388" i="2"/>
  <c r="M388" i="2"/>
  <c r="L388" i="2"/>
  <c r="K388" i="2"/>
  <c r="J388" i="2"/>
  <c r="I388" i="2"/>
  <c r="H388" i="2"/>
  <c r="G388" i="2"/>
  <c r="Q387" i="2"/>
  <c r="P387" i="2"/>
  <c r="O387" i="2"/>
  <c r="N387" i="2"/>
  <c r="M387" i="2"/>
  <c r="L387" i="2"/>
  <c r="K387" i="2"/>
  <c r="J387" i="2"/>
  <c r="I387" i="2"/>
  <c r="H387" i="2"/>
  <c r="G387" i="2"/>
  <c r="Q386" i="2"/>
  <c r="P386" i="2"/>
  <c r="O386" i="2"/>
  <c r="N386" i="2"/>
  <c r="M386" i="2"/>
  <c r="L386" i="2"/>
  <c r="K386" i="2"/>
  <c r="J386" i="2"/>
  <c r="I386" i="2"/>
  <c r="H386" i="2"/>
  <c r="G386" i="2"/>
  <c r="Q385" i="2"/>
  <c r="P385" i="2"/>
  <c r="O385" i="2"/>
  <c r="N385" i="2"/>
  <c r="M385" i="2"/>
  <c r="L385" i="2"/>
  <c r="K385" i="2"/>
  <c r="J385" i="2"/>
  <c r="I385" i="2"/>
  <c r="H385" i="2"/>
  <c r="G385" i="2"/>
  <c r="Q384" i="2"/>
  <c r="P384" i="2"/>
  <c r="O384" i="2"/>
  <c r="N384" i="2"/>
  <c r="M384" i="2"/>
  <c r="L384" i="2"/>
  <c r="K384" i="2"/>
  <c r="J384" i="2"/>
  <c r="I384" i="2"/>
  <c r="H384" i="2"/>
  <c r="G384" i="2"/>
  <c r="Q383" i="2"/>
  <c r="P383" i="2"/>
  <c r="O383" i="2"/>
  <c r="N383" i="2"/>
  <c r="M383" i="2"/>
  <c r="L383" i="2"/>
  <c r="K383" i="2"/>
  <c r="J383" i="2"/>
  <c r="I383" i="2"/>
  <c r="H383" i="2"/>
  <c r="G383" i="2"/>
  <c r="Q382" i="2"/>
  <c r="P382" i="2"/>
  <c r="O382" i="2"/>
  <c r="N382" i="2"/>
  <c r="M382" i="2"/>
  <c r="L382" i="2"/>
  <c r="K382" i="2"/>
  <c r="J382" i="2"/>
  <c r="I382" i="2"/>
  <c r="H382" i="2"/>
  <c r="G382" i="2"/>
  <c r="Q381" i="2"/>
  <c r="P381" i="2"/>
  <c r="O381" i="2"/>
  <c r="N381" i="2"/>
  <c r="M381" i="2"/>
  <c r="L381" i="2"/>
  <c r="K381" i="2"/>
  <c r="J381" i="2"/>
  <c r="I381" i="2"/>
  <c r="H381" i="2"/>
  <c r="G381" i="2"/>
  <c r="Q380" i="2"/>
  <c r="P380" i="2"/>
  <c r="O380" i="2"/>
  <c r="N380" i="2"/>
  <c r="M380" i="2"/>
  <c r="L380" i="2"/>
  <c r="K380" i="2"/>
  <c r="J380" i="2"/>
  <c r="I380" i="2"/>
  <c r="H380" i="2"/>
  <c r="G380" i="2"/>
  <c r="Q379" i="2"/>
  <c r="P379" i="2"/>
  <c r="O379" i="2"/>
  <c r="N379" i="2"/>
  <c r="M379" i="2"/>
  <c r="L379" i="2"/>
  <c r="K379" i="2"/>
  <c r="J379" i="2"/>
  <c r="I379" i="2"/>
  <c r="H379" i="2"/>
  <c r="G379" i="2"/>
  <c r="Q378" i="2"/>
  <c r="P378" i="2"/>
  <c r="O378" i="2"/>
  <c r="N378" i="2"/>
  <c r="M378" i="2"/>
  <c r="L378" i="2"/>
  <c r="K378" i="2"/>
  <c r="J378" i="2"/>
  <c r="I378" i="2"/>
  <c r="H378" i="2"/>
  <c r="G378" i="2"/>
  <c r="Q377" i="2"/>
  <c r="P377" i="2"/>
  <c r="O377" i="2"/>
  <c r="N377" i="2"/>
  <c r="M377" i="2"/>
  <c r="L377" i="2"/>
  <c r="K377" i="2"/>
  <c r="J377" i="2"/>
  <c r="I377" i="2"/>
  <c r="H377" i="2"/>
  <c r="G377" i="2"/>
  <c r="Q376" i="2"/>
  <c r="P376" i="2"/>
  <c r="O376" i="2"/>
  <c r="N376" i="2"/>
  <c r="M376" i="2"/>
  <c r="L376" i="2"/>
  <c r="K376" i="2"/>
  <c r="J376" i="2"/>
  <c r="I376" i="2"/>
  <c r="H376" i="2"/>
  <c r="G376" i="2"/>
  <c r="Q375" i="2"/>
  <c r="P375" i="2"/>
  <c r="O375" i="2"/>
  <c r="N375" i="2"/>
  <c r="M375" i="2"/>
  <c r="L375" i="2"/>
  <c r="K375" i="2"/>
  <c r="J375" i="2"/>
  <c r="I375" i="2"/>
  <c r="H375" i="2"/>
  <c r="G375" i="2"/>
  <c r="Q374" i="2"/>
  <c r="P374" i="2"/>
  <c r="O374" i="2"/>
  <c r="N374" i="2"/>
  <c r="M374" i="2"/>
  <c r="L374" i="2"/>
  <c r="K374" i="2"/>
  <c r="J374" i="2"/>
  <c r="I374" i="2"/>
  <c r="H374" i="2"/>
  <c r="G374" i="2"/>
  <c r="Q373" i="2"/>
  <c r="P373" i="2"/>
  <c r="O373" i="2"/>
  <c r="N373" i="2"/>
  <c r="M373" i="2"/>
  <c r="L373" i="2"/>
  <c r="K373" i="2"/>
  <c r="J373" i="2"/>
  <c r="I373" i="2"/>
  <c r="H373" i="2"/>
  <c r="G373" i="2"/>
  <c r="Q372" i="2"/>
  <c r="P372" i="2"/>
  <c r="O372" i="2"/>
  <c r="N372" i="2"/>
  <c r="M372" i="2"/>
  <c r="L372" i="2"/>
  <c r="K372" i="2"/>
  <c r="J372" i="2"/>
  <c r="I372" i="2"/>
  <c r="H372" i="2"/>
  <c r="G372" i="2"/>
  <c r="Q371" i="2"/>
  <c r="P371" i="2"/>
  <c r="O371" i="2"/>
  <c r="N371" i="2"/>
  <c r="M371" i="2"/>
  <c r="L371" i="2"/>
  <c r="K371" i="2"/>
  <c r="J371" i="2"/>
  <c r="I371" i="2"/>
  <c r="H371" i="2"/>
  <c r="G371" i="2"/>
  <c r="Q370" i="2"/>
  <c r="P370" i="2"/>
  <c r="O370" i="2"/>
  <c r="N370" i="2"/>
  <c r="M370" i="2"/>
  <c r="L370" i="2"/>
  <c r="K370" i="2"/>
  <c r="J370" i="2"/>
  <c r="I370" i="2"/>
  <c r="H370" i="2"/>
  <c r="G370" i="2"/>
  <c r="Q369" i="2"/>
  <c r="P369" i="2"/>
  <c r="O369" i="2"/>
  <c r="N369" i="2"/>
  <c r="M369" i="2"/>
  <c r="L369" i="2"/>
  <c r="K369" i="2"/>
  <c r="J369" i="2"/>
  <c r="I369" i="2"/>
  <c r="H369" i="2"/>
  <c r="G369" i="2"/>
  <c r="Q368" i="2"/>
  <c r="P368" i="2"/>
  <c r="O368" i="2"/>
  <c r="N368" i="2"/>
  <c r="M368" i="2"/>
  <c r="L368" i="2"/>
  <c r="K368" i="2"/>
  <c r="J368" i="2"/>
  <c r="I368" i="2"/>
  <c r="H368" i="2"/>
  <c r="G368" i="2"/>
  <c r="Q367" i="2"/>
  <c r="P367" i="2"/>
  <c r="O367" i="2"/>
  <c r="N367" i="2"/>
  <c r="M367" i="2"/>
  <c r="L367" i="2"/>
  <c r="K367" i="2"/>
  <c r="J367" i="2"/>
  <c r="I367" i="2"/>
  <c r="H367" i="2"/>
  <c r="G367" i="2"/>
  <c r="Q366" i="2"/>
  <c r="P366" i="2"/>
  <c r="O366" i="2"/>
  <c r="N366" i="2"/>
  <c r="M366" i="2"/>
  <c r="L366" i="2"/>
  <c r="K366" i="2"/>
  <c r="J366" i="2"/>
  <c r="I366" i="2"/>
  <c r="H366" i="2"/>
  <c r="G366" i="2"/>
  <c r="Q365" i="2"/>
  <c r="P365" i="2"/>
  <c r="O365" i="2"/>
  <c r="N365" i="2"/>
  <c r="M365" i="2"/>
  <c r="L365" i="2"/>
  <c r="K365" i="2"/>
  <c r="J365" i="2"/>
  <c r="I365" i="2"/>
  <c r="H365" i="2"/>
  <c r="G365" i="2"/>
  <c r="Q364" i="2"/>
  <c r="P364" i="2"/>
  <c r="O364" i="2"/>
  <c r="N364" i="2"/>
  <c r="M364" i="2"/>
  <c r="L364" i="2"/>
  <c r="K364" i="2"/>
  <c r="J364" i="2"/>
  <c r="I364" i="2"/>
  <c r="H364" i="2"/>
  <c r="G364" i="2"/>
  <c r="Q363" i="2"/>
  <c r="P363" i="2"/>
  <c r="O363" i="2"/>
  <c r="N363" i="2"/>
  <c r="M363" i="2"/>
  <c r="L363" i="2"/>
  <c r="K363" i="2"/>
  <c r="J363" i="2"/>
  <c r="I363" i="2"/>
  <c r="H363" i="2"/>
  <c r="G363" i="2"/>
  <c r="Q362" i="2"/>
  <c r="P362" i="2"/>
  <c r="O362" i="2"/>
  <c r="N362" i="2"/>
  <c r="M362" i="2"/>
  <c r="L362" i="2"/>
  <c r="K362" i="2"/>
  <c r="J362" i="2"/>
  <c r="I362" i="2"/>
  <c r="H362" i="2"/>
  <c r="G362" i="2"/>
  <c r="Q361" i="2"/>
  <c r="P361" i="2"/>
  <c r="O361" i="2"/>
  <c r="N361" i="2"/>
  <c r="M361" i="2"/>
  <c r="L361" i="2"/>
  <c r="K361" i="2"/>
  <c r="J361" i="2"/>
  <c r="I361" i="2"/>
  <c r="H361" i="2"/>
  <c r="G361" i="2"/>
  <c r="Q360" i="2"/>
  <c r="P360" i="2"/>
  <c r="O360" i="2"/>
  <c r="N360" i="2"/>
  <c r="M360" i="2"/>
  <c r="L360" i="2"/>
  <c r="K360" i="2"/>
  <c r="J360" i="2"/>
  <c r="I360" i="2"/>
  <c r="H360" i="2"/>
  <c r="G360" i="2"/>
  <c r="Q359" i="2"/>
  <c r="P359" i="2"/>
  <c r="O359" i="2"/>
  <c r="N359" i="2"/>
  <c r="M359" i="2"/>
  <c r="L359" i="2"/>
  <c r="K359" i="2"/>
  <c r="J359" i="2"/>
  <c r="I359" i="2"/>
  <c r="H359" i="2"/>
  <c r="G359" i="2"/>
  <c r="Q358" i="2"/>
  <c r="P358" i="2"/>
  <c r="O358" i="2"/>
  <c r="N358" i="2"/>
  <c r="M358" i="2"/>
  <c r="L358" i="2"/>
  <c r="K358" i="2"/>
  <c r="J358" i="2"/>
  <c r="I358" i="2"/>
  <c r="H358" i="2"/>
  <c r="G358" i="2"/>
  <c r="Q357" i="2"/>
  <c r="P357" i="2"/>
  <c r="O357" i="2"/>
  <c r="N357" i="2"/>
  <c r="M357" i="2"/>
  <c r="L357" i="2"/>
  <c r="K357" i="2"/>
  <c r="J357" i="2"/>
  <c r="I357" i="2"/>
  <c r="H357" i="2"/>
  <c r="G357" i="2"/>
  <c r="Q356" i="2"/>
  <c r="P356" i="2"/>
  <c r="O356" i="2"/>
  <c r="N356" i="2"/>
  <c r="M356" i="2"/>
  <c r="L356" i="2"/>
  <c r="K356" i="2"/>
  <c r="J356" i="2"/>
  <c r="I356" i="2"/>
  <c r="H356" i="2"/>
  <c r="G356" i="2"/>
  <c r="Q355" i="2"/>
  <c r="P355" i="2"/>
  <c r="O355" i="2"/>
  <c r="N355" i="2"/>
  <c r="M355" i="2"/>
  <c r="L355" i="2"/>
  <c r="K355" i="2"/>
  <c r="J355" i="2"/>
  <c r="I355" i="2"/>
  <c r="H355" i="2"/>
  <c r="G355" i="2"/>
  <c r="Q354" i="2"/>
  <c r="P354" i="2"/>
  <c r="O354" i="2"/>
  <c r="N354" i="2"/>
  <c r="M354" i="2"/>
  <c r="L354" i="2"/>
  <c r="K354" i="2"/>
  <c r="J354" i="2"/>
  <c r="I354" i="2"/>
  <c r="H354" i="2"/>
  <c r="G354" i="2"/>
  <c r="Q353" i="2"/>
  <c r="P353" i="2"/>
  <c r="O353" i="2"/>
  <c r="N353" i="2"/>
  <c r="M353" i="2"/>
  <c r="L353" i="2"/>
  <c r="K353" i="2"/>
  <c r="J353" i="2"/>
  <c r="I353" i="2"/>
  <c r="H353" i="2"/>
  <c r="G353" i="2"/>
  <c r="Q352" i="2"/>
  <c r="P352" i="2"/>
  <c r="O352" i="2"/>
  <c r="N352" i="2"/>
  <c r="M352" i="2"/>
  <c r="L352" i="2"/>
  <c r="K352" i="2"/>
  <c r="J352" i="2"/>
  <c r="I352" i="2"/>
  <c r="H352" i="2"/>
  <c r="G352" i="2"/>
  <c r="Q351" i="2"/>
  <c r="P351" i="2"/>
  <c r="O351" i="2"/>
  <c r="N351" i="2"/>
  <c r="M351" i="2"/>
  <c r="L351" i="2"/>
  <c r="K351" i="2"/>
  <c r="J351" i="2"/>
  <c r="I351" i="2"/>
  <c r="H351" i="2"/>
  <c r="G351" i="2"/>
  <c r="Q350" i="2"/>
  <c r="P350" i="2"/>
  <c r="O350" i="2"/>
  <c r="N350" i="2"/>
  <c r="M350" i="2"/>
  <c r="L350" i="2"/>
  <c r="K350" i="2"/>
  <c r="J350" i="2"/>
  <c r="I350" i="2"/>
  <c r="H350" i="2"/>
  <c r="G350" i="2"/>
  <c r="Q349" i="2"/>
  <c r="P349" i="2"/>
  <c r="O349" i="2"/>
  <c r="N349" i="2"/>
  <c r="M349" i="2"/>
  <c r="L349" i="2"/>
  <c r="K349" i="2"/>
  <c r="J349" i="2"/>
  <c r="I349" i="2"/>
  <c r="H349" i="2"/>
  <c r="G349" i="2"/>
  <c r="Q348" i="2"/>
  <c r="P348" i="2"/>
  <c r="O348" i="2"/>
  <c r="N348" i="2"/>
  <c r="M348" i="2"/>
  <c r="L348" i="2"/>
  <c r="K348" i="2"/>
  <c r="J348" i="2"/>
  <c r="I348" i="2"/>
  <c r="H348" i="2"/>
  <c r="G348" i="2"/>
  <c r="Q347" i="2"/>
  <c r="P347" i="2"/>
  <c r="O347" i="2"/>
  <c r="N347" i="2"/>
  <c r="M347" i="2"/>
  <c r="L347" i="2"/>
  <c r="K347" i="2"/>
  <c r="J347" i="2"/>
  <c r="I347" i="2"/>
  <c r="H347" i="2"/>
  <c r="G347" i="2"/>
  <c r="Q346" i="2"/>
  <c r="P346" i="2"/>
  <c r="O346" i="2"/>
  <c r="N346" i="2"/>
  <c r="M346" i="2"/>
  <c r="L346" i="2"/>
  <c r="K346" i="2"/>
  <c r="J346" i="2"/>
  <c r="I346" i="2"/>
  <c r="H346" i="2"/>
  <c r="G346" i="2"/>
  <c r="Q345" i="2"/>
  <c r="P345" i="2"/>
  <c r="O345" i="2"/>
  <c r="N345" i="2"/>
  <c r="M345" i="2"/>
  <c r="L345" i="2"/>
  <c r="K345" i="2"/>
  <c r="J345" i="2"/>
  <c r="I345" i="2"/>
  <c r="H345" i="2"/>
  <c r="G345" i="2"/>
  <c r="Q344" i="2"/>
  <c r="P344" i="2"/>
  <c r="O344" i="2"/>
  <c r="N344" i="2"/>
  <c r="M344" i="2"/>
  <c r="L344" i="2"/>
  <c r="K344" i="2"/>
  <c r="J344" i="2"/>
  <c r="I344" i="2"/>
  <c r="H344" i="2"/>
  <c r="G344" i="2"/>
  <c r="Q343" i="2"/>
  <c r="P343" i="2"/>
  <c r="O343" i="2"/>
  <c r="N343" i="2"/>
  <c r="M343" i="2"/>
  <c r="L343" i="2"/>
  <c r="K343" i="2"/>
  <c r="J343" i="2"/>
  <c r="I343" i="2"/>
  <c r="H343" i="2"/>
  <c r="G343" i="2"/>
  <c r="Q342" i="2"/>
  <c r="P342" i="2"/>
  <c r="O342" i="2"/>
  <c r="N342" i="2"/>
  <c r="M342" i="2"/>
  <c r="L342" i="2"/>
  <c r="K342" i="2"/>
  <c r="J342" i="2"/>
  <c r="I342" i="2"/>
  <c r="H342" i="2"/>
  <c r="G342" i="2"/>
  <c r="Q341" i="2"/>
  <c r="P341" i="2"/>
  <c r="O341" i="2"/>
  <c r="N341" i="2"/>
  <c r="M341" i="2"/>
  <c r="L341" i="2"/>
  <c r="K341" i="2"/>
  <c r="J341" i="2"/>
  <c r="I341" i="2"/>
  <c r="H341" i="2"/>
  <c r="G341" i="2"/>
  <c r="Q340" i="2"/>
  <c r="P340" i="2"/>
  <c r="O340" i="2"/>
  <c r="N340" i="2"/>
  <c r="M340" i="2"/>
  <c r="L340" i="2"/>
  <c r="K340" i="2"/>
  <c r="J340" i="2"/>
  <c r="I340" i="2"/>
  <c r="H340" i="2"/>
  <c r="G340" i="2"/>
  <c r="Q339" i="2"/>
  <c r="P339" i="2"/>
  <c r="O339" i="2"/>
  <c r="N339" i="2"/>
  <c r="M339" i="2"/>
  <c r="L339" i="2"/>
  <c r="K339" i="2"/>
  <c r="J339" i="2"/>
  <c r="I339" i="2"/>
  <c r="H339" i="2"/>
  <c r="G339" i="2"/>
  <c r="Q338" i="2"/>
  <c r="P338" i="2"/>
  <c r="O338" i="2"/>
  <c r="N338" i="2"/>
  <c r="M338" i="2"/>
  <c r="L338" i="2"/>
  <c r="K338" i="2"/>
  <c r="J338" i="2"/>
  <c r="I338" i="2"/>
  <c r="H338" i="2"/>
  <c r="G338" i="2"/>
  <c r="Q337" i="2"/>
  <c r="P337" i="2"/>
  <c r="O337" i="2"/>
  <c r="N337" i="2"/>
  <c r="M337" i="2"/>
  <c r="L337" i="2"/>
  <c r="K337" i="2"/>
  <c r="J337" i="2"/>
  <c r="I337" i="2"/>
  <c r="H337" i="2"/>
  <c r="G337" i="2"/>
  <c r="Q336" i="2"/>
  <c r="P336" i="2"/>
  <c r="O336" i="2"/>
  <c r="N336" i="2"/>
  <c r="M336" i="2"/>
  <c r="L336" i="2"/>
  <c r="K336" i="2"/>
  <c r="J336" i="2"/>
  <c r="I336" i="2"/>
  <c r="H336" i="2"/>
  <c r="G336" i="2"/>
  <c r="Q335" i="2"/>
  <c r="P335" i="2"/>
  <c r="O335" i="2"/>
  <c r="N335" i="2"/>
  <c r="M335" i="2"/>
  <c r="L335" i="2"/>
  <c r="K335" i="2"/>
  <c r="J335" i="2"/>
  <c r="I335" i="2"/>
  <c r="H335" i="2"/>
  <c r="G335" i="2"/>
  <c r="Q334" i="2"/>
  <c r="P334" i="2"/>
  <c r="O334" i="2"/>
  <c r="N334" i="2"/>
  <c r="M334" i="2"/>
  <c r="L334" i="2"/>
  <c r="K334" i="2"/>
  <c r="J334" i="2"/>
  <c r="I334" i="2"/>
  <c r="H334" i="2"/>
  <c r="G334" i="2"/>
  <c r="Q333" i="2"/>
  <c r="P333" i="2"/>
  <c r="O333" i="2"/>
  <c r="N333" i="2"/>
  <c r="M333" i="2"/>
  <c r="L333" i="2"/>
  <c r="K333" i="2"/>
  <c r="J333" i="2"/>
  <c r="I333" i="2"/>
  <c r="H333" i="2"/>
  <c r="G333" i="2"/>
  <c r="Q332" i="2"/>
  <c r="P332" i="2"/>
  <c r="O332" i="2"/>
  <c r="N332" i="2"/>
  <c r="M332" i="2"/>
  <c r="L332" i="2"/>
  <c r="K332" i="2"/>
  <c r="J332" i="2"/>
  <c r="I332" i="2"/>
  <c r="H332" i="2"/>
  <c r="G332" i="2"/>
  <c r="Q331" i="2"/>
  <c r="P331" i="2"/>
  <c r="O331" i="2"/>
  <c r="N331" i="2"/>
  <c r="M331" i="2"/>
  <c r="L331" i="2"/>
  <c r="K331" i="2"/>
  <c r="J331" i="2"/>
  <c r="I331" i="2"/>
  <c r="H331" i="2"/>
  <c r="G331" i="2"/>
  <c r="Q330" i="2"/>
  <c r="P330" i="2"/>
  <c r="O330" i="2"/>
  <c r="N330" i="2"/>
  <c r="M330" i="2"/>
  <c r="L330" i="2"/>
  <c r="K330" i="2"/>
  <c r="J330" i="2"/>
  <c r="I330" i="2"/>
  <c r="H330" i="2"/>
  <c r="G330" i="2"/>
  <c r="Q329" i="2"/>
  <c r="P329" i="2"/>
  <c r="O329" i="2"/>
  <c r="N329" i="2"/>
  <c r="M329" i="2"/>
  <c r="L329" i="2"/>
  <c r="K329" i="2"/>
  <c r="J329" i="2"/>
  <c r="I329" i="2"/>
  <c r="H329" i="2"/>
  <c r="G329" i="2"/>
  <c r="Q328" i="2"/>
  <c r="P328" i="2"/>
  <c r="O328" i="2"/>
  <c r="N328" i="2"/>
  <c r="M328" i="2"/>
  <c r="L328" i="2"/>
  <c r="K328" i="2"/>
  <c r="J328" i="2"/>
  <c r="I328" i="2"/>
  <c r="H328" i="2"/>
  <c r="G328" i="2"/>
  <c r="Q327" i="2"/>
  <c r="P327" i="2"/>
  <c r="O327" i="2"/>
  <c r="N327" i="2"/>
  <c r="M327" i="2"/>
  <c r="L327" i="2"/>
  <c r="K327" i="2"/>
  <c r="J327" i="2"/>
  <c r="I327" i="2"/>
  <c r="H327" i="2"/>
  <c r="G327" i="2"/>
  <c r="Q326" i="2"/>
  <c r="P326" i="2"/>
  <c r="O326" i="2"/>
  <c r="N326" i="2"/>
  <c r="M326" i="2"/>
  <c r="L326" i="2"/>
  <c r="K326" i="2"/>
  <c r="J326" i="2"/>
  <c r="I326" i="2"/>
  <c r="H326" i="2"/>
  <c r="G326" i="2"/>
  <c r="Q325" i="2"/>
  <c r="P325" i="2"/>
  <c r="O325" i="2"/>
  <c r="N325" i="2"/>
  <c r="M325" i="2"/>
  <c r="L325" i="2"/>
  <c r="K325" i="2"/>
  <c r="J325" i="2"/>
  <c r="I325" i="2"/>
  <c r="H325" i="2"/>
  <c r="G325" i="2"/>
  <c r="Q324" i="2"/>
  <c r="P324" i="2"/>
  <c r="O324" i="2"/>
  <c r="N324" i="2"/>
  <c r="M324" i="2"/>
  <c r="L324" i="2"/>
  <c r="K324" i="2"/>
  <c r="J324" i="2"/>
  <c r="I324" i="2"/>
  <c r="H324" i="2"/>
  <c r="G324" i="2"/>
  <c r="Q323" i="2"/>
  <c r="P323" i="2"/>
  <c r="O323" i="2"/>
  <c r="N323" i="2"/>
  <c r="M323" i="2"/>
  <c r="L323" i="2"/>
  <c r="K323" i="2"/>
  <c r="J323" i="2"/>
  <c r="I323" i="2"/>
  <c r="H323" i="2"/>
  <c r="G323" i="2"/>
  <c r="Q322" i="2"/>
  <c r="P322" i="2"/>
  <c r="O322" i="2"/>
  <c r="N322" i="2"/>
  <c r="M322" i="2"/>
  <c r="L322" i="2"/>
  <c r="K322" i="2"/>
  <c r="J322" i="2"/>
  <c r="I322" i="2"/>
  <c r="H322" i="2"/>
  <c r="G322" i="2"/>
  <c r="Q321" i="2"/>
  <c r="P321" i="2"/>
  <c r="O321" i="2"/>
  <c r="N321" i="2"/>
  <c r="M321" i="2"/>
  <c r="L321" i="2"/>
  <c r="K321" i="2"/>
  <c r="J321" i="2"/>
  <c r="I321" i="2"/>
  <c r="H321" i="2"/>
  <c r="G321" i="2"/>
  <c r="Q320" i="2"/>
  <c r="P320" i="2"/>
  <c r="O320" i="2"/>
  <c r="N320" i="2"/>
  <c r="M320" i="2"/>
  <c r="L320" i="2"/>
  <c r="K320" i="2"/>
  <c r="J320" i="2"/>
  <c r="I320" i="2"/>
  <c r="H320" i="2"/>
  <c r="G320" i="2"/>
  <c r="Q319" i="2"/>
  <c r="P319" i="2"/>
  <c r="O319" i="2"/>
  <c r="N319" i="2"/>
  <c r="M319" i="2"/>
  <c r="L319" i="2"/>
  <c r="K319" i="2"/>
  <c r="J319" i="2"/>
  <c r="I319" i="2"/>
  <c r="H319" i="2"/>
  <c r="G319" i="2"/>
  <c r="Q318" i="2"/>
  <c r="P318" i="2"/>
  <c r="O318" i="2"/>
  <c r="N318" i="2"/>
  <c r="M318" i="2"/>
  <c r="L318" i="2"/>
  <c r="K318" i="2"/>
  <c r="J318" i="2"/>
  <c r="I318" i="2"/>
  <c r="H318" i="2"/>
  <c r="G318" i="2"/>
  <c r="Q317" i="2"/>
  <c r="P317" i="2"/>
  <c r="O317" i="2"/>
  <c r="N317" i="2"/>
  <c r="M317" i="2"/>
  <c r="L317" i="2"/>
  <c r="K317" i="2"/>
  <c r="J317" i="2"/>
  <c r="I317" i="2"/>
  <c r="H317" i="2"/>
  <c r="G317" i="2"/>
  <c r="Q316" i="2"/>
  <c r="P316" i="2"/>
  <c r="O316" i="2"/>
  <c r="N316" i="2"/>
  <c r="M316" i="2"/>
  <c r="L316" i="2"/>
  <c r="K316" i="2"/>
  <c r="J316" i="2"/>
  <c r="I316" i="2"/>
  <c r="H316" i="2"/>
  <c r="G316" i="2"/>
  <c r="Q315" i="2"/>
  <c r="P315" i="2"/>
  <c r="O315" i="2"/>
  <c r="N315" i="2"/>
  <c r="M315" i="2"/>
  <c r="L315" i="2"/>
  <c r="K315" i="2"/>
  <c r="J315" i="2"/>
  <c r="I315" i="2"/>
  <c r="H315" i="2"/>
  <c r="G315" i="2"/>
  <c r="Q314" i="2"/>
  <c r="P314" i="2"/>
  <c r="O314" i="2"/>
  <c r="N314" i="2"/>
  <c r="M314" i="2"/>
  <c r="L314" i="2"/>
  <c r="K314" i="2"/>
  <c r="J314" i="2"/>
  <c r="I314" i="2"/>
  <c r="H314" i="2"/>
  <c r="G314" i="2"/>
  <c r="Q313" i="2"/>
  <c r="P313" i="2"/>
  <c r="O313" i="2"/>
  <c r="N313" i="2"/>
  <c r="M313" i="2"/>
  <c r="L313" i="2"/>
  <c r="K313" i="2"/>
  <c r="J313" i="2"/>
  <c r="I313" i="2"/>
  <c r="H313" i="2"/>
  <c r="G313" i="2"/>
  <c r="Q312" i="2"/>
  <c r="P312" i="2"/>
  <c r="O312" i="2"/>
  <c r="N312" i="2"/>
  <c r="M312" i="2"/>
  <c r="L312" i="2"/>
  <c r="K312" i="2"/>
  <c r="J312" i="2"/>
  <c r="I312" i="2"/>
  <c r="H312" i="2"/>
  <c r="G312" i="2"/>
  <c r="Q311" i="2"/>
  <c r="P311" i="2"/>
  <c r="O311" i="2"/>
  <c r="N311" i="2"/>
  <c r="M311" i="2"/>
  <c r="L311" i="2"/>
  <c r="K311" i="2"/>
  <c r="J311" i="2"/>
  <c r="I311" i="2"/>
  <c r="H311" i="2"/>
  <c r="G311" i="2"/>
  <c r="Q310" i="2"/>
  <c r="P310" i="2"/>
  <c r="O310" i="2"/>
  <c r="N310" i="2"/>
  <c r="M310" i="2"/>
  <c r="L310" i="2"/>
  <c r="K310" i="2"/>
  <c r="J310" i="2"/>
  <c r="I310" i="2"/>
  <c r="H310" i="2"/>
  <c r="G310" i="2"/>
  <c r="Q309" i="2"/>
  <c r="P309" i="2"/>
  <c r="O309" i="2"/>
  <c r="N309" i="2"/>
  <c r="M309" i="2"/>
  <c r="L309" i="2"/>
  <c r="K309" i="2"/>
  <c r="J309" i="2"/>
  <c r="I309" i="2"/>
  <c r="H309" i="2"/>
  <c r="G309" i="2"/>
  <c r="Q308" i="2"/>
  <c r="P308" i="2"/>
  <c r="O308" i="2"/>
  <c r="N308" i="2"/>
  <c r="M308" i="2"/>
  <c r="L308" i="2"/>
  <c r="K308" i="2"/>
  <c r="J308" i="2"/>
  <c r="I308" i="2"/>
  <c r="H308" i="2"/>
  <c r="G308" i="2"/>
  <c r="Q307" i="2"/>
  <c r="P307" i="2"/>
  <c r="O307" i="2"/>
  <c r="N307" i="2"/>
  <c r="M307" i="2"/>
  <c r="L307" i="2"/>
  <c r="K307" i="2"/>
  <c r="J307" i="2"/>
  <c r="I307" i="2"/>
  <c r="H307" i="2"/>
  <c r="G307" i="2"/>
  <c r="Q306" i="2"/>
  <c r="P306" i="2"/>
  <c r="O306" i="2"/>
  <c r="N306" i="2"/>
  <c r="M306" i="2"/>
  <c r="L306" i="2"/>
  <c r="K306" i="2"/>
  <c r="J306" i="2"/>
  <c r="I306" i="2"/>
  <c r="H306" i="2"/>
  <c r="G306" i="2"/>
  <c r="Q305" i="2"/>
  <c r="P305" i="2"/>
  <c r="O305" i="2"/>
  <c r="N305" i="2"/>
  <c r="M305" i="2"/>
  <c r="L305" i="2"/>
  <c r="K305" i="2"/>
  <c r="J305" i="2"/>
  <c r="I305" i="2"/>
  <c r="H305" i="2"/>
  <c r="G305" i="2"/>
  <c r="Q304" i="2"/>
  <c r="P304" i="2"/>
  <c r="O304" i="2"/>
  <c r="N304" i="2"/>
  <c r="M304" i="2"/>
  <c r="L304" i="2"/>
  <c r="K304" i="2"/>
  <c r="J304" i="2"/>
  <c r="I304" i="2"/>
  <c r="H304" i="2"/>
  <c r="G304" i="2"/>
  <c r="Q303" i="2"/>
  <c r="P303" i="2"/>
  <c r="O303" i="2"/>
  <c r="N303" i="2"/>
  <c r="M303" i="2"/>
  <c r="L303" i="2"/>
  <c r="K303" i="2"/>
  <c r="J303" i="2"/>
  <c r="I303" i="2"/>
  <c r="H303" i="2"/>
  <c r="G303" i="2"/>
  <c r="Q302" i="2"/>
  <c r="P302" i="2"/>
  <c r="O302" i="2"/>
  <c r="N302" i="2"/>
  <c r="M302" i="2"/>
  <c r="L302" i="2"/>
  <c r="K302" i="2"/>
  <c r="J302" i="2"/>
  <c r="I302" i="2"/>
  <c r="H302" i="2"/>
  <c r="G302" i="2"/>
  <c r="Q301" i="2"/>
  <c r="P301" i="2"/>
  <c r="O301" i="2"/>
  <c r="N301" i="2"/>
  <c r="M301" i="2"/>
  <c r="L301" i="2"/>
  <c r="K301" i="2"/>
  <c r="J301" i="2"/>
  <c r="I301" i="2"/>
  <c r="H301" i="2"/>
  <c r="G301" i="2"/>
  <c r="Q300" i="2"/>
  <c r="P300" i="2"/>
  <c r="O300" i="2"/>
  <c r="N300" i="2"/>
  <c r="M300" i="2"/>
  <c r="L300" i="2"/>
  <c r="K300" i="2"/>
  <c r="J300" i="2"/>
  <c r="I300" i="2"/>
  <c r="H300" i="2"/>
  <c r="G300" i="2"/>
  <c r="Q299" i="2"/>
  <c r="P299" i="2"/>
  <c r="O299" i="2"/>
  <c r="N299" i="2"/>
  <c r="M299" i="2"/>
  <c r="L299" i="2"/>
  <c r="K299" i="2"/>
  <c r="J299" i="2"/>
  <c r="I299" i="2"/>
  <c r="H299" i="2"/>
  <c r="G299" i="2"/>
  <c r="Q298" i="2"/>
  <c r="P298" i="2"/>
  <c r="O298" i="2"/>
  <c r="N298" i="2"/>
  <c r="M298" i="2"/>
  <c r="L298" i="2"/>
  <c r="K298" i="2"/>
  <c r="J298" i="2"/>
  <c r="I298" i="2"/>
  <c r="H298" i="2"/>
  <c r="G298" i="2"/>
  <c r="Q297" i="2"/>
  <c r="P297" i="2"/>
  <c r="O297" i="2"/>
  <c r="N297" i="2"/>
  <c r="M297" i="2"/>
  <c r="L297" i="2"/>
  <c r="K297" i="2"/>
  <c r="J297" i="2"/>
  <c r="I297" i="2"/>
  <c r="H297" i="2"/>
  <c r="G297" i="2"/>
  <c r="Q296" i="2"/>
  <c r="P296" i="2"/>
  <c r="O296" i="2"/>
  <c r="N296" i="2"/>
  <c r="M296" i="2"/>
  <c r="L296" i="2"/>
  <c r="K296" i="2"/>
  <c r="J296" i="2"/>
  <c r="I296" i="2"/>
  <c r="H296" i="2"/>
  <c r="G296" i="2"/>
  <c r="Q295" i="2"/>
  <c r="P295" i="2"/>
  <c r="O295" i="2"/>
  <c r="N295" i="2"/>
  <c r="M295" i="2"/>
  <c r="L295" i="2"/>
  <c r="K295" i="2"/>
  <c r="J295" i="2"/>
  <c r="I295" i="2"/>
  <c r="H295" i="2"/>
  <c r="G295" i="2"/>
  <c r="Q294" i="2"/>
  <c r="P294" i="2"/>
  <c r="O294" i="2"/>
  <c r="N294" i="2"/>
  <c r="M294" i="2"/>
  <c r="L294" i="2"/>
  <c r="K294" i="2"/>
  <c r="J294" i="2"/>
  <c r="I294" i="2"/>
  <c r="H294" i="2"/>
  <c r="G294" i="2"/>
  <c r="Q293" i="2"/>
  <c r="P293" i="2"/>
  <c r="O293" i="2"/>
  <c r="N293" i="2"/>
  <c r="M293" i="2"/>
  <c r="L293" i="2"/>
  <c r="K293" i="2"/>
  <c r="J293" i="2"/>
  <c r="I293" i="2"/>
  <c r="H293" i="2"/>
  <c r="G293" i="2"/>
  <c r="Q292" i="2"/>
  <c r="P292" i="2"/>
  <c r="O292" i="2"/>
  <c r="N292" i="2"/>
  <c r="M292" i="2"/>
  <c r="L292" i="2"/>
  <c r="K292" i="2"/>
  <c r="J292" i="2"/>
  <c r="I292" i="2"/>
  <c r="H292" i="2"/>
  <c r="G292" i="2"/>
  <c r="Q291" i="2"/>
  <c r="P291" i="2"/>
  <c r="O291" i="2"/>
  <c r="N291" i="2"/>
  <c r="M291" i="2"/>
  <c r="L291" i="2"/>
  <c r="K291" i="2"/>
  <c r="J291" i="2"/>
  <c r="I291" i="2"/>
  <c r="H291" i="2"/>
  <c r="G291" i="2"/>
  <c r="Q290" i="2"/>
  <c r="P290" i="2"/>
  <c r="O290" i="2"/>
  <c r="N290" i="2"/>
  <c r="M290" i="2"/>
  <c r="L290" i="2"/>
  <c r="K290" i="2"/>
  <c r="J290" i="2"/>
  <c r="I290" i="2"/>
  <c r="H290" i="2"/>
  <c r="G290" i="2"/>
  <c r="Q289" i="2"/>
  <c r="P289" i="2"/>
  <c r="O289" i="2"/>
  <c r="N289" i="2"/>
  <c r="M289" i="2"/>
  <c r="L289" i="2"/>
  <c r="K289" i="2"/>
  <c r="J289" i="2"/>
  <c r="I289" i="2"/>
  <c r="H289" i="2"/>
  <c r="G289" i="2"/>
  <c r="Q288" i="2"/>
  <c r="P288" i="2"/>
  <c r="O288" i="2"/>
  <c r="N288" i="2"/>
  <c r="M288" i="2"/>
  <c r="L288" i="2"/>
  <c r="K288" i="2"/>
  <c r="J288" i="2"/>
  <c r="I288" i="2"/>
  <c r="H288" i="2"/>
  <c r="G288" i="2"/>
  <c r="Q287" i="2"/>
  <c r="P287" i="2"/>
  <c r="O287" i="2"/>
  <c r="N287" i="2"/>
  <c r="M287" i="2"/>
  <c r="L287" i="2"/>
  <c r="K287" i="2"/>
  <c r="J287" i="2"/>
  <c r="I287" i="2"/>
  <c r="H287" i="2"/>
  <c r="G287" i="2"/>
  <c r="Q286" i="2"/>
  <c r="P286" i="2"/>
  <c r="O286" i="2"/>
  <c r="N286" i="2"/>
  <c r="M286" i="2"/>
  <c r="L286" i="2"/>
  <c r="K286" i="2"/>
  <c r="J286" i="2"/>
  <c r="I286" i="2"/>
  <c r="H286" i="2"/>
  <c r="G286" i="2"/>
  <c r="Q285" i="2"/>
  <c r="P285" i="2"/>
  <c r="O285" i="2"/>
  <c r="N285" i="2"/>
  <c r="M285" i="2"/>
  <c r="L285" i="2"/>
  <c r="K285" i="2"/>
  <c r="J285" i="2"/>
  <c r="I285" i="2"/>
  <c r="H285" i="2"/>
  <c r="G285" i="2"/>
  <c r="Q284" i="2"/>
  <c r="P284" i="2"/>
  <c r="O284" i="2"/>
  <c r="N284" i="2"/>
  <c r="M284" i="2"/>
  <c r="L284" i="2"/>
  <c r="K284" i="2"/>
  <c r="J284" i="2"/>
  <c r="I284" i="2"/>
  <c r="H284" i="2"/>
  <c r="G284" i="2"/>
  <c r="Q283" i="2"/>
  <c r="P283" i="2"/>
  <c r="O283" i="2"/>
  <c r="N283" i="2"/>
  <c r="M283" i="2"/>
  <c r="L283" i="2"/>
  <c r="K283" i="2"/>
  <c r="J283" i="2"/>
  <c r="I283" i="2"/>
  <c r="H283" i="2"/>
  <c r="G283" i="2"/>
  <c r="Q282" i="2"/>
  <c r="P282" i="2"/>
  <c r="O282" i="2"/>
  <c r="N282" i="2"/>
  <c r="M282" i="2"/>
  <c r="L282" i="2"/>
  <c r="K282" i="2"/>
  <c r="J282" i="2"/>
  <c r="I282" i="2"/>
  <c r="H282" i="2"/>
  <c r="G282" i="2"/>
  <c r="Q281" i="2"/>
  <c r="P281" i="2"/>
  <c r="O281" i="2"/>
  <c r="N281" i="2"/>
  <c r="M281" i="2"/>
  <c r="L281" i="2"/>
  <c r="K281" i="2"/>
  <c r="J281" i="2"/>
  <c r="I281" i="2"/>
  <c r="H281" i="2"/>
  <c r="G281" i="2"/>
  <c r="Q280" i="2"/>
  <c r="P280" i="2"/>
  <c r="O280" i="2"/>
  <c r="N280" i="2"/>
  <c r="M280" i="2"/>
  <c r="L280" i="2"/>
  <c r="K280" i="2"/>
  <c r="J280" i="2"/>
  <c r="I280" i="2"/>
  <c r="H280" i="2"/>
  <c r="G280" i="2"/>
  <c r="Q279" i="2"/>
  <c r="P279" i="2"/>
  <c r="O279" i="2"/>
  <c r="N279" i="2"/>
  <c r="M279" i="2"/>
  <c r="L279" i="2"/>
  <c r="K279" i="2"/>
  <c r="J279" i="2"/>
  <c r="I279" i="2"/>
  <c r="H279" i="2"/>
  <c r="G279" i="2"/>
  <c r="Q278" i="2"/>
  <c r="P278" i="2"/>
  <c r="O278" i="2"/>
  <c r="N278" i="2"/>
  <c r="M278" i="2"/>
  <c r="L278" i="2"/>
  <c r="K278" i="2"/>
  <c r="J278" i="2"/>
  <c r="I278" i="2"/>
  <c r="H278" i="2"/>
  <c r="G278" i="2"/>
  <c r="Q277" i="2"/>
  <c r="P277" i="2"/>
  <c r="O277" i="2"/>
  <c r="N277" i="2"/>
  <c r="M277" i="2"/>
  <c r="L277" i="2"/>
  <c r="K277" i="2"/>
  <c r="J277" i="2"/>
  <c r="I277" i="2"/>
  <c r="H277" i="2"/>
  <c r="G277" i="2"/>
  <c r="Q276" i="2"/>
  <c r="P276" i="2"/>
  <c r="O276" i="2"/>
  <c r="N276" i="2"/>
  <c r="M276" i="2"/>
  <c r="L276" i="2"/>
  <c r="K276" i="2"/>
  <c r="J276" i="2"/>
  <c r="I276" i="2"/>
  <c r="H276" i="2"/>
  <c r="G276" i="2"/>
  <c r="Q275" i="2"/>
  <c r="P275" i="2"/>
  <c r="O275" i="2"/>
  <c r="N275" i="2"/>
  <c r="M275" i="2"/>
  <c r="L275" i="2"/>
  <c r="K275" i="2"/>
  <c r="J275" i="2"/>
  <c r="I275" i="2"/>
  <c r="H275" i="2"/>
  <c r="G275" i="2"/>
  <c r="Q274" i="2"/>
  <c r="P274" i="2"/>
  <c r="O274" i="2"/>
  <c r="N274" i="2"/>
  <c r="M274" i="2"/>
  <c r="L274" i="2"/>
  <c r="K274" i="2"/>
  <c r="J274" i="2"/>
  <c r="I274" i="2"/>
  <c r="H274" i="2"/>
  <c r="G274" i="2"/>
  <c r="Q273" i="2"/>
  <c r="P273" i="2"/>
  <c r="O273" i="2"/>
  <c r="N273" i="2"/>
  <c r="M273" i="2"/>
  <c r="L273" i="2"/>
  <c r="K273" i="2"/>
  <c r="J273" i="2"/>
  <c r="I273" i="2"/>
  <c r="H273" i="2"/>
  <c r="G273" i="2"/>
  <c r="Q272" i="2"/>
  <c r="P272" i="2"/>
  <c r="O272" i="2"/>
  <c r="N272" i="2"/>
  <c r="M272" i="2"/>
  <c r="L272" i="2"/>
  <c r="K272" i="2"/>
  <c r="J272" i="2"/>
  <c r="I272" i="2"/>
  <c r="H272" i="2"/>
  <c r="G272" i="2"/>
  <c r="Q271" i="2"/>
  <c r="P271" i="2"/>
  <c r="O271" i="2"/>
  <c r="N271" i="2"/>
  <c r="M271" i="2"/>
  <c r="L271" i="2"/>
  <c r="K271" i="2"/>
  <c r="J271" i="2"/>
  <c r="I271" i="2"/>
  <c r="H271" i="2"/>
  <c r="G271" i="2"/>
  <c r="Q270" i="2"/>
  <c r="P270" i="2"/>
  <c r="O270" i="2"/>
  <c r="N270" i="2"/>
  <c r="M270" i="2"/>
  <c r="L270" i="2"/>
  <c r="K270" i="2"/>
  <c r="J270" i="2"/>
  <c r="I270" i="2"/>
  <c r="H270" i="2"/>
  <c r="G270" i="2"/>
  <c r="Q269" i="2"/>
  <c r="P269" i="2"/>
  <c r="O269" i="2"/>
  <c r="N269" i="2"/>
  <c r="M269" i="2"/>
  <c r="L269" i="2"/>
  <c r="K269" i="2"/>
  <c r="J269" i="2"/>
  <c r="I269" i="2"/>
  <c r="H269" i="2"/>
  <c r="G269" i="2"/>
  <c r="Q268" i="2"/>
  <c r="P268" i="2"/>
  <c r="O268" i="2"/>
  <c r="N268" i="2"/>
  <c r="M268" i="2"/>
  <c r="L268" i="2"/>
  <c r="K268" i="2"/>
  <c r="J268" i="2"/>
  <c r="I268" i="2"/>
  <c r="H268" i="2"/>
  <c r="G268" i="2"/>
  <c r="Q267" i="2"/>
  <c r="P267" i="2"/>
  <c r="O267" i="2"/>
  <c r="N267" i="2"/>
  <c r="M267" i="2"/>
  <c r="L267" i="2"/>
  <c r="K267" i="2"/>
  <c r="J267" i="2"/>
  <c r="I267" i="2"/>
  <c r="H267" i="2"/>
  <c r="G267" i="2"/>
  <c r="Q266" i="2"/>
  <c r="P266" i="2"/>
  <c r="O266" i="2"/>
  <c r="N266" i="2"/>
  <c r="M266" i="2"/>
  <c r="L266" i="2"/>
  <c r="K266" i="2"/>
  <c r="J266" i="2"/>
  <c r="I266" i="2"/>
  <c r="H266" i="2"/>
  <c r="G266" i="2"/>
  <c r="Q265" i="2"/>
  <c r="P265" i="2"/>
  <c r="O265" i="2"/>
  <c r="N265" i="2"/>
  <c r="M265" i="2"/>
  <c r="L265" i="2"/>
  <c r="K265" i="2"/>
  <c r="J265" i="2"/>
  <c r="I265" i="2"/>
  <c r="H265" i="2"/>
  <c r="G265" i="2"/>
  <c r="Q264" i="2"/>
  <c r="P264" i="2"/>
  <c r="O264" i="2"/>
  <c r="N264" i="2"/>
  <c r="M264" i="2"/>
  <c r="L264" i="2"/>
  <c r="K264" i="2"/>
  <c r="J264" i="2"/>
  <c r="I264" i="2"/>
  <c r="H264" i="2"/>
  <c r="G264" i="2"/>
  <c r="Q263" i="2"/>
  <c r="P263" i="2"/>
  <c r="O263" i="2"/>
  <c r="N263" i="2"/>
  <c r="M263" i="2"/>
  <c r="L263" i="2"/>
  <c r="K263" i="2"/>
  <c r="J263" i="2"/>
  <c r="I263" i="2"/>
  <c r="H263" i="2"/>
  <c r="G263" i="2"/>
  <c r="Q262" i="2"/>
  <c r="P262" i="2"/>
  <c r="O262" i="2"/>
  <c r="N262" i="2"/>
  <c r="M262" i="2"/>
  <c r="L262" i="2"/>
  <c r="K262" i="2"/>
  <c r="J262" i="2"/>
  <c r="I262" i="2"/>
  <c r="H262" i="2"/>
  <c r="G262" i="2"/>
  <c r="Q261" i="2"/>
  <c r="P261" i="2"/>
  <c r="O261" i="2"/>
  <c r="N261" i="2"/>
  <c r="M261" i="2"/>
  <c r="L261" i="2"/>
  <c r="K261" i="2"/>
  <c r="J261" i="2"/>
  <c r="I261" i="2"/>
  <c r="H261" i="2"/>
  <c r="G261" i="2"/>
  <c r="Q260" i="2"/>
  <c r="P260" i="2"/>
  <c r="O260" i="2"/>
  <c r="N260" i="2"/>
  <c r="M260" i="2"/>
  <c r="L260" i="2"/>
  <c r="K260" i="2"/>
  <c r="J260" i="2"/>
  <c r="I260" i="2"/>
  <c r="H260" i="2"/>
  <c r="G260" i="2"/>
  <c r="Q259" i="2"/>
  <c r="P259" i="2"/>
  <c r="O259" i="2"/>
  <c r="N259" i="2"/>
  <c r="M259" i="2"/>
  <c r="L259" i="2"/>
  <c r="K259" i="2"/>
  <c r="J259" i="2"/>
  <c r="I259" i="2"/>
  <c r="H259" i="2"/>
  <c r="G259" i="2"/>
  <c r="Q258" i="2"/>
  <c r="P258" i="2"/>
  <c r="O258" i="2"/>
  <c r="N258" i="2"/>
  <c r="M258" i="2"/>
  <c r="L258" i="2"/>
  <c r="K258" i="2"/>
  <c r="J258" i="2"/>
  <c r="I258" i="2"/>
  <c r="H258" i="2"/>
  <c r="G258" i="2"/>
  <c r="Q257" i="2"/>
  <c r="P257" i="2"/>
  <c r="O257" i="2"/>
  <c r="N257" i="2"/>
  <c r="M257" i="2"/>
  <c r="L257" i="2"/>
  <c r="K257" i="2"/>
  <c r="J257" i="2"/>
  <c r="I257" i="2"/>
  <c r="H257" i="2"/>
  <c r="G257" i="2"/>
  <c r="Q256" i="2"/>
  <c r="P256" i="2"/>
  <c r="O256" i="2"/>
  <c r="N256" i="2"/>
  <c r="M256" i="2"/>
  <c r="L256" i="2"/>
  <c r="K256" i="2"/>
  <c r="J256" i="2"/>
  <c r="I256" i="2"/>
  <c r="H256" i="2"/>
  <c r="G256" i="2"/>
  <c r="Q255" i="2"/>
  <c r="P255" i="2"/>
  <c r="O255" i="2"/>
  <c r="N255" i="2"/>
  <c r="M255" i="2"/>
  <c r="L255" i="2"/>
  <c r="K255" i="2"/>
  <c r="J255" i="2"/>
  <c r="I255" i="2"/>
  <c r="H255" i="2"/>
  <c r="G255" i="2"/>
  <c r="Q254" i="2"/>
  <c r="P254" i="2"/>
  <c r="O254" i="2"/>
  <c r="N254" i="2"/>
  <c r="M254" i="2"/>
  <c r="L254" i="2"/>
  <c r="K254" i="2"/>
  <c r="J254" i="2"/>
  <c r="I254" i="2"/>
  <c r="H254" i="2"/>
  <c r="G254" i="2"/>
  <c r="Q253" i="2"/>
  <c r="P253" i="2"/>
  <c r="O253" i="2"/>
  <c r="N253" i="2"/>
  <c r="M253" i="2"/>
  <c r="L253" i="2"/>
  <c r="K253" i="2"/>
  <c r="J253" i="2"/>
  <c r="I253" i="2"/>
  <c r="H253" i="2"/>
  <c r="G253" i="2"/>
  <c r="Q252" i="2"/>
  <c r="P252" i="2"/>
  <c r="O252" i="2"/>
  <c r="N252" i="2"/>
  <c r="M252" i="2"/>
  <c r="L252" i="2"/>
  <c r="K252" i="2"/>
  <c r="J252" i="2"/>
  <c r="I252" i="2"/>
  <c r="H252" i="2"/>
  <c r="G252" i="2"/>
  <c r="Q251" i="2"/>
  <c r="P251" i="2"/>
  <c r="O251" i="2"/>
  <c r="N251" i="2"/>
  <c r="M251" i="2"/>
  <c r="L251" i="2"/>
  <c r="K251" i="2"/>
  <c r="J251" i="2"/>
  <c r="I251" i="2"/>
  <c r="H251" i="2"/>
  <c r="G251" i="2"/>
  <c r="Q250" i="2"/>
  <c r="P250" i="2"/>
  <c r="O250" i="2"/>
  <c r="N250" i="2"/>
  <c r="M250" i="2"/>
  <c r="L250" i="2"/>
  <c r="K250" i="2"/>
  <c r="J250" i="2"/>
  <c r="I250" i="2"/>
  <c r="H250" i="2"/>
  <c r="G250" i="2"/>
  <c r="Q249" i="2"/>
  <c r="P249" i="2"/>
  <c r="O249" i="2"/>
  <c r="N249" i="2"/>
  <c r="M249" i="2"/>
  <c r="L249" i="2"/>
  <c r="K249" i="2"/>
  <c r="J249" i="2"/>
  <c r="I249" i="2"/>
  <c r="H249" i="2"/>
  <c r="G249" i="2"/>
  <c r="Q248" i="2"/>
  <c r="P248" i="2"/>
  <c r="O248" i="2"/>
  <c r="N248" i="2"/>
  <c r="M248" i="2"/>
  <c r="L248" i="2"/>
  <c r="K248" i="2"/>
  <c r="J248" i="2"/>
  <c r="I248" i="2"/>
  <c r="H248" i="2"/>
  <c r="G248" i="2"/>
  <c r="Q247" i="2"/>
  <c r="P247" i="2"/>
  <c r="O247" i="2"/>
  <c r="N247" i="2"/>
  <c r="M247" i="2"/>
  <c r="L247" i="2"/>
  <c r="K247" i="2"/>
  <c r="J247" i="2"/>
  <c r="I247" i="2"/>
  <c r="H247" i="2"/>
  <c r="G247" i="2"/>
  <c r="Q246" i="2"/>
  <c r="P246" i="2"/>
  <c r="O246" i="2"/>
  <c r="N246" i="2"/>
  <c r="M246" i="2"/>
  <c r="L246" i="2"/>
  <c r="K246" i="2"/>
  <c r="J246" i="2"/>
  <c r="I246" i="2"/>
  <c r="H246" i="2"/>
  <c r="G246" i="2"/>
  <c r="Q245" i="2"/>
  <c r="P245" i="2"/>
  <c r="O245" i="2"/>
  <c r="N245" i="2"/>
  <c r="M245" i="2"/>
  <c r="L245" i="2"/>
  <c r="K245" i="2"/>
  <c r="J245" i="2"/>
  <c r="I245" i="2"/>
  <c r="H245" i="2"/>
  <c r="G245" i="2"/>
  <c r="Q244" i="2"/>
  <c r="P244" i="2"/>
  <c r="O244" i="2"/>
  <c r="N244" i="2"/>
  <c r="M244" i="2"/>
  <c r="L244" i="2"/>
  <c r="K244" i="2"/>
  <c r="J244" i="2"/>
  <c r="I244" i="2"/>
  <c r="H244" i="2"/>
  <c r="G244" i="2"/>
  <c r="Q243" i="2"/>
  <c r="P243" i="2"/>
  <c r="O243" i="2"/>
  <c r="N243" i="2"/>
  <c r="M243" i="2"/>
  <c r="L243" i="2"/>
  <c r="K243" i="2"/>
  <c r="J243" i="2"/>
  <c r="I243" i="2"/>
  <c r="H243" i="2"/>
  <c r="G243" i="2"/>
  <c r="Q242" i="2"/>
  <c r="P242" i="2"/>
  <c r="O242" i="2"/>
  <c r="N242" i="2"/>
  <c r="M242" i="2"/>
  <c r="L242" i="2"/>
  <c r="K242" i="2"/>
  <c r="J242" i="2"/>
  <c r="I242" i="2"/>
  <c r="H242" i="2"/>
  <c r="G242" i="2"/>
  <c r="Q241" i="2"/>
  <c r="P241" i="2"/>
  <c r="O241" i="2"/>
  <c r="N241" i="2"/>
  <c r="M241" i="2"/>
  <c r="L241" i="2"/>
  <c r="K241" i="2"/>
  <c r="J241" i="2"/>
  <c r="I241" i="2"/>
  <c r="H241" i="2"/>
  <c r="G241" i="2"/>
  <c r="Q240" i="2"/>
  <c r="P240" i="2"/>
  <c r="O240" i="2"/>
  <c r="N240" i="2"/>
  <c r="M240" i="2"/>
  <c r="L240" i="2"/>
  <c r="K240" i="2"/>
  <c r="J240" i="2"/>
  <c r="I240" i="2"/>
  <c r="H240" i="2"/>
  <c r="G240" i="2"/>
  <c r="Q239" i="2"/>
  <c r="P239" i="2"/>
  <c r="O239" i="2"/>
  <c r="N239" i="2"/>
  <c r="M239" i="2"/>
  <c r="L239" i="2"/>
  <c r="K239" i="2"/>
  <c r="J239" i="2"/>
  <c r="I239" i="2"/>
  <c r="H239" i="2"/>
  <c r="G239" i="2"/>
  <c r="Q238" i="2"/>
  <c r="P238" i="2"/>
  <c r="O238" i="2"/>
  <c r="N238" i="2"/>
  <c r="M238" i="2"/>
  <c r="L238" i="2"/>
  <c r="K238" i="2"/>
  <c r="J238" i="2"/>
  <c r="I238" i="2"/>
  <c r="H238" i="2"/>
  <c r="G238" i="2"/>
  <c r="Q237" i="2"/>
  <c r="P237" i="2"/>
  <c r="O237" i="2"/>
  <c r="N237" i="2"/>
  <c r="M237" i="2"/>
  <c r="L237" i="2"/>
  <c r="K237" i="2"/>
  <c r="J237" i="2"/>
  <c r="I237" i="2"/>
  <c r="H237" i="2"/>
  <c r="G237" i="2"/>
  <c r="Q236" i="2"/>
  <c r="P236" i="2"/>
  <c r="O236" i="2"/>
  <c r="N236" i="2"/>
  <c r="M236" i="2"/>
  <c r="L236" i="2"/>
  <c r="K236" i="2"/>
  <c r="J236" i="2"/>
  <c r="I236" i="2"/>
  <c r="H236" i="2"/>
  <c r="G236" i="2"/>
  <c r="Q235" i="2"/>
  <c r="P235" i="2"/>
  <c r="O235" i="2"/>
  <c r="N235" i="2"/>
  <c r="M235" i="2"/>
  <c r="L235" i="2"/>
  <c r="K235" i="2"/>
  <c r="J235" i="2"/>
  <c r="I235" i="2"/>
  <c r="H235" i="2"/>
  <c r="G235" i="2"/>
  <c r="Q234" i="2"/>
  <c r="P234" i="2"/>
  <c r="O234" i="2"/>
  <c r="N234" i="2"/>
  <c r="M234" i="2"/>
  <c r="L234" i="2"/>
  <c r="K234" i="2"/>
  <c r="J234" i="2"/>
  <c r="I234" i="2"/>
  <c r="H234" i="2"/>
  <c r="G234" i="2"/>
  <c r="Q233" i="2"/>
  <c r="P233" i="2"/>
  <c r="O233" i="2"/>
  <c r="N233" i="2"/>
  <c r="M233" i="2"/>
  <c r="L233" i="2"/>
  <c r="K233" i="2"/>
  <c r="J233" i="2"/>
  <c r="I233" i="2"/>
  <c r="H233" i="2"/>
  <c r="G233" i="2"/>
  <c r="Q232" i="2"/>
  <c r="P232" i="2"/>
  <c r="O232" i="2"/>
  <c r="N232" i="2"/>
  <c r="M232" i="2"/>
  <c r="L232" i="2"/>
  <c r="K232" i="2"/>
  <c r="J232" i="2"/>
  <c r="I232" i="2"/>
  <c r="H232" i="2"/>
  <c r="G232" i="2"/>
  <c r="Q231" i="2"/>
  <c r="P231" i="2"/>
  <c r="O231" i="2"/>
  <c r="N231" i="2"/>
  <c r="M231" i="2"/>
  <c r="L231" i="2"/>
  <c r="K231" i="2"/>
  <c r="J231" i="2"/>
  <c r="I231" i="2"/>
  <c r="H231" i="2"/>
  <c r="G231" i="2"/>
  <c r="Q230" i="2"/>
  <c r="P230" i="2"/>
  <c r="O230" i="2"/>
  <c r="N230" i="2"/>
  <c r="M230" i="2"/>
  <c r="L230" i="2"/>
  <c r="K230" i="2"/>
  <c r="J230" i="2"/>
  <c r="I230" i="2"/>
  <c r="H230" i="2"/>
  <c r="G230" i="2"/>
  <c r="Q229" i="2"/>
  <c r="P229" i="2"/>
  <c r="O229" i="2"/>
  <c r="N229" i="2"/>
  <c r="M229" i="2"/>
  <c r="L229" i="2"/>
  <c r="K229" i="2"/>
  <c r="J229" i="2"/>
  <c r="I229" i="2"/>
  <c r="H229" i="2"/>
  <c r="G229" i="2"/>
  <c r="Q228" i="2"/>
  <c r="P228" i="2"/>
  <c r="O228" i="2"/>
  <c r="N228" i="2"/>
  <c r="M228" i="2"/>
  <c r="L228" i="2"/>
  <c r="K228" i="2"/>
  <c r="J228" i="2"/>
  <c r="I228" i="2"/>
  <c r="H228" i="2"/>
  <c r="G228" i="2"/>
  <c r="Q227" i="2"/>
  <c r="P227" i="2"/>
  <c r="O227" i="2"/>
  <c r="N227" i="2"/>
  <c r="M227" i="2"/>
  <c r="L227" i="2"/>
  <c r="K227" i="2"/>
  <c r="J227" i="2"/>
  <c r="I227" i="2"/>
  <c r="H227" i="2"/>
  <c r="G227" i="2"/>
  <c r="Q226" i="2"/>
  <c r="P226" i="2"/>
  <c r="O226" i="2"/>
  <c r="N226" i="2"/>
  <c r="M226" i="2"/>
  <c r="L226" i="2"/>
  <c r="K226" i="2"/>
  <c r="J226" i="2"/>
  <c r="I226" i="2"/>
  <c r="H226" i="2"/>
  <c r="G226" i="2"/>
  <c r="Q225" i="2"/>
  <c r="P225" i="2"/>
  <c r="O225" i="2"/>
  <c r="N225" i="2"/>
  <c r="M225" i="2"/>
  <c r="L225" i="2"/>
  <c r="K225" i="2"/>
  <c r="J225" i="2"/>
  <c r="I225" i="2"/>
  <c r="H225" i="2"/>
  <c r="G225" i="2"/>
  <c r="Q224" i="2"/>
  <c r="P224" i="2"/>
  <c r="O224" i="2"/>
  <c r="N224" i="2"/>
  <c r="M224" i="2"/>
  <c r="L224" i="2"/>
  <c r="K224" i="2"/>
  <c r="J224" i="2"/>
  <c r="I224" i="2"/>
  <c r="H224" i="2"/>
  <c r="G224" i="2"/>
  <c r="Q223" i="2"/>
  <c r="P223" i="2"/>
  <c r="O223" i="2"/>
  <c r="N223" i="2"/>
  <c r="M223" i="2"/>
  <c r="L223" i="2"/>
  <c r="K223" i="2"/>
  <c r="J223" i="2"/>
  <c r="I223" i="2"/>
  <c r="H223" i="2"/>
  <c r="G223" i="2"/>
  <c r="Q222" i="2"/>
  <c r="P222" i="2"/>
  <c r="O222" i="2"/>
  <c r="N222" i="2"/>
  <c r="M222" i="2"/>
  <c r="L222" i="2"/>
  <c r="K222" i="2"/>
  <c r="J222" i="2"/>
  <c r="I222" i="2"/>
  <c r="H222" i="2"/>
  <c r="G222" i="2"/>
  <c r="Q221" i="2"/>
  <c r="P221" i="2"/>
  <c r="O221" i="2"/>
  <c r="N221" i="2"/>
  <c r="M221" i="2"/>
  <c r="L221" i="2"/>
  <c r="K221" i="2"/>
  <c r="J221" i="2"/>
  <c r="I221" i="2"/>
  <c r="H221" i="2"/>
  <c r="G221" i="2"/>
  <c r="Q220" i="2"/>
  <c r="P220" i="2"/>
  <c r="O220" i="2"/>
  <c r="N220" i="2"/>
  <c r="M220" i="2"/>
  <c r="L220" i="2"/>
  <c r="K220" i="2"/>
  <c r="J220" i="2"/>
  <c r="I220" i="2"/>
  <c r="H220" i="2"/>
  <c r="G220" i="2"/>
  <c r="Q219" i="2"/>
  <c r="P219" i="2"/>
  <c r="O219" i="2"/>
  <c r="N219" i="2"/>
  <c r="M219" i="2"/>
  <c r="L219" i="2"/>
  <c r="K219" i="2"/>
  <c r="J219" i="2"/>
  <c r="I219" i="2"/>
  <c r="H219" i="2"/>
  <c r="G219" i="2"/>
  <c r="Q218" i="2"/>
  <c r="P218" i="2"/>
  <c r="O218" i="2"/>
  <c r="N218" i="2"/>
  <c r="M218" i="2"/>
  <c r="L218" i="2"/>
  <c r="K218" i="2"/>
  <c r="J218" i="2"/>
  <c r="I218" i="2"/>
  <c r="H218" i="2"/>
  <c r="G218" i="2"/>
  <c r="Q217" i="2"/>
  <c r="P217" i="2"/>
  <c r="O217" i="2"/>
  <c r="N217" i="2"/>
  <c r="M217" i="2"/>
  <c r="L217" i="2"/>
  <c r="K217" i="2"/>
  <c r="J217" i="2"/>
  <c r="I217" i="2"/>
  <c r="H217" i="2"/>
  <c r="G217" i="2"/>
  <c r="Q216" i="2"/>
  <c r="P216" i="2"/>
  <c r="O216" i="2"/>
  <c r="N216" i="2"/>
  <c r="M216" i="2"/>
  <c r="L216" i="2"/>
  <c r="K216" i="2"/>
  <c r="J216" i="2"/>
  <c r="I216" i="2"/>
  <c r="H216" i="2"/>
  <c r="G216" i="2"/>
  <c r="Q215" i="2"/>
  <c r="P215" i="2"/>
  <c r="O215" i="2"/>
  <c r="N215" i="2"/>
  <c r="M215" i="2"/>
  <c r="L215" i="2"/>
  <c r="K215" i="2"/>
  <c r="J215" i="2"/>
  <c r="I215" i="2"/>
  <c r="H215" i="2"/>
  <c r="G215" i="2"/>
  <c r="Q214" i="2"/>
  <c r="P214" i="2"/>
  <c r="O214" i="2"/>
  <c r="N214" i="2"/>
  <c r="M214" i="2"/>
  <c r="L214" i="2"/>
  <c r="K214" i="2"/>
  <c r="J214" i="2"/>
  <c r="I214" i="2"/>
  <c r="H214" i="2"/>
  <c r="G214" i="2"/>
  <c r="Q213" i="2"/>
  <c r="P213" i="2"/>
  <c r="O213" i="2"/>
  <c r="N213" i="2"/>
  <c r="M213" i="2"/>
  <c r="L213" i="2"/>
  <c r="K213" i="2"/>
  <c r="J213" i="2"/>
  <c r="I213" i="2"/>
  <c r="H213" i="2"/>
  <c r="G213" i="2"/>
  <c r="Q212" i="2"/>
  <c r="P212" i="2"/>
  <c r="O212" i="2"/>
  <c r="N212" i="2"/>
  <c r="M212" i="2"/>
  <c r="L212" i="2"/>
  <c r="K212" i="2"/>
  <c r="J212" i="2"/>
  <c r="I212" i="2"/>
  <c r="H212" i="2"/>
  <c r="G212" i="2"/>
  <c r="Q211" i="2"/>
  <c r="P211" i="2"/>
  <c r="O211" i="2"/>
  <c r="N211" i="2"/>
  <c r="M211" i="2"/>
  <c r="L211" i="2"/>
  <c r="K211" i="2"/>
  <c r="J211" i="2"/>
  <c r="I211" i="2"/>
  <c r="H211" i="2"/>
  <c r="G211" i="2"/>
  <c r="Q210" i="2"/>
  <c r="P210" i="2"/>
  <c r="O210" i="2"/>
  <c r="N210" i="2"/>
  <c r="M210" i="2"/>
  <c r="L210" i="2"/>
  <c r="K210" i="2"/>
  <c r="J210" i="2"/>
  <c r="I210" i="2"/>
  <c r="H210" i="2"/>
  <c r="G210" i="2"/>
  <c r="Q209" i="2"/>
  <c r="P209" i="2"/>
  <c r="O209" i="2"/>
  <c r="N209" i="2"/>
  <c r="M209" i="2"/>
  <c r="L209" i="2"/>
  <c r="K209" i="2"/>
  <c r="J209" i="2"/>
  <c r="I209" i="2"/>
  <c r="H209" i="2"/>
  <c r="G209" i="2"/>
  <c r="Q208" i="2"/>
  <c r="P208" i="2"/>
  <c r="O208" i="2"/>
  <c r="N208" i="2"/>
  <c r="M208" i="2"/>
  <c r="L208" i="2"/>
  <c r="K208" i="2"/>
  <c r="J208" i="2"/>
  <c r="I208" i="2"/>
  <c r="H208" i="2"/>
  <c r="G208" i="2"/>
  <c r="Q207" i="2"/>
  <c r="P207" i="2"/>
  <c r="O207" i="2"/>
  <c r="N207" i="2"/>
  <c r="M207" i="2"/>
  <c r="L207" i="2"/>
  <c r="K207" i="2"/>
  <c r="J207" i="2"/>
  <c r="I207" i="2"/>
  <c r="H207" i="2"/>
  <c r="G207" i="2"/>
  <c r="Q206" i="2"/>
  <c r="P206" i="2"/>
  <c r="O206" i="2"/>
  <c r="N206" i="2"/>
  <c r="M206" i="2"/>
  <c r="L206" i="2"/>
  <c r="K206" i="2"/>
  <c r="J206" i="2"/>
  <c r="I206" i="2"/>
  <c r="H206" i="2"/>
  <c r="G206" i="2"/>
  <c r="Q205" i="2"/>
  <c r="P205" i="2"/>
  <c r="O205" i="2"/>
  <c r="N205" i="2"/>
  <c r="M205" i="2"/>
  <c r="L205" i="2"/>
  <c r="K205" i="2"/>
  <c r="J205" i="2"/>
  <c r="I205" i="2"/>
  <c r="H205" i="2"/>
  <c r="G205" i="2"/>
  <c r="Q204" i="2"/>
  <c r="P204" i="2"/>
  <c r="O204" i="2"/>
  <c r="N204" i="2"/>
  <c r="M204" i="2"/>
  <c r="L204" i="2"/>
  <c r="K204" i="2"/>
  <c r="J204" i="2"/>
  <c r="I204" i="2"/>
  <c r="H204" i="2"/>
  <c r="G204" i="2"/>
  <c r="Q203" i="2"/>
  <c r="P203" i="2"/>
  <c r="O203" i="2"/>
  <c r="N203" i="2"/>
  <c r="M203" i="2"/>
  <c r="L203" i="2"/>
  <c r="K203" i="2"/>
  <c r="J203" i="2"/>
  <c r="I203" i="2"/>
  <c r="H203" i="2"/>
  <c r="G203" i="2"/>
  <c r="Q202" i="2"/>
  <c r="P202" i="2"/>
  <c r="O202" i="2"/>
  <c r="N202" i="2"/>
  <c r="M202" i="2"/>
  <c r="L202" i="2"/>
  <c r="K202" i="2"/>
  <c r="J202" i="2"/>
  <c r="I202" i="2"/>
  <c r="H202" i="2"/>
  <c r="G202" i="2"/>
  <c r="Q201" i="2"/>
  <c r="P201" i="2"/>
  <c r="O201" i="2"/>
  <c r="N201" i="2"/>
  <c r="M201" i="2"/>
  <c r="L201" i="2"/>
  <c r="K201" i="2"/>
  <c r="J201" i="2"/>
  <c r="I201" i="2"/>
  <c r="H201" i="2"/>
  <c r="G201" i="2"/>
  <c r="Q200" i="2"/>
  <c r="P200" i="2"/>
  <c r="O200" i="2"/>
  <c r="N200" i="2"/>
  <c r="M200" i="2"/>
  <c r="L200" i="2"/>
  <c r="K200" i="2"/>
  <c r="J200" i="2"/>
  <c r="I200" i="2"/>
  <c r="H200" i="2"/>
  <c r="G200" i="2"/>
  <c r="Q199" i="2"/>
  <c r="P199" i="2"/>
  <c r="O199" i="2"/>
  <c r="N199" i="2"/>
  <c r="M199" i="2"/>
  <c r="L199" i="2"/>
  <c r="K199" i="2"/>
  <c r="J199" i="2"/>
  <c r="I199" i="2"/>
  <c r="H199" i="2"/>
  <c r="G199" i="2"/>
  <c r="Q198" i="2"/>
  <c r="P198" i="2"/>
  <c r="O198" i="2"/>
  <c r="N198" i="2"/>
  <c r="M198" i="2"/>
  <c r="L198" i="2"/>
  <c r="K198" i="2"/>
  <c r="J198" i="2"/>
  <c r="I198" i="2"/>
  <c r="H198" i="2"/>
  <c r="G198" i="2"/>
  <c r="Q197" i="2"/>
  <c r="P197" i="2"/>
  <c r="O197" i="2"/>
  <c r="N197" i="2"/>
  <c r="M197" i="2"/>
  <c r="L197" i="2"/>
  <c r="K197" i="2"/>
  <c r="J197" i="2"/>
  <c r="I197" i="2"/>
  <c r="H197" i="2"/>
  <c r="G197" i="2"/>
  <c r="Q196" i="2"/>
  <c r="P196" i="2"/>
  <c r="O196" i="2"/>
  <c r="N196" i="2"/>
  <c r="M196" i="2"/>
  <c r="L196" i="2"/>
  <c r="K196" i="2"/>
  <c r="J196" i="2"/>
  <c r="I196" i="2"/>
  <c r="H196" i="2"/>
  <c r="G196" i="2"/>
  <c r="Q195" i="2"/>
  <c r="P195" i="2"/>
  <c r="O195" i="2"/>
  <c r="N195" i="2"/>
  <c r="M195" i="2"/>
  <c r="L195" i="2"/>
  <c r="K195" i="2"/>
  <c r="J195" i="2"/>
  <c r="I195" i="2"/>
  <c r="H195" i="2"/>
  <c r="G195" i="2"/>
  <c r="Q194" i="2"/>
  <c r="P194" i="2"/>
  <c r="O194" i="2"/>
  <c r="N194" i="2"/>
  <c r="M194" i="2"/>
  <c r="L194" i="2"/>
  <c r="K194" i="2"/>
  <c r="J194" i="2"/>
  <c r="I194" i="2"/>
  <c r="H194" i="2"/>
  <c r="G194" i="2"/>
  <c r="Q193" i="2"/>
  <c r="P193" i="2"/>
  <c r="O193" i="2"/>
  <c r="N193" i="2"/>
  <c r="M193" i="2"/>
  <c r="L193" i="2"/>
  <c r="K193" i="2"/>
  <c r="J193" i="2"/>
  <c r="I193" i="2"/>
  <c r="H193" i="2"/>
  <c r="G193" i="2"/>
  <c r="Q192" i="2"/>
  <c r="P192" i="2"/>
  <c r="O192" i="2"/>
  <c r="N192" i="2"/>
  <c r="M192" i="2"/>
  <c r="L192" i="2"/>
  <c r="K192" i="2"/>
  <c r="J192" i="2"/>
  <c r="I192" i="2"/>
  <c r="H192" i="2"/>
  <c r="G192" i="2"/>
  <c r="Q191" i="2"/>
  <c r="P191" i="2"/>
  <c r="O191" i="2"/>
  <c r="N191" i="2"/>
  <c r="M191" i="2"/>
  <c r="L191" i="2"/>
  <c r="K191" i="2"/>
  <c r="J191" i="2"/>
  <c r="I191" i="2"/>
  <c r="H191" i="2"/>
  <c r="G191" i="2"/>
  <c r="Q190" i="2"/>
  <c r="P190" i="2"/>
  <c r="O190" i="2"/>
  <c r="N190" i="2"/>
  <c r="M190" i="2"/>
  <c r="L190" i="2"/>
  <c r="K190" i="2"/>
  <c r="J190" i="2"/>
  <c r="I190" i="2"/>
  <c r="H190" i="2"/>
  <c r="G190" i="2"/>
  <c r="Q189" i="2"/>
  <c r="P189" i="2"/>
  <c r="O189" i="2"/>
  <c r="N189" i="2"/>
  <c r="M189" i="2"/>
  <c r="L189" i="2"/>
  <c r="K189" i="2"/>
  <c r="J189" i="2"/>
  <c r="I189" i="2"/>
  <c r="H189" i="2"/>
  <c r="G189" i="2"/>
  <c r="Q188" i="2"/>
  <c r="P188" i="2"/>
  <c r="O188" i="2"/>
  <c r="N188" i="2"/>
  <c r="M188" i="2"/>
  <c r="L188" i="2"/>
  <c r="K188" i="2"/>
  <c r="J188" i="2"/>
  <c r="I188" i="2"/>
  <c r="H188" i="2"/>
  <c r="G188" i="2"/>
  <c r="Q187" i="2"/>
  <c r="P187" i="2"/>
  <c r="O187" i="2"/>
  <c r="N187" i="2"/>
  <c r="M187" i="2"/>
  <c r="L187" i="2"/>
  <c r="K187" i="2"/>
  <c r="J187" i="2"/>
  <c r="I187" i="2"/>
  <c r="H187" i="2"/>
  <c r="G187" i="2"/>
  <c r="Q186" i="2"/>
  <c r="P186" i="2"/>
  <c r="O186" i="2"/>
  <c r="N186" i="2"/>
  <c r="M186" i="2"/>
  <c r="L186" i="2"/>
  <c r="K186" i="2"/>
  <c r="J186" i="2"/>
  <c r="I186" i="2"/>
  <c r="H186" i="2"/>
  <c r="G186" i="2"/>
  <c r="Q185" i="2"/>
  <c r="P185" i="2"/>
  <c r="O185" i="2"/>
  <c r="N185" i="2"/>
  <c r="M185" i="2"/>
  <c r="L185" i="2"/>
  <c r="K185" i="2"/>
  <c r="J185" i="2"/>
  <c r="I185" i="2"/>
  <c r="H185" i="2"/>
  <c r="G185" i="2"/>
  <c r="Q184" i="2"/>
  <c r="P184" i="2"/>
  <c r="O184" i="2"/>
  <c r="N184" i="2"/>
  <c r="M184" i="2"/>
  <c r="L184" i="2"/>
  <c r="K184" i="2"/>
  <c r="J184" i="2"/>
  <c r="I184" i="2"/>
  <c r="H184" i="2"/>
  <c r="G184" i="2"/>
  <c r="Q183" i="2"/>
  <c r="P183" i="2"/>
  <c r="O183" i="2"/>
  <c r="N183" i="2"/>
  <c r="M183" i="2"/>
  <c r="L183" i="2"/>
  <c r="K183" i="2"/>
  <c r="J183" i="2"/>
  <c r="I183" i="2"/>
  <c r="H183" i="2"/>
  <c r="G183" i="2"/>
  <c r="Q182" i="2"/>
  <c r="P182" i="2"/>
  <c r="O182" i="2"/>
  <c r="N182" i="2"/>
  <c r="M182" i="2"/>
  <c r="L182" i="2"/>
  <c r="K182" i="2"/>
  <c r="J182" i="2"/>
  <c r="I182" i="2"/>
  <c r="H182" i="2"/>
  <c r="G182" i="2"/>
  <c r="Q181" i="2"/>
  <c r="P181" i="2"/>
  <c r="O181" i="2"/>
  <c r="N181" i="2"/>
  <c r="M181" i="2"/>
  <c r="L181" i="2"/>
  <c r="K181" i="2"/>
  <c r="J181" i="2"/>
  <c r="I181" i="2"/>
  <c r="H181" i="2"/>
  <c r="G181" i="2"/>
  <c r="Q180" i="2"/>
  <c r="P180" i="2"/>
  <c r="O180" i="2"/>
  <c r="N180" i="2"/>
  <c r="M180" i="2"/>
  <c r="L180" i="2"/>
  <c r="K180" i="2"/>
  <c r="J180" i="2"/>
  <c r="I180" i="2"/>
  <c r="H180" i="2"/>
  <c r="G180" i="2"/>
  <c r="Q179" i="2"/>
  <c r="P179" i="2"/>
  <c r="O179" i="2"/>
  <c r="N179" i="2"/>
  <c r="M179" i="2"/>
  <c r="L179" i="2"/>
  <c r="K179" i="2"/>
  <c r="J179" i="2"/>
  <c r="I179" i="2"/>
  <c r="H179" i="2"/>
  <c r="G179" i="2"/>
  <c r="Q178" i="2"/>
  <c r="P178" i="2"/>
  <c r="O178" i="2"/>
  <c r="N178" i="2"/>
  <c r="M178" i="2"/>
  <c r="L178" i="2"/>
  <c r="K178" i="2"/>
  <c r="J178" i="2"/>
  <c r="I178" i="2"/>
  <c r="H178" i="2"/>
  <c r="G178" i="2"/>
  <c r="Q177" i="2"/>
  <c r="P177" i="2"/>
  <c r="O177" i="2"/>
  <c r="N177" i="2"/>
  <c r="M177" i="2"/>
  <c r="L177" i="2"/>
  <c r="K177" i="2"/>
  <c r="J177" i="2"/>
  <c r="I177" i="2"/>
  <c r="H177" i="2"/>
  <c r="G177" i="2"/>
  <c r="Q176" i="2"/>
  <c r="P176" i="2"/>
  <c r="O176" i="2"/>
  <c r="N176" i="2"/>
  <c r="M176" i="2"/>
  <c r="L176" i="2"/>
  <c r="K176" i="2"/>
  <c r="J176" i="2"/>
  <c r="I176" i="2"/>
  <c r="H176" i="2"/>
  <c r="G176" i="2"/>
  <c r="Q175" i="2"/>
  <c r="P175" i="2"/>
  <c r="O175" i="2"/>
  <c r="N175" i="2"/>
  <c r="M175" i="2"/>
  <c r="L175" i="2"/>
  <c r="K175" i="2"/>
  <c r="J175" i="2"/>
  <c r="I175" i="2"/>
  <c r="H175" i="2"/>
  <c r="G175" i="2"/>
  <c r="Q174" i="2"/>
  <c r="P174" i="2"/>
  <c r="O174" i="2"/>
  <c r="N174" i="2"/>
  <c r="M174" i="2"/>
  <c r="L174" i="2"/>
  <c r="K174" i="2"/>
  <c r="J174" i="2"/>
  <c r="I174" i="2"/>
  <c r="H174" i="2"/>
  <c r="G174" i="2"/>
  <c r="Q173" i="2"/>
  <c r="P173" i="2"/>
  <c r="O173" i="2"/>
  <c r="N173" i="2"/>
  <c r="M173" i="2"/>
  <c r="L173" i="2"/>
  <c r="K173" i="2"/>
  <c r="J173" i="2"/>
  <c r="I173" i="2"/>
  <c r="H173" i="2"/>
  <c r="G173" i="2"/>
  <c r="Q172" i="2"/>
  <c r="P172" i="2"/>
  <c r="O172" i="2"/>
  <c r="N172" i="2"/>
  <c r="M172" i="2"/>
  <c r="L172" i="2"/>
  <c r="K172" i="2"/>
  <c r="J172" i="2"/>
  <c r="I172" i="2"/>
  <c r="H172" i="2"/>
  <c r="G172" i="2"/>
  <c r="Q171" i="2"/>
  <c r="P171" i="2"/>
  <c r="O171" i="2"/>
  <c r="N171" i="2"/>
  <c r="M171" i="2"/>
  <c r="L171" i="2"/>
  <c r="K171" i="2"/>
  <c r="J171" i="2"/>
  <c r="I171" i="2"/>
  <c r="H171" i="2"/>
  <c r="G171" i="2"/>
  <c r="Q170" i="2"/>
  <c r="P170" i="2"/>
  <c r="O170" i="2"/>
  <c r="N170" i="2"/>
  <c r="M170" i="2"/>
  <c r="L170" i="2"/>
  <c r="K170" i="2"/>
  <c r="J170" i="2"/>
  <c r="I170" i="2"/>
  <c r="H170" i="2"/>
  <c r="G170" i="2"/>
  <c r="Q169" i="2"/>
  <c r="P169" i="2"/>
  <c r="O169" i="2"/>
  <c r="N169" i="2"/>
  <c r="M169" i="2"/>
  <c r="L169" i="2"/>
  <c r="K169" i="2"/>
  <c r="J169" i="2"/>
  <c r="I169" i="2"/>
  <c r="H169" i="2"/>
  <c r="G169" i="2"/>
  <c r="Q168" i="2"/>
  <c r="P168" i="2"/>
  <c r="O168" i="2"/>
  <c r="N168" i="2"/>
  <c r="M168" i="2"/>
  <c r="L168" i="2"/>
  <c r="K168" i="2"/>
  <c r="J168" i="2"/>
  <c r="I168" i="2"/>
  <c r="H168" i="2"/>
  <c r="G168" i="2"/>
  <c r="Q167" i="2"/>
  <c r="P167" i="2"/>
  <c r="O167" i="2"/>
  <c r="N167" i="2"/>
  <c r="M167" i="2"/>
  <c r="L167" i="2"/>
  <c r="K167" i="2"/>
  <c r="J167" i="2"/>
  <c r="I167" i="2"/>
  <c r="H167" i="2"/>
  <c r="G167" i="2"/>
  <c r="Q166" i="2"/>
  <c r="P166" i="2"/>
  <c r="O166" i="2"/>
  <c r="N166" i="2"/>
  <c r="M166" i="2"/>
  <c r="L166" i="2"/>
  <c r="K166" i="2"/>
  <c r="J166" i="2"/>
  <c r="I166" i="2"/>
  <c r="H166" i="2"/>
  <c r="G166" i="2"/>
  <c r="Q165" i="2"/>
  <c r="P165" i="2"/>
  <c r="O165" i="2"/>
  <c r="N165" i="2"/>
  <c r="M165" i="2"/>
  <c r="L165" i="2"/>
  <c r="K165" i="2"/>
  <c r="J165" i="2"/>
  <c r="I165" i="2"/>
  <c r="H165" i="2"/>
  <c r="G165" i="2"/>
  <c r="Q164" i="2"/>
  <c r="P164" i="2"/>
  <c r="O164" i="2"/>
  <c r="N164" i="2"/>
  <c r="M164" i="2"/>
  <c r="L164" i="2"/>
  <c r="K164" i="2"/>
  <c r="J164" i="2"/>
  <c r="I164" i="2"/>
  <c r="H164" i="2"/>
  <c r="G164" i="2"/>
  <c r="Q163" i="2"/>
  <c r="P163" i="2"/>
  <c r="O163" i="2"/>
  <c r="N163" i="2"/>
  <c r="M163" i="2"/>
  <c r="L163" i="2"/>
  <c r="K163" i="2"/>
  <c r="J163" i="2"/>
  <c r="I163" i="2"/>
  <c r="H163" i="2"/>
  <c r="G163" i="2"/>
  <c r="Q162" i="2"/>
  <c r="P162" i="2"/>
  <c r="O162" i="2"/>
  <c r="N162" i="2"/>
  <c r="M162" i="2"/>
  <c r="L162" i="2"/>
  <c r="K162" i="2"/>
  <c r="J162" i="2"/>
  <c r="I162" i="2"/>
  <c r="H162" i="2"/>
  <c r="G162" i="2"/>
  <c r="Q161" i="2"/>
  <c r="P161" i="2"/>
  <c r="O161" i="2"/>
  <c r="N161" i="2"/>
  <c r="M161" i="2"/>
  <c r="L161" i="2"/>
  <c r="K161" i="2"/>
  <c r="J161" i="2"/>
  <c r="I161" i="2"/>
  <c r="H161" i="2"/>
  <c r="G161" i="2"/>
  <c r="Q160" i="2"/>
  <c r="P160" i="2"/>
  <c r="O160" i="2"/>
  <c r="N160" i="2"/>
  <c r="M160" i="2"/>
  <c r="L160" i="2"/>
  <c r="K160" i="2"/>
  <c r="J160" i="2"/>
  <c r="I160" i="2"/>
  <c r="H160" i="2"/>
  <c r="G160" i="2"/>
  <c r="Q159" i="2"/>
  <c r="P159" i="2"/>
  <c r="O159" i="2"/>
  <c r="N159" i="2"/>
  <c r="M159" i="2"/>
  <c r="L159" i="2"/>
  <c r="K159" i="2"/>
  <c r="J159" i="2"/>
  <c r="I159" i="2"/>
  <c r="H159" i="2"/>
  <c r="G159" i="2"/>
  <c r="Q158" i="2"/>
  <c r="P158" i="2"/>
  <c r="O158" i="2"/>
  <c r="N158" i="2"/>
  <c r="M158" i="2"/>
  <c r="L158" i="2"/>
  <c r="K158" i="2"/>
  <c r="J158" i="2"/>
  <c r="I158" i="2"/>
  <c r="H158" i="2"/>
  <c r="G158" i="2"/>
  <c r="Q157" i="2"/>
  <c r="P157" i="2"/>
  <c r="O157" i="2"/>
  <c r="N157" i="2"/>
  <c r="M157" i="2"/>
  <c r="L157" i="2"/>
  <c r="K157" i="2"/>
  <c r="J157" i="2"/>
  <c r="I157" i="2"/>
  <c r="H157" i="2"/>
  <c r="G157" i="2"/>
  <c r="Q156" i="2"/>
  <c r="P156" i="2"/>
  <c r="O156" i="2"/>
  <c r="N156" i="2"/>
  <c r="M156" i="2"/>
  <c r="L156" i="2"/>
  <c r="K156" i="2"/>
  <c r="J156" i="2"/>
  <c r="I156" i="2"/>
  <c r="H156" i="2"/>
  <c r="G156" i="2"/>
  <c r="Q155" i="2"/>
  <c r="P155" i="2"/>
  <c r="O155" i="2"/>
  <c r="N155" i="2"/>
  <c r="M155" i="2"/>
  <c r="L155" i="2"/>
  <c r="K155" i="2"/>
  <c r="J155" i="2"/>
  <c r="I155" i="2"/>
  <c r="H155" i="2"/>
  <c r="G155" i="2"/>
  <c r="Q154" i="2"/>
  <c r="P154" i="2"/>
  <c r="O154" i="2"/>
  <c r="N154" i="2"/>
  <c r="M154" i="2"/>
  <c r="L154" i="2"/>
  <c r="K154" i="2"/>
  <c r="J154" i="2"/>
  <c r="I154" i="2"/>
  <c r="H154" i="2"/>
  <c r="G154" i="2"/>
  <c r="Q153" i="2"/>
  <c r="P153" i="2"/>
  <c r="O153" i="2"/>
  <c r="N153" i="2"/>
  <c r="M153" i="2"/>
  <c r="L153" i="2"/>
  <c r="K153" i="2"/>
  <c r="J153" i="2"/>
  <c r="I153" i="2"/>
  <c r="H153" i="2"/>
  <c r="G153" i="2"/>
  <c r="Q152" i="2"/>
  <c r="P152" i="2"/>
  <c r="O152" i="2"/>
  <c r="N152" i="2"/>
  <c r="M152" i="2"/>
  <c r="L152" i="2"/>
  <c r="K152" i="2"/>
  <c r="J152" i="2"/>
  <c r="I152" i="2"/>
  <c r="H152" i="2"/>
  <c r="G152" i="2"/>
  <c r="Q151" i="2"/>
  <c r="P151" i="2"/>
  <c r="O151" i="2"/>
  <c r="N151" i="2"/>
  <c r="M151" i="2"/>
  <c r="L151" i="2"/>
  <c r="K151" i="2"/>
  <c r="J151" i="2"/>
  <c r="I151" i="2"/>
  <c r="H151" i="2"/>
  <c r="G151" i="2"/>
  <c r="Q150" i="2"/>
  <c r="P150" i="2"/>
  <c r="O150" i="2"/>
  <c r="N150" i="2"/>
  <c r="M150" i="2"/>
  <c r="L150" i="2"/>
  <c r="K150" i="2"/>
  <c r="J150" i="2"/>
  <c r="I150" i="2"/>
  <c r="H150" i="2"/>
  <c r="G150" i="2"/>
  <c r="Q149" i="2"/>
  <c r="P149" i="2"/>
  <c r="O149" i="2"/>
  <c r="N149" i="2"/>
  <c r="M149" i="2"/>
  <c r="L149" i="2"/>
  <c r="K149" i="2"/>
  <c r="J149" i="2"/>
  <c r="I149" i="2"/>
  <c r="H149" i="2"/>
  <c r="G149" i="2"/>
  <c r="Q148" i="2"/>
  <c r="P148" i="2"/>
  <c r="O148" i="2"/>
  <c r="N148" i="2"/>
  <c r="M148" i="2"/>
  <c r="L148" i="2"/>
  <c r="K148" i="2"/>
  <c r="J148" i="2"/>
  <c r="I148" i="2"/>
  <c r="H148" i="2"/>
  <c r="G148" i="2"/>
  <c r="Q147" i="2"/>
  <c r="P147" i="2"/>
  <c r="O147" i="2"/>
  <c r="N147" i="2"/>
  <c r="M147" i="2"/>
  <c r="L147" i="2"/>
  <c r="K147" i="2"/>
  <c r="J147" i="2"/>
  <c r="I147" i="2"/>
  <c r="H147" i="2"/>
  <c r="G147" i="2"/>
  <c r="Q146" i="2"/>
  <c r="P146" i="2"/>
  <c r="O146" i="2"/>
  <c r="N146" i="2"/>
  <c r="M146" i="2"/>
  <c r="L146" i="2"/>
  <c r="K146" i="2"/>
  <c r="J146" i="2"/>
  <c r="I146" i="2"/>
  <c r="H146" i="2"/>
  <c r="G146" i="2"/>
  <c r="Q145" i="2"/>
  <c r="P145" i="2"/>
  <c r="O145" i="2"/>
  <c r="N145" i="2"/>
  <c r="M145" i="2"/>
  <c r="L145" i="2"/>
  <c r="K145" i="2"/>
  <c r="J145" i="2"/>
  <c r="I145" i="2"/>
  <c r="H145" i="2"/>
  <c r="G145" i="2"/>
  <c r="Q144" i="2"/>
  <c r="P144" i="2"/>
  <c r="O144" i="2"/>
  <c r="N144" i="2"/>
  <c r="M144" i="2"/>
  <c r="L144" i="2"/>
  <c r="K144" i="2"/>
  <c r="J144" i="2"/>
  <c r="I144" i="2"/>
  <c r="H144" i="2"/>
  <c r="G144" i="2"/>
  <c r="Q143" i="2"/>
  <c r="P143" i="2"/>
  <c r="O143" i="2"/>
  <c r="N143" i="2"/>
  <c r="M143" i="2"/>
  <c r="L143" i="2"/>
  <c r="K143" i="2"/>
  <c r="J143" i="2"/>
  <c r="I143" i="2"/>
  <c r="H143" i="2"/>
  <c r="G143" i="2"/>
  <c r="Q142" i="2"/>
  <c r="P142" i="2"/>
  <c r="O142" i="2"/>
  <c r="N142" i="2"/>
  <c r="M142" i="2"/>
  <c r="L142" i="2"/>
  <c r="K142" i="2"/>
  <c r="J142" i="2"/>
  <c r="I142" i="2"/>
  <c r="H142" i="2"/>
  <c r="G142" i="2"/>
  <c r="Q141" i="2"/>
  <c r="P141" i="2"/>
  <c r="O141" i="2"/>
  <c r="N141" i="2"/>
  <c r="M141" i="2"/>
  <c r="L141" i="2"/>
  <c r="K141" i="2"/>
  <c r="J141" i="2"/>
  <c r="I141" i="2"/>
  <c r="H141" i="2"/>
  <c r="G141" i="2"/>
  <c r="Q140" i="2"/>
  <c r="P140" i="2"/>
  <c r="O140" i="2"/>
  <c r="N140" i="2"/>
  <c r="M140" i="2"/>
  <c r="L140" i="2"/>
  <c r="K140" i="2"/>
  <c r="J140" i="2"/>
  <c r="I140" i="2"/>
  <c r="H140" i="2"/>
  <c r="G140" i="2"/>
  <c r="Q139" i="2"/>
  <c r="P139" i="2"/>
  <c r="O139" i="2"/>
  <c r="N139" i="2"/>
  <c r="M139" i="2"/>
  <c r="L139" i="2"/>
  <c r="K139" i="2"/>
  <c r="J139" i="2"/>
  <c r="I139" i="2"/>
  <c r="H139" i="2"/>
  <c r="G139" i="2"/>
  <c r="Q138" i="2"/>
  <c r="P138" i="2"/>
  <c r="O138" i="2"/>
  <c r="N138" i="2"/>
  <c r="M138" i="2"/>
  <c r="L138" i="2"/>
  <c r="K138" i="2"/>
  <c r="J138" i="2"/>
  <c r="I138" i="2"/>
  <c r="H138" i="2"/>
  <c r="G138" i="2"/>
  <c r="Q137" i="2"/>
  <c r="P137" i="2"/>
  <c r="O137" i="2"/>
  <c r="N137" i="2"/>
  <c r="M137" i="2"/>
  <c r="L137" i="2"/>
  <c r="K137" i="2"/>
  <c r="J137" i="2"/>
  <c r="I137" i="2"/>
  <c r="H137" i="2"/>
  <c r="G137" i="2"/>
  <c r="Q136" i="2"/>
  <c r="P136" i="2"/>
  <c r="O136" i="2"/>
  <c r="N136" i="2"/>
  <c r="M136" i="2"/>
  <c r="L136" i="2"/>
  <c r="K136" i="2"/>
  <c r="J136" i="2"/>
  <c r="I136" i="2"/>
  <c r="H136" i="2"/>
  <c r="G136" i="2"/>
  <c r="Q135" i="2"/>
  <c r="P135" i="2"/>
  <c r="O135" i="2"/>
  <c r="N135" i="2"/>
  <c r="M135" i="2"/>
  <c r="L135" i="2"/>
  <c r="K135" i="2"/>
  <c r="J135" i="2"/>
  <c r="I135" i="2"/>
  <c r="H135" i="2"/>
  <c r="G135" i="2"/>
  <c r="Q134" i="2"/>
  <c r="P134" i="2"/>
  <c r="O134" i="2"/>
  <c r="N134" i="2"/>
  <c r="M134" i="2"/>
  <c r="L134" i="2"/>
  <c r="K134" i="2"/>
  <c r="J134" i="2"/>
  <c r="I134" i="2"/>
  <c r="H134" i="2"/>
  <c r="G134" i="2"/>
  <c r="Q133" i="2"/>
  <c r="P133" i="2"/>
  <c r="O133" i="2"/>
  <c r="N133" i="2"/>
  <c r="M133" i="2"/>
  <c r="L133" i="2"/>
  <c r="K133" i="2"/>
  <c r="J133" i="2"/>
  <c r="I133" i="2"/>
  <c r="H133" i="2"/>
  <c r="G133" i="2"/>
  <c r="Q132" i="2"/>
  <c r="P132" i="2"/>
  <c r="O132" i="2"/>
  <c r="N132" i="2"/>
  <c r="M132" i="2"/>
  <c r="L132" i="2"/>
  <c r="K132" i="2"/>
  <c r="J132" i="2"/>
  <c r="I132" i="2"/>
  <c r="H132" i="2"/>
  <c r="G132" i="2"/>
  <c r="Q131" i="2"/>
  <c r="P131" i="2"/>
  <c r="O131" i="2"/>
  <c r="N131" i="2"/>
  <c r="M131" i="2"/>
  <c r="L131" i="2"/>
  <c r="K131" i="2"/>
  <c r="J131" i="2"/>
  <c r="I131" i="2"/>
  <c r="H131" i="2"/>
  <c r="G131" i="2"/>
  <c r="Q130" i="2"/>
  <c r="P130" i="2"/>
  <c r="O130" i="2"/>
  <c r="N130" i="2"/>
  <c r="M130" i="2"/>
  <c r="L130" i="2"/>
  <c r="K130" i="2"/>
  <c r="J130" i="2"/>
  <c r="I130" i="2"/>
  <c r="H130" i="2"/>
  <c r="G130" i="2"/>
  <c r="Q129" i="2"/>
  <c r="P129" i="2"/>
  <c r="O129" i="2"/>
  <c r="N129" i="2"/>
  <c r="M129" i="2"/>
  <c r="L129" i="2"/>
  <c r="K129" i="2"/>
  <c r="J129" i="2"/>
  <c r="I129" i="2"/>
  <c r="H129" i="2"/>
  <c r="G129" i="2"/>
  <c r="Q128" i="2"/>
  <c r="P128" i="2"/>
  <c r="O128" i="2"/>
  <c r="N128" i="2"/>
  <c r="M128" i="2"/>
  <c r="L128" i="2"/>
  <c r="K128" i="2"/>
  <c r="J128" i="2"/>
  <c r="I128" i="2"/>
  <c r="H128" i="2"/>
  <c r="G128" i="2"/>
  <c r="Q127" i="2"/>
  <c r="P127" i="2"/>
  <c r="O127" i="2"/>
  <c r="N127" i="2"/>
  <c r="M127" i="2"/>
  <c r="L127" i="2"/>
  <c r="K127" i="2"/>
  <c r="J127" i="2"/>
  <c r="I127" i="2"/>
  <c r="H127" i="2"/>
  <c r="G127" i="2"/>
  <c r="Q126" i="2"/>
  <c r="P126" i="2"/>
  <c r="O126" i="2"/>
  <c r="N126" i="2"/>
  <c r="M126" i="2"/>
  <c r="L126" i="2"/>
  <c r="K126" i="2"/>
  <c r="J126" i="2"/>
  <c r="I126" i="2"/>
  <c r="H126" i="2"/>
  <c r="G126" i="2"/>
  <c r="Q125" i="2"/>
  <c r="P125" i="2"/>
  <c r="O125" i="2"/>
  <c r="N125" i="2"/>
  <c r="M125" i="2"/>
  <c r="L125" i="2"/>
  <c r="K125" i="2"/>
  <c r="J125" i="2"/>
  <c r="I125" i="2"/>
  <c r="H125" i="2"/>
  <c r="G125" i="2"/>
  <c r="Q124" i="2"/>
  <c r="P124" i="2"/>
  <c r="O124" i="2"/>
  <c r="N124" i="2"/>
  <c r="M124" i="2"/>
  <c r="L124" i="2"/>
  <c r="K124" i="2"/>
  <c r="J124" i="2"/>
  <c r="I124" i="2"/>
  <c r="H124" i="2"/>
  <c r="G124" i="2"/>
  <c r="Q123" i="2"/>
  <c r="P123" i="2"/>
  <c r="O123" i="2"/>
  <c r="N123" i="2"/>
  <c r="M123" i="2"/>
  <c r="L123" i="2"/>
  <c r="K123" i="2"/>
  <c r="J123" i="2"/>
  <c r="I123" i="2"/>
  <c r="H123" i="2"/>
  <c r="G123" i="2"/>
  <c r="Q122" i="2"/>
  <c r="P122" i="2"/>
  <c r="O122" i="2"/>
  <c r="N122" i="2"/>
  <c r="M122" i="2"/>
  <c r="L122" i="2"/>
  <c r="K122" i="2"/>
  <c r="J122" i="2"/>
  <c r="I122" i="2"/>
  <c r="H122" i="2"/>
  <c r="G122" i="2"/>
  <c r="Q121" i="2"/>
  <c r="P121" i="2"/>
  <c r="O121" i="2"/>
  <c r="N121" i="2"/>
  <c r="M121" i="2"/>
  <c r="L121" i="2"/>
  <c r="K121" i="2"/>
  <c r="J121" i="2"/>
  <c r="I121" i="2"/>
  <c r="H121" i="2"/>
  <c r="G121" i="2"/>
  <c r="Q120" i="2"/>
  <c r="P120" i="2"/>
  <c r="O120" i="2"/>
  <c r="N120" i="2"/>
  <c r="M120" i="2"/>
  <c r="L120" i="2"/>
  <c r="K120" i="2"/>
  <c r="J120" i="2"/>
  <c r="I120" i="2"/>
  <c r="H120" i="2"/>
  <c r="G120" i="2"/>
  <c r="Q119" i="2"/>
  <c r="P119" i="2"/>
  <c r="O119" i="2"/>
  <c r="N119" i="2"/>
  <c r="M119" i="2"/>
  <c r="L119" i="2"/>
  <c r="K119" i="2"/>
  <c r="J119" i="2"/>
  <c r="I119" i="2"/>
  <c r="H119" i="2"/>
  <c r="G119" i="2"/>
  <c r="Q118" i="2"/>
  <c r="P118" i="2"/>
  <c r="O118" i="2"/>
  <c r="N118" i="2"/>
  <c r="M118" i="2"/>
  <c r="L118" i="2"/>
  <c r="K118" i="2"/>
  <c r="J118" i="2"/>
  <c r="I118" i="2"/>
  <c r="H118" i="2"/>
  <c r="G118" i="2"/>
  <c r="Q117" i="2"/>
  <c r="P117" i="2"/>
  <c r="O117" i="2"/>
  <c r="N117" i="2"/>
  <c r="M117" i="2"/>
  <c r="L117" i="2"/>
  <c r="K117" i="2"/>
  <c r="J117" i="2"/>
  <c r="I117" i="2"/>
  <c r="H117" i="2"/>
  <c r="G117" i="2"/>
  <c r="Q116" i="2"/>
  <c r="P116" i="2"/>
  <c r="O116" i="2"/>
  <c r="N116" i="2"/>
  <c r="M116" i="2"/>
  <c r="L116" i="2"/>
  <c r="K116" i="2"/>
  <c r="J116" i="2"/>
  <c r="I116" i="2"/>
  <c r="H116" i="2"/>
  <c r="G116" i="2"/>
  <c r="Q115" i="2"/>
  <c r="P115" i="2"/>
  <c r="O115" i="2"/>
  <c r="N115" i="2"/>
  <c r="M115" i="2"/>
  <c r="L115" i="2"/>
  <c r="K115" i="2"/>
  <c r="J115" i="2"/>
  <c r="I115" i="2"/>
  <c r="H115" i="2"/>
  <c r="G115" i="2"/>
  <c r="Q114" i="2"/>
  <c r="P114" i="2"/>
  <c r="O114" i="2"/>
  <c r="N114" i="2"/>
  <c r="M114" i="2"/>
  <c r="L114" i="2"/>
  <c r="K114" i="2"/>
  <c r="J114" i="2"/>
  <c r="I114" i="2"/>
  <c r="H114" i="2"/>
  <c r="G114" i="2"/>
  <c r="Q113" i="2"/>
  <c r="P113" i="2"/>
  <c r="O113" i="2"/>
  <c r="N113" i="2"/>
  <c r="M113" i="2"/>
  <c r="L113" i="2"/>
  <c r="K113" i="2"/>
  <c r="J113" i="2"/>
  <c r="I113" i="2"/>
  <c r="H113" i="2"/>
  <c r="G113" i="2"/>
  <c r="Q112" i="2"/>
  <c r="P112" i="2"/>
  <c r="O112" i="2"/>
  <c r="N112" i="2"/>
  <c r="M112" i="2"/>
  <c r="L112" i="2"/>
  <c r="K112" i="2"/>
  <c r="J112" i="2"/>
  <c r="I112" i="2"/>
  <c r="H112" i="2"/>
  <c r="G112" i="2"/>
  <c r="Q111" i="2"/>
  <c r="P111" i="2"/>
  <c r="O111" i="2"/>
  <c r="N111" i="2"/>
  <c r="M111" i="2"/>
  <c r="L111" i="2"/>
  <c r="K111" i="2"/>
  <c r="J111" i="2"/>
  <c r="I111" i="2"/>
  <c r="H111" i="2"/>
  <c r="G111" i="2"/>
  <c r="Q110" i="2"/>
  <c r="P110" i="2"/>
  <c r="O110" i="2"/>
  <c r="N110" i="2"/>
  <c r="M110" i="2"/>
  <c r="L110" i="2"/>
  <c r="K110" i="2"/>
  <c r="J110" i="2"/>
  <c r="I110" i="2"/>
  <c r="H110" i="2"/>
  <c r="G110" i="2"/>
  <c r="Q109" i="2"/>
  <c r="P109" i="2"/>
  <c r="O109" i="2"/>
  <c r="N109" i="2"/>
  <c r="M109" i="2"/>
  <c r="L109" i="2"/>
  <c r="K109" i="2"/>
  <c r="J109" i="2"/>
  <c r="I109" i="2"/>
  <c r="H109" i="2"/>
  <c r="G109" i="2"/>
  <c r="Q108" i="2"/>
  <c r="P108" i="2"/>
  <c r="O108" i="2"/>
  <c r="N108" i="2"/>
  <c r="M108" i="2"/>
  <c r="L108" i="2"/>
  <c r="K108" i="2"/>
  <c r="J108" i="2"/>
  <c r="I108" i="2"/>
  <c r="H108" i="2"/>
  <c r="G108" i="2"/>
  <c r="Q107" i="2"/>
  <c r="P107" i="2"/>
  <c r="O107" i="2"/>
  <c r="N107" i="2"/>
  <c r="M107" i="2"/>
  <c r="L107" i="2"/>
  <c r="K107" i="2"/>
  <c r="J107" i="2"/>
  <c r="I107" i="2"/>
  <c r="H107" i="2"/>
  <c r="G107" i="2"/>
  <c r="Q106" i="2"/>
  <c r="P106" i="2"/>
  <c r="O106" i="2"/>
  <c r="N106" i="2"/>
  <c r="M106" i="2"/>
  <c r="L106" i="2"/>
  <c r="K106" i="2"/>
  <c r="J106" i="2"/>
  <c r="I106" i="2"/>
  <c r="H106" i="2"/>
  <c r="G106" i="2"/>
  <c r="Q105" i="2"/>
  <c r="P105" i="2"/>
  <c r="O105" i="2"/>
  <c r="N105" i="2"/>
  <c r="M105" i="2"/>
  <c r="L105" i="2"/>
  <c r="K105" i="2"/>
  <c r="J105" i="2"/>
  <c r="I105" i="2"/>
  <c r="H105" i="2"/>
  <c r="G105" i="2"/>
  <c r="Q104" i="2"/>
  <c r="P104" i="2"/>
  <c r="O104" i="2"/>
  <c r="N104" i="2"/>
  <c r="M104" i="2"/>
  <c r="L104" i="2"/>
  <c r="K104" i="2"/>
  <c r="J104" i="2"/>
  <c r="I104" i="2"/>
  <c r="H104" i="2"/>
  <c r="G104" i="2"/>
  <c r="Q103" i="2"/>
  <c r="P103" i="2"/>
  <c r="O103" i="2"/>
  <c r="N103" i="2"/>
  <c r="M103" i="2"/>
  <c r="L103" i="2"/>
  <c r="K103" i="2"/>
  <c r="J103" i="2"/>
  <c r="I103" i="2"/>
  <c r="H103" i="2"/>
  <c r="G103" i="2"/>
  <c r="Q102" i="2"/>
  <c r="P102" i="2"/>
  <c r="O102" i="2"/>
  <c r="N102" i="2"/>
  <c r="M102" i="2"/>
  <c r="L102" i="2"/>
  <c r="K102" i="2"/>
  <c r="J102" i="2"/>
  <c r="I102" i="2"/>
  <c r="H102" i="2"/>
  <c r="G102" i="2"/>
  <c r="Q101" i="2"/>
  <c r="P101" i="2"/>
  <c r="O101" i="2"/>
  <c r="N101" i="2"/>
  <c r="M101" i="2"/>
  <c r="L101" i="2"/>
  <c r="K101" i="2"/>
  <c r="J101" i="2"/>
  <c r="I101" i="2"/>
  <c r="H101" i="2"/>
  <c r="G101" i="2"/>
  <c r="Q100" i="2"/>
  <c r="P100" i="2"/>
  <c r="O100" i="2"/>
  <c r="N100" i="2"/>
  <c r="M100" i="2"/>
  <c r="L100" i="2"/>
  <c r="K100" i="2"/>
  <c r="J100" i="2"/>
  <c r="I100" i="2"/>
  <c r="H100" i="2"/>
  <c r="G100" i="2"/>
  <c r="Q99" i="2"/>
  <c r="P99" i="2"/>
  <c r="O99" i="2"/>
  <c r="N99" i="2"/>
  <c r="M99" i="2"/>
  <c r="L99" i="2"/>
  <c r="K99" i="2"/>
  <c r="J99" i="2"/>
  <c r="I99" i="2"/>
  <c r="H99" i="2"/>
  <c r="G99" i="2"/>
  <c r="Q98" i="2"/>
  <c r="P98" i="2"/>
  <c r="O98" i="2"/>
  <c r="N98" i="2"/>
  <c r="M98" i="2"/>
  <c r="L98" i="2"/>
  <c r="K98" i="2"/>
  <c r="J98" i="2"/>
  <c r="I98" i="2"/>
  <c r="H98" i="2"/>
  <c r="G98" i="2"/>
  <c r="Q97" i="2"/>
  <c r="P97" i="2"/>
  <c r="O97" i="2"/>
  <c r="N97" i="2"/>
  <c r="M97" i="2"/>
  <c r="L97" i="2"/>
  <c r="K97" i="2"/>
  <c r="J97" i="2"/>
  <c r="I97" i="2"/>
  <c r="H97" i="2"/>
  <c r="G97" i="2"/>
  <c r="Q96" i="2"/>
  <c r="P96" i="2"/>
  <c r="O96" i="2"/>
  <c r="N96" i="2"/>
  <c r="M96" i="2"/>
  <c r="L96" i="2"/>
  <c r="K96" i="2"/>
  <c r="J96" i="2"/>
  <c r="I96" i="2"/>
  <c r="H96" i="2"/>
  <c r="G96" i="2"/>
  <c r="Q95" i="2"/>
  <c r="P95" i="2"/>
  <c r="O95" i="2"/>
  <c r="N95" i="2"/>
  <c r="M95" i="2"/>
  <c r="L95" i="2"/>
  <c r="K95" i="2"/>
  <c r="J95" i="2"/>
  <c r="I95" i="2"/>
  <c r="H95" i="2"/>
  <c r="G95" i="2"/>
  <c r="Q94" i="2"/>
  <c r="P94" i="2"/>
  <c r="O94" i="2"/>
  <c r="N94" i="2"/>
  <c r="M94" i="2"/>
  <c r="L94" i="2"/>
  <c r="K94" i="2"/>
  <c r="J94" i="2"/>
  <c r="I94" i="2"/>
  <c r="H94" i="2"/>
  <c r="G94" i="2"/>
  <c r="Q93" i="2"/>
  <c r="P93" i="2"/>
  <c r="O93" i="2"/>
  <c r="N93" i="2"/>
  <c r="M93" i="2"/>
  <c r="L93" i="2"/>
  <c r="K93" i="2"/>
  <c r="J93" i="2"/>
  <c r="I93" i="2"/>
  <c r="H93" i="2"/>
  <c r="G93" i="2"/>
  <c r="Q92" i="2"/>
  <c r="P92" i="2"/>
  <c r="O92" i="2"/>
  <c r="N92" i="2"/>
  <c r="M92" i="2"/>
  <c r="L92" i="2"/>
  <c r="K92" i="2"/>
  <c r="J92" i="2"/>
  <c r="I92" i="2"/>
  <c r="H92" i="2"/>
  <c r="G92" i="2"/>
  <c r="Q91" i="2"/>
  <c r="P91" i="2"/>
  <c r="O91" i="2"/>
  <c r="N91" i="2"/>
  <c r="M91" i="2"/>
  <c r="L91" i="2"/>
  <c r="K91" i="2"/>
  <c r="J91" i="2"/>
  <c r="I91" i="2"/>
  <c r="H91" i="2"/>
  <c r="G91" i="2"/>
  <c r="Q90" i="2"/>
  <c r="P90" i="2"/>
  <c r="O90" i="2"/>
  <c r="N90" i="2"/>
  <c r="M90" i="2"/>
  <c r="L90" i="2"/>
  <c r="K90" i="2"/>
  <c r="J90" i="2"/>
  <c r="I90" i="2"/>
  <c r="H90" i="2"/>
  <c r="G90" i="2"/>
  <c r="Q89" i="2"/>
  <c r="P89" i="2"/>
  <c r="O89" i="2"/>
  <c r="N89" i="2"/>
  <c r="M89" i="2"/>
  <c r="L89" i="2"/>
  <c r="K89" i="2"/>
  <c r="J89" i="2"/>
  <c r="I89" i="2"/>
  <c r="H89" i="2"/>
  <c r="G89" i="2"/>
  <c r="Q88" i="2"/>
  <c r="P88" i="2"/>
  <c r="O88" i="2"/>
  <c r="N88" i="2"/>
  <c r="M88" i="2"/>
  <c r="L88" i="2"/>
  <c r="K88" i="2"/>
  <c r="J88" i="2"/>
  <c r="I88" i="2"/>
  <c r="H88" i="2"/>
  <c r="G88" i="2"/>
  <c r="Q87" i="2"/>
  <c r="P87" i="2"/>
  <c r="O87" i="2"/>
  <c r="N87" i="2"/>
  <c r="M87" i="2"/>
  <c r="L87" i="2"/>
  <c r="K87" i="2"/>
  <c r="J87" i="2"/>
  <c r="I87" i="2"/>
  <c r="H87" i="2"/>
  <c r="G87" i="2"/>
  <c r="Q86" i="2"/>
  <c r="P86" i="2"/>
  <c r="O86" i="2"/>
  <c r="N86" i="2"/>
  <c r="M86" i="2"/>
  <c r="L86" i="2"/>
  <c r="K86" i="2"/>
  <c r="J86" i="2"/>
  <c r="I86" i="2"/>
  <c r="H86" i="2"/>
  <c r="G86" i="2"/>
  <c r="Q85" i="2"/>
  <c r="P85" i="2"/>
  <c r="O85" i="2"/>
  <c r="N85" i="2"/>
  <c r="M85" i="2"/>
  <c r="L85" i="2"/>
  <c r="K85" i="2"/>
  <c r="J85" i="2"/>
  <c r="I85" i="2"/>
  <c r="H85" i="2"/>
  <c r="G85" i="2"/>
  <c r="Q84" i="2"/>
  <c r="P84" i="2"/>
  <c r="O84" i="2"/>
  <c r="N84" i="2"/>
  <c r="M84" i="2"/>
  <c r="L84" i="2"/>
  <c r="K84" i="2"/>
  <c r="J84" i="2"/>
  <c r="I84" i="2"/>
  <c r="H84" i="2"/>
  <c r="G84" i="2"/>
  <c r="Q83" i="2"/>
  <c r="P83" i="2"/>
  <c r="O83" i="2"/>
  <c r="N83" i="2"/>
  <c r="M83" i="2"/>
  <c r="L83" i="2"/>
  <c r="K83" i="2"/>
  <c r="J83" i="2"/>
  <c r="I83" i="2"/>
  <c r="H83" i="2"/>
  <c r="G83" i="2"/>
  <c r="Q82" i="2"/>
  <c r="P82" i="2"/>
  <c r="O82" i="2"/>
  <c r="N82" i="2"/>
  <c r="M82" i="2"/>
  <c r="L82" i="2"/>
  <c r="K82" i="2"/>
  <c r="J82" i="2"/>
  <c r="I82" i="2"/>
  <c r="H82" i="2"/>
  <c r="G82" i="2"/>
  <c r="Q81" i="2"/>
  <c r="P81" i="2"/>
  <c r="O81" i="2"/>
  <c r="N81" i="2"/>
  <c r="M81" i="2"/>
  <c r="L81" i="2"/>
  <c r="K81" i="2"/>
  <c r="J81" i="2"/>
  <c r="I81" i="2"/>
  <c r="H81" i="2"/>
  <c r="G81" i="2"/>
  <c r="Q80" i="2"/>
  <c r="P80" i="2"/>
  <c r="O80" i="2"/>
  <c r="N80" i="2"/>
  <c r="M80" i="2"/>
  <c r="L80" i="2"/>
  <c r="K80" i="2"/>
  <c r="J80" i="2"/>
  <c r="I80" i="2"/>
  <c r="H80" i="2"/>
  <c r="G80" i="2"/>
  <c r="Q79" i="2"/>
  <c r="P79" i="2"/>
  <c r="O79" i="2"/>
  <c r="N79" i="2"/>
  <c r="M79" i="2"/>
  <c r="L79" i="2"/>
  <c r="K79" i="2"/>
  <c r="J79" i="2"/>
  <c r="I79" i="2"/>
  <c r="H79" i="2"/>
  <c r="G79" i="2"/>
  <c r="Q78" i="2"/>
  <c r="P78" i="2"/>
  <c r="O78" i="2"/>
  <c r="N78" i="2"/>
  <c r="M78" i="2"/>
  <c r="L78" i="2"/>
  <c r="K78" i="2"/>
  <c r="J78" i="2"/>
  <c r="I78" i="2"/>
  <c r="H78" i="2"/>
  <c r="G78" i="2"/>
  <c r="Q77" i="2"/>
  <c r="P77" i="2"/>
  <c r="O77" i="2"/>
  <c r="N77" i="2"/>
  <c r="M77" i="2"/>
  <c r="L77" i="2"/>
  <c r="K77" i="2"/>
  <c r="J77" i="2"/>
  <c r="I77" i="2"/>
  <c r="H77" i="2"/>
  <c r="G77" i="2"/>
  <c r="Q76" i="2"/>
  <c r="P76" i="2"/>
  <c r="O76" i="2"/>
  <c r="N76" i="2"/>
  <c r="M76" i="2"/>
  <c r="L76" i="2"/>
  <c r="K76" i="2"/>
  <c r="J76" i="2"/>
  <c r="I76" i="2"/>
  <c r="H76" i="2"/>
  <c r="G76" i="2"/>
  <c r="Q75" i="2"/>
  <c r="P75" i="2"/>
  <c r="O75" i="2"/>
  <c r="N75" i="2"/>
  <c r="M75" i="2"/>
  <c r="L75" i="2"/>
  <c r="K75" i="2"/>
  <c r="J75" i="2"/>
  <c r="I75" i="2"/>
  <c r="H75" i="2"/>
  <c r="G75" i="2"/>
  <c r="Q74" i="2"/>
  <c r="P74" i="2"/>
  <c r="O74" i="2"/>
  <c r="N74" i="2"/>
  <c r="M74" i="2"/>
  <c r="L74" i="2"/>
  <c r="K74" i="2"/>
  <c r="J74" i="2"/>
  <c r="I74" i="2"/>
  <c r="H74" i="2"/>
  <c r="G74" i="2"/>
  <c r="Q73" i="2"/>
  <c r="P73" i="2"/>
  <c r="O73" i="2"/>
  <c r="N73" i="2"/>
  <c r="M73" i="2"/>
  <c r="L73" i="2"/>
  <c r="K73" i="2"/>
  <c r="J73" i="2"/>
  <c r="I73" i="2"/>
  <c r="H73" i="2"/>
  <c r="G73" i="2"/>
  <c r="Q72" i="2"/>
  <c r="P72" i="2"/>
  <c r="O72" i="2"/>
  <c r="N72" i="2"/>
  <c r="M72" i="2"/>
  <c r="L72" i="2"/>
  <c r="K72" i="2"/>
  <c r="J72" i="2"/>
  <c r="I72" i="2"/>
  <c r="H72" i="2"/>
  <c r="G72" i="2"/>
  <c r="Q71" i="2"/>
  <c r="P71" i="2"/>
  <c r="O71" i="2"/>
  <c r="N71" i="2"/>
  <c r="M71" i="2"/>
  <c r="L71" i="2"/>
  <c r="K71" i="2"/>
  <c r="J71" i="2"/>
  <c r="I71" i="2"/>
  <c r="H71" i="2"/>
  <c r="G71" i="2"/>
  <c r="Q70" i="2"/>
  <c r="P70" i="2"/>
  <c r="O70" i="2"/>
  <c r="N70" i="2"/>
  <c r="M70" i="2"/>
  <c r="L70" i="2"/>
  <c r="K70" i="2"/>
  <c r="J70" i="2"/>
  <c r="I70" i="2"/>
  <c r="H70" i="2"/>
  <c r="G70" i="2"/>
  <c r="Q69" i="2"/>
  <c r="P69" i="2"/>
  <c r="O69" i="2"/>
  <c r="N69" i="2"/>
  <c r="M69" i="2"/>
  <c r="L69" i="2"/>
  <c r="K69" i="2"/>
  <c r="J69" i="2"/>
  <c r="I69" i="2"/>
  <c r="H69" i="2"/>
  <c r="G69" i="2"/>
  <c r="Q68" i="2"/>
  <c r="P68" i="2"/>
  <c r="O68" i="2"/>
  <c r="N68" i="2"/>
  <c r="M68" i="2"/>
  <c r="L68" i="2"/>
  <c r="K68" i="2"/>
  <c r="J68" i="2"/>
  <c r="I68" i="2"/>
  <c r="H68" i="2"/>
  <c r="G68" i="2"/>
  <c r="Q67" i="2"/>
  <c r="P67" i="2"/>
  <c r="O67" i="2"/>
  <c r="N67" i="2"/>
  <c r="M67" i="2"/>
  <c r="L67" i="2"/>
  <c r="K67" i="2"/>
  <c r="J67" i="2"/>
  <c r="I67" i="2"/>
  <c r="H67" i="2"/>
  <c r="G67" i="2"/>
  <c r="Q66" i="2"/>
  <c r="P66" i="2"/>
  <c r="O66" i="2"/>
  <c r="N66" i="2"/>
  <c r="M66" i="2"/>
  <c r="L66" i="2"/>
  <c r="K66" i="2"/>
  <c r="J66" i="2"/>
  <c r="I66" i="2"/>
  <c r="H66" i="2"/>
  <c r="G66" i="2"/>
  <c r="Q65" i="2"/>
  <c r="P65" i="2"/>
  <c r="O65" i="2"/>
  <c r="N65" i="2"/>
  <c r="M65" i="2"/>
  <c r="L65" i="2"/>
  <c r="K65" i="2"/>
  <c r="J65" i="2"/>
  <c r="I65" i="2"/>
  <c r="H65" i="2"/>
  <c r="G65" i="2"/>
  <c r="Q64" i="2"/>
  <c r="P64" i="2"/>
  <c r="O64" i="2"/>
  <c r="N64" i="2"/>
  <c r="M64" i="2"/>
  <c r="L64" i="2"/>
  <c r="K64" i="2"/>
  <c r="J64" i="2"/>
  <c r="I64" i="2"/>
  <c r="H64" i="2"/>
  <c r="G64" i="2"/>
  <c r="Q63" i="2"/>
  <c r="P63" i="2"/>
  <c r="O63" i="2"/>
  <c r="N63" i="2"/>
  <c r="M63" i="2"/>
  <c r="L63" i="2"/>
  <c r="K63" i="2"/>
  <c r="J63" i="2"/>
  <c r="I63" i="2"/>
  <c r="H63" i="2"/>
  <c r="G63" i="2"/>
  <c r="Q62" i="2"/>
  <c r="P62" i="2"/>
  <c r="O62" i="2"/>
  <c r="N62" i="2"/>
  <c r="M62" i="2"/>
  <c r="L62" i="2"/>
  <c r="K62" i="2"/>
  <c r="J62" i="2"/>
  <c r="I62" i="2"/>
  <c r="H62" i="2"/>
  <c r="G62" i="2"/>
  <c r="Q61" i="2"/>
  <c r="P61" i="2"/>
  <c r="O61" i="2"/>
  <c r="N61" i="2"/>
  <c r="M61" i="2"/>
  <c r="L61" i="2"/>
  <c r="K61" i="2"/>
  <c r="J61" i="2"/>
  <c r="I61" i="2"/>
  <c r="H61" i="2"/>
  <c r="G61" i="2"/>
  <c r="Q60" i="2"/>
  <c r="P60" i="2"/>
  <c r="O60" i="2"/>
  <c r="N60" i="2"/>
  <c r="M60" i="2"/>
  <c r="L60" i="2"/>
  <c r="K60" i="2"/>
  <c r="J60" i="2"/>
  <c r="I60" i="2"/>
  <c r="H60" i="2"/>
  <c r="G60" i="2"/>
  <c r="Q59" i="2"/>
  <c r="P59" i="2"/>
  <c r="O59" i="2"/>
  <c r="N59" i="2"/>
  <c r="M59" i="2"/>
  <c r="L59" i="2"/>
  <c r="K59" i="2"/>
  <c r="J59" i="2"/>
  <c r="I59" i="2"/>
  <c r="H59" i="2"/>
  <c r="G59" i="2"/>
  <c r="Q58" i="2"/>
  <c r="P58" i="2"/>
  <c r="O58" i="2"/>
  <c r="N58" i="2"/>
  <c r="M58" i="2"/>
  <c r="L58" i="2"/>
  <c r="K58" i="2"/>
  <c r="J58" i="2"/>
  <c r="I58" i="2"/>
  <c r="H58" i="2"/>
  <c r="G58" i="2"/>
  <c r="Q57" i="2"/>
  <c r="P57" i="2"/>
  <c r="O57" i="2"/>
  <c r="N57" i="2"/>
  <c r="M57" i="2"/>
  <c r="L57" i="2"/>
  <c r="K57" i="2"/>
  <c r="J57" i="2"/>
  <c r="I57" i="2"/>
  <c r="H57" i="2"/>
  <c r="G57" i="2"/>
  <c r="Q56" i="2"/>
  <c r="P56" i="2"/>
  <c r="O56" i="2"/>
  <c r="N56" i="2"/>
  <c r="M56" i="2"/>
  <c r="L56" i="2"/>
  <c r="K56" i="2"/>
  <c r="J56" i="2"/>
  <c r="I56" i="2"/>
  <c r="H56" i="2"/>
  <c r="G56" i="2"/>
  <c r="Q55" i="2"/>
  <c r="P55" i="2"/>
  <c r="O55" i="2"/>
  <c r="N55" i="2"/>
  <c r="M55" i="2"/>
  <c r="L55" i="2"/>
  <c r="K55" i="2"/>
  <c r="J55" i="2"/>
  <c r="I55" i="2"/>
  <c r="H55" i="2"/>
  <c r="G55" i="2"/>
  <c r="Q54" i="2"/>
  <c r="P54" i="2"/>
  <c r="O54" i="2"/>
  <c r="N54" i="2"/>
  <c r="M54" i="2"/>
  <c r="L54" i="2"/>
  <c r="K54" i="2"/>
  <c r="J54" i="2"/>
  <c r="I54" i="2"/>
  <c r="H54" i="2"/>
  <c r="G54" i="2"/>
  <c r="Q53" i="2"/>
  <c r="P53" i="2"/>
  <c r="O53" i="2"/>
  <c r="N53" i="2"/>
  <c r="M53" i="2"/>
  <c r="L53" i="2"/>
  <c r="K53" i="2"/>
  <c r="J53" i="2"/>
  <c r="I53" i="2"/>
  <c r="H53" i="2"/>
  <c r="G53" i="2"/>
  <c r="Q52" i="2"/>
  <c r="P52" i="2"/>
  <c r="O52" i="2"/>
  <c r="N52" i="2"/>
  <c r="M52" i="2"/>
  <c r="L52" i="2"/>
  <c r="K52" i="2"/>
  <c r="J52" i="2"/>
  <c r="I52" i="2"/>
  <c r="H52" i="2"/>
  <c r="G52" i="2"/>
  <c r="Q51" i="2"/>
  <c r="P51" i="2"/>
  <c r="O51" i="2"/>
  <c r="N51" i="2"/>
  <c r="M51" i="2"/>
  <c r="L51" i="2"/>
  <c r="K51" i="2"/>
  <c r="J51" i="2"/>
  <c r="I51" i="2"/>
  <c r="H51" i="2"/>
  <c r="G51" i="2"/>
  <c r="Q50" i="2"/>
  <c r="P50" i="2"/>
  <c r="O50" i="2"/>
  <c r="N50" i="2"/>
  <c r="M50" i="2"/>
  <c r="L50" i="2"/>
  <c r="K50" i="2"/>
  <c r="J50" i="2"/>
  <c r="I50" i="2"/>
  <c r="H50" i="2"/>
  <c r="G50" i="2"/>
  <c r="Q49" i="2"/>
  <c r="P49" i="2"/>
  <c r="O49" i="2"/>
  <c r="N49" i="2"/>
  <c r="M49" i="2"/>
  <c r="L49" i="2"/>
  <c r="K49" i="2"/>
  <c r="J49" i="2"/>
  <c r="I49" i="2"/>
  <c r="H49" i="2"/>
  <c r="G49" i="2"/>
  <c r="Q48" i="2"/>
  <c r="P48" i="2"/>
  <c r="O48" i="2"/>
  <c r="N48" i="2"/>
  <c r="M48" i="2"/>
  <c r="L48" i="2"/>
  <c r="K48" i="2"/>
  <c r="J48" i="2"/>
  <c r="I48" i="2"/>
  <c r="H48" i="2"/>
  <c r="G48" i="2"/>
  <c r="Q47" i="2"/>
  <c r="P47" i="2"/>
  <c r="O47" i="2"/>
  <c r="N47" i="2"/>
  <c r="M47" i="2"/>
  <c r="L47" i="2"/>
  <c r="K47" i="2"/>
  <c r="J47" i="2"/>
  <c r="I47" i="2"/>
  <c r="H47" i="2"/>
  <c r="G47" i="2"/>
  <c r="Q46" i="2"/>
  <c r="P46" i="2"/>
  <c r="O46" i="2"/>
  <c r="N46" i="2"/>
  <c r="M46" i="2"/>
  <c r="L46" i="2"/>
  <c r="K46" i="2"/>
  <c r="J46" i="2"/>
  <c r="I46" i="2"/>
  <c r="H46" i="2"/>
  <c r="G46" i="2"/>
  <c r="Q45" i="2"/>
  <c r="P45" i="2"/>
  <c r="O45" i="2"/>
  <c r="N45" i="2"/>
  <c r="M45" i="2"/>
  <c r="L45" i="2"/>
  <c r="K45" i="2"/>
  <c r="J45" i="2"/>
  <c r="I45" i="2"/>
  <c r="H45" i="2"/>
  <c r="G45" i="2"/>
  <c r="Q44" i="2"/>
  <c r="P44" i="2"/>
  <c r="O44" i="2"/>
  <c r="N44" i="2"/>
  <c r="M44" i="2"/>
  <c r="L44" i="2"/>
  <c r="K44" i="2"/>
  <c r="J44" i="2"/>
  <c r="I44" i="2"/>
  <c r="H44" i="2"/>
  <c r="G44" i="2"/>
  <c r="Q43" i="2"/>
  <c r="P43" i="2"/>
  <c r="O43" i="2"/>
  <c r="N43" i="2"/>
  <c r="M43" i="2"/>
  <c r="L43" i="2"/>
  <c r="K43" i="2"/>
  <c r="J43" i="2"/>
  <c r="I43" i="2"/>
  <c r="H43" i="2"/>
  <c r="G43" i="2"/>
  <c r="Q42" i="2"/>
  <c r="P42" i="2"/>
  <c r="O42" i="2"/>
  <c r="N42" i="2"/>
  <c r="M42" i="2"/>
  <c r="L42" i="2"/>
  <c r="K42" i="2"/>
  <c r="J42" i="2"/>
  <c r="I42" i="2"/>
  <c r="H42" i="2"/>
  <c r="G42" i="2"/>
  <c r="Q41" i="2"/>
  <c r="P41" i="2"/>
  <c r="O41" i="2"/>
  <c r="N41" i="2"/>
  <c r="M41" i="2"/>
  <c r="L41" i="2"/>
  <c r="K41" i="2"/>
  <c r="J41" i="2"/>
  <c r="I41" i="2"/>
  <c r="H41" i="2"/>
  <c r="G41" i="2"/>
  <c r="Q40" i="2"/>
  <c r="P40" i="2"/>
  <c r="O40" i="2"/>
  <c r="N40" i="2"/>
  <c r="M40" i="2"/>
  <c r="L40" i="2"/>
  <c r="K40" i="2"/>
  <c r="J40" i="2"/>
  <c r="I40" i="2"/>
  <c r="H40" i="2"/>
  <c r="G40" i="2"/>
  <c r="Q39" i="2"/>
  <c r="P39" i="2"/>
  <c r="O39" i="2"/>
  <c r="N39" i="2"/>
  <c r="M39" i="2"/>
  <c r="L39" i="2"/>
  <c r="K39" i="2"/>
  <c r="J39" i="2"/>
  <c r="I39" i="2"/>
  <c r="H39" i="2"/>
  <c r="G39" i="2"/>
  <c r="Q38" i="2"/>
  <c r="P38" i="2"/>
  <c r="O38" i="2"/>
  <c r="N38" i="2"/>
  <c r="M38" i="2"/>
  <c r="L38" i="2"/>
  <c r="K38" i="2"/>
  <c r="J38" i="2"/>
  <c r="I38" i="2"/>
  <c r="H38" i="2"/>
  <c r="G38" i="2"/>
  <c r="Q37" i="2"/>
  <c r="P37" i="2"/>
  <c r="O37" i="2"/>
  <c r="N37" i="2"/>
  <c r="M37" i="2"/>
  <c r="L37" i="2"/>
  <c r="K37" i="2"/>
  <c r="J37" i="2"/>
  <c r="I37" i="2"/>
  <c r="H37" i="2"/>
  <c r="G37" i="2"/>
  <c r="Q36" i="2"/>
  <c r="P36" i="2"/>
  <c r="O36" i="2"/>
  <c r="N36" i="2"/>
  <c r="M36" i="2"/>
  <c r="L36" i="2"/>
  <c r="K36" i="2"/>
  <c r="J36" i="2"/>
  <c r="I36" i="2"/>
  <c r="H36" i="2"/>
  <c r="G36" i="2"/>
  <c r="Q35" i="2"/>
  <c r="P35" i="2"/>
  <c r="O35" i="2"/>
  <c r="N35" i="2"/>
  <c r="M35" i="2"/>
  <c r="L35" i="2"/>
  <c r="K35" i="2"/>
  <c r="J35" i="2"/>
  <c r="I35" i="2"/>
  <c r="H35" i="2"/>
  <c r="G35" i="2"/>
  <c r="Q34" i="2"/>
  <c r="P34" i="2"/>
  <c r="O34" i="2"/>
  <c r="N34" i="2"/>
  <c r="M34" i="2"/>
  <c r="L34" i="2"/>
  <c r="K34" i="2"/>
  <c r="J34" i="2"/>
  <c r="I34" i="2"/>
  <c r="H34" i="2"/>
  <c r="G34" i="2"/>
  <c r="Q33" i="2"/>
  <c r="P33" i="2"/>
  <c r="O33" i="2"/>
  <c r="N33" i="2"/>
  <c r="M33" i="2"/>
  <c r="L33" i="2"/>
  <c r="K33" i="2"/>
  <c r="J33" i="2"/>
  <c r="I33" i="2"/>
  <c r="H33" i="2"/>
  <c r="G33" i="2"/>
  <c r="Q32" i="2"/>
  <c r="P32" i="2"/>
  <c r="O32" i="2"/>
  <c r="N32" i="2"/>
  <c r="M32" i="2"/>
  <c r="L32" i="2"/>
  <c r="K32" i="2"/>
  <c r="J32" i="2"/>
  <c r="I32" i="2"/>
  <c r="H32" i="2"/>
  <c r="G32" i="2"/>
  <c r="Q31" i="2"/>
  <c r="P31" i="2"/>
  <c r="O31" i="2"/>
  <c r="N31" i="2"/>
  <c r="M31" i="2"/>
  <c r="L31" i="2"/>
  <c r="K31" i="2"/>
  <c r="J31" i="2"/>
  <c r="I31" i="2"/>
  <c r="H31" i="2"/>
  <c r="G31" i="2"/>
  <c r="Q30" i="2"/>
  <c r="P30" i="2"/>
  <c r="O30" i="2"/>
  <c r="N30" i="2"/>
  <c r="M30" i="2"/>
  <c r="L30" i="2"/>
  <c r="K30" i="2"/>
  <c r="J30" i="2"/>
  <c r="I30" i="2"/>
  <c r="H30" i="2"/>
  <c r="G30" i="2"/>
  <c r="Q29" i="2"/>
  <c r="P29" i="2"/>
  <c r="O29" i="2"/>
  <c r="N29" i="2"/>
  <c r="M29" i="2"/>
  <c r="L29" i="2"/>
  <c r="K29" i="2"/>
  <c r="J29" i="2"/>
  <c r="I29" i="2"/>
  <c r="H29" i="2"/>
  <c r="G29" i="2"/>
  <c r="Q28" i="2"/>
  <c r="P28" i="2"/>
  <c r="O28" i="2"/>
  <c r="N28" i="2"/>
  <c r="M28" i="2"/>
  <c r="L28" i="2"/>
  <c r="K28" i="2"/>
  <c r="J28" i="2"/>
  <c r="I28" i="2"/>
  <c r="H28" i="2"/>
  <c r="G28" i="2"/>
  <c r="Q27" i="2"/>
  <c r="P27" i="2"/>
  <c r="O27" i="2"/>
  <c r="N27" i="2"/>
  <c r="M27" i="2"/>
  <c r="L27" i="2"/>
  <c r="K27" i="2"/>
  <c r="J27" i="2"/>
  <c r="I27" i="2"/>
  <c r="H27" i="2"/>
  <c r="G27" i="2"/>
  <c r="Q26" i="2"/>
  <c r="P26" i="2"/>
  <c r="O26" i="2"/>
  <c r="N26" i="2"/>
  <c r="M26" i="2"/>
  <c r="L26" i="2"/>
  <c r="K26" i="2"/>
  <c r="J26" i="2"/>
  <c r="I26" i="2"/>
  <c r="H26" i="2"/>
  <c r="G26" i="2"/>
  <c r="Q25" i="2"/>
  <c r="P25" i="2"/>
  <c r="O25" i="2"/>
  <c r="N25" i="2"/>
  <c r="M25" i="2"/>
  <c r="L25" i="2"/>
  <c r="K25" i="2"/>
  <c r="J25" i="2"/>
  <c r="I25" i="2"/>
  <c r="H25" i="2"/>
  <c r="G25" i="2"/>
  <c r="Q24" i="2"/>
  <c r="P24" i="2"/>
  <c r="O24" i="2"/>
  <c r="N24" i="2"/>
  <c r="M24" i="2"/>
  <c r="L24" i="2"/>
  <c r="K24" i="2"/>
  <c r="J24" i="2"/>
  <c r="I24" i="2"/>
  <c r="H24" i="2"/>
  <c r="G24" i="2"/>
  <c r="Q23" i="2"/>
  <c r="P23" i="2"/>
  <c r="O23" i="2"/>
  <c r="N23" i="2"/>
  <c r="M23" i="2"/>
  <c r="L23" i="2"/>
  <c r="K23" i="2"/>
  <c r="J23" i="2"/>
  <c r="I23" i="2"/>
  <c r="H23" i="2"/>
  <c r="G23" i="2"/>
  <c r="Q22" i="2"/>
  <c r="P22" i="2"/>
  <c r="O22" i="2"/>
  <c r="N22" i="2"/>
  <c r="M22" i="2"/>
  <c r="L22" i="2"/>
  <c r="K22" i="2"/>
  <c r="J22" i="2"/>
  <c r="I22" i="2"/>
  <c r="H22" i="2"/>
  <c r="G22" i="2"/>
  <c r="Q21" i="2"/>
  <c r="P21" i="2"/>
  <c r="O21" i="2"/>
  <c r="N21" i="2"/>
  <c r="M21" i="2"/>
  <c r="L21" i="2"/>
  <c r="K21" i="2"/>
  <c r="J21" i="2"/>
  <c r="I21" i="2"/>
  <c r="H21" i="2"/>
  <c r="G21" i="2"/>
  <c r="Q20" i="2"/>
  <c r="P20" i="2"/>
  <c r="O20" i="2"/>
  <c r="N20" i="2"/>
  <c r="M20" i="2"/>
  <c r="L20" i="2"/>
  <c r="K20" i="2"/>
  <c r="J20" i="2"/>
  <c r="I20" i="2"/>
  <c r="H20" i="2"/>
  <c r="G20" i="2"/>
  <c r="Q19" i="2"/>
  <c r="P19" i="2"/>
  <c r="O19" i="2"/>
  <c r="N19" i="2"/>
  <c r="M19" i="2"/>
  <c r="L19" i="2"/>
  <c r="K19" i="2"/>
  <c r="J19" i="2"/>
  <c r="I19" i="2"/>
  <c r="H19" i="2"/>
  <c r="G19" i="2"/>
  <c r="Q18" i="2"/>
  <c r="P18" i="2"/>
  <c r="O18" i="2"/>
  <c r="N18" i="2"/>
  <c r="M18" i="2"/>
  <c r="L18" i="2"/>
  <c r="K18" i="2"/>
  <c r="J18" i="2"/>
  <c r="I18" i="2"/>
  <c r="H18" i="2"/>
  <c r="G18" i="2"/>
  <c r="Q17" i="2"/>
  <c r="P17" i="2"/>
  <c r="O17" i="2"/>
  <c r="N17" i="2"/>
  <c r="M17" i="2"/>
  <c r="L17" i="2"/>
  <c r="K17" i="2"/>
  <c r="J17" i="2"/>
  <c r="I17" i="2"/>
  <c r="H17" i="2"/>
  <c r="G17" i="2"/>
  <c r="Q16" i="2"/>
  <c r="P16" i="2"/>
  <c r="O16" i="2"/>
  <c r="N16" i="2"/>
  <c r="M16" i="2"/>
  <c r="L16" i="2"/>
  <c r="K16" i="2"/>
  <c r="J16" i="2"/>
  <c r="I16" i="2"/>
  <c r="H16" i="2"/>
  <c r="G16" i="2"/>
  <c r="Q15" i="2"/>
  <c r="P15" i="2"/>
  <c r="O15" i="2"/>
  <c r="N15" i="2"/>
  <c r="M15" i="2"/>
  <c r="L15" i="2"/>
  <c r="K15" i="2"/>
  <c r="J15" i="2"/>
  <c r="I15" i="2"/>
  <c r="H15" i="2"/>
  <c r="G15" i="2"/>
  <c r="Q14" i="2"/>
  <c r="P14" i="2"/>
  <c r="O14" i="2"/>
  <c r="N14" i="2"/>
  <c r="M14" i="2"/>
  <c r="L14" i="2"/>
  <c r="K14" i="2"/>
  <c r="J14" i="2"/>
  <c r="I14" i="2"/>
  <c r="H14" i="2"/>
  <c r="G14" i="2"/>
  <c r="Q13" i="2"/>
  <c r="P13" i="2"/>
  <c r="O13" i="2"/>
  <c r="N13" i="2"/>
  <c r="M13" i="2"/>
  <c r="L13" i="2"/>
  <c r="K13" i="2"/>
  <c r="J13" i="2"/>
  <c r="I13" i="2"/>
  <c r="H13" i="2"/>
  <c r="G13" i="2"/>
  <c r="Q12" i="2"/>
  <c r="P12" i="2"/>
  <c r="O12" i="2"/>
  <c r="N12" i="2"/>
  <c r="M12" i="2"/>
  <c r="L12" i="2"/>
  <c r="K12" i="2"/>
  <c r="J12" i="2"/>
  <c r="I12" i="2"/>
  <c r="H12" i="2"/>
  <c r="G12" i="2"/>
  <c r="Q11" i="2"/>
  <c r="P11" i="2"/>
  <c r="O11" i="2"/>
  <c r="N11" i="2"/>
  <c r="M11" i="2"/>
  <c r="L11" i="2"/>
  <c r="K11" i="2"/>
  <c r="J11" i="2"/>
  <c r="I11" i="2"/>
  <c r="H11" i="2"/>
  <c r="G11" i="2"/>
  <c r="Q10" i="2"/>
  <c r="P10" i="2"/>
  <c r="O10" i="2"/>
  <c r="N10" i="2"/>
  <c r="M10" i="2"/>
  <c r="L10" i="2"/>
  <c r="K10" i="2"/>
  <c r="J10" i="2"/>
  <c r="I10" i="2"/>
  <c r="H10" i="2"/>
  <c r="G10" i="2"/>
  <c r="Q9" i="2"/>
  <c r="P9" i="2"/>
  <c r="O9" i="2"/>
  <c r="N9" i="2"/>
  <c r="M9" i="2"/>
  <c r="L9" i="2"/>
  <c r="K9" i="2"/>
  <c r="J9" i="2"/>
  <c r="I9" i="2"/>
  <c r="H9" i="2"/>
  <c r="G9" i="2"/>
  <c r="Q8" i="2"/>
  <c r="P8" i="2"/>
  <c r="O8" i="2"/>
  <c r="N8" i="2"/>
  <c r="M8" i="2"/>
  <c r="L8" i="2"/>
  <c r="K8" i="2"/>
  <c r="J8" i="2"/>
  <c r="I8" i="2"/>
  <c r="H8" i="2"/>
  <c r="G8" i="2"/>
  <c r="Q7" i="2"/>
  <c r="P7" i="2"/>
  <c r="O7" i="2"/>
  <c r="N7" i="2"/>
  <c r="M7" i="2"/>
  <c r="L7" i="2"/>
  <c r="K7" i="2"/>
  <c r="J7" i="2"/>
  <c r="I7" i="2"/>
  <c r="H7" i="2"/>
  <c r="G7" i="2"/>
  <c r="Q6" i="2"/>
  <c r="P6" i="2"/>
  <c r="O6" i="2"/>
  <c r="N6" i="2"/>
  <c r="M6" i="2"/>
  <c r="L6" i="2"/>
  <c r="K6" i="2"/>
  <c r="J6" i="2"/>
  <c r="I6" i="2"/>
  <c r="H6" i="2"/>
  <c r="G6" i="2"/>
  <c r="Q5" i="2"/>
  <c r="P5" i="2"/>
  <c r="O5" i="2"/>
  <c r="N5" i="2"/>
  <c r="M5" i="2"/>
  <c r="L5" i="2"/>
  <c r="K5" i="2"/>
  <c r="J5" i="2"/>
  <c r="I5" i="2"/>
  <c r="H5" i="2"/>
  <c r="G5" i="2"/>
  <c r="Q4" i="2"/>
  <c r="P4" i="2"/>
  <c r="O4" i="2"/>
  <c r="N4" i="2"/>
  <c r="M4" i="2"/>
  <c r="L4" i="2"/>
  <c r="K4" i="2"/>
  <c r="J4" i="2"/>
  <c r="I4" i="2"/>
  <c r="H4" i="2"/>
  <c r="G4" i="2"/>
  <c r="Q3" i="2"/>
  <c r="P3" i="2"/>
  <c r="O3" i="2"/>
  <c r="N3" i="2"/>
  <c r="M3" i="2"/>
  <c r="L3" i="2"/>
  <c r="K3" i="2"/>
  <c r="J3" i="2"/>
  <c r="I3" i="2"/>
  <c r="H3" i="2"/>
  <c r="G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R1871" i="2" l="1"/>
  <c r="R1703" i="2"/>
  <c r="R1472" i="2"/>
  <c r="R1368" i="2"/>
  <c r="R1376" i="2"/>
  <c r="R1392" i="2"/>
  <c r="R1408" i="2"/>
  <c r="R1424" i="2"/>
  <c r="R1440" i="2"/>
  <c r="R1456" i="2"/>
  <c r="R1480" i="2"/>
  <c r="R9" i="2"/>
  <c r="R17" i="2"/>
  <c r="R25" i="2"/>
  <c r="R33" i="2"/>
  <c r="R41" i="2"/>
  <c r="R49" i="2"/>
  <c r="R57" i="2"/>
  <c r="R65" i="2"/>
  <c r="R73" i="2"/>
  <c r="R81" i="2"/>
  <c r="R89" i="2"/>
  <c r="R97" i="2"/>
  <c r="R105" i="2"/>
  <c r="R113" i="2"/>
  <c r="R121" i="2"/>
  <c r="R129" i="2"/>
  <c r="R137" i="2"/>
  <c r="R145" i="2"/>
  <c r="R153" i="2"/>
  <c r="R161" i="2"/>
  <c r="R169" i="2"/>
  <c r="R177" i="2"/>
  <c r="R185" i="2"/>
  <c r="R193" i="2"/>
  <c r="R201" i="2"/>
  <c r="R209" i="2"/>
  <c r="R217" i="2"/>
  <c r="R225" i="2"/>
  <c r="R233" i="2"/>
  <c r="R241" i="2"/>
  <c r="R1360" i="2"/>
  <c r="R1384" i="2"/>
  <c r="R1400" i="2"/>
  <c r="R1416" i="2"/>
  <c r="R1432" i="2"/>
  <c r="R1448" i="2"/>
  <c r="R1464" i="2"/>
  <c r="R1488" i="2"/>
  <c r="R10" i="2"/>
  <c r="R18" i="2"/>
  <c r="R26" i="2"/>
  <c r="R34" i="2"/>
  <c r="R42" i="2"/>
  <c r="R50" i="2"/>
  <c r="R58" i="2"/>
  <c r="R66" i="2"/>
  <c r="R74" i="2"/>
  <c r="R82" i="2"/>
  <c r="R90" i="2"/>
  <c r="R98" i="2"/>
  <c r="R106" i="2"/>
  <c r="R114" i="2"/>
  <c r="R122" i="2"/>
  <c r="R130" i="2"/>
  <c r="R138" i="2"/>
  <c r="R146" i="2"/>
  <c r="R154" i="2"/>
  <c r="R162" i="2"/>
  <c r="R170" i="2"/>
  <c r="R178" i="2"/>
  <c r="R186" i="2"/>
  <c r="R194" i="2"/>
  <c r="R202" i="2"/>
  <c r="R210" i="2"/>
  <c r="R218" i="2"/>
  <c r="R226" i="2"/>
  <c r="R234" i="2"/>
  <c r="R242" i="2"/>
  <c r="R250" i="2"/>
  <c r="R258" i="2"/>
  <c r="R266" i="2"/>
  <c r="R274" i="2"/>
  <c r="R282" i="2"/>
  <c r="R290" i="2"/>
  <c r="R298" i="2"/>
  <c r="R306" i="2"/>
  <c r="R314" i="2"/>
  <c r="R322" i="2"/>
  <c r="R330" i="2"/>
  <c r="R338" i="2"/>
  <c r="R346" i="2"/>
  <c r="R354" i="2"/>
  <c r="R362" i="2"/>
  <c r="R370" i="2"/>
  <c r="R378" i="2"/>
  <c r="R386" i="2"/>
  <c r="R394" i="2"/>
  <c r="R402" i="2"/>
  <c r="R410" i="2"/>
  <c r="R418" i="2"/>
  <c r="R426" i="2"/>
  <c r="R434" i="2"/>
  <c r="R442" i="2"/>
  <c r="R450" i="2"/>
  <c r="R458" i="2"/>
  <c r="R466" i="2"/>
  <c r="R474" i="2"/>
  <c r="R482" i="2"/>
  <c r="R490" i="2"/>
  <c r="R498" i="2"/>
  <c r="R506" i="2"/>
  <c r="R514" i="2"/>
  <c r="R522" i="2"/>
  <c r="R530" i="2"/>
  <c r="R538" i="2"/>
  <c r="R249" i="2"/>
  <c r="R257" i="2"/>
  <c r="R265" i="2"/>
  <c r="R273" i="2"/>
  <c r="R281" i="2"/>
  <c r="R289" i="2"/>
  <c r="R297" i="2"/>
  <c r="R305" i="2"/>
  <c r="R313" i="2"/>
  <c r="R321" i="2"/>
  <c r="R329" i="2"/>
  <c r="R546" i="2"/>
  <c r="R570" i="2"/>
  <c r="R594" i="2"/>
  <c r="R618" i="2"/>
  <c r="R642" i="2"/>
  <c r="R666" i="2"/>
  <c r="R690" i="2"/>
  <c r="R706" i="2"/>
  <c r="R1434" i="2"/>
  <c r="R1594" i="2"/>
  <c r="R99" i="2"/>
  <c r="R123" i="2"/>
  <c r="R147" i="2"/>
  <c r="R171" i="2"/>
  <c r="R195" i="2"/>
  <c r="R211" i="2"/>
  <c r="R235" i="2"/>
  <c r="R251" i="2"/>
  <c r="R275" i="2"/>
  <c r="R291" i="2"/>
  <c r="R315" i="2"/>
  <c r="R331" i="2"/>
  <c r="R347" i="2"/>
  <c r="R371" i="2"/>
  <c r="R387" i="2"/>
  <c r="R403" i="2"/>
  <c r="R427" i="2"/>
  <c r="R443" i="2"/>
  <c r="R467" i="2"/>
  <c r="R483" i="2"/>
  <c r="R507" i="2"/>
  <c r="R523" i="2"/>
  <c r="R539" i="2"/>
  <c r="R563" i="2"/>
  <c r="R587" i="2"/>
  <c r="R603" i="2"/>
  <c r="R619" i="2"/>
  <c r="R643" i="2"/>
  <c r="R667" i="2"/>
  <c r="R691" i="2"/>
  <c r="R707" i="2"/>
  <c r="R731" i="2"/>
  <c r="R755" i="2"/>
  <c r="R779" i="2"/>
  <c r="R803" i="2"/>
  <c r="R819" i="2"/>
  <c r="R843" i="2"/>
  <c r="R875" i="2"/>
  <c r="R899" i="2"/>
  <c r="R923" i="2"/>
  <c r="R939" i="2"/>
  <c r="R963" i="2"/>
  <c r="R979" i="2"/>
  <c r="R995" i="2"/>
  <c r="R1003" i="2"/>
  <c r="R1019" i="2"/>
  <c r="R1043" i="2"/>
  <c r="R1051" i="2"/>
  <c r="R1067" i="2"/>
  <c r="R1083" i="2"/>
  <c r="R1099" i="2"/>
  <c r="R1115" i="2"/>
  <c r="R1123" i="2"/>
  <c r="R1139" i="2"/>
  <c r="R1155" i="2"/>
  <c r="R1163" i="2"/>
  <c r="R1179" i="2"/>
  <c r="R1195" i="2"/>
  <c r="R1203" i="2"/>
  <c r="R1219" i="2"/>
  <c r="R1235" i="2"/>
  <c r="R1251" i="2"/>
  <c r="R1267" i="2"/>
  <c r="R1291" i="2"/>
  <c r="R1315" i="2"/>
  <c r="R1323" i="2"/>
  <c r="R1347" i="2"/>
  <c r="R1371" i="2"/>
  <c r="R1387" i="2"/>
  <c r="R1403" i="2"/>
  <c r="R1427" i="2"/>
  <c r="R1451" i="2"/>
  <c r="R1467" i="2"/>
  <c r="R1483" i="2"/>
  <c r="R1499" i="2"/>
  <c r="R1515" i="2"/>
  <c r="R1523" i="2"/>
  <c r="R1539" i="2"/>
  <c r="R1563" i="2"/>
  <c r="R1571" i="2"/>
  <c r="R1587" i="2"/>
  <c r="R1603" i="2"/>
  <c r="R1611" i="2"/>
  <c r="R1627" i="2"/>
  <c r="R1643" i="2"/>
  <c r="R1659" i="2"/>
  <c r="R1667" i="2"/>
  <c r="R1683" i="2"/>
  <c r="R1707" i="2"/>
  <c r="R1723" i="2"/>
  <c r="R1731" i="2"/>
  <c r="R1747" i="2"/>
  <c r="R1763" i="2"/>
  <c r="R1779" i="2"/>
  <c r="R1803" i="2"/>
  <c r="R1819" i="2"/>
  <c r="R1835" i="2"/>
  <c r="R1859" i="2"/>
  <c r="R1883" i="2"/>
  <c r="R1907" i="2"/>
  <c r="R1915" i="2"/>
  <c r="R1939" i="2"/>
  <c r="R1955" i="2"/>
  <c r="R1971" i="2"/>
  <c r="R1987" i="2"/>
  <c r="R2003" i="2"/>
  <c r="R562" i="2"/>
  <c r="R586" i="2"/>
  <c r="R610" i="2"/>
  <c r="R634" i="2"/>
  <c r="R658" i="2"/>
  <c r="R674" i="2"/>
  <c r="R698" i="2"/>
  <c r="R722" i="2"/>
  <c r="R938" i="2"/>
  <c r="R1466" i="2"/>
  <c r="R1578" i="2"/>
  <c r="R107" i="2"/>
  <c r="R131" i="2"/>
  <c r="R155" i="2"/>
  <c r="R179" i="2"/>
  <c r="R203" i="2"/>
  <c r="R227" i="2"/>
  <c r="R259" i="2"/>
  <c r="R283" i="2"/>
  <c r="R307" i="2"/>
  <c r="R339" i="2"/>
  <c r="R363" i="2"/>
  <c r="R395" i="2"/>
  <c r="R419" i="2"/>
  <c r="R451" i="2"/>
  <c r="R475" i="2"/>
  <c r="R499" i="2"/>
  <c r="R531" i="2"/>
  <c r="R555" i="2"/>
  <c r="R579" i="2"/>
  <c r="R611" i="2"/>
  <c r="R635" i="2"/>
  <c r="R659" i="2"/>
  <c r="R683" i="2"/>
  <c r="R715" i="2"/>
  <c r="R739" i="2"/>
  <c r="R771" i="2"/>
  <c r="R795" i="2"/>
  <c r="R827" i="2"/>
  <c r="R859" i="2"/>
  <c r="R883" i="2"/>
  <c r="R907" i="2"/>
  <c r="R931" i="2"/>
  <c r="R947" i="2"/>
  <c r="R971" i="2"/>
  <c r="R987" i="2"/>
  <c r="R1011" i="2"/>
  <c r="R1035" i="2"/>
  <c r="R1059" i="2"/>
  <c r="R1075" i="2"/>
  <c r="R1091" i="2"/>
  <c r="R1107" i="2"/>
  <c r="R1131" i="2"/>
  <c r="R1147" i="2"/>
  <c r="R1171" i="2"/>
  <c r="R1187" i="2"/>
  <c r="R1211" i="2"/>
  <c r="R1227" i="2"/>
  <c r="R1259" i="2"/>
  <c r="R1283" i="2"/>
  <c r="R1307" i="2"/>
  <c r="R1339" i="2"/>
  <c r="R1363" i="2"/>
  <c r="R1395" i="2"/>
  <c r="R1419" i="2"/>
  <c r="R1443" i="2"/>
  <c r="R1475" i="2"/>
  <c r="R1547" i="2"/>
  <c r="R1771" i="2"/>
  <c r="R1795" i="2"/>
  <c r="R1827" i="2"/>
  <c r="R1851" i="2"/>
  <c r="R1875" i="2"/>
  <c r="R1899" i="2"/>
  <c r="R1923" i="2"/>
  <c r="R1947" i="2"/>
  <c r="R1979" i="2"/>
  <c r="R1995" i="2"/>
  <c r="R436" i="2"/>
  <c r="R452" i="2"/>
  <c r="R468" i="2"/>
  <c r="R484" i="2"/>
  <c r="R492" i="2"/>
  <c r="R508" i="2"/>
  <c r="R516" i="2"/>
  <c r="R524" i="2"/>
  <c r="R540" i="2"/>
  <c r="R548" i="2"/>
  <c r="R556" i="2"/>
  <c r="R564" i="2"/>
  <c r="R572" i="2"/>
  <c r="R580" i="2"/>
  <c r="R588" i="2"/>
  <c r="R596" i="2"/>
  <c r="R604" i="2"/>
  <c r="R612" i="2"/>
  <c r="R620" i="2"/>
  <c r="R628" i="2"/>
  <c r="R636" i="2"/>
  <c r="R644" i="2"/>
  <c r="R652" i="2"/>
  <c r="R660" i="2"/>
  <c r="R668" i="2"/>
  <c r="R676" i="2"/>
  <c r="R684" i="2"/>
  <c r="R692" i="2"/>
  <c r="R700" i="2"/>
  <c r="R708" i="2"/>
  <c r="R716" i="2"/>
  <c r="R724" i="2"/>
  <c r="R732" i="2"/>
  <c r="R740" i="2"/>
  <c r="R748" i="2"/>
  <c r="R756" i="2"/>
  <c r="R764" i="2"/>
  <c r="R780" i="2"/>
  <c r="R788" i="2"/>
  <c r="R796" i="2"/>
  <c r="R804" i="2"/>
  <c r="R812" i="2"/>
  <c r="R820" i="2"/>
  <c r="R828" i="2"/>
  <c r="R836" i="2"/>
  <c r="R844" i="2"/>
  <c r="R852" i="2"/>
  <c r="R860" i="2"/>
  <c r="R868" i="2"/>
  <c r="R876" i="2"/>
  <c r="R884" i="2"/>
  <c r="R892" i="2"/>
  <c r="R900" i="2"/>
  <c r="R908" i="2"/>
  <c r="R916" i="2"/>
  <c r="R924" i="2"/>
  <c r="R932" i="2"/>
  <c r="R940" i="2"/>
  <c r="R948" i="2"/>
  <c r="R956" i="2"/>
  <c r="R964" i="2"/>
  <c r="R972" i="2"/>
  <c r="R980" i="2"/>
  <c r="R988" i="2"/>
  <c r="R996" i="2"/>
  <c r="R1004" i="2"/>
  <c r="R1012" i="2"/>
  <c r="R1020" i="2"/>
  <c r="R1028" i="2"/>
  <c r="R1036" i="2"/>
  <c r="R1044" i="2"/>
  <c r="R1052" i="2"/>
  <c r="R1060" i="2"/>
  <c r="R1068" i="2"/>
  <c r="R1076" i="2"/>
  <c r="R1084" i="2"/>
  <c r="R1092" i="2"/>
  <c r="R1100" i="2"/>
  <c r="R1108" i="2"/>
  <c r="R1116" i="2"/>
  <c r="R1124" i="2"/>
  <c r="R1132" i="2"/>
  <c r="R1140" i="2"/>
  <c r="R1148" i="2"/>
  <c r="R1156" i="2"/>
  <c r="R1164" i="2"/>
  <c r="R1172" i="2"/>
  <c r="R1180" i="2"/>
  <c r="R1188" i="2"/>
  <c r="R1396" i="2"/>
  <c r="R1404" i="2"/>
  <c r="R554" i="2"/>
  <c r="R578" i="2"/>
  <c r="R602" i="2"/>
  <c r="R626" i="2"/>
  <c r="R650" i="2"/>
  <c r="R682" i="2"/>
  <c r="R714" i="2"/>
  <c r="R1450" i="2"/>
  <c r="R1546" i="2"/>
  <c r="R1690" i="2"/>
  <c r="R91" i="2"/>
  <c r="R115" i="2"/>
  <c r="R139" i="2"/>
  <c r="R163" i="2"/>
  <c r="R187" i="2"/>
  <c r="R219" i="2"/>
  <c r="R243" i="2"/>
  <c r="R267" i="2"/>
  <c r="R299" i="2"/>
  <c r="R323" i="2"/>
  <c r="R355" i="2"/>
  <c r="R379" i="2"/>
  <c r="R411" i="2"/>
  <c r="R435" i="2"/>
  <c r="R459" i="2"/>
  <c r="R491" i="2"/>
  <c r="R515" i="2"/>
  <c r="R547" i="2"/>
  <c r="R571" i="2"/>
  <c r="R595" i="2"/>
  <c r="R627" i="2"/>
  <c r="R651" i="2"/>
  <c r="R675" i="2"/>
  <c r="R699" i="2"/>
  <c r="R723" i="2"/>
  <c r="R747" i="2"/>
  <c r="R763" i="2"/>
  <c r="R787" i="2"/>
  <c r="R811" i="2"/>
  <c r="R835" i="2"/>
  <c r="R851" i="2"/>
  <c r="R867" i="2"/>
  <c r="R891" i="2"/>
  <c r="R915" i="2"/>
  <c r="R955" i="2"/>
  <c r="R1027" i="2"/>
  <c r="R1243" i="2"/>
  <c r="R1275" i="2"/>
  <c r="R1299" i="2"/>
  <c r="R1331" i="2"/>
  <c r="R1355" i="2"/>
  <c r="R1379" i="2"/>
  <c r="R1411" i="2"/>
  <c r="R1435" i="2"/>
  <c r="R1459" i="2"/>
  <c r="R1491" i="2"/>
  <c r="R1507" i="2"/>
  <c r="R1531" i="2"/>
  <c r="R1555" i="2"/>
  <c r="R1579" i="2"/>
  <c r="R1595" i="2"/>
  <c r="R1619" i="2"/>
  <c r="R1635" i="2"/>
  <c r="R1651" i="2"/>
  <c r="R1675" i="2"/>
  <c r="R1699" i="2"/>
  <c r="R1715" i="2"/>
  <c r="R1739" i="2"/>
  <c r="R1755" i="2"/>
  <c r="R1787" i="2"/>
  <c r="R1811" i="2"/>
  <c r="R1843" i="2"/>
  <c r="R1867" i="2"/>
  <c r="R1891" i="2"/>
  <c r="R1931" i="2"/>
  <c r="R1963" i="2"/>
  <c r="R2011" i="2"/>
  <c r="R428" i="2"/>
  <c r="R444" i="2"/>
  <c r="R460" i="2"/>
  <c r="R476" i="2"/>
  <c r="R500" i="2"/>
  <c r="R532" i="2"/>
  <c r="R772" i="2"/>
  <c r="R1196" i="2"/>
  <c r="R1204" i="2"/>
  <c r="R1212" i="2"/>
  <c r="R1220" i="2"/>
  <c r="R1228" i="2"/>
  <c r="R1236" i="2"/>
  <c r="R1244" i="2"/>
  <c r="R1252" i="2"/>
  <c r="R1260" i="2"/>
  <c r="R1268" i="2"/>
  <c r="R1276" i="2"/>
  <c r="R1284" i="2"/>
  <c r="R1292" i="2"/>
  <c r="R1300" i="2"/>
  <c r="R1308" i="2"/>
  <c r="R1316" i="2"/>
  <c r="R1324" i="2"/>
  <c r="R1332" i="2"/>
  <c r="R1340" i="2"/>
  <c r="R1348" i="2"/>
  <c r="R1356" i="2"/>
  <c r="R1364" i="2"/>
  <c r="R1372" i="2"/>
  <c r="R1380" i="2"/>
  <c r="R1388" i="2"/>
  <c r="R1412" i="2"/>
  <c r="R1420" i="2"/>
  <c r="R1428" i="2"/>
  <c r="R1436" i="2"/>
  <c r="R1444" i="2"/>
  <c r="R1452" i="2"/>
  <c r="R1460" i="2"/>
  <c r="R1468" i="2"/>
  <c r="R1476" i="2"/>
  <c r="R1484" i="2"/>
  <c r="R1492" i="2"/>
  <c r="R1500" i="2"/>
  <c r="R1508" i="2"/>
  <c r="R1516" i="2"/>
  <c r="R1524" i="2"/>
  <c r="R1532" i="2"/>
  <c r="R1540" i="2"/>
  <c r="R1548" i="2"/>
  <c r="R1556" i="2"/>
  <c r="R1564" i="2"/>
  <c r="R1572" i="2"/>
  <c r="R1580" i="2"/>
  <c r="R1588" i="2"/>
  <c r="R1596" i="2"/>
  <c r="R1604" i="2"/>
  <c r="R1612" i="2"/>
  <c r="R1620" i="2"/>
  <c r="R1628" i="2"/>
  <c r="R1636" i="2"/>
  <c r="R1644" i="2"/>
  <c r="R1652" i="2"/>
  <c r="R1660" i="2"/>
  <c r="R1668" i="2"/>
  <c r="R1676" i="2"/>
  <c r="R1684" i="2"/>
  <c r="R1692" i="2"/>
  <c r="R1700" i="2"/>
  <c r="R1708" i="2"/>
  <c r="R1716" i="2"/>
  <c r="R1724" i="2"/>
  <c r="R1732" i="2"/>
  <c r="R1740" i="2"/>
  <c r="R1748" i="2"/>
  <c r="R1756" i="2"/>
  <c r="R1764" i="2"/>
  <c r="R1772" i="2"/>
  <c r="R1780" i="2"/>
  <c r="R1788" i="2"/>
  <c r="R1796" i="2"/>
  <c r="R1804" i="2"/>
  <c r="R1812" i="2"/>
  <c r="R1820" i="2"/>
  <c r="R1828" i="2"/>
  <c r="R1836" i="2"/>
  <c r="R1844" i="2"/>
  <c r="R1852" i="2"/>
  <c r="R1860" i="2"/>
  <c r="R1868" i="2"/>
  <c r="R1879" i="2"/>
  <c r="R2007" i="2"/>
  <c r="R1884" i="2"/>
  <c r="R1916" i="2"/>
  <c r="R1940" i="2"/>
  <c r="R1964" i="2"/>
  <c r="R1980" i="2"/>
  <c r="R1996" i="2"/>
  <c r="R1892" i="2"/>
  <c r="R1908" i="2"/>
  <c r="R1932" i="2"/>
  <c r="R1956" i="2"/>
  <c r="R1988" i="2"/>
  <c r="R2012" i="2"/>
  <c r="R1310" i="2"/>
  <c r="R1453" i="2"/>
  <c r="R1493" i="2"/>
  <c r="R1541" i="2"/>
  <c r="R1549" i="2"/>
  <c r="R1557" i="2"/>
  <c r="R1565" i="2"/>
  <c r="R1573" i="2"/>
  <c r="R1581" i="2"/>
  <c r="R1589" i="2"/>
  <c r="R1597" i="2"/>
  <c r="R1605" i="2"/>
  <c r="R1613" i="2"/>
  <c r="R1621" i="2"/>
  <c r="R1629" i="2"/>
  <c r="R1637" i="2"/>
  <c r="R1645" i="2"/>
  <c r="R1653" i="2"/>
  <c r="R1661" i="2"/>
  <c r="R1669" i="2"/>
  <c r="R1677" i="2"/>
  <c r="R1685" i="2"/>
  <c r="R1693" i="2"/>
  <c r="R1701" i="2"/>
  <c r="R1709" i="2"/>
  <c r="R1717" i="2"/>
  <c r="R1725" i="2"/>
  <c r="R1733" i="2"/>
  <c r="R1741" i="2"/>
  <c r="R1749" i="2"/>
  <c r="R1757" i="2"/>
  <c r="R1773" i="2"/>
  <c r="R1781" i="2"/>
  <c r="R1789" i="2"/>
  <c r="R1797" i="2"/>
  <c r="R1805" i="2"/>
  <c r="R1813" i="2"/>
  <c r="R1821" i="2"/>
  <c r="R1829" i="2"/>
  <c r="R1837" i="2"/>
  <c r="R1845" i="2"/>
  <c r="R1853" i="2"/>
  <c r="R1861" i="2"/>
  <c r="R1869" i="2"/>
  <c r="R1877" i="2"/>
  <c r="R1885" i="2"/>
  <c r="R1893" i="2"/>
  <c r="R1901" i="2"/>
  <c r="R1909" i="2"/>
  <c r="R1917" i="2"/>
  <c r="R1925" i="2"/>
  <c r="R1933" i="2"/>
  <c r="R1941" i="2"/>
  <c r="R1949" i="2"/>
  <c r="R1957" i="2"/>
  <c r="R1965" i="2"/>
  <c r="R1973" i="2"/>
  <c r="R1981" i="2"/>
  <c r="R1989" i="2"/>
  <c r="R1997" i="2"/>
  <c r="R2005" i="2"/>
  <c r="R1876" i="2"/>
  <c r="R1900" i="2"/>
  <c r="R1924" i="2"/>
  <c r="R1948" i="2"/>
  <c r="R1972" i="2"/>
  <c r="R2004" i="2"/>
  <c r="R1765" i="2"/>
  <c r="R1638" i="2"/>
  <c r="R1710" i="2"/>
  <c r="R1838" i="2"/>
  <c r="R11" i="2"/>
  <c r="R35" i="2"/>
  <c r="R75" i="2"/>
  <c r="R28" i="2"/>
  <c r="R68" i="2"/>
  <c r="R108" i="2"/>
  <c r="R148" i="2"/>
  <c r="R196" i="2"/>
  <c r="R228" i="2"/>
  <c r="R260" i="2"/>
  <c r="R300" i="2"/>
  <c r="R340" i="2"/>
  <c r="R388" i="2"/>
  <c r="R420" i="2"/>
  <c r="R1239" i="2"/>
  <c r="R1407" i="2"/>
  <c r="R1481" i="2"/>
  <c r="R1567" i="2"/>
  <c r="R1606" i="2"/>
  <c r="R1622" i="2"/>
  <c r="R43" i="2"/>
  <c r="R67" i="2"/>
  <c r="R20" i="2"/>
  <c r="R60" i="2"/>
  <c r="R92" i="2"/>
  <c r="R132" i="2"/>
  <c r="R164" i="2"/>
  <c r="R188" i="2"/>
  <c r="R220" i="2"/>
  <c r="R244" i="2"/>
  <c r="R284" i="2"/>
  <c r="R324" i="2"/>
  <c r="R356" i="2"/>
  <c r="R372" i="2"/>
  <c r="R412" i="2"/>
  <c r="R3" i="2"/>
  <c r="R27" i="2"/>
  <c r="R59" i="2"/>
  <c r="R12" i="2"/>
  <c r="R36" i="2"/>
  <c r="R52" i="2"/>
  <c r="R76" i="2"/>
  <c r="R100" i="2"/>
  <c r="R124" i="2"/>
  <c r="R140" i="2"/>
  <c r="R172" i="2"/>
  <c r="R204" i="2"/>
  <c r="R236" i="2"/>
  <c r="R268" i="2"/>
  <c r="R292" i="2"/>
  <c r="R308" i="2"/>
  <c r="R332" i="2"/>
  <c r="R364" i="2"/>
  <c r="R396" i="2"/>
  <c r="R19" i="2"/>
  <c r="R51" i="2"/>
  <c r="R83" i="2"/>
  <c r="R4" i="2"/>
  <c r="R44" i="2"/>
  <c r="R84" i="2"/>
  <c r="R116" i="2"/>
  <c r="R156" i="2"/>
  <c r="R180" i="2"/>
  <c r="R212" i="2"/>
  <c r="R252" i="2"/>
  <c r="R276" i="2"/>
  <c r="R316" i="2"/>
  <c r="R348" i="2"/>
  <c r="R380" i="2"/>
  <c r="R404" i="2"/>
  <c r="R1694" i="2"/>
  <c r="R1727" i="2"/>
  <c r="R1742" i="2"/>
  <c r="R1743" i="2"/>
  <c r="R1751" i="2"/>
  <c r="R1774" i="2"/>
  <c r="R1783" i="2"/>
  <c r="R1790" i="2"/>
  <c r="R1791" i="2"/>
  <c r="R1815" i="2"/>
  <c r="R1823" i="2"/>
  <c r="R1831" i="2"/>
  <c r="R1855" i="2"/>
  <c r="R1863" i="2"/>
  <c r="R1870" i="2"/>
  <c r="R1895" i="2"/>
  <c r="R1902" i="2"/>
  <c r="R1903" i="2"/>
  <c r="R1911" i="2"/>
  <c r="R1918" i="2"/>
  <c r="R1919" i="2"/>
  <c r="R1935" i="2"/>
  <c r="R1943" i="2"/>
  <c r="R1951" i="2"/>
  <c r="R1959" i="2"/>
  <c r="R1966" i="2"/>
  <c r="R1983" i="2"/>
  <c r="R1991" i="2"/>
  <c r="R1998" i="2"/>
  <c r="R1999" i="2"/>
  <c r="R1496" i="2"/>
  <c r="R1504" i="2"/>
  <c r="R1512" i="2"/>
  <c r="R1520" i="2"/>
  <c r="R1528" i="2"/>
  <c r="R1536" i="2"/>
  <c r="R1544" i="2"/>
  <c r="R1552" i="2"/>
  <c r="R1560" i="2"/>
  <c r="R1568" i="2"/>
  <c r="R1576" i="2"/>
  <c r="R1584" i="2"/>
  <c r="R1592" i="2"/>
  <c r="R1600" i="2"/>
  <c r="R1608" i="2"/>
  <c r="R1616" i="2"/>
  <c r="R1624" i="2"/>
  <c r="R1632" i="2"/>
  <c r="R1640" i="2"/>
  <c r="R1648" i="2"/>
  <c r="R1656" i="2"/>
  <c r="R1664" i="2"/>
  <c r="R1672" i="2"/>
  <c r="R1680" i="2"/>
  <c r="R1688" i="2"/>
  <c r="R1696" i="2"/>
  <c r="R1704" i="2"/>
  <c r="R1712" i="2"/>
  <c r="R1720" i="2"/>
  <c r="R1728" i="2"/>
  <c r="R1736" i="2"/>
  <c r="R1744" i="2"/>
  <c r="R1752" i="2"/>
  <c r="R1760" i="2"/>
  <c r="R1768" i="2"/>
  <c r="R1776" i="2"/>
  <c r="R1784" i="2"/>
  <c r="R1792" i="2"/>
  <c r="R1800" i="2"/>
  <c r="R1808" i="2"/>
  <c r="R1816" i="2"/>
  <c r="R1824" i="2"/>
  <c r="R1832" i="2"/>
  <c r="R1840" i="2"/>
  <c r="R1848" i="2"/>
  <c r="R1856" i="2"/>
  <c r="R1864" i="2"/>
  <c r="R1872" i="2"/>
  <c r="R1880" i="2"/>
  <c r="R1888" i="2"/>
  <c r="R1896" i="2"/>
  <c r="R1904" i="2"/>
  <c r="R1912" i="2"/>
  <c r="R1920" i="2"/>
  <c r="R1928" i="2"/>
  <c r="R1936" i="2"/>
  <c r="R1944" i="2"/>
  <c r="R1952" i="2"/>
  <c r="R1960" i="2"/>
  <c r="R1968" i="2"/>
  <c r="R1976" i="2"/>
  <c r="R337" i="2"/>
  <c r="R345" i="2"/>
  <c r="R353" i="2"/>
  <c r="R361" i="2"/>
  <c r="R369" i="2"/>
  <c r="R377" i="2"/>
  <c r="R385" i="2"/>
  <c r="R393" i="2"/>
  <c r="R401" i="2"/>
  <c r="R409" i="2"/>
  <c r="R417" i="2"/>
  <c r="R425" i="2"/>
  <c r="R433" i="2"/>
  <c r="R441" i="2"/>
  <c r="R449" i="2"/>
  <c r="R457" i="2"/>
  <c r="R745" i="2"/>
  <c r="R769" i="2"/>
  <c r="R841" i="2"/>
  <c r="R985" i="2"/>
  <c r="R1009" i="2"/>
  <c r="R1025" i="2"/>
  <c r="R1033" i="2"/>
  <c r="R1073" i="2"/>
  <c r="R1097" i="2"/>
  <c r="R1113" i="2"/>
  <c r="R1137" i="2"/>
  <c r="R1153" i="2"/>
  <c r="R1161" i="2"/>
  <c r="R1201" i="2"/>
  <c r="R1225" i="2"/>
  <c r="R1257" i="2"/>
  <c r="R1345" i="2"/>
  <c r="R1577" i="2"/>
  <c r="R1609" i="2"/>
  <c r="R967" i="2"/>
  <c r="R1271" i="2"/>
  <c r="R1295" i="2"/>
  <c r="R1439" i="2"/>
  <c r="R1663" i="2"/>
  <c r="R1711" i="2"/>
  <c r="R1719" i="2"/>
  <c r="R1735" i="2"/>
  <c r="R1759" i="2"/>
  <c r="R1767" i="2"/>
  <c r="R1775" i="2"/>
  <c r="R1799" i="2"/>
  <c r="R1807" i="2"/>
  <c r="R1839" i="2"/>
  <c r="R1847" i="2"/>
  <c r="R1887" i="2"/>
  <c r="R1927" i="2"/>
  <c r="R1967" i="2"/>
  <c r="R1975" i="2"/>
  <c r="R13" i="2"/>
  <c r="R53" i="2"/>
  <c r="R85" i="2"/>
  <c r="R117" i="2"/>
  <c r="R149" i="2"/>
  <c r="R181" i="2"/>
  <c r="R213" i="2"/>
  <c r="R245" i="2"/>
  <c r="R285" i="2"/>
  <c r="R325" i="2"/>
  <c r="R365" i="2"/>
  <c r="R405" i="2"/>
  <c r="R445" i="2"/>
  <c r="R485" i="2"/>
  <c r="R525" i="2"/>
  <c r="R557" i="2"/>
  <c r="R597" i="2"/>
  <c r="R629" i="2"/>
  <c r="R661" i="2"/>
  <c r="R701" i="2"/>
  <c r="R741" i="2"/>
  <c r="R781" i="2"/>
  <c r="R821" i="2"/>
  <c r="R853" i="2"/>
  <c r="R885" i="2"/>
  <c r="R909" i="2"/>
  <c r="R925" i="2"/>
  <c r="R949" i="2"/>
  <c r="R973" i="2"/>
  <c r="R989" i="2"/>
  <c r="R1013" i="2"/>
  <c r="R1029" i="2"/>
  <c r="R1053" i="2"/>
  <c r="R1069" i="2"/>
  <c r="R1085" i="2"/>
  <c r="R1109" i="2"/>
  <c r="R1125" i="2"/>
  <c r="R1141" i="2"/>
  <c r="R1157" i="2"/>
  <c r="R1181" i="2"/>
  <c r="R1197" i="2"/>
  <c r="R1213" i="2"/>
  <c r="R1229" i="2"/>
  <c r="R1253" i="2"/>
  <c r="R1269" i="2"/>
  <c r="R1293" i="2"/>
  <c r="R1309" i="2"/>
  <c r="R1325" i="2"/>
  <c r="R1341" i="2"/>
  <c r="R1357" i="2"/>
  <c r="R1373" i="2"/>
  <c r="R1389" i="2"/>
  <c r="R1405" i="2"/>
  <c r="R1421" i="2"/>
  <c r="R1437" i="2"/>
  <c r="R1461" i="2"/>
  <c r="R1477" i="2"/>
  <c r="R1501" i="2"/>
  <c r="R1517" i="2"/>
  <c r="R1525" i="2"/>
  <c r="R1533" i="2"/>
  <c r="R29" i="2"/>
  <c r="R61" i="2"/>
  <c r="R101" i="2"/>
  <c r="R133" i="2"/>
  <c r="R157" i="2"/>
  <c r="R189" i="2"/>
  <c r="R221" i="2"/>
  <c r="R253" i="2"/>
  <c r="R277" i="2"/>
  <c r="R301" i="2"/>
  <c r="R341" i="2"/>
  <c r="R357" i="2"/>
  <c r="R389" i="2"/>
  <c r="R421" i="2"/>
  <c r="R453" i="2"/>
  <c r="R477" i="2"/>
  <c r="R509" i="2"/>
  <c r="R541" i="2"/>
  <c r="R573" i="2"/>
  <c r="R589" i="2"/>
  <c r="R621" i="2"/>
  <c r="R645" i="2"/>
  <c r="R677" i="2"/>
  <c r="R709" i="2"/>
  <c r="R733" i="2"/>
  <c r="R757" i="2"/>
  <c r="R789" i="2"/>
  <c r="R813" i="2"/>
  <c r="R845" i="2"/>
  <c r="R877" i="2"/>
  <c r="R901" i="2"/>
  <c r="R917" i="2"/>
  <c r="R933" i="2"/>
  <c r="R957" i="2"/>
  <c r="R965" i="2"/>
  <c r="R981" i="2"/>
  <c r="R997" i="2"/>
  <c r="R1005" i="2"/>
  <c r="R1021" i="2"/>
  <c r="R1037" i="2"/>
  <c r="R1045" i="2"/>
  <c r="R1061" i="2"/>
  <c r="R1077" i="2"/>
  <c r="R1093" i="2"/>
  <c r="R1101" i="2"/>
  <c r="R1117" i="2"/>
  <c r="R1133" i="2"/>
  <c r="R1149" i="2"/>
  <c r="R1165" i="2"/>
  <c r="R1173" i="2"/>
  <c r="R1189" i="2"/>
  <c r="R1205" i="2"/>
  <c r="R1221" i="2"/>
  <c r="R1237" i="2"/>
  <c r="R1245" i="2"/>
  <c r="R1261" i="2"/>
  <c r="R1277" i="2"/>
  <c r="R1285" i="2"/>
  <c r="R1301" i="2"/>
  <c r="R1317" i="2"/>
  <c r="R1333" i="2"/>
  <c r="R1349" i="2"/>
  <c r="R1365" i="2"/>
  <c r="R1381" i="2"/>
  <c r="R1397" i="2"/>
  <c r="R1413" i="2"/>
  <c r="R1429" i="2"/>
  <c r="R1445" i="2"/>
  <c r="R1469" i="2"/>
  <c r="R1485" i="2"/>
  <c r="R1509" i="2"/>
  <c r="R5" i="2"/>
  <c r="R21" i="2"/>
  <c r="R37" i="2"/>
  <c r="R45" i="2"/>
  <c r="R69" i="2"/>
  <c r="R77" i="2"/>
  <c r="R93" i="2"/>
  <c r="R109" i="2"/>
  <c r="R125" i="2"/>
  <c r="R141" i="2"/>
  <c r="R165" i="2"/>
  <c r="R173" i="2"/>
  <c r="R197" i="2"/>
  <c r="R205" i="2"/>
  <c r="R229" i="2"/>
  <c r="R237" i="2"/>
  <c r="R261" i="2"/>
  <c r="R269" i="2"/>
  <c r="R293" i="2"/>
  <c r="R309" i="2"/>
  <c r="R317" i="2"/>
  <c r="R333" i="2"/>
  <c r="R349" i="2"/>
  <c r="R373" i="2"/>
  <c r="R381" i="2"/>
  <c r="R397" i="2"/>
  <c r="R413" i="2"/>
  <c r="R429" i="2"/>
  <c r="R437" i="2"/>
  <c r="R461" i="2"/>
  <c r="R469" i="2"/>
  <c r="R493" i="2"/>
  <c r="R501" i="2"/>
  <c r="R517" i="2"/>
  <c r="R533" i="2"/>
  <c r="R549" i="2"/>
  <c r="R565" i="2"/>
  <c r="R581" i="2"/>
  <c r="R605" i="2"/>
  <c r="R613" i="2"/>
  <c r="R637" i="2"/>
  <c r="R653" i="2"/>
  <c r="R669" i="2"/>
  <c r="R685" i="2"/>
  <c r="R693" i="2"/>
  <c r="R717" i="2"/>
  <c r="R725" i="2"/>
  <c r="R749" i="2"/>
  <c r="R765" i="2"/>
  <c r="R773" i="2"/>
  <c r="R797" i="2"/>
  <c r="R805" i="2"/>
  <c r="R829" i="2"/>
  <c r="R837" i="2"/>
  <c r="R861" i="2"/>
  <c r="R869" i="2"/>
  <c r="R893" i="2"/>
  <c r="R941" i="2"/>
  <c r="R7" i="2"/>
  <c r="R15" i="2"/>
  <c r="R23" i="2"/>
  <c r="R31" i="2"/>
  <c r="R39" i="2"/>
  <c r="R47" i="2"/>
  <c r="R55" i="2"/>
  <c r="R63" i="2"/>
  <c r="R71" i="2"/>
  <c r="R79" i="2"/>
  <c r="R87" i="2"/>
  <c r="R95" i="2"/>
  <c r="R103" i="2"/>
  <c r="R111" i="2"/>
  <c r="R119" i="2"/>
  <c r="R127" i="2"/>
  <c r="R135" i="2"/>
  <c r="R143" i="2"/>
  <c r="R151" i="2"/>
  <c r="R159" i="2"/>
  <c r="R167" i="2"/>
  <c r="R175" i="2"/>
  <c r="R183" i="2"/>
  <c r="R191" i="2"/>
  <c r="R199" i="2"/>
  <c r="R207" i="2"/>
  <c r="R215" i="2"/>
  <c r="R223" i="2"/>
  <c r="R231" i="2"/>
  <c r="R239" i="2"/>
  <c r="R247" i="2"/>
  <c r="R255" i="2"/>
  <c r="R263" i="2"/>
  <c r="R271" i="2"/>
  <c r="R279" i="2"/>
  <c r="R287" i="2"/>
  <c r="R295" i="2"/>
  <c r="R303" i="2"/>
  <c r="R311" i="2"/>
  <c r="R319" i="2"/>
  <c r="R327" i="2"/>
  <c r="R335" i="2"/>
  <c r="R343" i="2"/>
  <c r="R351" i="2"/>
  <c r="R359" i="2"/>
  <c r="R367" i="2"/>
  <c r="R375" i="2"/>
  <c r="R383" i="2"/>
  <c r="R391" i="2"/>
  <c r="R399" i="2"/>
  <c r="R407" i="2"/>
  <c r="R415" i="2"/>
  <c r="R423" i="2"/>
  <c r="R431" i="2"/>
  <c r="R439" i="2"/>
  <c r="R447" i="2"/>
  <c r="R455" i="2"/>
  <c r="R463" i="2"/>
  <c r="R8" i="2"/>
  <c r="R16" i="2"/>
  <c r="R24" i="2"/>
  <c r="R32" i="2"/>
  <c r="R40" i="2"/>
  <c r="R48" i="2"/>
  <c r="R56" i="2"/>
  <c r="R64" i="2"/>
  <c r="R72" i="2"/>
  <c r="R80" i="2"/>
  <c r="R88" i="2"/>
  <c r="R96" i="2"/>
  <c r="R104" i="2"/>
  <c r="R112" i="2"/>
  <c r="R120" i="2"/>
  <c r="R128" i="2"/>
  <c r="R136" i="2"/>
  <c r="R144" i="2"/>
  <c r="R152" i="2"/>
  <c r="R160" i="2"/>
  <c r="R168" i="2"/>
  <c r="R176" i="2"/>
  <c r="R184" i="2"/>
  <c r="R192" i="2"/>
  <c r="R200" i="2"/>
  <c r="R208" i="2"/>
  <c r="R216" i="2"/>
  <c r="R224" i="2"/>
  <c r="R232" i="2"/>
  <c r="R240" i="2"/>
  <c r="R248" i="2"/>
  <c r="R256" i="2"/>
  <c r="R264" i="2"/>
  <c r="R272" i="2"/>
  <c r="R280" i="2"/>
  <c r="R288" i="2"/>
  <c r="R296" i="2"/>
  <c r="R304" i="2"/>
  <c r="R312" i="2"/>
  <c r="R320" i="2"/>
  <c r="R328" i="2"/>
  <c r="R336" i="2"/>
  <c r="R344" i="2"/>
  <c r="R352" i="2"/>
  <c r="R360" i="2"/>
  <c r="R368" i="2"/>
  <c r="R376" i="2"/>
  <c r="R384" i="2"/>
  <c r="R392" i="2"/>
  <c r="R400" i="2"/>
  <c r="R408" i="2"/>
  <c r="R416" i="2"/>
  <c r="R424" i="2"/>
  <c r="R432" i="2"/>
  <c r="R440" i="2"/>
  <c r="R448" i="2"/>
  <c r="R456" i="2"/>
  <c r="R464" i="2"/>
  <c r="R472" i="2"/>
  <c r="R480" i="2"/>
  <c r="R488" i="2"/>
  <c r="R496" i="2"/>
  <c r="R504" i="2"/>
  <c r="R512" i="2"/>
  <c r="R520" i="2"/>
  <c r="R528" i="2"/>
  <c r="R536" i="2"/>
  <c r="R544" i="2"/>
  <c r="R552" i="2"/>
  <c r="R560" i="2"/>
  <c r="R568" i="2"/>
  <c r="R576" i="2"/>
  <c r="R584" i="2"/>
  <c r="R592" i="2"/>
  <c r="R600" i="2"/>
  <c r="R608" i="2"/>
  <c r="R616" i="2"/>
  <c r="R624" i="2"/>
  <c r="R632" i="2"/>
  <c r="R640" i="2"/>
  <c r="R648" i="2"/>
  <c r="R656" i="2"/>
  <c r="R664" i="2"/>
  <c r="R672" i="2"/>
  <c r="R680" i="2"/>
  <c r="R688" i="2"/>
  <c r="R696" i="2"/>
  <c r="R704" i="2"/>
  <c r="R712" i="2"/>
  <c r="R720" i="2"/>
  <c r="R728" i="2"/>
  <c r="R736" i="2"/>
  <c r="R744" i="2"/>
  <c r="R752" i="2"/>
  <c r="R760" i="2"/>
  <c r="R768" i="2"/>
  <c r="R776" i="2"/>
  <c r="R784" i="2"/>
  <c r="R792" i="2"/>
  <c r="R800" i="2"/>
  <c r="R808" i="2"/>
  <c r="R816" i="2"/>
  <c r="R824" i="2"/>
  <c r="R832" i="2"/>
  <c r="R840" i="2"/>
  <c r="R848" i="2"/>
  <c r="R856" i="2"/>
  <c r="R864" i="2"/>
  <c r="R872" i="2"/>
  <c r="R880" i="2"/>
  <c r="R888" i="2"/>
  <c r="R896" i="2"/>
  <c r="R904" i="2"/>
  <c r="R912" i="2"/>
  <c r="R920" i="2"/>
  <c r="R928" i="2"/>
  <c r="R936" i="2"/>
  <c r="R944" i="2"/>
  <c r="R952" i="2"/>
  <c r="R960" i="2"/>
  <c r="R968" i="2"/>
  <c r="R976" i="2"/>
  <c r="R984" i="2"/>
  <c r="R992" i="2"/>
  <c r="R1000" i="2"/>
  <c r="R1008" i="2"/>
  <c r="R1016" i="2"/>
  <c r="R1024" i="2"/>
  <c r="R1032" i="2"/>
  <c r="R1040" i="2"/>
  <c r="R1048" i="2"/>
  <c r="R1056" i="2"/>
  <c r="R1064" i="2"/>
  <c r="R1072" i="2"/>
  <c r="R1080" i="2"/>
  <c r="R1088" i="2"/>
  <c r="R1096" i="2"/>
  <c r="R1104" i="2"/>
  <c r="R1112" i="2"/>
  <c r="R1120" i="2"/>
  <c r="R1128" i="2"/>
  <c r="R1136" i="2"/>
  <c r="R1144" i="2"/>
  <c r="R1152" i="2"/>
  <c r="R1160" i="2"/>
  <c r="R1168" i="2"/>
  <c r="R1176" i="2"/>
  <c r="R1184" i="2"/>
  <c r="R1192" i="2"/>
  <c r="R1200" i="2"/>
  <c r="R1208" i="2"/>
  <c r="R1216" i="2"/>
  <c r="R1224" i="2"/>
  <c r="R1232" i="2"/>
  <c r="R1240" i="2"/>
  <c r="R1248" i="2"/>
  <c r="R1256" i="2"/>
  <c r="R1264" i="2"/>
  <c r="R1272" i="2"/>
  <c r="R1280" i="2"/>
  <c r="R1288" i="2"/>
  <c r="R1296" i="2"/>
  <c r="R1304" i="2"/>
  <c r="R1312" i="2"/>
  <c r="R1320" i="2"/>
  <c r="R1328" i="2"/>
  <c r="R1336" i="2"/>
  <c r="R1344" i="2"/>
  <c r="R1352" i="2"/>
  <c r="R830" i="2"/>
  <c r="R894" i="2"/>
  <c r="R1278" i="2"/>
  <c r="R1342" i="2"/>
  <c r="R1374" i="2"/>
  <c r="R1462" i="2"/>
  <c r="R1494" i="2"/>
  <c r="R1510" i="2"/>
  <c r="R1726" i="2"/>
  <c r="R1758" i="2"/>
  <c r="R1806" i="2"/>
  <c r="R1822" i="2"/>
  <c r="R1854" i="2"/>
  <c r="R1886" i="2"/>
  <c r="R1934" i="2"/>
  <c r="R1950" i="2"/>
  <c r="R1982" i="2"/>
  <c r="R6" i="2"/>
  <c r="R14" i="2"/>
  <c r="R22" i="2"/>
  <c r="R30" i="2"/>
  <c r="R38" i="2"/>
  <c r="R46" i="2"/>
  <c r="R54" i="2"/>
  <c r="R62" i="2"/>
  <c r="R70" i="2"/>
  <c r="R78" i="2"/>
  <c r="R86" i="2"/>
  <c r="R94" i="2"/>
  <c r="R102" i="2"/>
  <c r="R110" i="2"/>
  <c r="R118" i="2"/>
  <c r="R126" i="2"/>
  <c r="R134" i="2"/>
  <c r="R142" i="2"/>
  <c r="R150" i="2"/>
  <c r="R158" i="2"/>
  <c r="R166" i="2"/>
  <c r="R174" i="2"/>
  <c r="R182" i="2"/>
  <c r="R190" i="2"/>
  <c r="R198" i="2"/>
  <c r="R206" i="2"/>
  <c r="R214" i="2"/>
  <c r="R222" i="2"/>
  <c r="R230" i="2"/>
  <c r="R238" i="2"/>
  <c r="R246" i="2"/>
  <c r="R254" i="2"/>
  <c r="R262" i="2"/>
  <c r="R270" i="2"/>
  <c r="R278" i="2"/>
  <c r="R286" i="2"/>
  <c r="R294" i="2"/>
  <c r="R302" i="2"/>
  <c r="R310" i="2"/>
  <c r="R318" i="2"/>
  <c r="R326" i="2"/>
  <c r="R334" i="2"/>
  <c r="R342" i="2"/>
  <c r="R350" i="2"/>
  <c r="R358" i="2"/>
  <c r="R366" i="2"/>
  <c r="R374" i="2"/>
  <c r="R382" i="2"/>
  <c r="R390" i="2"/>
  <c r="R398" i="2"/>
  <c r="R406" i="2"/>
  <c r="R414" i="2"/>
  <c r="R422" i="2"/>
  <c r="R430" i="2"/>
  <c r="R438" i="2"/>
  <c r="R446" i="2"/>
  <c r="R454" i="2"/>
  <c r="R462" i="2"/>
  <c r="R630" i="2"/>
  <c r="R662" i="2"/>
  <c r="R782" i="2"/>
  <c r="R854" i="2"/>
  <c r="R902" i="2"/>
  <c r="R958" i="2"/>
  <c r="R1246" i="2"/>
  <c r="R1270" i="2"/>
  <c r="R1334" i="2"/>
  <c r="R1398" i="2"/>
  <c r="R1414" i="2"/>
  <c r="R1430" i="2"/>
  <c r="R1446" i="2"/>
  <c r="R1478" i="2"/>
  <c r="R1526" i="2"/>
  <c r="R1542" i="2"/>
  <c r="R1558" i="2"/>
  <c r="R1574" i="2"/>
  <c r="R1590" i="2"/>
  <c r="R1654" i="2"/>
  <c r="R1670" i="2"/>
  <c r="R1686" i="2"/>
  <c r="R1702" i="2"/>
  <c r="R1718" i="2"/>
  <c r="R1734" i="2"/>
  <c r="R1750" i="2"/>
  <c r="R1766" i="2"/>
  <c r="R1782" i="2"/>
  <c r="R1798" i="2"/>
  <c r="R1814" i="2"/>
  <c r="R1830" i="2"/>
  <c r="R1846" i="2"/>
  <c r="R1862" i="2"/>
  <c r="R1878" i="2"/>
  <c r="R1894" i="2"/>
  <c r="R1910" i="2"/>
  <c r="R1926" i="2"/>
  <c r="R1942" i="2"/>
  <c r="R1958" i="2"/>
  <c r="R1974" i="2"/>
  <c r="R1990" i="2"/>
  <c r="R2006" i="2"/>
  <c r="R471" i="2"/>
  <c r="R479" i="2"/>
  <c r="R487" i="2"/>
  <c r="R495" i="2"/>
  <c r="R503" i="2"/>
  <c r="R511" i="2"/>
  <c r="R519" i="2"/>
  <c r="R527" i="2"/>
  <c r="R535" i="2"/>
  <c r="R543" i="2"/>
  <c r="R551" i="2"/>
  <c r="R559" i="2"/>
  <c r="R567" i="2"/>
  <c r="R575" i="2"/>
  <c r="R583" i="2"/>
  <c r="R591" i="2"/>
  <c r="R599" i="2"/>
  <c r="R607" i="2"/>
  <c r="R615" i="2"/>
  <c r="R623" i="2"/>
  <c r="R631" i="2"/>
  <c r="R639" i="2"/>
  <c r="R647" i="2"/>
  <c r="R655" i="2"/>
  <c r="R663" i="2"/>
  <c r="R671" i="2"/>
  <c r="R679" i="2"/>
  <c r="R687" i="2"/>
  <c r="R695" i="2"/>
  <c r="R703" i="2"/>
  <c r="R711" i="2"/>
  <c r="R719" i="2"/>
  <c r="R727" i="2"/>
  <c r="R735" i="2"/>
  <c r="R743" i="2"/>
  <c r="R863" i="2"/>
  <c r="R903" i="2"/>
  <c r="R975" i="2"/>
  <c r="R1231" i="2"/>
  <c r="R1303" i="2"/>
  <c r="R1335" i="2"/>
  <c r="R1359" i="2"/>
  <c r="R1367" i="2"/>
  <c r="R1471" i="2"/>
  <c r="R1503" i="2"/>
  <c r="R1535" i="2"/>
  <c r="R1599" i="2"/>
  <c r="R1631" i="2"/>
  <c r="R1695" i="2"/>
  <c r="R1984" i="2"/>
  <c r="R1992" i="2"/>
  <c r="R2000" i="2"/>
  <c r="R2008" i="2"/>
  <c r="R465" i="2"/>
  <c r="R473" i="2"/>
  <c r="R481" i="2"/>
  <c r="R489" i="2"/>
  <c r="R497" i="2"/>
  <c r="R505" i="2"/>
  <c r="R513" i="2"/>
  <c r="R521" i="2"/>
  <c r="R529" i="2"/>
  <c r="R537" i="2"/>
  <c r="R545" i="2"/>
  <c r="R553" i="2"/>
  <c r="R561" i="2"/>
  <c r="R569" i="2"/>
  <c r="R577" i="2"/>
  <c r="R585" i="2"/>
  <c r="R593" i="2"/>
  <c r="R601" i="2"/>
  <c r="R609" i="2"/>
  <c r="R617" i="2"/>
  <c r="R625" i="2"/>
  <c r="R633" i="2"/>
  <c r="R641" i="2"/>
  <c r="R649" i="2"/>
  <c r="R657" i="2"/>
  <c r="R665" i="2"/>
  <c r="R673" i="2"/>
  <c r="R681" i="2"/>
  <c r="R689" i="2"/>
  <c r="R697" i="2"/>
  <c r="R705" i="2"/>
  <c r="R713" i="2"/>
  <c r="R721" i="2"/>
  <c r="R729" i="2"/>
  <c r="R737" i="2"/>
  <c r="R753" i="2"/>
  <c r="R761" i="2"/>
  <c r="R777" i="2"/>
  <c r="R785" i="2"/>
  <c r="R793" i="2"/>
  <c r="R801" i="2"/>
  <c r="R809" i="2"/>
  <c r="R817" i="2"/>
  <c r="R825" i="2"/>
  <c r="R833" i="2"/>
  <c r="R849" i="2"/>
  <c r="R857" i="2"/>
  <c r="R865" i="2"/>
  <c r="R873" i="2"/>
  <c r="R881" i="2"/>
  <c r="R889" i="2"/>
  <c r="R897" i="2"/>
  <c r="R905" i="2"/>
  <c r="R913" i="2"/>
  <c r="R921" i="2"/>
  <c r="R929" i="2"/>
  <c r="R937" i="2"/>
  <c r="R945" i="2"/>
  <c r="R953" i="2"/>
  <c r="R961" i="2"/>
  <c r="R969" i="2"/>
  <c r="R977" i="2"/>
  <c r="R993" i="2"/>
  <c r="R1001" i="2"/>
  <c r="R1017" i="2"/>
  <c r="R1041" i="2"/>
  <c r="R1049" i="2"/>
  <c r="R1057" i="2"/>
  <c r="R1065" i="2"/>
  <c r="R1081" i="2"/>
  <c r="R1089" i="2"/>
  <c r="R1105" i="2"/>
  <c r="R1121" i="2"/>
  <c r="R1129" i="2"/>
  <c r="R1145" i="2"/>
  <c r="R1169" i="2"/>
  <c r="R1177" i="2"/>
  <c r="R1185" i="2"/>
  <c r="R1193" i="2"/>
  <c r="R1209" i="2"/>
  <c r="R1217" i="2"/>
  <c r="R1233" i="2"/>
  <c r="R1241" i="2"/>
  <c r="R1249" i="2"/>
  <c r="R1265" i="2"/>
  <c r="R1273" i="2"/>
  <c r="R1281" i="2"/>
  <c r="R1289" i="2"/>
  <c r="R1297" i="2"/>
  <c r="R1305" i="2"/>
  <c r="R1313" i="2"/>
  <c r="R1321" i="2"/>
  <c r="R1329" i="2"/>
  <c r="R1337" i="2"/>
  <c r="R1353" i="2"/>
  <c r="R1361" i="2"/>
  <c r="R1369" i="2"/>
  <c r="R1377" i="2"/>
  <c r="R1385" i="2"/>
  <c r="R1393" i="2"/>
  <c r="R1401" i="2"/>
  <c r="R1409" i="2"/>
  <c r="R1417" i="2"/>
  <c r="R1425" i="2"/>
  <c r="R1433" i="2"/>
  <c r="R1441" i="2"/>
  <c r="R1449" i="2"/>
  <c r="R1457" i="2"/>
  <c r="R1465" i="2"/>
  <c r="R1473" i="2"/>
  <c r="R1489" i="2"/>
  <c r="R1497" i="2"/>
  <c r="R1505" i="2"/>
  <c r="R1513" i="2"/>
  <c r="R1521" i="2"/>
  <c r="R1529" i="2"/>
  <c r="R1537" i="2"/>
  <c r="R1545" i="2"/>
  <c r="R1553" i="2"/>
  <c r="R1561" i="2"/>
  <c r="R1569" i="2"/>
  <c r="R1585" i="2"/>
  <c r="R1593" i="2"/>
  <c r="R1601" i="2"/>
  <c r="R1617" i="2"/>
  <c r="R1625" i="2"/>
  <c r="R1633" i="2"/>
  <c r="R1641" i="2"/>
  <c r="R1649" i="2"/>
  <c r="R1657" i="2"/>
  <c r="R1665" i="2"/>
  <c r="R1673" i="2"/>
  <c r="R1681" i="2"/>
  <c r="R1689" i="2"/>
  <c r="R1697" i="2"/>
  <c r="R1705" i="2"/>
  <c r="R1713" i="2"/>
  <c r="R1721" i="2"/>
  <c r="R1729" i="2"/>
  <c r="R1737" i="2"/>
  <c r="R1745" i="2"/>
  <c r="R1753" i="2"/>
  <c r="R1761" i="2"/>
  <c r="R1769" i="2"/>
  <c r="R1777" i="2"/>
  <c r="R1785" i="2"/>
  <c r="R1793" i="2"/>
  <c r="R1801" i="2"/>
  <c r="R1809" i="2"/>
  <c r="R1817" i="2"/>
  <c r="R1825" i="2"/>
  <c r="R1833" i="2"/>
  <c r="R1841" i="2"/>
  <c r="R1849" i="2"/>
  <c r="R1857" i="2"/>
  <c r="R1865" i="2"/>
  <c r="R1873" i="2"/>
  <c r="R1881" i="2"/>
  <c r="R1889" i="2"/>
  <c r="R1897" i="2"/>
  <c r="R1905" i="2"/>
  <c r="R1913" i="2"/>
  <c r="R1921" i="2"/>
  <c r="R1929" i="2"/>
  <c r="R1937" i="2"/>
  <c r="R1945" i="2"/>
  <c r="R1953" i="2"/>
  <c r="R1961" i="2"/>
  <c r="R1969" i="2"/>
  <c r="R1977" i="2"/>
  <c r="R1985" i="2"/>
  <c r="R1993" i="2"/>
  <c r="R2001" i="2"/>
  <c r="R2009" i="2"/>
  <c r="R730" i="2"/>
  <c r="R738" i="2"/>
  <c r="R746" i="2"/>
  <c r="R754" i="2"/>
  <c r="R762" i="2"/>
  <c r="R770" i="2"/>
  <c r="R778" i="2"/>
  <c r="R786" i="2"/>
  <c r="R794" i="2"/>
  <c r="R802" i="2"/>
  <c r="R810" i="2"/>
  <c r="R818" i="2"/>
  <c r="R826" i="2"/>
  <c r="R834" i="2"/>
  <c r="R842" i="2"/>
  <c r="R850" i="2"/>
  <c r="R858" i="2"/>
  <c r="R866" i="2"/>
  <c r="R874" i="2"/>
  <c r="R882" i="2"/>
  <c r="R890" i="2"/>
  <c r="R898" i="2"/>
  <c r="R906" i="2"/>
  <c r="R914" i="2"/>
  <c r="R922" i="2"/>
  <c r="R930" i="2"/>
  <c r="R946" i="2"/>
  <c r="R954" i="2"/>
  <c r="R962" i="2"/>
  <c r="R970" i="2"/>
  <c r="R978" i="2"/>
  <c r="R986" i="2"/>
  <c r="R994" i="2"/>
  <c r="R1002" i="2"/>
  <c r="R1010" i="2"/>
  <c r="R1018" i="2"/>
  <c r="R1026" i="2"/>
  <c r="R1034" i="2"/>
  <c r="R1042" i="2"/>
  <c r="R1050" i="2"/>
  <c r="R1058" i="2"/>
  <c r="R1066" i="2"/>
  <c r="R1074" i="2"/>
  <c r="R1082" i="2"/>
  <c r="R1090" i="2"/>
  <c r="R1098" i="2"/>
  <c r="R1106" i="2"/>
  <c r="R1114" i="2"/>
  <c r="R1122" i="2"/>
  <c r="R1130" i="2"/>
  <c r="R1138" i="2"/>
  <c r="R1146" i="2"/>
  <c r="R1154" i="2"/>
  <c r="R1162" i="2"/>
  <c r="R1170" i="2"/>
  <c r="R1178" i="2"/>
  <c r="R1186" i="2"/>
  <c r="R1194" i="2"/>
  <c r="R1202" i="2"/>
  <c r="R1210" i="2"/>
  <c r="R1218" i="2"/>
  <c r="R1226" i="2"/>
  <c r="R1234" i="2"/>
  <c r="R1242" i="2"/>
  <c r="R1250" i="2"/>
  <c r="R1258" i="2"/>
  <c r="R1266" i="2"/>
  <c r="R1274" i="2"/>
  <c r="R1282" i="2"/>
  <c r="R1290" i="2"/>
  <c r="R1298" i="2"/>
  <c r="R1306" i="2"/>
  <c r="R1314" i="2"/>
  <c r="R1322" i="2"/>
  <c r="R1330" i="2"/>
  <c r="R1338" i="2"/>
  <c r="R1346" i="2"/>
  <c r="R1354" i="2"/>
  <c r="R1362" i="2"/>
  <c r="R1370" i="2"/>
  <c r="R1378" i="2"/>
  <c r="R1386" i="2"/>
  <c r="R1394" i="2"/>
  <c r="R1402" i="2"/>
  <c r="R1410" i="2"/>
  <c r="R1418" i="2"/>
  <c r="R1426" i="2"/>
  <c r="R1442" i="2"/>
  <c r="R1458" i="2"/>
  <c r="R1474" i="2"/>
  <c r="R1482" i="2"/>
  <c r="R1490" i="2"/>
  <c r="R1498" i="2"/>
  <c r="R1506" i="2"/>
  <c r="R1514" i="2"/>
  <c r="R1522" i="2"/>
  <c r="R1530" i="2"/>
  <c r="R1538" i="2"/>
  <c r="R1554" i="2"/>
  <c r="R1562" i="2"/>
  <c r="R1570" i="2"/>
  <c r="R1586" i="2"/>
  <c r="R1602" i="2"/>
  <c r="R1610" i="2"/>
  <c r="R1618" i="2"/>
  <c r="R1626" i="2"/>
  <c r="R1634" i="2"/>
  <c r="R1642" i="2"/>
  <c r="R1650" i="2"/>
  <c r="R1658" i="2"/>
  <c r="R1666" i="2"/>
  <c r="R1674" i="2"/>
  <c r="R1682" i="2"/>
  <c r="R1698" i="2"/>
  <c r="R1706" i="2"/>
  <c r="R1714" i="2"/>
  <c r="R1722" i="2"/>
  <c r="R1730" i="2"/>
  <c r="R1738" i="2"/>
  <c r="R1746" i="2"/>
  <c r="R1754" i="2"/>
  <c r="R1762" i="2"/>
  <c r="R1770" i="2"/>
  <c r="R1778" i="2"/>
  <c r="R1786" i="2"/>
  <c r="R1794" i="2"/>
  <c r="R1802" i="2"/>
  <c r="R1810" i="2"/>
  <c r="R1818" i="2"/>
  <c r="R1826" i="2"/>
  <c r="R1834" i="2"/>
  <c r="R1842" i="2"/>
  <c r="R1850" i="2"/>
  <c r="R1858" i="2"/>
  <c r="R1866" i="2"/>
  <c r="R1874" i="2"/>
  <c r="R1882" i="2"/>
  <c r="R1890" i="2"/>
  <c r="R1898" i="2"/>
  <c r="R1906" i="2"/>
  <c r="R1914" i="2"/>
  <c r="R1922" i="2"/>
  <c r="R1930" i="2"/>
  <c r="R1938" i="2"/>
  <c r="R1946" i="2"/>
  <c r="R1954" i="2"/>
  <c r="R1962" i="2"/>
  <c r="R1970" i="2"/>
  <c r="R1978" i="2"/>
  <c r="R1986" i="2"/>
  <c r="R1994" i="2"/>
  <c r="R2002" i="2"/>
  <c r="R2010" i="2"/>
  <c r="R1691" i="2"/>
  <c r="R470" i="2"/>
  <c r="R478" i="2"/>
  <c r="R486" i="2"/>
  <c r="R494" i="2"/>
  <c r="R502" i="2"/>
  <c r="R510" i="2"/>
  <c r="R518" i="2"/>
  <c r="R526" i="2"/>
  <c r="R534" i="2"/>
  <c r="R542" i="2"/>
  <c r="R550" i="2"/>
  <c r="R558" i="2"/>
  <c r="R566" i="2"/>
  <c r="R574" i="2"/>
  <c r="R582" i="2"/>
  <c r="R590" i="2"/>
  <c r="R598" i="2"/>
  <c r="R606" i="2"/>
  <c r="R614" i="2"/>
  <c r="R622" i="2"/>
  <c r="R638" i="2"/>
  <c r="R646" i="2"/>
  <c r="R654" i="2"/>
  <c r="R670" i="2"/>
  <c r="R678" i="2"/>
  <c r="R686" i="2"/>
  <c r="R694" i="2"/>
  <c r="R702" i="2"/>
  <c r="R710" i="2"/>
  <c r="R718" i="2"/>
  <c r="R726" i="2"/>
  <c r="R734" i="2"/>
  <c r="R742" i="2"/>
  <c r="R750" i="2"/>
  <c r="R758" i="2"/>
  <c r="R766" i="2"/>
  <c r="R774" i="2"/>
  <c r="R790" i="2"/>
  <c r="R798" i="2"/>
  <c r="R806" i="2"/>
  <c r="R814" i="2"/>
  <c r="R822" i="2"/>
  <c r="R838" i="2"/>
  <c r="R846" i="2"/>
  <c r="R862" i="2"/>
  <c r="R870" i="2"/>
  <c r="R878" i="2"/>
  <c r="R886" i="2"/>
  <c r="R910" i="2"/>
  <c r="R918" i="2"/>
  <c r="R926" i="2"/>
  <c r="R934" i="2"/>
  <c r="R942" i="2"/>
  <c r="R950" i="2"/>
  <c r="R966" i="2"/>
  <c r="R974" i="2"/>
  <c r="R982" i="2"/>
  <c r="R990" i="2"/>
  <c r="R998" i="2"/>
  <c r="R1006" i="2"/>
  <c r="R1014" i="2"/>
  <c r="R1022" i="2"/>
  <c r="R1030" i="2"/>
  <c r="R1038" i="2"/>
  <c r="R1046" i="2"/>
  <c r="R1054" i="2"/>
  <c r="R1062" i="2"/>
  <c r="R1070" i="2"/>
  <c r="R1078" i="2"/>
  <c r="R1086" i="2"/>
  <c r="R1094" i="2"/>
  <c r="R1102" i="2"/>
  <c r="R1110" i="2"/>
  <c r="R1118" i="2"/>
  <c r="R1126" i="2"/>
  <c r="R1134" i="2"/>
  <c r="R1142" i="2"/>
  <c r="R1150" i="2"/>
  <c r="R1158" i="2"/>
  <c r="R1166" i="2"/>
  <c r="R1174" i="2"/>
  <c r="R1182" i="2"/>
  <c r="R1190" i="2"/>
  <c r="R1198" i="2"/>
  <c r="R1206" i="2"/>
  <c r="R1214" i="2"/>
  <c r="R1222" i="2"/>
  <c r="R1230" i="2"/>
  <c r="R1238" i="2"/>
  <c r="R1254" i="2"/>
  <c r="R1262" i="2"/>
  <c r="R1286" i="2"/>
  <c r="R1294" i="2"/>
  <c r="R1302" i="2"/>
  <c r="R1318" i="2"/>
  <c r="R1326" i="2"/>
  <c r="R1350" i="2"/>
  <c r="R1358" i="2"/>
  <c r="R1366" i="2"/>
  <c r="R1382" i="2"/>
  <c r="R1390" i="2"/>
  <c r="R1406" i="2"/>
  <c r="R1422" i="2"/>
  <c r="R1438" i="2"/>
  <c r="R1454" i="2"/>
  <c r="R1470" i="2"/>
  <c r="R1486" i="2"/>
  <c r="R1502" i="2"/>
  <c r="R1518" i="2"/>
  <c r="R1534" i="2"/>
  <c r="R1550" i="2"/>
  <c r="R1566" i="2"/>
  <c r="R1582" i="2"/>
  <c r="R1598" i="2"/>
  <c r="R1614" i="2"/>
  <c r="R1630" i="2"/>
  <c r="R1646" i="2"/>
  <c r="R1662" i="2"/>
  <c r="R1678" i="2"/>
  <c r="R751" i="2"/>
  <c r="R759" i="2"/>
  <c r="R767" i="2"/>
  <c r="R775" i="2"/>
  <c r="R783" i="2"/>
  <c r="R791" i="2"/>
  <c r="R799" i="2"/>
  <c r="R807" i="2"/>
  <c r="R815" i="2"/>
  <c r="R823" i="2"/>
  <c r="R831" i="2"/>
  <c r="R839" i="2"/>
  <c r="R847" i="2"/>
  <c r="R855" i="2"/>
  <c r="R871" i="2"/>
  <c r="R879" i="2"/>
  <c r="R887" i="2"/>
  <c r="R895" i="2"/>
  <c r="R911" i="2"/>
  <c r="R919" i="2"/>
  <c r="R927" i="2"/>
  <c r="R935" i="2"/>
  <c r="R943" i="2"/>
  <c r="R951" i="2"/>
  <c r="R959" i="2"/>
  <c r="R983" i="2"/>
  <c r="R991" i="2"/>
  <c r="R999" i="2"/>
  <c r="R1007" i="2"/>
  <c r="R1015" i="2"/>
  <c r="R1023" i="2"/>
  <c r="R1031" i="2"/>
  <c r="R1039" i="2"/>
  <c r="R1047" i="2"/>
  <c r="R1055" i="2"/>
  <c r="R1063" i="2"/>
  <c r="R1071" i="2"/>
  <c r="R1079" i="2"/>
  <c r="R1087" i="2"/>
  <c r="R1095" i="2"/>
  <c r="R1103" i="2"/>
  <c r="R1111" i="2"/>
  <c r="R1119" i="2"/>
  <c r="R1127" i="2"/>
  <c r="R1135" i="2"/>
  <c r="R1143" i="2"/>
  <c r="R1151" i="2"/>
  <c r="R1159" i="2"/>
  <c r="R1167" i="2"/>
  <c r="R1175" i="2"/>
  <c r="R1183" i="2"/>
  <c r="R1191" i="2"/>
  <c r="R1199" i="2"/>
  <c r="R1207" i="2"/>
  <c r="R1215" i="2"/>
  <c r="R1223" i="2"/>
  <c r="R1247" i="2"/>
  <c r="R1255" i="2"/>
  <c r="R1263" i="2"/>
  <c r="R1279" i="2"/>
  <c r="R1287" i="2"/>
  <c r="R1311" i="2"/>
  <c r="R1319" i="2"/>
  <c r="R1327" i="2"/>
  <c r="R1343" i="2"/>
  <c r="R1351" i="2"/>
  <c r="R1375" i="2"/>
  <c r="R1383" i="2"/>
  <c r="R1391" i="2"/>
  <c r="R1399" i="2"/>
  <c r="R1415" i="2"/>
  <c r="R1423" i="2"/>
  <c r="R1431" i="2"/>
  <c r="R1447" i="2"/>
  <c r="R1455" i="2"/>
  <c r="R1463" i="2"/>
  <c r="R1479" i="2"/>
  <c r="R1487" i="2"/>
  <c r="R1495" i="2"/>
  <c r="R1511" i="2"/>
  <c r="R1519" i="2"/>
  <c r="R1527" i="2"/>
  <c r="R1543" i="2"/>
  <c r="R1551" i="2"/>
  <c r="R1559" i="2"/>
  <c r="R1575" i="2"/>
  <c r="R1583" i="2"/>
  <c r="R1591" i="2"/>
  <c r="R1607" i="2"/>
  <c r="R1615" i="2"/>
  <c r="R1623" i="2"/>
  <c r="R1639" i="2"/>
  <c r="R1647" i="2"/>
  <c r="R1655" i="2"/>
  <c r="R1671" i="2"/>
  <c r="R1679" i="2"/>
  <c r="R1687" i="2"/>
  <c r="Q2013" i="2"/>
  <c r="T1424" i="2" l="1"/>
  <c r="V1424" i="2" s="1"/>
  <c r="S1424" i="2"/>
  <c r="T532" i="2"/>
  <c r="V532" i="2" s="1"/>
  <c r="S532" i="2"/>
  <c r="T1415" i="2"/>
  <c r="V1415" i="2" s="1"/>
  <c r="S1415" i="2"/>
  <c r="T1087" i="2"/>
  <c r="V1087" i="2" s="1"/>
  <c r="S1087" i="2"/>
  <c r="T799" i="2"/>
  <c r="V799" i="2" s="1"/>
  <c r="S799" i="2"/>
  <c r="T1214" i="2"/>
  <c r="V1214" i="2" s="1"/>
  <c r="S1214" i="2"/>
  <c r="T870" i="2"/>
  <c r="V870" i="2" s="1"/>
  <c r="S870" i="2"/>
  <c r="T574" i="2"/>
  <c r="S574" i="2"/>
  <c r="T1810" i="2"/>
  <c r="V1810" i="2" s="1"/>
  <c r="S1810" i="2"/>
  <c r="T1370" i="2"/>
  <c r="V1370" i="2" s="1"/>
  <c r="S1370" i="2"/>
  <c r="T1178" i="2"/>
  <c r="V1178" i="2" s="1"/>
  <c r="S1178" i="2"/>
  <c r="T786" i="2"/>
  <c r="V786" i="2" s="1"/>
  <c r="S786" i="2"/>
  <c r="T1753" i="2"/>
  <c r="V1753" i="2" s="1"/>
  <c r="S1753" i="2"/>
  <c r="T1473" i="2"/>
  <c r="V1473" i="2" s="1"/>
  <c r="S1473" i="2"/>
  <c r="T1081" i="2"/>
  <c r="V1081" i="2" s="1"/>
  <c r="S1081" i="2"/>
  <c r="T777" i="2"/>
  <c r="S777" i="2"/>
  <c r="T1992" i="2"/>
  <c r="V1992" i="2" s="1"/>
  <c r="S1992" i="2"/>
  <c r="T615" i="2"/>
  <c r="V615" i="2" s="1"/>
  <c r="S615" i="2"/>
  <c r="T1446" i="2"/>
  <c r="V1446" i="2" s="1"/>
  <c r="S1446" i="2"/>
  <c r="T310" i="2"/>
  <c r="V310" i="2" s="1"/>
  <c r="S310" i="2"/>
  <c r="T54" i="2"/>
  <c r="V54" i="2" s="1"/>
  <c r="S54" i="2"/>
  <c r="T1224" i="2"/>
  <c r="V1224" i="2" s="1"/>
  <c r="S1224" i="2"/>
  <c r="T968" i="2"/>
  <c r="V968" i="2" s="1"/>
  <c r="S968" i="2"/>
  <c r="T712" i="2"/>
  <c r="S712" i="2"/>
  <c r="T392" i="2"/>
  <c r="V392" i="2" s="1"/>
  <c r="S392" i="2"/>
  <c r="T136" i="2"/>
  <c r="V136" i="2" s="1"/>
  <c r="S136" i="2"/>
  <c r="T279" i="2"/>
  <c r="V279" i="2" s="1"/>
  <c r="S279" i="2"/>
  <c r="T829" i="2"/>
  <c r="V829" i="2" s="1"/>
  <c r="S829" i="2"/>
  <c r="T317" i="2"/>
  <c r="V317" i="2" s="1"/>
  <c r="S317" i="2"/>
  <c r="T1205" i="2"/>
  <c r="V1205" i="2" s="1"/>
  <c r="S1205" i="2"/>
  <c r="T357" i="2"/>
  <c r="V357" i="2" s="1"/>
  <c r="S357" i="2"/>
  <c r="T1053" i="2"/>
  <c r="V1053" i="2" s="1"/>
  <c r="S1053" i="2"/>
  <c r="T13" i="2"/>
  <c r="V13" i="2" s="1"/>
  <c r="S13" i="2"/>
  <c r="T449" i="2"/>
  <c r="V449" i="2" s="1"/>
  <c r="S449" i="2"/>
  <c r="T1776" i="2"/>
  <c r="V1776" i="2" s="1"/>
  <c r="S1776" i="2"/>
  <c r="T1966" i="2"/>
  <c r="S1966" i="2"/>
  <c r="T212" i="2"/>
  <c r="V212" i="2" s="1"/>
  <c r="S212" i="2"/>
  <c r="T60" i="2"/>
  <c r="V60" i="2" s="1"/>
  <c r="S60" i="2"/>
  <c r="Y60" i="2" s="1"/>
  <c r="T1957" i="2"/>
  <c r="V1957" i="2" s="1"/>
  <c r="S1957" i="2"/>
  <c r="T1629" i="2"/>
  <c r="S1629" i="2"/>
  <c r="T1844" i="2"/>
  <c r="V1844" i="2" s="1"/>
  <c r="S1844" i="2"/>
  <c r="T1524" i="2"/>
  <c r="V1524" i="2" s="1"/>
  <c r="S1524" i="2"/>
  <c r="T772" i="2"/>
  <c r="V772" i="2" s="1"/>
  <c r="S772" i="2"/>
  <c r="T1579" i="2"/>
  <c r="S1579" i="2"/>
  <c r="T323" i="2"/>
  <c r="V323" i="2" s="1"/>
  <c r="S323" i="2"/>
  <c r="T1044" i="2"/>
  <c r="V1044" i="2" s="1"/>
  <c r="S1044" i="2"/>
  <c r="T788" i="2"/>
  <c r="V788" i="2" s="1"/>
  <c r="S788" i="2"/>
  <c r="T771" i="2"/>
  <c r="S771" i="2"/>
  <c r="T105" i="2"/>
  <c r="V105" i="2" s="1"/>
  <c r="S105" i="2"/>
  <c r="T1399" i="2"/>
  <c r="V1399" i="2" s="1"/>
  <c r="S1399" i="2"/>
  <c r="T1015" i="2"/>
  <c r="S1015" i="2"/>
  <c r="T1518" i="2"/>
  <c r="V1518" i="2" s="1"/>
  <c r="S1518" i="2"/>
  <c r="T1078" i="2"/>
  <c r="V1078" i="2" s="1"/>
  <c r="S1078" i="2"/>
  <c r="T710" i="2"/>
  <c r="V710" i="2" s="1"/>
  <c r="S710" i="2"/>
  <c r="T1930" i="2"/>
  <c r="S1930" i="2"/>
  <c r="T1602" i="2"/>
  <c r="V1602" i="2" s="1"/>
  <c r="S1602" i="2"/>
  <c r="T1298" i="2"/>
  <c r="V1298" i="2" s="1"/>
  <c r="S1298" i="2"/>
  <c r="T1042" i="2"/>
  <c r="V1042" i="2" s="1"/>
  <c r="S1042" i="2"/>
  <c r="T1937" i="2"/>
  <c r="V1937" i="2" s="1"/>
  <c r="S1937" i="2"/>
  <c r="T1745" i="2"/>
  <c r="S1745" i="2"/>
  <c r="T1401" i="2"/>
  <c r="V1401" i="2" s="1"/>
  <c r="S1401" i="2"/>
  <c r="T969" i="2"/>
  <c r="V969" i="2" s="1"/>
  <c r="S969" i="2"/>
  <c r="T625" i="2"/>
  <c r="V625" i="2" s="1"/>
  <c r="S625" i="2"/>
  <c r="T735" i="2"/>
  <c r="S735" i="2"/>
  <c r="T1782" i="2"/>
  <c r="V1782" i="2" s="1"/>
  <c r="S1782" i="2"/>
  <c r="T854" i="2"/>
  <c r="V854" i="2" s="1"/>
  <c r="S854" i="2"/>
  <c r="T46" i="2"/>
  <c r="V46" i="2" s="1"/>
  <c r="S46" i="2"/>
  <c r="T1216" i="2"/>
  <c r="V1216" i="2" s="1"/>
  <c r="S1216" i="2"/>
  <c r="T960" i="2"/>
  <c r="V960" i="2" s="1"/>
  <c r="S960" i="2"/>
  <c r="T640" i="2"/>
  <c r="V640" i="2" s="1"/>
  <c r="S640" i="2"/>
  <c r="T256" i="2"/>
  <c r="V256" i="2" s="1"/>
  <c r="S256" i="2"/>
  <c r="T399" i="2"/>
  <c r="V399" i="2" s="1"/>
  <c r="S399" i="2"/>
  <c r="T79" i="2"/>
  <c r="V79" i="2" s="1"/>
  <c r="S79" i="2"/>
  <c r="T429" i="2"/>
  <c r="V429" i="2" s="1"/>
  <c r="S429" i="2"/>
  <c r="T1429" i="2"/>
  <c r="V1429" i="2" s="1"/>
  <c r="S1429" i="2"/>
  <c r="T965" i="2"/>
  <c r="V965" i="2" s="1"/>
  <c r="S965" i="2"/>
  <c r="T101" i="2"/>
  <c r="V101" i="2" s="1"/>
  <c r="S101" i="2"/>
  <c r="T1461" i="2"/>
  <c r="V1461" i="2" s="1"/>
  <c r="S1461" i="2"/>
  <c r="T1325" i="2"/>
  <c r="V1325" i="2" s="1"/>
  <c r="S1325" i="2"/>
  <c r="T1181" i="2"/>
  <c r="V1181" i="2" s="1"/>
  <c r="S1181" i="2"/>
  <c r="T1029" i="2"/>
  <c r="V1029" i="2" s="1"/>
  <c r="S1029" i="2"/>
  <c r="T853" i="2"/>
  <c r="V853" i="2" s="1"/>
  <c r="S853" i="2"/>
  <c r="T557" i="2"/>
  <c r="V557" i="2" s="1"/>
  <c r="S557" i="2"/>
  <c r="T245" i="2"/>
  <c r="V245" i="2" s="1"/>
  <c r="S245" i="2"/>
  <c r="T1975" i="2"/>
  <c r="V1975" i="2" s="1"/>
  <c r="S1975" i="2"/>
  <c r="T441" i="2"/>
  <c r="V441" i="2" s="1"/>
  <c r="S441" i="2"/>
  <c r="T377" i="2"/>
  <c r="V377" i="2" s="1"/>
  <c r="S377" i="2"/>
  <c r="T1960" i="2"/>
  <c r="V1960" i="2" s="1"/>
  <c r="S1960" i="2"/>
  <c r="T1896" i="2"/>
  <c r="V1896" i="2" s="1"/>
  <c r="S1896" i="2"/>
  <c r="T1832" i="2"/>
  <c r="V1832" i="2" s="1"/>
  <c r="S1832" i="2"/>
  <c r="T1768" i="2"/>
  <c r="V1768" i="2" s="1"/>
  <c r="S1768" i="2"/>
  <c r="T1704" i="2"/>
  <c r="V1704" i="2" s="1"/>
  <c r="S1704" i="2"/>
  <c r="T1640" i="2"/>
  <c r="V1640" i="2" s="1"/>
  <c r="S1640" i="2"/>
  <c r="T1576" i="2"/>
  <c r="V1576" i="2" s="1"/>
  <c r="S1576" i="2"/>
  <c r="T1512" i="2"/>
  <c r="V1512" i="2" s="1"/>
  <c r="S1512" i="2"/>
  <c r="T1959" i="2"/>
  <c r="V1959" i="2" s="1"/>
  <c r="S1959" i="2"/>
  <c r="T1902" i="2"/>
  <c r="V1902" i="2" s="1"/>
  <c r="S1902" i="2"/>
  <c r="T1791" i="2"/>
  <c r="V1791" i="2" s="1"/>
  <c r="S1791" i="2"/>
  <c r="T1694" i="2"/>
  <c r="V1694" i="2" s="1"/>
  <c r="S1694" i="2"/>
  <c r="T180" i="2"/>
  <c r="V180" i="2" s="1"/>
  <c r="S180" i="2"/>
  <c r="T19" i="2"/>
  <c r="V19" i="2" s="1"/>
  <c r="S19" i="2"/>
  <c r="T204" i="2"/>
  <c r="V204" i="2" s="1"/>
  <c r="S204" i="2"/>
  <c r="Y204" i="2" s="1"/>
  <c r="T12" i="2"/>
  <c r="V12" i="2" s="1"/>
  <c r="S12" i="2"/>
  <c r="Y12" i="2" s="1"/>
  <c r="T284" i="2"/>
  <c r="V284" i="2" s="1"/>
  <c r="S284" i="2"/>
  <c r="T20" i="2"/>
  <c r="V20" i="2" s="1"/>
  <c r="S20" i="2"/>
  <c r="T1239" i="2"/>
  <c r="V1239" i="2" s="1"/>
  <c r="S1239" i="2"/>
  <c r="T148" i="2"/>
  <c r="V148" i="2" s="1"/>
  <c r="S148" i="2"/>
  <c r="T1710" i="2"/>
  <c r="V1710" i="2" s="1"/>
  <c r="S1710" i="2"/>
  <c r="T1876" i="2"/>
  <c r="V1876" i="2" s="1"/>
  <c r="S1876" i="2"/>
  <c r="T1949" i="2"/>
  <c r="V1949" i="2" s="1"/>
  <c r="S1949" i="2"/>
  <c r="T1885" i="2"/>
  <c r="V1885" i="2" s="1"/>
  <c r="S1885" i="2"/>
  <c r="T1821" i="2"/>
  <c r="V1821" i="2" s="1"/>
  <c r="S1821" i="2"/>
  <c r="T1749" i="2"/>
  <c r="V1749" i="2" s="1"/>
  <c r="S1749" i="2"/>
  <c r="T1685" i="2"/>
  <c r="V1685" i="2" s="1"/>
  <c r="S1685" i="2"/>
  <c r="T1621" i="2"/>
  <c r="V1621" i="2" s="1"/>
  <c r="S1621" i="2"/>
  <c r="T1557" i="2"/>
  <c r="V1557" i="2" s="1"/>
  <c r="S1557" i="2"/>
  <c r="T1956" i="2"/>
  <c r="V1956" i="2" s="1"/>
  <c r="S1956" i="2"/>
  <c r="T1916" i="2"/>
  <c r="V1916" i="2" s="1"/>
  <c r="S1916" i="2"/>
  <c r="T1836" i="2"/>
  <c r="V1836" i="2" s="1"/>
  <c r="S1836" i="2"/>
  <c r="T1772" i="2"/>
  <c r="V1772" i="2" s="1"/>
  <c r="S1772" i="2"/>
  <c r="T1708" i="2"/>
  <c r="V1708" i="2" s="1"/>
  <c r="S1708" i="2"/>
  <c r="T1644" i="2"/>
  <c r="V1644" i="2" s="1"/>
  <c r="S1644" i="2"/>
  <c r="T1580" i="2"/>
  <c r="V1580" i="2" s="1"/>
  <c r="S1580" i="2"/>
  <c r="T1516" i="2"/>
  <c r="V1516" i="2" s="1"/>
  <c r="S1516" i="2"/>
  <c r="T1452" i="2"/>
  <c r="V1452" i="2" s="1"/>
  <c r="S1452" i="2"/>
  <c r="T1372" i="2"/>
  <c r="V1372" i="2" s="1"/>
  <c r="S1372" i="2"/>
  <c r="T1308" i="2"/>
  <c r="V1308" i="2" s="1"/>
  <c r="S1308" i="2"/>
  <c r="T1244" i="2"/>
  <c r="V1244" i="2" s="1"/>
  <c r="S1244" i="2"/>
  <c r="T1931" i="2"/>
  <c r="V1931" i="2" s="1"/>
  <c r="S1931" i="2"/>
  <c r="T773" i="2"/>
  <c r="V773" i="2" s="1"/>
  <c r="S773" i="2"/>
  <c r="T1583" i="2"/>
  <c r="S1583" i="2"/>
  <c r="T1023" i="2"/>
  <c r="S1023" i="2"/>
  <c r="T1534" i="2"/>
  <c r="V1534" i="2" s="1"/>
  <c r="S1534" i="2"/>
  <c r="T950" i="2"/>
  <c r="V950" i="2" s="1"/>
  <c r="S950" i="2"/>
  <c r="T2002" i="2"/>
  <c r="V2002" i="2" s="1"/>
  <c r="S2002" i="2"/>
  <c r="T1522" i="2"/>
  <c r="V1522" i="2" s="1"/>
  <c r="S1522" i="2"/>
  <c r="T986" i="2"/>
  <c r="V986" i="2" s="1"/>
  <c r="S986" i="2"/>
  <c r="T1817" i="2"/>
  <c r="V1817" i="2" s="1"/>
  <c r="S1817" i="2"/>
  <c r="T1273" i="2"/>
  <c r="V1273" i="2" s="1"/>
  <c r="S1273" i="2"/>
  <c r="T633" i="2"/>
  <c r="V633" i="2" s="1"/>
  <c r="S633" i="2"/>
  <c r="T551" i="2"/>
  <c r="V551" i="2" s="1"/>
  <c r="S551" i="2"/>
  <c r="T902" i="2"/>
  <c r="V902" i="2" s="1"/>
  <c r="S902" i="2"/>
  <c r="T182" i="2"/>
  <c r="V182" i="2" s="1"/>
  <c r="S182" i="2"/>
  <c r="Y182" i="2" s="1"/>
  <c r="T1288" i="2"/>
  <c r="V1288" i="2" s="1"/>
  <c r="S1288" i="2"/>
  <c r="T904" i="2"/>
  <c r="V904" i="2" s="1"/>
  <c r="S904" i="2"/>
  <c r="T456" i="2"/>
  <c r="V456" i="2" s="1"/>
  <c r="S456" i="2"/>
  <c r="T8" i="2"/>
  <c r="V8" i="2" s="1"/>
  <c r="S8" i="2"/>
  <c r="T87" i="2"/>
  <c r="S87" i="2"/>
  <c r="T69" i="2"/>
  <c r="V69" i="2" s="1"/>
  <c r="S69" i="2"/>
  <c r="T813" i="2"/>
  <c r="V813" i="2" s="1"/>
  <c r="S813" i="2"/>
  <c r="T1197" i="2"/>
  <c r="V1197" i="2" s="1"/>
  <c r="S1197" i="2"/>
  <c r="T1799" i="2"/>
  <c r="V1799" i="2" s="1"/>
  <c r="S1799" i="2"/>
  <c r="T1968" i="2"/>
  <c r="V1968" i="2" s="1"/>
  <c r="S1968" i="2"/>
  <c r="T1584" i="2"/>
  <c r="V1584" i="2" s="1"/>
  <c r="S1584" i="2"/>
  <c r="T51" i="2"/>
  <c r="V51" i="2" s="1"/>
  <c r="S51" i="2"/>
  <c r="T196" i="2"/>
  <c r="S196" i="2"/>
  <c r="T1693" i="2"/>
  <c r="V1693" i="2" s="1"/>
  <c r="S1693" i="2"/>
  <c r="T1780" i="2"/>
  <c r="V1780" i="2" s="1"/>
  <c r="S1780" i="2"/>
  <c r="T1316" i="2"/>
  <c r="V1316" i="2" s="1"/>
  <c r="S1316" i="2"/>
  <c r="T915" i="2"/>
  <c r="V915" i="2" s="1"/>
  <c r="S915" i="2"/>
  <c r="T626" i="2"/>
  <c r="V626" i="2" s="1"/>
  <c r="S626" i="2"/>
  <c r="T852" i="2"/>
  <c r="V852" i="2" s="1"/>
  <c r="S852" i="2"/>
  <c r="T516" i="2"/>
  <c r="V516" i="2" s="1"/>
  <c r="S516" i="2"/>
  <c r="T1307" i="2"/>
  <c r="V1307" i="2" s="1"/>
  <c r="S1307" i="2"/>
  <c r="T339" i="2"/>
  <c r="V339" i="2" s="1"/>
  <c r="S339" i="2"/>
  <c r="T1803" i="2"/>
  <c r="V1803" i="2" s="1"/>
  <c r="S1803" i="2"/>
  <c r="T1427" i="2"/>
  <c r="V1427" i="2" s="1"/>
  <c r="S1427" i="2"/>
  <c r="T1043" i="2"/>
  <c r="S1043" i="2"/>
  <c r="T235" i="2"/>
  <c r="V235" i="2" s="1"/>
  <c r="S235" i="2"/>
  <c r="T1464" i="2"/>
  <c r="V1464" i="2" s="1"/>
  <c r="S1464" i="2"/>
  <c r="T1575" i="2"/>
  <c r="V1575" i="2" s="1"/>
  <c r="S1575" i="2"/>
  <c r="T1079" i="2"/>
  <c r="V1079" i="2" s="1"/>
  <c r="S1079" i="2"/>
  <c r="T1390" i="2"/>
  <c r="V1390" i="2" s="1"/>
  <c r="S1390" i="2"/>
  <c r="T942" i="2"/>
  <c r="V942" i="2" s="1"/>
  <c r="S942" i="2"/>
  <c r="T502" i="2"/>
  <c r="V502" i="2" s="1"/>
  <c r="S502" i="2"/>
  <c r="T1666" i="2"/>
  <c r="S1666" i="2"/>
  <c r="T1170" i="2"/>
  <c r="V1170" i="2" s="1"/>
  <c r="S1170" i="2"/>
  <c r="T778" i="2"/>
  <c r="V778" i="2" s="1"/>
  <c r="S778" i="2"/>
  <c r="T1681" i="2"/>
  <c r="V1681" i="2" s="1"/>
  <c r="S1681" i="2"/>
  <c r="T1265" i="2"/>
  <c r="S1265" i="2"/>
  <c r="T833" i="2"/>
  <c r="V833" i="2" s="1"/>
  <c r="S833" i="2"/>
  <c r="T1984" i="2"/>
  <c r="V1984" i="2" s="1"/>
  <c r="S1984" i="2"/>
  <c r="T479" i="2"/>
  <c r="V479" i="2" s="1"/>
  <c r="S479" i="2"/>
  <c r="T366" i="2"/>
  <c r="S366" i="2"/>
  <c r="T1934" i="2"/>
  <c r="V1934" i="2" s="1"/>
  <c r="S1934" i="2"/>
  <c r="T1152" i="2"/>
  <c r="V1152" i="2" s="1"/>
  <c r="S1152" i="2"/>
  <c r="T768" i="2"/>
  <c r="V768" i="2" s="1"/>
  <c r="S768" i="2"/>
  <c r="T448" i="2"/>
  <c r="V448" i="2" s="1"/>
  <c r="S448" i="2"/>
  <c r="T64" i="2"/>
  <c r="V64" i="2" s="1"/>
  <c r="S64" i="2"/>
  <c r="Y64" i="2" s="1"/>
  <c r="T143" i="2"/>
  <c r="V143" i="2" s="1"/>
  <c r="S143" i="2"/>
  <c r="T309" i="2"/>
  <c r="V309" i="2" s="1"/>
  <c r="S309" i="2"/>
  <c r="T1077" i="2"/>
  <c r="V1077" i="2" s="1"/>
  <c r="S1077" i="2"/>
  <c r="T1295" i="2"/>
  <c r="V1295" i="2" s="1"/>
  <c r="S1295" i="2"/>
  <c r="T1279" i="2"/>
  <c r="V1279" i="2" s="1"/>
  <c r="S1279" i="2"/>
  <c r="T919" i="2"/>
  <c r="V919" i="2" s="1"/>
  <c r="S919" i="2"/>
  <c r="T1486" i="2"/>
  <c r="V1486" i="2" s="1"/>
  <c r="S1486" i="2"/>
  <c r="T1062" i="2"/>
  <c r="V1062" i="2" s="1"/>
  <c r="S1062" i="2"/>
  <c r="T694" i="2"/>
  <c r="V694" i="2" s="1"/>
  <c r="S694" i="2"/>
  <c r="T1914" i="2"/>
  <c r="V1914" i="2" s="1"/>
  <c r="S1914" i="2"/>
  <c r="T1498" i="2"/>
  <c r="V1498" i="2" s="1"/>
  <c r="S1498" i="2"/>
  <c r="T1218" i="2"/>
  <c r="V1218" i="2" s="1"/>
  <c r="S1218" i="2"/>
  <c r="T962" i="2"/>
  <c r="V962" i="2" s="1"/>
  <c r="S962" i="2"/>
  <c r="T1921" i="2"/>
  <c r="V1921" i="2" s="1"/>
  <c r="S1921" i="2"/>
  <c r="T1593" i="2"/>
  <c r="V1593" i="2" s="1"/>
  <c r="S1593" i="2"/>
  <c r="T1145" i="2"/>
  <c r="V1145" i="2" s="1"/>
  <c r="S1145" i="2"/>
  <c r="T673" i="2"/>
  <c r="V673" i="2" s="1"/>
  <c r="S673" i="2"/>
  <c r="T591" i="2"/>
  <c r="V591" i="2" s="1"/>
  <c r="S591" i="2"/>
  <c r="T1854" i="2"/>
  <c r="V1854" i="2" s="1"/>
  <c r="S1854" i="2"/>
  <c r="T397" i="2"/>
  <c r="V397" i="2" s="1"/>
  <c r="S397" i="2"/>
  <c r="Y397" i="2" s="1"/>
  <c r="T1495" i="2"/>
  <c r="V1495" i="2" s="1"/>
  <c r="S1495" i="2"/>
  <c r="T1151" i="2"/>
  <c r="S1151" i="2"/>
  <c r="T1662" i="2"/>
  <c r="S1662" i="2"/>
  <c r="T1150" i="2"/>
  <c r="V1150" i="2" s="1"/>
  <c r="S1150" i="2"/>
  <c r="T790" i="2"/>
  <c r="V790" i="2" s="1"/>
  <c r="S790" i="2"/>
  <c r="T510" i="2"/>
  <c r="S510" i="2"/>
  <c r="T1746" i="2"/>
  <c r="V1746" i="2" s="1"/>
  <c r="S1746" i="2"/>
  <c r="T1442" i="2"/>
  <c r="V1442" i="2" s="1"/>
  <c r="S1442" i="2"/>
  <c r="T1114" i="2"/>
  <c r="V1114" i="2" s="1"/>
  <c r="S1114" i="2"/>
  <c r="T850" i="2"/>
  <c r="V850" i="2" s="1"/>
  <c r="S850" i="2"/>
  <c r="T1881" i="2"/>
  <c r="V1881" i="2" s="1"/>
  <c r="S1881" i="2"/>
  <c r="T1545" i="2"/>
  <c r="V1545" i="2" s="1"/>
  <c r="S1545" i="2"/>
  <c r="T1185" i="2"/>
  <c r="V1185" i="2" s="1"/>
  <c r="S1185" i="2"/>
  <c r="T849" i="2"/>
  <c r="V849" i="2" s="1"/>
  <c r="S849" i="2"/>
  <c r="T505" i="2"/>
  <c r="S505" i="2"/>
  <c r="T743" i="2"/>
  <c r="V743" i="2" s="1"/>
  <c r="S743" i="2"/>
  <c r="T1926" i="2"/>
  <c r="V1926" i="2" s="1"/>
  <c r="S1926" i="2"/>
  <c r="T438" i="2"/>
  <c r="V438" i="2" s="1"/>
  <c r="S438" i="2"/>
  <c r="T118" i="2"/>
  <c r="V118" i="2" s="1"/>
  <c r="S118" i="2"/>
  <c r="T1352" i="2"/>
  <c r="V1352" i="2" s="1"/>
  <c r="S1352" i="2"/>
  <c r="T1032" i="2"/>
  <c r="V1032" i="2" s="1"/>
  <c r="S1032" i="2"/>
  <c r="T648" i="2"/>
  <c r="V648" i="2" s="1"/>
  <c r="S648" i="2"/>
  <c r="T328" i="2"/>
  <c r="V328" i="2" s="1"/>
  <c r="S328" i="2"/>
  <c r="T72" i="2"/>
  <c r="V72" i="2" s="1"/>
  <c r="S72" i="2"/>
  <c r="T215" i="2"/>
  <c r="V215" i="2" s="1"/>
  <c r="S215" i="2"/>
  <c r="T693" i="2"/>
  <c r="V693" i="2" s="1"/>
  <c r="S693" i="2"/>
  <c r="T197" i="2"/>
  <c r="S197" i="2"/>
  <c r="T1093" i="2"/>
  <c r="V1093" i="2" s="1"/>
  <c r="S1093" i="2"/>
  <c r="T1477" i="2"/>
  <c r="V1477" i="2" s="1"/>
  <c r="S1477" i="2"/>
  <c r="T597" i="2"/>
  <c r="V597" i="2" s="1"/>
  <c r="S597" i="2"/>
  <c r="T1033" i="2"/>
  <c r="V1033" i="2" s="1"/>
  <c r="S1033" i="2"/>
  <c r="T1840" i="2"/>
  <c r="V1840" i="2" s="1"/>
  <c r="S1840" i="2"/>
  <c r="T1520" i="2"/>
  <c r="V1520" i="2" s="1"/>
  <c r="S1520" i="2"/>
  <c r="T1727" i="2"/>
  <c r="V1727" i="2" s="1"/>
  <c r="S1727" i="2"/>
  <c r="T324" i="2"/>
  <c r="S324" i="2"/>
  <c r="T1900" i="2"/>
  <c r="V1900" i="2" s="1"/>
  <c r="S1900" i="2"/>
  <c r="T1757" i="2"/>
  <c r="V1757" i="2" s="1"/>
  <c r="S1757" i="2"/>
  <c r="T1940" i="2"/>
  <c r="V1940" i="2" s="1"/>
  <c r="S1940" i="2"/>
  <c r="T1588" i="2"/>
  <c r="S1588" i="2"/>
  <c r="T1252" i="2"/>
  <c r="V1252" i="2" s="1"/>
  <c r="S1252" i="2"/>
  <c r="T1379" i="2"/>
  <c r="V1379" i="2" s="1"/>
  <c r="S1379" i="2"/>
  <c r="T547" i="2"/>
  <c r="V547" i="2" s="1"/>
  <c r="S547" i="2"/>
  <c r="T1108" i="2"/>
  <c r="V1108" i="2" s="1"/>
  <c r="S1108" i="2"/>
  <c r="T916" i="2"/>
  <c r="V916" i="2" s="1"/>
  <c r="S916" i="2"/>
  <c r="T652" i="2"/>
  <c r="V652" i="2" s="1"/>
  <c r="S652" i="2"/>
  <c r="T1771" i="2"/>
  <c r="V1771" i="2" s="1"/>
  <c r="S1771" i="2"/>
  <c r="T971" i="2"/>
  <c r="S971" i="2"/>
  <c r="T131" i="2"/>
  <c r="V131" i="2" s="1"/>
  <c r="S131" i="2"/>
  <c r="T1955" i="2"/>
  <c r="V1955" i="2" s="1"/>
  <c r="S1955" i="2"/>
  <c r="T1563" i="2"/>
  <c r="V1563" i="2" s="1"/>
  <c r="S1563" i="2"/>
  <c r="T1155" i="2"/>
  <c r="S1155" i="2"/>
  <c r="T707" i="2"/>
  <c r="V707" i="2" s="1"/>
  <c r="S707" i="2"/>
  <c r="T387" i="2"/>
  <c r="V387" i="2" s="1"/>
  <c r="S387" i="2"/>
  <c r="T546" i="2"/>
  <c r="V546" i="2" s="1"/>
  <c r="S546" i="2"/>
  <c r="T506" i="2"/>
  <c r="V506" i="2" s="1"/>
  <c r="S506" i="2"/>
  <c r="T378" i="2"/>
  <c r="V378" i="2" s="1"/>
  <c r="S378" i="2"/>
  <c r="T186" i="2"/>
  <c r="V186" i="2" s="1"/>
  <c r="S186" i="2"/>
  <c r="T122" i="2"/>
  <c r="V122" i="2" s="1"/>
  <c r="S122" i="2"/>
  <c r="T58" i="2"/>
  <c r="V58" i="2" s="1"/>
  <c r="S58" i="2"/>
  <c r="T41" i="2"/>
  <c r="V41" i="2" s="1"/>
  <c r="S41" i="2"/>
  <c r="T1311" i="2"/>
  <c r="V1311" i="2" s="1"/>
  <c r="S1311" i="2"/>
  <c r="T935" i="2"/>
  <c r="V935" i="2" s="1"/>
  <c r="S935" i="2"/>
  <c r="T1646" i="2"/>
  <c r="V1646" i="2" s="1"/>
  <c r="S1646" i="2"/>
  <c r="T1142" i="2"/>
  <c r="V1142" i="2" s="1"/>
  <c r="S1142" i="2"/>
  <c r="T774" i="2"/>
  <c r="V774" i="2" s="1"/>
  <c r="S774" i="2"/>
  <c r="T1994" i="2"/>
  <c r="V1994" i="2" s="1"/>
  <c r="S1994" i="2"/>
  <c r="T1738" i="2"/>
  <c r="V1738" i="2" s="1"/>
  <c r="S1738" i="2"/>
  <c r="T1362" i="2"/>
  <c r="V1362" i="2" s="1"/>
  <c r="S1362" i="2"/>
  <c r="T978" i="2"/>
  <c r="V978" i="2" s="1"/>
  <c r="S978" i="2"/>
  <c r="T2001" i="2"/>
  <c r="V2001" i="2" s="1"/>
  <c r="S2001" i="2"/>
  <c r="T1617" i="2"/>
  <c r="V1617" i="2" s="1"/>
  <c r="S1617" i="2"/>
  <c r="T1329" i="2"/>
  <c r="V1329" i="2" s="1"/>
  <c r="S1329" i="2"/>
  <c r="T905" i="2"/>
  <c r="V905" i="2" s="1"/>
  <c r="S905" i="2"/>
  <c r="T561" i="2"/>
  <c r="V561" i="2" s="1"/>
  <c r="S561" i="2"/>
  <c r="T671" i="2"/>
  <c r="V671" i="2" s="1"/>
  <c r="S671" i="2"/>
  <c r="T1910" i="2"/>
  <c r="V1910" i="2" s="1"/>
  <c r="S1910" i="2"/>
  <c r="T430" i="2"/>
  <c r="V430" i="2" s="1"/>
  <c r="S430" i="2"/>
  <c r="T110" i="2"/>
  <c r="V110" i="2" s="1"/>
  <c r="S110" i="2"/>
  <c r="T1344" i="2"/>
  <c r="V1344" i="2" s="1"/>
  <c r="S1344" i="2"/>
  <c r="T896" i="2"/>
  <c r="V896" i="2" s="1"/>
  <c r="S896" i="2"/>
  <c r="T576" i="2"/>
  <c r="V576" i="2" s="1"/>
  <c r="S576" i="2"/>
  <c r="T192" i="2"/>
  <c r="V192" i="2" s="1"/>
  <c r="S192" i="2"/>
  <c r="T335" i="2"/>
  <c r="V335" i="2" s="1"/>
  <c r="S335" i="2"/>
  <c r="T805" i="2"/>
  <c r="V805" i="2" s="1"/>
  <c r="S805" i="2"/>
  <c r="T173" i="2"/>
  <c r="V173" i="2" s="1"/>
  <c r="S173" i="2"/>
  <c r="T1189" i="2"/>
  <c r="V1189" i="2" s="1"/>
  <c r="S1189" i="2"/>
  <c r="T341" i="2"/>
  <c r="V341" i="2" s="1"/>
  <c r="S341" i="2"/>
  <c r="T1201" i="2"/>
  <c r="V1201" i="2" s="1"/>
  <c r="S1201" i="2"/>
  <c r="T1463" i="2"/>
  <c r="V1463" i="2" s="1"/>
  <c r="S1463" i="2"/>
  <c r="T1127" i="2"/>
  <c r="V1127" i="2" s="1"/>
  <c r="S1127" i="2"/>
  <c r="T839" i="2"/>
  <c r="V839" i="2" s="1"/>
  <c r="S839" i="2"/>
  <c r="T1366" i="2"/>
  <c r="V1366" i="2" s="1"/>
  <c r="S1366" i="2"/>
  <c r="T1126" i="2"/>
  <c r="V1126" i="2" s="1"/>
  <c r="S1126" i="2"/>
  <c r="T838" i="2"/>
  <c r="V838" i="2" s="1"/>
  <c r="S838" i="2"/>
  <c r="T550" i="2"/>
  <c r="V550" i="2" s="1"/>
  <c r="S550" i="2"/>
  <c r="T1850" i="2"/>
  <c r="V1850" i="2" s="1"/>
  <c r="S1850" i="2"/>
  <c r="T1650" i="2"/>
  <c r="V1650" i="2" s="1"/>
  <c r="S1650" i="2"/>
  <c r="T1346" i="2"/>
  <c r="V1346" i="2" s="1"/>
  <c r="S1346" i="2"/>
  <c r="T1090" i="2"/>
  <c r="S1090" i="2"/>
  <c r="T826" i="2"/>
  <c r="V826" i="2" s="1"/>
  <c r="S826" i="2"/>
  <c r="T1857" i="2"/>
  <c r="V1857" i="2" s="1"/>
  <c r="S1857" i="2"/>
  <c r="T1665" i="2"/>
  <c r="V1665" i="2" s="1"/>
  <c r="S1665" i="2"/>
  <c r="T1385" i="2"/>
  <c r="V1385" i="2" s="1"/>
  <c r="S1385" i="2"/>
  <c r="T953" i="2"/>
  <c r="V953" i="2" s="1"/>
  <c r="S953" i="2"/>
  <c r="T737" i="2"/>
  <c r="V737" i="2" s="1"/>
  <c r="S737" i="2"/>
  <c r="T481" i="2"/>
  <c r="S481" i="2"/>
  <c r="T719" i="2"/>
  <c r="V719" i="2" s="1"/>
  <c r="S719" i="2"/>
  <c r="T2006" i="2"/>
  <c r="V2006" i="2" s="1"/>
  <c r="S2006" i="2"/>
  <c r="T1878" i="2"/>
  <c r="V1878" i="2" s="1"/>
  <c r="S1878" i="2"/>
  <c r="T1398" i="2"/>
  <c r="V1398" i="2" s="1"/>
  <c r="S1398" i="2"/>
  <c r="T350" i="2"/>
  <c r="V350" i="2" s="1"/>
  <c r="S350" i="2"/>
  <c r="T94" i="2"/>
  <c r="V94" i="2" s="1"/>
  <c r="S94" i="2"/>
  <c r="T1328" i="2"/>
  <c r="V1328" i="2" s="1"/>
  <c r="S1328" i="2"/>
  <c r="T1072" i="2"/>
  <c r="V1072" i="2" s="1"/>
  <c r="S1072" i="2"/>
  <c r="T880" i="2"/>
  <c r="V880" i="2" s="1"/>
  <c r="S880" i="2"/>
  <c r="T688" i="2"/>
  <c r="V688" i="2" s="1"/>
  <c r="S688" i="2"/>
  <c r="T240" i="2"/>
  <c r="V240" i="2" s="1"/>
  <c r="S240" i="2"/>
  <c r="T269" i="2"/>
  <c r="V269" i="2" s="1"/>
  <c r="S269" i="2"/>
  <c r="T1319" i="2"/>
  <c r="V1319" i="2" s="1"/>
  <c r="S1319" i="2"/>
  <c r="T943" i="2"/>
  <c r="V943" i="2" s="1"/>
  <c r="S943" i="2"/>
  <c r="T1406" i="2"/>
  <c r="V1406" i="2" s="1"/>
  <c r="S1406" i="2"/>
  <c r="T1022" i="2"/>
  <c r="V1022" i="2" s="1"/>
  <c r="S1022" i="2"/>
  <c r="T718" i="2"/>
  <c r="V718" i="2" s="1"/>
  <c r="S718" i="2"/>
  <c r="T1938" i="2"/>
  <c r="V1938" i="2" s="1"/>
  <c r="S1938" i="2"/>
  <c r="T1674" i="2"/>
  <c r="V1674" i="2" s="1"/>
  <c r="S1674" i="2"/>
  <c r="T1306" i="2"/>
  <c r="V1306" i="2" s="1"/>
  <c r="S1306" i="2"/>
  <c r="T1050" i="2"/>
  <c r="V1050" i="2" s="1"/>
  <c r="S1050" i="2"/>
  <c r="T2009" i="2"/>
  <c r="V2009" i="2" s="1"/>
  <c r="S2009" i="2"/>
  <c r="T1689" i="2"/>
  <c r="V1689" i="2" s="1"/>
  <c r="S1689" i="2"/>
  <c r="T1337" i="2"/>
  <c r="V1337" i="2" s="1"/>
  <c r="S1337" i="2"/>
  <c r="T913" i="2"/>
  <c r="V913" i="2" s="1"/>
  <c r="S913" i="2"/>
  <c r="T569" i="2"/>
  <c r="V569" i="2" s="1"/>
  <c r="S569" i="2"/>
  <c r="T679" i="2"/>
  <c r="V679" i="2" s="1"/>
  <c r="S679" i="2"/>
  <c r="T1798" i="2"/>
  <c r="V1798" i="2" s="1"/>
  <c r="S1798" i="2"/>
  <c r="T374" i="2"/>
  <c r="V374" i="2" s="1"/>
  <c r="S374" i="2"/>
  <c r="T1950" i="2"/>
  <c r="V1950" i="2" s="1"/>
  <c r="S1950" i="2"/>
  <c r="T1160" i="2"/>
  <c r="V1160" i="2" s="1"/>
  <c r="S1160" i="2"/>
  <c r="T840" i="2"/>
  <c r="V840" i="2" s="1"/>
  <c r="S840" i="2"/>
  <c r="T520" i="2"/>
  <c r="V520" i="2" s="1"/>
  <c r="S520" i="2"/>
  <c r="T200" i="2"/>
  <c r="V200" i="2" s="1"/>
  <c r="S200" i="2"/>
  <c r="T407" i="2"/>
  <c r="V407" i="2" s="1"/>
  <c r="S407" i="2"/>
  <c r="T151" i="2"/>
  <c r="V151" i="2" s="1"/>
  <c r="S151" i="2"/>
  <c r="T565" i="2"/>
  <c r="S565" i="2"/>
  <c r="T1445" i="2"/>
  <c r="V1445" i="2" s="1"/>
  <c r="S1445" i="2"/>
  <c r="T981" i="2"/>
  <c r="V981" i="2" s="1"/>
  <c r="S981" i="2"/>
  <c r="T133" i="2"/>
  <c r="V133" i="2" s="1"/>
  <c r="S133" i="2"/>
  <c r="T885" i="2"/>
  <c r="V885" i="2" s="1"/>
  <c r="S885" i="2"/>
  <c r="T1439" i="2"/>
  <c r="V1439" i="2" s="1"/>
  <c r="S1439" i="2"/>
  <c r="T385" i="2"/>
  <c r="V385" i="2" s="1"/>
  <c r="S385" i="2"/>
  <c r="T1712" i="2"/>
  <c r="V1712" i="2" s="1"/>
  <c r="S1712" i="2"/>
  <c r="T1815" i="2"/>
  <c r="V1815" i="2" s="1"/>
  <c r="S1815" i="2"/>
  <c r="T36" i="2"/>
  <c r="V36" i="2" s="1"/>
  <c r="S36" i="2"/>
  <c r="T1838" i="2"/>
  <c r="V1838" i="2" s="1"/>
  <c r="S1838" i="2"/>
  <c r="T1829" i="2"/>
  <c r="V1829" i="2" s="1"/>
  <c r="S1829" i="2"/>
  <c r="T1565" i="2"/>
  <c r="V1565" i="2" s="1"/>
  <c r="S1565" i="2"/>
  <c r="T1716" i="2"/>
  <c r="V1716" i="2" s="1"/>
  <c r="S1716" i="2"/>
  <c r="T1380" i="2"/>
  <c r="V1380" i="2" s="1"/>
  <c r="S1380" i="2"/>
  <c r="T1739" i="2"/>
  <c r="V1739" i="2" s="1"/>
  <c r="S1739" i="2"/>
  <c r="T115" i="2"/>
  <c r="V115" i="2" s="1"/>
  <c r="S115" i="2"/>
  <c r="Y115" i="2" s="1"/>
  <c r="T588" i="2"/>
  <c r="V588" i="2" s="1"/>
  <c r="S588" i="2"/>
  <c r="T314" i="2"/>
  <c r="V314" i="2" s="1"/>
  <c r="S314" i="2"/>
  <c r="T169" i="2"/>
  <c r="V169" i="2" s="1"/>
  <c r="S169" i="2"/>
  <c r="T1655" i="2"/>
  <c r="S1655" i="2"/>
  <c r="T1143" i="2"/>
  <c r="V1143" i="2" s="1"/>
  <c r="S1143" i="2"/>
  <c r="T791" i="2"/>
  <c r="V791" i="2" s="1"/>
  <c r="S791" i="2"/>
  <c r="T1206" i="2"/>
  <c r="V1206" i="2" s="1"/>
  <c r="S1206" i="2"/>
  <c r="T862" i="2"/>
  <c r="V862" i="2" s="1"/>
  <c r="S862" i="2"/>
  <c r="T566" i="2"/>
  <c r="V566" i="2" s="1"/>
  <c r="S566" i="2"/>
  <c r="T1802" i="2"/>
  <c r="V1802" i="2" s="1"/>
  <c r="S1802" i="2"/>
  <c r="T1426" i="2"/>
  <c r="V1426" i="2" s="1"/>
  <c r="S1426" i="2"/>
  <c r="T1106" i="2"/>
  <c r="V1106" i="2" s="1"/>
  <c r="S1106" i="2"/>
  <c r="T906" i="2"/>
  <c r="V906" i="2" s="1"/>
  <c r="S906" i="2"/>
  <c r="T1873" i="2"/>
  <c r="V1873" i="2" s="1"/>
  <c r="S1873" i="2"/>
  <c r="T1537" i="2"/>
  <c r="V1537" i="2" s="1"/>
  <c r="S1537" i="2"/>
  <c r="T1065" i="2"/>
  <c r="V1065" i="2" s="1"/>
  <c r="S1065" i="2"/>
  <c r="T689" i="2"/>
  <c r="V689" i="2" s="1"/>
  <c r="S689" i="2"/>
  <c r="T1359" i="2"/>
  <c r="V1359" i="2" s="1"/>
  <c r="S1359" i="2"/>
  <c r="T543" i="2"/>
  <c r="V543" i="2" s="1"/>
  <c r="S543" i="2"/>
  <c r="T1430" i="2"/>
  <c r="V1430" i="2" s="1"/>
  <c r="S1430" i="2"/>
  <c r="T238" i="2"/>
  <c r="V238" i="2" s="1"/>
  <c r="S238" i="2"/>
  <c r="T1494" i="2"/>
  <c r="V1494" i="2" s="1"/>
  <c r="S1494" i="2"/>
  <c r="T1088" i="2"/>
  <c r="V1088" i="2" s="1"/>
  <c r="S1088" i="2"/>
  <c r="T832" i="2"/>
  <c r="S832" i="2"/>
  <c r="T512" i="2"/>
  <c r="V512" i="2" s="1"/>
  <c r="S512" i="2"/>
  <c r="T320" i="2"/>
  <c r="V320" i="2" s="1"/>
  <c r="S320" i="2"/>
  <c r="T463" i="2"/>
  <c r="V463" i="2" s="1"/>
  <c r="S463" i="2"/>
  <c r="T207" i="2"/>
  <c r="S207" i="2"/>
  <c r="T549" i="2"/>
  <c r="V549" i="2" s="1"/>
  <c r="S549" i="2"/>
  <c r="T1301" i="2"/>
  <c r="V1301" i="2" s="1"/>
  <c r="S1301" i="2"/>
  <c r="T573" i="2"/>
  <c r="V573" i="2" s="1"/>
  <c r="S573" i="2"/>
  <c r="T1775" i="2"/>
  <c r="S1775" i="2"/>
  <c r="T1639" i="2"/>
  <c r="V1639" i="2" s="1"/>
  <c r="S1639" i="2"/>
  <c r="T1383" i="2"/>
  <c r="V1383" i="2" s="1"/>
  <c r="S1383" i="2"/>
  <c r="T1063" i="2"/>
  <c r="V1063" i="2" s="1"/>
  <c r="S1063" i="2"/>
  <c r="T775" i="2"/>
  <c r="V775" i="2" s="1"/>
  <c r="S775" i="2"/>
  <c r="T1262" i="2"/>
  <c r="V1262" i="2" s="1"/>
  <c r="S1262" i="2"/>
  <c r="T998" i="2"/>
  <c r="V998" i="2" s="1"/>
  <c r="S998" i="2"/>
  <c r="T758" i="2"/>
  <c r="V758" i="2" s="1"/>
  <c r="S758" i="2"/>
  <c r="T486" i="2"/>
  <c r="V486" i="2" s="1"/>
  <c r="S486" i="2"/>
  <c r="T1786" i="2"/>
  <c r="V1786" i="2" s="1"/>
  <c r="S1786" i="2"/>
  <c r="T1570" i="2"/>
  <c r="V1570" i="2" s="1"/>
  <c r="S1570" i="2"/>
  <c r="T1282" i="2"/>
  <c r="V1282" i="2" s="1"/>
  <c r="S1282" i="2"/>
  <c r="T1026" i="2"/>
  <c r="V1026" i="2" s="1"/>
  <c r="S1026" i="2"/>
  <c r="T762" i="2"/>
  <c r="V762" i="2" s="1"/>
  <c r="S762" i="2"/>
  <c r="T1793" i="2"/>
  <c r="V1793" i="2" s="1"/>
  <c r="S1793" i="2"/>
  <c r="T1521" i="2"/>
  <c r="V1521" i="2" s="1"/>
  <c r="S1521" i="2"/>
  <c r="T1313" i="2"/>
  <c r="V1313" i="2" s="1"/>
  <c r="S1313" i="2"/>
  <c r="T1049" i="2"/>
  <c r="V1049" i="2" s="1"/>
  <c r="S1049" i="2"/>
  <c r="T817" i="2"/>
  <c r="V817" i="2" s="1"/>
  <c r="S817" i="2"/>
  <c r="T545" i="2"/>
  <c r="V545" i="2" s="1"/>
  <c r="S545" i="2"/>
  <c r="T1303" i="2"/>
  <c r="V1303" i="2" s="1"/>
  <c r="S1303" i="2"/>
  <c r="T527" i="2"/>
  <c r="V527" i="2" s="1"/>
  <c r="S527" i="2"/>
  <c r="T1574" i="2"/>
  <c r="V1574" i="2" s="1"/>
  <c r="S1574" i="2"/>
  <c r="T414" i="2"/>
  <c r="V414" i="2" s="1"/>
  <c r="S414" i="2"/>
  <c r="T222" i="2"/>
  <c r="S222" i="2"/>
  <c r="T30" i="2"/>
  <c r="V30" i="2" s="1"/>
  <c r="S30" i="2"/>
  <c r="T1264" i="2"/>
  <c r="V1264" i="2" s="1"/>
  <c r="S1264" i="2"/>
  <c r="T1136" i="2"/>
  <c r="V1136" i="2" s="1"/>
  <c r="S1136" i="2"/>
  <c r="T944" i="2"/>
  <c r="V944" i="2" s="1"/>
  <c r="S944" i="2"/>
  <c r="T752" i="2"/>
  <c r="V752" i="2" s="1"/>
  <c r="S752" i="2"/>
  <c r="T560" i="2"/>
  <c r="V560" i="2" s="1"/>
  <c r="S560" i="2"/>
  <c r="T432" i="2"/>
  <c r="V432" i="2" s="1"/>
  <c r="S432" i="2"/>
  <c r="T304" i="2"/>
  <c r="V304" i="2" s="1"/>
  <c r="S304" i="2"/>
  <c r="T112" i="2"/>
  <c r="V112" i="2" s="1"/>
  <c r="S112" i="2"/>
  <c r="T447" i="2"/>
  <c r="V447" i="2" s="1"/>
  <c r="S447" i="2"/>
  <c r="T319" i="2"/>
  <c r="V319" i="2" s="1"/>
  <c r="S319" i="2"/>
  <c r="T191" i="2"/>
  <c r="V191" i="2" s="1"/>
  <c r="S191" i="2"/>
  <c r="T653" i="2"/>
  <c r="V653" i="2" s="1"/>
  <c r="S653" i="2"/>
  <c r="T1671" i="2"/>
  <c r="V1671" i="2" s="1"/>
  <c r="S1671" i="2"/>
  <c r="T1215" i="2"/>
  <c r="V1215" i="2" s="1"/>
  <c r="S1215" i="2"/>
  <c r="T871" i="2"/>
  <c r="V871" i="2" s="1"/>
  <c r="S871" i="2"/>
  <c r="T1302" i="2"/>
  <c r="V1302" i="2" s="1"/>
  <c r="S1302" i="2"/>
  <c r="T1086" i="2"/>
  <c r="V1086" i="2" s="1"/>
  <c r="S1086" i="2"/>
  <c r="T646" i="2"/>
  <c r="S646" i="2"/>
  <c r="T1874" i="2"/>
  <c r="V1874" i="2" s="1"/>
  <c r="S1874" i="2"/>
  <c r="T1610" i="2"/>
  <c r="V1610" i="2" s="1"/>
  <c r="S1610" i="2"/>
  <c r="T1242" i="2"/>
  <c r="V1242" i="2" s="1"/>
  <c r="S1242" i="2"/>
  <c r="T914" i="2"/>
  <c r="V914" i="2" s="1"/>
  <c r="S914" i="2"/>
  <c r="T1945" i="2"/>
  <c r="S1945" i="2"/>
  <c r="T1625" i="2"/>
  <c r="V1625" i="2" s="1"/>
  <c r="S1625" i="2"/>
  <c r="T1409" i="2"/>
  <c r="V1409" i="2" s="1"/>
  <c r="S1409" i="2"/>
  <c r="T977" i="2"/>
  <c r="V977" i="2" s="1"/>
  <c r="S977" i="2"/>
  <c r="T697" i="2"/>
  <c r="S697" i="2"/>
  <c r="T1367" i="2"/>
  <c r="V1367" i="2" s="1"/>
  <c r="S1367" i="2"/>
  <c r="T487" i="2"/>
  <c r="V487" i="2" s="1"/>
  <c r="S487" i="2"/>
  <c r="T1670" i="2"/>
  <c r="V1670" i="2" s="1"/>
  <c r="S1670" i="2"/>
  <c r="T246" i="2"/>
  <c r="S246" i="2"/>
  <c r="T1510" i="2"/>
  <c r="V1510" i="2" s="1"/>
  <c r="S1510" i="2"/>
  <c r="T1096" i="2"/>
  <c r="V1096" i="2" s="1"/>
  <c r="S1096" i="2"/>
  <c r="T776" i="2"/>
  <c r="V776" i="2" s="1"/>
  <c r="S776" i="2"/>
  <c r="T584" i="2"/>
  <c r="V584" i="2" s="1"/>
  <c r="S584" i="2"/>
  <c r="T264" i="2"/>
  <c r="V264" i="2" s="1"/>
  <c r="S264" i="2"/>
  <c r="T343" i="2"/>
  <c r="V343" i="2" s="1"/>
  <c r="S343" i="2"/>
  <c r="T23" i="2"/>
  <c r="V23" i="2" s="1"/>
  <c r="S23" i="2"/>
  <c r="T437" i="2"/>
  <c r="V437" i="2" s="1"/>
  <c r="S437" i="2"/>
  <c r="T1317" i="2"/>
  <c r="V1317" i="2" s="1"/>
  <c r="S1317" i="2"/>
  <c r="T589" i="2"/>
  <c r="V589" i="2" s="1"/>
  <c r="S589" i="2"/>
  <c r="T1341" i="2"/>
  <c r="V1341" i="2" s="1"/>
  <c r="S1341" i="2"/>
  <c r="T285" i="2"/>
  <c r="V285" i="2" s="1"/>
  <c r="S285" i="2"/>
  <c r="T1225" i="2"/>
  <c r="V1225" i="2" s="1"/>
  <c r="S1225" i="2"/>
  <c r="T1904" i="2"/>
  <c r="V1904" i="2" s="1"/>
  <c r="S1904" i="2"/>
  <c r="T1648" i="2"/>
  <c r="V1648" i="2" s="1"/>
  <c r="S1648" i="2"/>
  <c r="T1903" i="2"/>
  <c r="V1903" i="2" s="1"/>
  <c r="S1903" i="2"/>
  <c r="T236" i="2"/>
  <c r="V236" i="2" s="1"/>
  <c r="S236" i="2"/>
  <c r="T1407" i="2"/>
  <c r="V1407" i="2" s="1"/>
  <c r="S1407" i="2"/>
  <c r="T1893" i="2"/>
  <c r="V1893" i="2" s="1"/>
  <c r="S1893" i="2"/>
  <c r="T1988" i="2"/>
  <c r="V1988" i="2" s="1"/>
  <c r="S1988" i="2"/>
  <c r="T1652" i="2"/>
  <c r="V1652" i="2" s="1"/>
  <c r="S1652" i="2"/>
  <c r="T1460" i="2"/>
  <c r="V1460" i="2" s="1"/>
  <c r="S1460" i="2"/>
  <c r="T1963" i="2"/>
  <c r="V1963" i="2" s="1"/>
  <c r="S1963" i="2"/>
  <c r="T747" i="2"/>
  <c r="V747" i="2" s="1"/>
  <c r="S747" i="2"/>
  <c r="T1172" i="2"/>
  <c r="V1172" i="2" s="1"/>
  <c r="S1172" i="2"/>
  <c r="T980" i="2"/>
  <c r="V980" i="2" s="1"/>
  <c r="S980" i="2"/>
  <c r="T716" i="2"/>
  <c r="V716" i="2" s="1"/>
  <c r="S716" i="2"/>
  <c r="T1979" i="2"/>
  <c r="S1979" i="2"/>
  <c r="T1131" i="2"/>
  <c r="V1131" i="2" s="1"/>
  <c r="S1131" i="2"/>
  <c r="T555" i="2"/>
  <c r="V555" i="2" s="1"/>
  <c r="S555" i="2"/>
  <c r="T658" i="2"/>
  <c r="V658" i="2" s="1"/>
  <c r="S658" i="2"/>
  <c r="T1667" i="2"/>
  <c r="S1667" i="2"/>
  <c r="T1267" i="2"/>
  <c r="V1267" i="2" s="1"/>
  <c r="S1267" i="2"/>
  <c r="T899" i="2"/>
  <c r="V899" i="2" s="1"/>
  <c r="S899" i="2"/>
  <c r="T539" i="2"/>
  <c r="V539" i="2" s="1"/>
  <c r="S539" i="2"/>
  <c r="T1434" i="2"/>
  <c r="V1434" i="2" s="1"/>
  <c r="S1434" i="2"/>
  <c r="T273" i="2"/>
  <c r="V273" i="2" s="1"/>
  <c r="S273" i="2"/>
  <c r="T442" i="2"/>
  <c r="V442" i="2" s="1"/>
  <c r="S442" i="2"/>
  <c r="T250" i="2"/>
  <c r="V250" i="2" s="1"/>
  <c r="S250" i="2"/>
  <c r="T233" i="2"/>
  <c r="V233" i="2" s="1"/>
  <c r="S233" i="2"/>
  <c r="T1487" i="2"/>
  <c r="V1487" i="2" s="1"/>
  <c r="S1487" i="2"/>
  <c r="T1207" i="2"/>
  <c r="V1207" i="2" s="1"/>
  <c r="S1207" i="2"/>
  <c r="T855" i="2"/>
  <c r="V855" i="2" s="1"/>
  <c r="S855" i="2"/>
  <c r="T1294" i="2"/>
  <c r="V1294" i="2" s="1"/>
  <c r="S1294" i="2"/>
  <c r="T1014" i="2"/>
  <c r="V1014" i="2" s="1"/>
  <c r="S1014" i="2"/>
  <c r="T638" i="2"/>
  <c r="V638" i="2" s="1"/>
  <c r="S638" i="2"/>
  <c r="T1866" i="2"/>
  <c r="V1866" i="2" s="1"/>
  <c r="S1866" i="2"/>
  <c r="T1514" i="2"/>
  <c r="V1514" i="2" s="1"/>
  <c r="S1514" i="2"/>
  <c r="T1234" i="2"/>
  <c r="V1234" i="2" s="1"/>
  <c r="S1234" i="2"/>
  <c r="T842" i="2"/>
  <c r="V842" i="2" s="1"/>
  <c r="S842" i="2"/>
  <c r="T1809" i="2"/>
  <c r="V1809" i="2" s="1"/>
  <c r="S1809" i="2"/>
  <c r="T1465" i="2"/>
  <c r="S1465" i="2"/>
  <c r="T1177" i="2"/>
  <c r="V1177" i="2" s="1"/>
  <c r="S1177" i="2"/>
  <c r="T761" i="2"/>
  <c r="V761" i="2" s="1"/>
  <c r="S761" i="2"/>
  <c r="T497" i="2"/>
  <c r="V497" i="2" s="1"/>
  <c r="S497" i="2"/>
  <c r="T607" i="2"/>
  <c r="V607" i="2" s="1"/>
  <c r="S607" i="2"/>
  <c r="T1654" i="2"/>
  <c r="V1654" i="2" s="1"/>
  <c r="S1654" i="2"/>
  <c r="T302" i="2"/>
  <c r="V302" i="2" s="1"/>
  <c r="S302" i="2"/>
  <c r="T174" i="2"/>
  <c r="V174" i="2" s="1"/>
  <c r="S174" i="2"/>
  <c r="T1280" i="2"/>
  <c r="V1280" i="2" s="1"/>
  <c r="S1280" i="2"/>
  <c r="T1024" i="2"/>
  <c r="V1024" i="2" s="1"/>
  <c r="S1024" i="2"/>
  <c r="T704" i="2"/>
  <c r="V704" i="2" s="1"/>
  <c r="S704" i="2"/>
  <c r="T384" i="2"/>
  <c r="V384" i="2" s="1"/>
  <c r="S384" i="2"/>
  <c r="T128" i="2"/>
  <c r="V128" i="2" s="1"/>
  <c r="S128" i="2"/>
  <c r="T271" i="2"/>
  <c r="V271" i="2" s="1"/>
  <c r="S271" i="2"/>
  <c r="T15" i="2"/>
  <c r="V15" i="2" s="1"/>
  <c r="S15" i="2"/>
  <c r="T685" i="2"/>
  <c r="V685" i="2" s="1"/>
  <c r="S685" i="2"/>
  <c r="T45" i="2"/>
  <c r="V45" i="2" s="1"/>
  <c r="S45" i="2"/>
  <c r="T789" i="2"/>
  <c r="V789" i="2" s="1"/>
  <c r="S789" i="2"/>
  <c r="T1025" i="2"/>
  <c r="V1025" i="2" s="1"/>
  <c r="S1025" i="2"/>
  <c r="T1551" i="2"/>
  <c r="V1551" i="2" s="1"/>
  <c r="S1551" i="2"/>
  <c r="T1191" i="2"/>
  <c r="V1191" i="2" s="1"/>
  <c r="S1191" i="2"/>
  <c r="T999" i="2"/>
  <c r="V999" i="2" s="1"/>
  <c r="S999" i="2"/>
  <c r="T1614" i="2"/>
  <c r="V1614" i="2" s="1"/>
  <c r="S1614" i="2"/>
  <c r="T1190" i="2"/>
  <c r="V1190" i="2" s="1"/>
  <c r="S1190" i="2"/>
  <c r="T926" i="2"/>
  <c r="V926" i="2" s="1"/>
  <c r="S926" i="2"/>
  <c r="T614" i="2"/>
  <c r="V614" i="2" s="1"/>
  <c r="S614" i="2"/>
  <c r="T1978" i="2"/>
  <c r="V1978" i="2" s="1"/>
  <c r="S1978" i="2"/>
  <c r="T1722" i="2"/>
  <c r="V1722" i="2" s="1"/>
  <c r="S1722" i="2"/>
  <c r="T1410" i="2"/>
  <c r="S1410" i="2"/>
  <c r="T1154" i="2"/>
  <c r="V1154" i="2" s="1"/>
  <c r="S1154" i="2"/>
  <c r="T890" i="2"/>
  <c r="V890" i="2" s="1"/>
  <c r="S890" i="2"/>
  <c r="T1985" i="2"/>
  <c r="S1985" i="2"/>
  <c r="T1729" i="2"/>
  <c r="V1729" i="2" s="1"/>
  <c r="S1729" i="2"/>
  <c r="T1449" i="2"/>
  <c r="V1449" i="2" s="1"/>
  <c r="S1449" i="2"/>
  <c r="T1241" i="2"/>
  <c r="V1241" i="2" s="1"/>
  <c r="S1241" i="2"/>
  <c r="T889" i="2"/>
  <c r="V889" i="2" s="1"/>
  <c r="S889" i="2"/>
  <c r="T609" i="2"/>
  <c r="V609" i="2" s="1"/>
  <c r="S609" i="2"/>
  <c r="T1631" i="2"/>
  <c r="V1631" i="2" s="1"/>
  <c r="S1631" i="2"/>
  <c r="T655" i="2"/>
  <c r="V655" i="2" s="1"/>
  <c r="S655" i="2"/>
  <c r="T1750" i="2"/>
  <c r="V1750" i="2" s="1"/>
  <c r="S1750" i="2"/>
  <c r="T662" i="2"/>
  <c r="V662" i="2" s="1"/>
  <c r="S662" i="2"/>
  <c r="T286" i="2"/>
  <c r="V286" i="2" s="1"/>
  <c r="S286" i="2"/>
  <c r="T158" i="2"/>
  <c r="V158" i="2" s="1"/>
  <c r="S158" i="2"/>
  <c r="T1374" i="2"/>
  <c r="V1374" i="2" s="1"/>
  <c r="S1374" i="2"/>
  <c r="T1200" i="2"/>
  <c r="V1200" i="2" s="1"/>
  <c r="S1200" i="2"/>
  <c r="T1008" i="2"/>
  <c r="V1008" i="2" s="1"/>
  <c r="S1008" i="2"/>
  <c r="T816" i="2"/>
  <c r="V816" i="2" s="1"/>
  <c r="S816" i="2"/>
  <c r="T624" i="2"/>
  <c r="V624" i="2" s="1"/>
  <c r="S624" i="2"/>
  <c r="T496" i="2"/>
  <c r="V496" i="2" s="1"/>
  <c r="S496" i="2"/>
  <c r="T368" i="2"/>
  <c r="V368" i="2" s="1"/>
  <c r="S368" i="2"/>
  <c r="T176" i="2"/>
  <c r="V176" i="2" s="1"/>
  <c r="S176" i="2"/>
  <c r="T48" i="2"/>
  <c r="V48" i="2" s="1"/>
  <c r="S48" i="2"/>
  <c r="T383" i="2"/>
  <c r="S383" i="2"/>
  <c r="T255" i="2"/>
  <c r="V255" i="2" s="1"/>
  <c r="S255" i="2"/>
  <c r="T127" i="2"/>
  <c r="V127" i="2" s="1"/>
  <c r="S127" i="2"/>
  <c r="Y127" i="2" s="1"/>
  <c r="T63" i="2"/>
  <c r="V63" i="2" s="1"/>
  <c r="S63" i="2"/>
  <c r="Y63" i="2" s="1"/>
  <c r="T941" i="2"/>
  <c r="V941" i="2" s="1"/>
  <c r="S941" i="2"/>
  <c r="T517" i="2"/>
  <c r="V517" i="2" s="1"/>
  <c r="S517" i="2"/>
  <c r="T1715" i="2"/>
  <c r="V1715" i="2" s="1"/>
  <c r="S1715" i="2"/>
  <c r="T1555" i="2"/>
  <c r="V1555" i="2" s="1"/>
  <c r="S1555" i="2"/>
  <c r="T1355" i="2"/>
  <c r="S1355" i="2"/>
  <c r="T891" i="2"/>
  <c r="V891" i="2" s="1"/>
  <c r="S891" i="2"/>
  <c r="T723" i="2"/>
  <c r="V723" i="2" s="1"/>
  <c r="S723" i="2"/>
  <c r="T515" i="2"/>
  <c r="V515" i="2" s="1"/>
  <c r="S515" i="2"/>
  <c r="T299" i="2"/>
  <c r="S299" i="2"/>
  <c r="T91" i="2"/>
  <c r="V91" i="2" s="1"/>
  <c r="S91" i="2"/>
  <c r="T602" i="2"/>
  <c r="V602" i="2" s="1"/>
  <c r="S602" i="2"/>
  <c r="T1164" i="2"/>
  <c r="V1164" i="2" s="1"/>
  <c r="S1164" i="2"/>
  <c r="T1100" i="2"/>
  <c r="S1100" i="2"/>
  <c r="T1036" i="2"/>
  <c r="V1036" i="2" s="1"/>
  <c r="S1036" i="2"/>
  <c r="T972" i="2"/>
  <c r="V972" i="2" s="1"/>
  <c r="S972" i="2"/>
  <c r="Y972" i="2" s="1"/>
  <c r="T908" i="2"/>
  <c r="V908" i="2" s="1"/>
  <c r="S908" i="2"/>
  <c r="T844" i="2"/>
  <c r="S844" i="2"/>
  <c r="T780" i="2"/>
  <c r="V780" i="2" s="1"/>
  <c r="S780" i="2"/>
  <c r="T708" i="2"/>
  <c r="V708" i="2" s="1"/>
  <c r="S708" i="2"/>
  <c r="T644" i="2"/>
  <c r="V644" i="2" s="1"/>
  <c r="S644" i="2"/>
  <c r="T580" i="2"/>
  <c r="S580" i="2"/>
  <c r="T508" i="2"/>
  <c r="V508" i="2" s="1"/>
  <c r="S508" i="2"/>
  <c r="T1947" i="2"/>
  <c r="V1947" i="2" s="1"/>
  <c r="S1947" i="2"/>
  <c r="T1547" i="2"/>
  <c r="V1547" i="2" s="1"/>
  <c r="S1547" i="2"/>
  <c r="T1283" i="2"/>
  <c r="S1283" i="2"/>
  <c r="T1107" i="2"/>
  <c r="V1107" i="2" s="1"/>
  <c r="S1107" i="2"/>
  <c r="T947" i="2"/>
  <c r="V947" i="2" s="1"/>
  <c r="S947" i="2"/>
  <c r="T739" i="2"/>
  <c r="V739" i="2" s="1"/>
  <c r="S739" i="2"/>
  <c r="T531" i="2"/>
  <c r="S531" i="2"/>
  <c r="T307" i="2"/>
  <c r="V307" i="2" s="1"/>
  <c r="S307" i="2"/>
  <c r="T107" i="2"/>
  <c r="V107" i="2" s="1"/>
  <c r="S107" i="2"/>
  <c r="T634" i="2"/>
  <c r="V634" i="2" s="1"/>
  <c r="S634" i="2"/>
  <c r="T1939" i="2"/>
  <c r="S1939" i="2"/>
  <c r="T1779" i="2"/>
  <c r="V1779" i="2" s="1"/>
  <c r="S1779" i="2"/>
  <c r="T1659" i="2"/>
  <c r="V1659" i="2" s="1"/>
  <c r="S1659" i="2"/>
  <c r="T1539" i="2"/>
  <c r="V1539" i="2" s="1"/>
  <c r="S1539" i="2"/>
  <c r="T1403" i="2"/>
  <c r="S1403" i="2"/>
  <c r="T1251" i="2"/>
  <c r="V1251" i="2" s="1"/>
  <c r="S1251" i="2"/>
  <c r="T1139" i="2"/>
  <c r="V1139" i="2" s="1"/>
  <c r="S1139" i="2"/>
  <c r="T1019" i="2"/>
  <c r="V1019" i="2" s="1"/>
  <c r="S1019" i="2"/>
  <c r="T875" i="2"/>
  <c r="S875" i="2"/>
  <c r="T691" i="2"/>
  <c r="V691" i="2" s="1"/>
  <c r="S691" i="2"/>
  <c r="T523" i="2"/>
  <c r="V523" i="2" s="1"/>
  <c r="S523" i="2"/>
  <c r="T371" i="2"/>
  <c r="V371" i="2" s="1"/>
  <c r="S371" i="2"/>
  <c r="T211" i="2"/>
  <c r="S211" i="2"/>
  <c r="T706" i="2"/>
  <c r="V706" i="2" s="1"/>
  <c r="S706" i="2"/>
  <c r="T329" i="2"/>
  <c r="V329" i="2" s="1"/>
  <c r="S329" i="2"/>
  <c r="T265" i="2"/>
  <c r="V265" i="2" s="1"/>
  <c r="S265" i="2"/>
  <c r="T498" i="2"/>
  <c r="S498" i="2"/>
  <c r="T434" i="2"/>
  <c r="V434" i="2" s="1"/>
  <c r="S434" i="2"/>
  <c r="T370" i="2"/>
  <c r="V370" i="2" s="1"/>
  <c r="S370" i="2"/>
  <c r="T306" i="2"/>
  <c r="V306" i="2" s="1"/>
  <c r="S306" i="2"/>
  <c r="T242" i="2"/>
  <c r="S242" i="2"/>
  <c r="T178" i="2"/>
  <c r="V178" i="2" s="1"/>
  <c r="S178" i="2"/>
  <c r="T114" i="2"/>
  <c r="V114" i="2" s="1"/>
  <c r="S114" i="2"/>
  <c r="T50" i="2"/>
  <c r="V50" i="2" s="1"/>
  <c r="S50" i="2"/>
  <c r="T1448" i="2"/>
  <c r="S1448" i="2"/>
  <c r="T225" i="2"/>
  <c r="V225" i="2" s="1"/>
  <c r="S225" i="2"/>
  <c r="T161" i="2"/>
  <c r="V161" i="2" s="1"/>
  <c r="S161" i="2"/>
  <c r="T97" i="2"/>
  <c r="V97" i="2" s="1"/>
  <c r="S97" i="2"/>
  <c r="T33" i="2"/>
  <c r="S33" i="2"/>
  <c r="T1408" i="2"/>
  <c r="V1408" i="2" s="1"/>
  <c r="S1408" i="2"/>
  <c r="T1647" i="2"/>
  <c r="V1647" i="2" s="1"/>
  <c r="S1647" i="2"/>
  <c r="T1559" i="2"/>
  <c r="V1559" i="2" s="1"/>
  <c r="S1559" i="2"/>
  <c r="T1479" i="2"/>
  <c r="V1479" i="2" s="1"/>
  <c r="S1479" i="2"/>
  <c r="T1391" i="2"/>
  <c r="V1391" i="2" s="1"/>
  <c r="S1391" i="2"/>
  <c r="T1287" i="2"/>
  <c r="V1287" i="2" s="1"/>
  <c r="S1287" i="2"/>
  <c r="T1199" i="2"/>
  <c r="V1199" i="2" s="1"/>
  <c r="S1199" i="2"/>
  <c r="T1135" i="2"/>
  <c r="V1135" i="2" s="1"/>
  <c r="S1135" i="2"/>
  <c r="T1071" i="2"/>
  <c r="V1071" i="2" s="1"/>
  <c r="S1071" i="2"/>
  <c r="T1007" i="2"/>
  <c r="V1007" i="2" s="1"/>
  <c r="S1007" i="2"/>
  <c r="T927" i="2"/>
  <c r="V927" i="2" s="1"/>
  <c r="S927" i="2"/>
  <c r="T847" i="2"/>
  <c r="V847" i="2" s="1"/>
  <c r="S847" i="2"/>
  <c r="T783" i="2"/>
  <c r="V783" i="2" s="1"/>
  <c r="S783" i="2"/>
  <c r="T1630" i="2"/>
  <c r="V1630" i="2" s="1"/>
  <c r="S1630" i="2"/>
  <c r="T1502" i="2"/>
  <c r="V1502" i="2" s="1"/>
  <c r="S1502" i="2"/>
  <c r="T1382" i="2"/>
  <c r="V1382" i="2" s="1"/>
  <c r="S1382" i="2"/>
  <c r="T1286" i="2"/>
  <c r="V1286" i="2" s="1"/>
  <c r="S1286" i="2"/>
  <c r="T1198" i="2"/>
  <c r="V1198" i="2" s="1"/>
  <c r="S1198" i="2"/>
  <c r="T1134" i="2"/>
  <c r="V1134" i="2" s="1"/>
  <c r="S1134" i="2"/>
  <c r="T1070" i="2"/>
  <c r="S1070" i="2"/>
  <c r="T1006" i="2"/>
  <c r="V1006" i="2" s="1"/>
  <c r="S1006" i="2"/>
  <c r="T934" i="2"/>
  <c r="V934" i="2" s="1"/>
  <c r="S934" i="2"/>
  <c r="T846" i="2"/>
  <c r="V846" i="2" s="1"/>
  <c r="S846" i="2"/>
  <c r="T766" i="2"/>
  <c r="S766" i="2"/>
  <c r="T702" i="2"/>
  <c r="V702" i="2" s="1"/>
  <c r="S702" i="2"/>
  <c r="T622" i="2"/>
  <c r="V622" i="2" s="1"/>
  <c r="S622" i="2"/>
  <c r="T558" i="2"/>
  <c r="V558" i="2" s="1"/>
  <c r="S558" i="2"/>
  <c r="T494" i="2"/>
  <c r="V494" i="2" s="1"/>
  <c r="S494" i="2"/>
  <c r="T1986" i="2"/>
  <c r="V1986" i="2" s="1"/>
  <c r="S1986" i="2"/>
  <c r="T1922" i="2"/>
  <c r="V1922" i="2" s="1"/>
  <c r="S1922" i="2"/>
  <c r="T1858" i="2"/>
  <c r="V1858" i="2" s="1"/>
  <c r="S1858" i="2"/>
  <c r="T1794" i="2"/>
  <c r="V1794" i="2" s="1"/>
  <c r="S1794" i="2"/>
  <c r="T1730" i="2"/>
  <c r="V1730" i="2" s="1"/>
  <c r="S1730" i="2"/>
  <c r="T1658" i="2"/>
  <c r="V1658" i="2" s="1"/>
  <c r="S1658" i="2"/>
  <c r="T1586" i="2"/>
  <c r="S1586" i="2"/>
  <c r="T1506" i="2"/>
  <c r="V1506" i="2" s="1"/>
  <c r="S1506" i="2"/>
  <c r="T1418" i="2"/>
  <c r="V1418" i="2" s="1"/>
  <c r="S1418" i="2"/>
  <c r="T1354" i="2"/>
  <c r="V1354" i="2" s="1"/>
  <c r="S1354" i="2"/>
  <c r="T1290" i="2"/>
  <c r="V1290" i="2" s="1"/>
  <c r="S1290" i="2"/>
  <c r="T1226" i="2"/>
  <c r="V1226" i="2" s="1"/>
  <c r="S1226" i="2"/>
  <c r="T1162" i="2"/>
  <c r="V1162" i="2" s="1"/>
  <c r="S1162" i="2"/>
  <c r="T1098" i="2"/>
  <c r="V1098" i="2" s="1"/>
  <c r="S1098" i="2"/>
  <c r="T1034" i="2"/>
  <c r="V1034" i="2" s="1"/>
  <c r="S1034" i="2"/>
  <c r="T970" i="2"/>
  <c r="S970" i="2"/>
  <c r="T898" i="2"/>
  <c r="V898" i="2" s="1"/>
  <c r="S898" i="2"/>
  <c r="T834" i="2"/>
  <c r="V834" i="2" s="1"/>
  <c r="S834" i="2"/>
  <c r="T770" i="2"/>
  <c r="V770" i="2" s="1"/>
  <c r="S770" i="2"/>
  <c r="T1993" i="2"/>
  <c r="V1993" i="2" s="1"/>
  <c r="S1993" i="2"/>
  <c r="T1929" i="2"/>
  <c r="V1929" i="2" s="1"/>
  <c r="S1929" i="2"/>
  <c r="T1865" i="2"/>
  <c r="V1865" i="2" s="1"/>
  <c r="S1865" i="2"/>
  <c r="T1801" i="2"/>
  <c r="V1801" i="2" s="1"/>
  <c r="S1801" i="2"/>
  <c r="T1737" i="2"/>
  <c r="V1737" i="2" s="1"/>
  <c r="S1737" i="2"/>
  <c r="T1673" i="2"/>
  <c r="V1673" i="2" s="1"/>
  <c r="S1673" i="2"/>
  <c r="T1601" i="2"/>
  <c r="V1601" i="2" s="1"/>
  <c r="S1601" i="2"/>
  <c r="T1529" i="2"/>
  <c r="S1529" i="2"/>
  <c r="T1457" i="2"/>
  <c r="V1457" i="2" s="1"/>
  <c r="S1457" i="2"/>
  <c r="T1393" i="2"/>
  <c r="V1393" i="2" s="1"/>
  <c r="S1393" i="2"/>
  <c r="T1321" i="2"/>
  <c r="V1321" i="2" s="1"/>
  <c r="S1321" i="2"/>
  <c r="T1249" i="2"/>
  <c r="S1249" i="2"/>
  <c r="T1169" i="2"/>
  <c r="S1169" i="2"/>
  <c r="T1057" i="2"/>
  <c r="V1057" i="2" s="1"/>
  <c r="S1057" i="2"/>
  <c r="T961" i="2"/>
  <c r="V961" i="2" s="1"/>
  <c r="S961" i="2"/>
  <c r="T897" i="2"/>
  <c r="V897" i="2" s="1"/>
  <c r="S897" i="2"/>
  <c r="T825" i="2"/>
  <c r="S825" i="2"/>
  <c r="T753" i="2"/>
  <c r="V753" i="2" s="1"/>
  <c r="S753" i="2"/>
  <c r="T681" i="2"/>
  <c r="V681" i="2" s="1"/>
  <c r="S681" i="2"/>
  <c r="T617" i="2"/>
  <c r="S617" i="2"/>
  <c r="T553" i="2"/>
  <c r="V553" i="2" s="1"/>
  <c r="S553" i="2"/>
  <c r="T489" i="2"/>
  <c r="V489" i="2" s="1"/>
  <c r="S489" i="2"/>
  <c r="T1695" i="2"/>
  <c r="V1695" i="2" s="1"/>
  <c r="S1695" i="2"/>
  <c r="T1335" i="2"/>
  <c r="V1335" i="2" s="1"/>
  <c r="S1335" i="2"/>
  <c r="T727" i="2"/>
  <c r="V727" i="2" s="1"/>
  <c r="S727" i="2"/>
  <c r="T663" i="2"/>
  <c r="V663" i="2" s="1"/>
  <c r="S663" i="2"/>
  <c r="T599" i="2"/>
  <c r="V599" i="2" s="1"/>
  <c r="S599" i="2"/>
  <c r="T535" i="2"/>
  <c r="V535" i="2" s="1"/>
  <c r="S535" i="2"/>
  <c r="T471" i="2"/>
  <c r="V471" i="2" s="1"/>
  <c r="S471" i="2"/>
  <c r="T1894" i="2"/>
  <c r="V1894" i="2" s="1"/>
  <c r="S1894" i="2"/>
  <c r="T1766" i="2"/>
  <c r="V1766" i="2" s="1"/>
  <c r="S1766" i="2"/>
  <c r="T1590" i="2"/>
  <c r="V1590" i="2" s="1"/>
  <c r="S1590" i="2"/>
  <c r="T1414" i="2"/>
  <c r="S1414" i="2"/>
  <c r="T782" i="2"/>
  <c r="V782" i="2" s="1"/>
  <c r="S782" i="2"/>
  <c r="T422" i="2"/>
  <c r="V422" i="2" s="1"/>
  <c r="S422" i="2"/>
  <c r="T358" i="2"/>
  <c r="S358" i="2"/>
  <c r="T294" i="2"/>
  <c r="V294" i="2" s="1"/>
  <c r="S294" i="2"/>
  <c r="T230" i="2"/>
  <c r="V230" i="2" s="1"/>
  <c r="S230" i="2"/>
  <c r="T166" i="2"/>
  <c r="V166" i="2" s="1"/>
  <c r="S166" i="2"/>
  <c r="T102" i="2"/>
  <c r="V102" i="2" s="1"/>
  <c r="S102" i="2"/>
  <c r="Y102" i="2" s="1"/>
  <c r="T38" i="2"/>
  <c r="V38" i="2" s="1"/>
  <c r="S38" i="2"/>
  <c r="T1886" i="2"/>
  <c r="V1886" i="2" s="1"/>
  <c r="S1886" i="2"/>
  <c r="T1462" i="2"/>
  <c r="V1462" i="2" s="1"/>
  <c r="S1462" i="2"/>
  <c r="T1336" i="2"/>
  <c r="S1336" i="2"/>
  <c r="T1272" i="2"/>
  <c r="V1272" i="2" s="1"/>
  <c r="S1272" i="2"/>
  <c r="T1208" i="2"/>
  <c r="V1208" i="2" s="1"/>
  <c r="S1208" i="2"/>
  <c r="T1144" i="2"/>
  <c r="V1144" i="2" s="1"/>
  <c r="S1144" i="2"/>
  <c r="T1080" i="2"/>
  <c r="V1080" i="2" s="1"/>
  <c r="S1080" i="2"/>
  <c r="T1016" i="2"/>
  <c r="S1016" i="2"/>
  <c r="T952" i="2"/>
  <c r="V952" i="2" s="1"/>
  <c r="S952" i="2"/>
  <c r="T888" i="2"/>
  <c r="V888" i="2" s="1"/>
  <c r="S888" i="2"/>
  <c r="T824" i="2"/>
  <c r="V824" i="2" s="1"/>
  <c r="S824" i="2"/>
  <c r="T760" i="2"/>
  <c r="V760" i="2" s="1"/>
  <c r="S760" i="2"/>
  <c r="T696" i="2"/>
  <c r="V696" i="2" s="1"/>
  <c r="S696" i="2"/>
  <c r="T632" i="2"/>
  <c r="V632" i="2" s="1"/>
  <c r="S632" i="2"/>
  <c r="T568" i="2"/>
  <c r="S568" i="2"/>
  <c r="T504" i="2"/>
  <c r="V504" i="2" s="1"/>
  <c r="S504" i="2"/>
  <c r="Y504" i="2" s="1"/>
  <c r="T440" i="2"/>
  <c r="V440" i="2" s="1"/>
  <c r="S440" i="2"/>
  <c r="T376" i="2"/>
  <c r="V376" i="2" s="1"/>
  <c r="S376" i="2"/>
  <c r="T312" i="2"/>
  <c r="V312" i="2" s="1"/>
  <c r="S312" i="2"/>
  <c r="T248" i="2"/>
  <c r="V248" i="2" s="1"/>
  <c r="S248" i="2"/>
  <c r="T184" i="2"/>
  <c r="V184" i="2" s="1"/>
  <c r="S184" i="2"/>
  <c r="T120" i="2"/>
  <c r="V120" i="2" s="1"/>
  <c r="S120" i="2"/>
  <c r="T56" i="2"/>
  <c r="S56" i="2"/>
  <c r="T455" i="2"/>
  <c r="V455" i="2" s="1"/>
  <c r="S455" i="2"/>
  <c r="T391" i="2"/>
  <c r="V391" i="2" s="1"/>
  <c r="S391" i="2"/>
  <c r="T327" i="2"/>
  <c r="V327" i="2" s="1"/>
  <c r="S327" i="2"/>
  <c r="T263" i="2"/>
  <c r="V263" i="2" s="1"/>
  <c r="S263" i="2"/>
  <c r="T199" i="2"/>
  <c r="V199" i="2" s="1"/>
  <c r="S199" i="2"/>
  <c r="T135" i="2"/>
  <c r="V135" i="2" s="1"/>
  <c r="S135" i="2"/>
  <c r="T71" i="2"/>
  <c r="V71" i="2" s="1"/>
  <c r="S71" i="2"/>
  <c r="T7" i="2"/>
  <c r="V7" i="2" s="1"/>
  <c r="S7" i="2"/>
  <c r="T797" i="2"/>
  <c r="V797" i="2" s="1"/>
  <c r="S797" i="2"/>
  <c r="T669" i="2"/>
  <c r="V669" i="2" s="1"/>
  <c r="S669" i="2"/>
  <c r="T533" i="2"/>
  <c r="V533" i="2" s="1"/>
  <c r="S533" i="2"/>
  <c r="T413" i="2"/>
  <c r="V413" i="2" s="1"/>
  <c r="S413" i="2"/>
  <c r="T293" i="2"/>
  <c r="V293" i="2" s="1"/>
  <c r="S293" i="2"/>
  <c r="T165" i="2"/>
  <c r="V165" i="2" s="1"/>
  <c r="S165" i="2"/>
  <c r="T37" i="2"/>
  <c r="V37" i="2" s="1"/>
  <c r="S37" i="2"/>
  <c r="T1413" i="2"/>
  <c r="V1413" i="2" s="1"/>
  <c r="S1413" i="2"/>
  <c r="T1285" i="2"/>
  <c r="V1285" i="2" s="1"/>
  <c r="S1285" i="2"/>
  <c r="T1173" i="2"/>
  <c r="V1173" i="2" s="1"/>
  <c r="S1173" i="2"/>
  <c r="T1061" i="2"/>
  <c r="V1061" i="2" s="1"/>
  <c r="S1061" i="2"/>
  <c r="T957" i="2"/>
  <c r="V957" i="2" s="1"/>
  <c r="S957" i="2"/>
  <c r="T757" i="2"/>
  <c r="V757" i="2" s="1"/>
  <c r="S757" i="2"/>
  <c r="T541" i="2"/>
  <c r="V541" i="2" s="1"/>
  <c r="S541" i="2"/>
  <c r="T301" i="2"/>
  <c r="V301" i="2" s="1"/>
  <c r="S301" i="2"/>
  <c r="T61" i="2"/>
  <c r="S61" i="2"/>
  <c r="Y61" i="2" s="1"/>
  <c r="T1437" i="2"/>
  <c r="V1437" i="2" s="1"/>
  <c r="S1437" i="2"/>
  <c r="T1309" i="2"/>
  <c r="V1309" i="2" s="1"/>
  <c r="S1309" i="2"/>
  <c r="T1157" i="2"/>
  <c r="V1157" i="2" s="1"/>
  <c r="S1157" i="2"/>
  <c r="T1013" i="2"/>
  <c r="V1013" i="2" s="1"/>
  <c r="S1013" i="2"/>
  <c r="T821" i="2"/>
  <c r="V821" i="2" s="1"/>
  <c r="S821" i="2"/>
  <c r="T525" i="2"/>
  <c r="V525" i="2" s="1"/>
  <c r="S525" i="2"/>
  <c r="T213" i="2"/>
  <c r="V213" i="2" s="1"/>
  <c r="S213" i="2"/>
  <c r="T1967" i="2"/>
  <c r="V1967" i="2" s="1"/>
  <c r="S1967" i="2"/>
  <c r="T1767" i="2"/>
  <c r="V1767" i="2" s="1"/>
  <c r="S1767" i="2"/>
  <c r="T1271" i="2"/>
  <c r="V1271" i="2" s="1"/>
  <c r="S1271" i="2"/>
  <c r="T1161" i="2"/>
  <c r="V1161" i="2" s="1"/>
  <c r="S1161" i="2"/>
  <c r="T1009" i="2"/>
  <c r="V1009" i="2" s="1"/>
  <c r="S1009" i="2"/>
  <c r="T433" i="2"/>
  <c r="V433" i="2" s="1"/>
  <c r="S433" i="2"/>
  <c r="T369" i="2"/>
  <c r="V369" i="2" s="1"/>
  <c r="S369" i="2"/>
  <c r="T1952" i="2"/>
  <c r="V1952" i="2" s="1"/>
  <c r="S1952" i="2"/>
  <c r="T1888" i="2"/>
  <c r="V1888" i="2" s="1"/>
  <c r="S1888" i="2"/>
  <c r="T1824" i="2"/>
  <c r="S1824" i="2"/>
  <c r="T1760" i="2"/>
  <c r="V1760" i="2" s="1"/>
  <c r="S1760" i="2"/>
  <c r="T1696" i="2"/>
  <c r="V1696" i="2" s="1"/>
  <c r="S1696" i="2"/>
  <c r="T1632" i="2"/>
  <c r="V1632" i="2" s="1"/>
  <c r="S1632" i="2"/>
  <c r="T1568" i="2"/>
  <c r="V1568" i="2" s="1"/>
  <c r="S1568" i="2"/>
  <c r="T1504" i="2"/>
  <c r="V1504" i="2" s="1"/>
  <c r="S1504" i="2"/>
  <c r="T1951" i="2"/>
  <c r="V1951" i="2" s="1"/>
  <c r="S1951" i="2"/>
  <c r="T1895" i="2"/>
  <c r="V1895" i="2" s="1"/>
  <c r="S1895" i="2"/>
  <c r="T1790" i="2"/>
  <c r="V1790" i="2" s="1"/>
  <c r="S1790" i="2"/>
  <c r="T404" i="2"/>
  <c r="V404" i="2" s="1"/>
  <c r="S404" i="2"/>
  <c r="T156" i="2"/>
  <c r="V156" i="2" s="1"/>
  <c r="S156" i="2"/>
  <c r="T396" i="2"/>
  <c r="V396" i="2" s="1"/>
  <c r="S396" i="2"/>
  <c r="T172" i="2"/>
  <c r="S172" i="2"/>
  <c r="T59" i="2"/>
  <c r="V59" i="2" s="1"/>
  <c r="S59" i="2"/>
  <c r="T244" i="2"/>
  <c r="V244" i="2" s="1"/>
  <c r="S244" i="2"/>
  <c r="T67" i="2"/>
  <c r="S67" i="2"/>
  <c r="T420" i="2"/>
  <c r="V420" i="2" s="1"/>
  <c r="S420" i="2"/>
  <c r="T108" i="2"/>
  <c r="V108" i="2" s="1"/>
  <c r="S108" i="2"/>
  <c r="T1638" i="2"/>
  <c r="V1638" i="2" s="1"/>
  <c r="S1638" i="2"/>
  <c r="T2005" i="2"/>
  <c r="V2005" i="2" s="1"/>
  <c r="S2005" i="2"/>
  <c r="T1941" i="2"/>
  <c r="V1941" i="2" s="1"/>
  <c r="S1941" i="2"/>
  <c r="T1877" i="2"/>
  <c r="V1877" i="2" s="1"/>
  <c r="S1877" i="2"/>
  <c r="T1813" i="2"/>
  <c r="V1813" i="2" s="1"/>
  <c r="S1813" i="2"/>
  <c r="T1741" i="2"/>
  <c r="V1741" i="2" s="1"/>
  <c r="S1741" i="2"/>
  <c r="T1677" i="2"/>
  <c r="S1677" i="2"/>
  <c r="T1613" i="2"/>
  <c r="V1613" i="2" s="1"/>
  <c r="S1613" i="2"/>
  <c r="T1549" i="2"/>
  <c r="V1549" i="2" s="1"/>
  <c r="S1549" i="2"/>
  <c r="T1932" i="2"/>
  <c r="V1932" i="2" s="1"/>
  <c r="S1932" i="2"/>
  <c r="T1884" i="2"/>
  <c r="V1884" i="2" s="1"/>
  <c r="S1884" i="2"/>
  <c r="T1828" i="2"/>
  <c r="V1828" i="2" s="1"/>
  <c r="S1828" i="2"/>
  <c r="T1764" i="2"/>
  <c r="V1764" i="2" s="1"/>
  <c r="S1764" i="2"/>
  <c r="T1700" i="2"/>
  <c r="V1700" i="2" s="1"/>
  <c r="S1700" i="2"/>
  <c r="T1636" i="2"/>
  <c r="V1636" i="2" s="1"/>
  <c r="S1636" i="2"/>
  <c r="T1572" i="2"/>
  <c r="V1572" i="2" s="1"/>
  <c r="S1572" i="2"/>
  <c r="T1508" i="2"/>
  <c r="V1508" i="2" s="1"/>
  <c r="S1508" i="2"/>
  <c r="T1444" i="2"/>
  <c r="V1444" i="2" s="1"/>
  <c r="S1444" i="2"/>
  <c r="T1364" i="2"/>
  <c r="S1364" i="2"/>
  <c r="T1300" i="2"/>
  <c r="V1300" i="2" s="1"/>
  <c r="S1300" i="2"/>
  <c r="T1236" i="2"/>
  <c r="V1236" i="2" s="1"/>
  <c r="S1236" i="2"/>
  <c r="T500" i="2"/>
  <c r="V500" i="2" s="1"/>
  <c r="S500" i="2"/>
  <c r="T1891" i="2"/>
  <c r="V1891" i="2" s="1"/>
  <c r="S1891" i="2"/>
  <c r="T1699" i="2"/>
  <c r="V1699" i="2" s="1"/>
  <c r="S1699" i="2"/>
  <c r="T1531" i="2"/>
  <c r="V1531" i="2" s="1"/>
  <c r="S1531" i="2"/>
  <c r="T1331" i="2"/>
  <c r="V1331" i="2" s="1"/>
  <c r="S1331" i="2"/>
  <c r="T867" i="2"/>
  <c r="V867" i="2" s="1"/>
  <c r="S867" i="2"/>
  <c r="T699" i="2"/>
  <c r="V699" i="2" s="1"/>
  <c r="S699" i="2"/>
  <c r="T491" i="2"/>
  <c r="V491" i="2" s="1"/>
  <c r="S491" i="2"/>
  <c r="T267" i="2"/>
  <c r="V267" i="2" s="1"/>
  <c r="S267" i="2"/>
  <c r="T1690" i="2"/>
  <c r="V1690" i="2" s="1"/>
  <c r="S1690" i="2"/>
  <c r="T578" i="2"/>
  <c r="V578" i="2" s="1"/>
  <c r="S578" i="2"/>
  <c r="T1156" i="2"/>
  <c r="V1156" i="2" s="1"/>
  <c r="S1156" i="2"/>
  <c r="T1092" i="2"/>
  <c r="V1092" i="2" s="1"/>
  <c r="S1092" i="2"/>
  <c r="T1028" i="2"/>
  <c r="V1028" i="2" s="1"/>
  <c r="S1028" i="2"/>
  <c r="T964" i="2"/>
  <c r="V964" i="2" s="1"/>
  <c r="S964" i="2"/>
  <c r="T900" i="2"/>
  <c r="V900" i="2" s="1"/>
  <c r="S900" i="2"/>
  <c r="T836" i="2"/>
  <c r="V836" i="2" s="1"/>
  <c r="S836" i="2"/>
  <c r="T764" i="2"/>
  <c r="V764" i="2" s="1"/>
  <c r="S764" i="2"/>
  <c r="T700" i="2"/>
  <c r="V700" i="2" s="1"/>
  <c r="S700" i="2"/>
  <c r="T636" i="2"/>
  <c r="V636" i="2" s="1"/>
  <c r="S636" i="2"/>
  <c r="T572" i="2"/>
  <c r="S572" i="2"/>
  <c r="T492" i="2"/>
  <c r="V492" i="2" s="1"/>
  <c r="S492" i="2"/>
  <c r="T1923" i="2"/>
  <c r="V1923" i="2" s="1"/>
  <c r="S1923" i="2"/>
  <c r="T1475" i="2"/>
  <c r="V1475" i="2" s="1"/>
  <c r="S1475" i="2"/>
  <c r="T1259" i="2"/>
  <c r="V1259" i="2" s="1"/>
  <c r="S1259" i="2"/>
  <c r="T1091" i="2"/>
  <c r="V1091" i="2" s="1"/>
  <c r="S1091" i="2"/>
  <c r="T931" i="2"/>
  <c r="V931" i="2" s="1"/>
  <c r="S931" i="2"/>
  <c r="T715" i="2"/>
  <c r="V715" i="2" s="1"/>
  <c r="S715" i="2"/>
  <c r="T499" i="2"/>
  <c r="S499" i="2"/>
  <c r="T283" i="2"/>
  <c r="S283" i="2"/>
  <c r="T1578" i="2"/>
  <c r="V1578" i="2" s="1"/>
  <c r="S1578" i="2"/>
  <c r="T610" i="2"/>
  <c r="V610" i="2" s="1"/>
  <c r="S610" i="2"/>
  <c r="T1915" i="2"/>
  <c r="V1915" i="2" s="1"/>
  <c r="S1915" i="2"/>
  <c r="T1763" i="2"/>
  <c r="V1763" i="2" s="1"/>
  <c r="S1763" i="2"/>
  <c r="T1643" i="2"/>
  <c r="V1643" i="2" s="1"/>
  <c r="S1643" i="2"/>
  <c r="T1523" i="2"/>
  <c r="V1523" i="2" s="1"/>
  <c r="S1523" i="2"/>
  <c r="T1387" i="2"/>
  <c r="V1387" i="2" s="1"/>
  <c r="S1387" i="2"/>
  <c r="T1235" i="2"/>
  <c r="V1235" i="2" s="1"/>
  <c r="S1235" i="2"/>
  <c r="T1123" i="2"/>
  <c r="V1123" i="2" s="1"/>
  <c r="S1123" i="2"/>
  <c r="T1003" i="2"/>
  <c r="V1003" i="2" s="1"/>
  <c r="S1003" i="2"/>
  <c r="T843" i="2"/>
  <c r="S843" i="2"/>
  <c r="T667" i="2"/>
  <c r="V667" i="2" s="1"/>
  <c r="S667" i="2"/>
  <c r="Y667" i="2" s="1"/>
  <c r="T507" i="2"/>
  <c r="V507" i="2" s="1"/>
  <c r="S507" i="2"/>
  <c r="T347" i="2"/>
  <c r="V347" i="2" s="1"/>
  <c r="S347" i="2"/>
  <c r="T195" i="2"/>
  <c r="V195" i="2" s="1"/>
  <c r="S195" i="2"/>
  <c r="T690" i="2"/>
  <c r="V690" i="2" s="1"/>
  <c r="S690" i="2"/>
  <c r="T321" i="2"/>
  <c r="V321" i="2" s="1"/>
  <c r="S321" i="2"/>
  <c r="T257" i="2"/>
  <c r="V257" i="2" s="1"/>
  <c r="S257" i="2"/>
  <c r="T490" i="2"/>
  <c r="V490" i="2" s="1"/>
  <c r="S490" i="2"/>
  <c r="T426" i="2"/>
  <c r="S426" i="2"/>
  <c r="T362" i="2"/>
  <c r="V362" i="2" s="1"/>
  <c r="S362" i="2"/>
  <c r="T298" i="2"/>
  <c r="V298" i="2" s="1"/>
  <c r="S298" i="2"/>
  <c r="T234" i="2"/>
  <c r="V234" i="2" s="1"/>
  <c r="S234" i="2"/>
  <c r="T170" i="2"/>
  <c r="V170" i="2" s="1"/>
  <c r="S170" i="2"/>
  <c r="T106" i="2"/>
  <c r="V106" i="2" s="1"/>
  <c r="S106" i="2"/>
  <c r="T42" i="2"/>
  <c r="V42" i="2" s="1"/>
  <c r="S42" i="2"/>
  <c r="T1432" i="2"/>
  <c r="V1432" i="2" s="1"/>
  <c r="S1432" i="2"/>
  <c r="T217" i="2"/>
  <c r="S217" i="2"/>
  <c r="T153" i="2"/>
  <c r="V153" i="2" s="1"/>
  <c r="S153" i="2"/>
  <c r="T89" i="2"/>
  <c r="V89" i="2" s="1"/>
  <c r="S89" i="2"/>
  <c r="Y89" i="2" s="1"/>
  <c r="T25" i="2"/>
  <c r="V25" i="2" s="1"/>
  <c r="S25" i="2"/>
  <c r="T1392" i="2"/>
  <c r="S1392" i="2"/>
  <c r="T1397" i="2"/>
  <c r="V1397" i="2" s="1"/>
  <c r="S1397" i="2"/>
  <c r="T1277" i="2"/>
  <c r="V1277" i="2" s="1"/>
  <c r="S1277" i="2"/>
  <c r="T733" i="2"/>
  <c r="S733" i="2"/>
  <c r="T29" i="2"/>
  <c r="V29" i="2" s="1"/>
  <c r="S29" i="2"/>
  <c r="T989" i="2"/>
  <c r="V989" i="2" s="1"/>
  <c r="S989" i="2"/>
  <c r="T1927" i="2"/>
  <c r="V1927" i="2" s="1"/>
  <c r="S1927" i="2"/>
  <c r="T985" i="2"/>
  <c r="V985" i="2" s="1"/>
  <c r="S985" i="2"/>
  <c r="T1496" i="2"/>
  <c r="V1496" i="2" s="1"/>
  <c r="S1496" i="2"/>
  <c r="T1292" i="2"/>
  <c r="V1292" i="2" s="1"/>
  <c r="S1292" i="2"/>
  <c r="T1867" i="2"/>
  <c r="V1867" i="2" s="1"/>
  <c r="S1867" i="2"/>
  <c r="T1507" i="2"/>
  <c r="V1507" i="2" s="1"/>
  <c r="S1507" i="2"/>
  <c r="T675" i="2"/>
  <c r="V675" i="2" s="1"/>
  <c r="S675" i="2"/>
  <c r="T243" i="2"/>
  <c r="V243" i="2" s="1"/>
  <c r="S243" i="2"/>
  <c r="T1084" i="2"/>
  <c r="V1084" i="2" s="1"/>
  <c r="S1084" i="2"/>
  <c r="T892" i="2"/>
  <c r="V892" i="2" s="1"/>
  <c r="S892" i="2"/>
  <c r="T692" i="2"/>
  <c r="V692" i="2" s="1"/>
  <c r="S692" i="2"/>
  <c r="T484" i="2"/>
  <c r="V484" i="2" s="1"/>
  <c r="S484" i="2"/>
  <c r="T1227" i="2"/>
  <c r="V1227" i="2" s="1"/>
  <c r="S1227" i="2"/>
  <c r="T683" i="2"/>
  <c r="V683" i="2" s="1"/>
  <c r="S683" i="2"/>
  <c r="T1466" i="2"/>
  <c r="V1466" i="2" s="1"/>
  <c r="S1466" i="2"/>
  <c r="T1907" i="2"/>
  <c r="V1907" i="2" s="1"/>
  <c r="S1907" i="2"/>
  <c r="T1515" i="2"/>
  <c r="V1515" i="2" s="1"/>
  <c r="S1515" i="2"/>
  <c r="T1115" i="2"/>
  <c r="V1115" i="2" s="1"/>
  <c r="S1115" i="2"/>
  <c r="T819" i="2"/>
  <c r="V819" i="2" s="1"/>
  <c r="S819" i="2"/>
  <c r="T483" i="2"/>
  <c r="V483" i="2" s="1"/>
  <c r="S483" i="2"/>
  <c r="T171" i="2"/>
  <c r="V171" i="2" s="1"/>
  <c r="S171" i="2"/>
  <c r="T313" i="2"/>
  <c r="V313" i="2" s="1"/>
  <c r="S313" i="2"/>
  <c r="T249" i="2"/>
  <c r="V249" i="2" s="1"/>
  <c r="S249" i="2"/>
  <c r="T482" i="2"/>
  <c r="V482" i="2" s="1"/>
  <c r="S482" i="2"/>
  <c r="T418" i="2"/>
  <c r="V418" i="2" s="1"/>
  <c r="S418" i="2"/>
  <c r="T354" i="2"/>
  <c r="V354" i="2" s="1"/>
  <c r="S354" i="2"/>
  <c r="T290" i="2"/>
  <c r="V290" i="2" s="1"/>
  <c r="S290" i="2"/>
  <c r="T226" i="2"/>
  <c r="V226" i="2" s="1"/>
  <c r="S226" i="2"/>
  <c r="T162" i="2"/>
  <c r="V162" i="2" s="1"/>
  <c r="S162" i="2"/>
  <c r="T98" i="2"/>
  <c r="V98" i="2" s="1"/>
  <c r="S98" i="2"/>
  <c r="T34" i="2"/>
  <c r="V34" i="2" s="1"/>
  <c r="S34" i="2"/>
  <c r="T1416" i="2"/>
  <c r="V1416" i="2" s="1"/>
  <c r="S1416" i="2"/>
  <c r="T209" i="2"/>
  <c r="V209" i="2" s="1"/>
  <c r="S209" i="2"/>
  <c r="T1376" i="2"/>
  <c r="V1376" i="2" s="1"/>
  <c r="S1376" i="2"/>
  <c r="T1623" i="2"/>
  <c r="V1623" i="2" s="1"/>
  <c r="S1623" i="2"/>
  <c r="T1543" i="2"/>
  <c r="V1543" i="2" s="1"/>
  <c r="S1543" i="2"/>
  <c r="T1455" i="2"/>
  <c r="V1455" i="2" s="1"/>
  <c r="S1455" i="2"/>
  <c r="T1375" i="2"/>
  <c r="V1375" i="2" s="1"/>
  <c r="S1375" i="2"/>
  <c r="T1263" i="2"/>
  <c r="V1263" i="2" s="1"/>
  <c r="S1263" i="2"/>
  <c r="T1183" i="2"/>
  <c r="V1183" i="2" s="1"/>
  <c r="S1183" i="2"/>
  <c r="T1119" i="2"/>
  <c r="V1119" i="2" s="1"/>
  <c r="S1119" i="2"/>
  <c r="T1055" i="2"/>
  <c r="V1055" i="2" s="1"/>
  <c r="S1055" i="2"/>
  <c r="T991" i="2"/>
  <c r="V991" i="2" s="1"/>
  <c r="S991" i="2"/>
  <c r="T911" i="2"/>
  <c r="V911" i="2" s="1"/>
  <c r="S911" i="2"/>
  <c r="T831" i="2"/>
  <c r="V831" i="2" s="1"/>
  <c r="S831" i="2"/>
  <c r="T767" i="2"/>
  <c r="V767" i="2" s="1"/>
  <c r="S767" i="2"/>
  <c r="T1598" i="2"/>
  <c r="V1598" i="2" s="1"/>
  <c r="S1598" i="2"/>
  <c r="T1470" i="2"/>
  <c r="V1470" i="2" s="1"/>
  <c r="S1470" i="2"/>
  <c r="T1358" i="2"/>
  <c r="V1358" i="2" s="1"/>
  <c r="S1358" i="2"/>
  <c r="T1254" i="2"/>
  <c r="V1254" i="2" s="1"/>
  <c r="S1254" i="2"/>
  <c r="T1182" i="2"/>
  <c r="V1182" i="2" s="1"/>
  <c r="S1182" i="2"/>
  <c r="T1118" i="2"/>
  <c r="V1118" i="2" s="1"/>
  <c r="S1118" i="2"/>
  <c r="T1054" i="2"/>
  <c r="V1054" i="2" s="1"/>
  <c r="S1054" i="2"/>
  <c r="T990" i="2"/>
  <c r="V990" i="2" s="1"/>
  <c r="S990" i="2"/>
  <c r="T918" i="2"/>
  <c r="S918" i="2"/>
  <c r="T822" i="2"/>
  <c r="V822" i="2" s="1"/>
  <c r="S822" i="2"/>
  <c r="T750" i="2"/>
  <c r="V750" i="2" s="1"/>
  <c r="S750" i="2"/>
  <c r="T686" i="2"/>
  <c r="V686" i="2" s="1"/>
  <c r="S686" i="2"/>
  <c r="Y686" i="2" s="1"/>
  <c r="T606" i="2"/>
  <c r="V606" i="2" s="1"/>
  <c r="S606" i="2"/>
  <c r="T542" i="2"/>
  <c r="V542" i="2" s="1"/>
  <c r="S542" i="2"/>
  <c r="T478" i="2"/>
  <c r="V478" i="2" s="1"/>
  <c r="S478" i="2"/>
  <c r="T1970" i="2"/>
  <c r="V1970" i="2" s="1"/>
  <c r="S1970" i="2"/>
  <c r="T1906" i="2"/>
  <c r="V1906" i="2" s="1"/>
  <c r="S1906" i="2"/>
  <c r="T1842" i="2"/>
  <c r="V1842" i="2" s="1"/>
  <c r="S1842" i="2"/>
  <c r="T1778" i="2"/>
  <c r="V1778" i="2" s="1"/>
  <c r="S1778" i="2"/>
  <c r="T1714" i="2"/>
  <c r="V1714" i="2" s="1"/>
  <c r="S1714" i="2"/>
  <c r="T1642" i="2"/>
  <c r="V1642" i="2" s="1"/>
  <c r="S1642" i="2"/>
  <c r="T1562" i="2"/>
  <c r="V1562" i="2" s="1"/>
  <c r="S1562" i="2"/>
  <c r="T1490" i="2"/>
  <c r="V1490" i="2" s="1"/>
  <c r="S1490" i="2"/>
  <c r="T1402" i="2"/>
  <c r="S1402" i="2"/>
  <c r="T1338" i="2"/>
  <c r="V1338" i="2" s="1"/>
  <c r="S1338" i="2"/>
  <c r="T1274" i="2"/>
  <c r="V1274" i="2" s="1"/>
  <c r="S1274" i="2"/>
  <c r="T1210" i="2"/>
  <c r="V1210" i="2" s="1"/>
  <c r="S1210" i="2"/>
  <c r="T1146" i="2"/>
  <c r="V1146" i="2" s="1"/>
  <c r="S1146" i="2"/>
  <c r="T1082" i="2"/>
  <c r="V1082" i="2" s="1"/>
  <c r="S1082" i="2"/>
  <c r="T1018" i="2"/>
  <c r="V1018" i="2" s="1"/>
  <c r="S1018" i="2"/>
  <c r="T954" i="2"/>
  <c r="V954" i="2" s="1"/>
  <c r="S954" i="2"/>
  <c r="T882" i="2"/>
  <c r="V882" i="2" s="1"/>
  <c r="S882" i="2"/>
  <c r="T818" i="2"/>
  <c r="V818" i="2" s="1"/>
  <c r="S818" i="2"/>
  <c r="T754" i="2"/>
  <c r="V754" i="2" s="1"/>
  <c r="S754" i="2"/>
  <c r="T1977" i="2"/>
  <c r="V1977" i="2" s="1"/>
  <c r="S1977" i="2"/>
  <c r="T1913" i="2"/>
  <c r="V1913" i="2" s="1"/>
  <c r="S1913" i="2"/>
  <c r="Y1913" i="2" s="1"/>
  <c r="T1849" i="2"/>
  <c r="V1849" i="2" s="1"/>
  <c r="S1849" i="2"/>
  <c r="Y1849" i="2" s="1"/>
  <c r="T1785" i="2"/>
  <c r="V1785" i="2" s="1"/>
  <c r="S1785" i="2"/>
  <c r="T1721" i="2"/>
  <c r="V1721" i="2" s="1"/>
  <c r="S1721" i="2"/>
  <c r="T1657" i="2"/>
  <c r="V1657" i="2" s="1"/>
  <c r="S1657" i="2"/>
  <c r="T1585" i="2"/>
  <c r="V1585" i="2" s="1"/>
  <c r="S1585" i="2"/>
  <c r="T1513" i="2"/>
  <c r="V1513" i="2" s="1"/>
  <c r="S1513" i="2"/>
  <c r="T1441" i="2"/>
  <c r="V1441" i="2" s="1"/>
  <c r="S1441" i="2"/>
  <c r="T1377" i="2"/>
  <c r="V1377" i="2" s="1"/>
  <c r="S1377" i="2"/>
  <c r="T1305" i="2"/>
  <c r="S1305" i="2"/>
  <c r="T1233" i="2"/>
  <c r="V1233" i="2" s="1"/>
  <c r="S1233" i="2"/>
  <c r="T1129" i="2"/>
  <c r="V1129" i="2" s="1"/>
  <c r="S1129" i="2"/>
  <c r="T1041" i="2"/>
  <c r="V1041" i="2" s="1"/>
  <c r="S1041" i="2"/>
  <c r="T945" i="2"/>
  <c r="V945" i="2" s="1"/>
  <c r="S945" i="2"/>
  <c r="T881" i="2"/>
  <c r="V881" i="2" s="1"/>
  <c r="S881" i="2"/>
  <c r="T809" i="2"/>
  <c r="V809" i="2" s="1"/>
  <c r="S809" i="2"/>
  <c r="T729" i="2"/>
  <c r="S729" i="2"/>
  <c r="T665" i="2"/>
  <c r="V665" i="2" s="1"/>
  <c r="S665" i="2"/>
  <c r="T601" i="2"/>
  <c r="V601" i="2" s="1"/>
  <c r="S601" i="2"/>
  <c r="T537" i="2"/>
  <c r="V537" i="2" s="1"/>
  <c r="S537" i="2"/>
  <c r="T473" i="2"/>
  <c r="V473" i="2" s="1"/>
  <c r="S473" i="2"/>
  <c r="T1599" i="2"/>
  <c r="V1599" i="2" s="1"/>
  <c r="S1599" i="2"/>
  <c r="T1231" i="2"/>
  <c r="V1231" i="2" s="1"/>
  <c r="S1231" i="2"/>
  <c r="T711" i="2"/>
  <c r="V711" i="2" s="1"/>
  <c r="S711" i="2"/>
  <c r="T647" i="2"/>
  <c r="V647" i="2" s="1"/>
  <c r="S647" i="2"/>
  <c r="T583" i="2"/>
  <c r="V583" i="2" s="1"/>
  <c r="S583" i="2"/>
  <c r="T519" i="2"/>
  <c r="V519" i="2" s="1"/>
  <c r="S519" i="2"/>
  <c r="T1990" i="2"/>
  <c r="V1990" i="2" s="1"/>
  <c r="S1990" i="2"/>
  <c r="T1862" i="2"/>
  <c r="V1862" i="2" s="1"/>
  <c r="S1862" i="2"/>
  <c r="T1734" i="2"/>
  <c r="V1734" i="2" s="1"/>
  <c r="S1734" i="2"/>
  <c r="T1558" i="2"/>
  <c r="V1558" i="2" s="1"/>
  <c r="S1558" i="2"/>
  <c r="T1334" i="2"/>
  <c r="V1334" i="2" s="1"/>
  <c r="S1334" i="2"/>
  <c r="T630" i="2"/>
  <c r="V630" i="2" s="1"/>
  <c r="S630" i="2"/>
  <c r="T406" i="2"/>
  <c r="V406" i="2" s="1"/>
  <c r="S406" i="2"/>
  <c r="T342" i="2"/>
  <c r="V342" i="2" s="1"/>
  <c r="S342" i="2"/>
  <c r="T278" i="2"/>
  <c r="V278" i="2" s="1"/>
  <c r="S278" i="2"/>
  <c r="T214" i="2"/>
  <c r="S214" i="2"/>
  <c r="T150" i="2"/>
  <c r="S150" i="2"/>
  <c r="T86" i="2"/>
  <c r="V86" i="2" s="1"/>
  <c r="S86" i="2"/>
  <c r="T22" i="2"/>
  <c r="V22" i="2" s="1"/>
  <c r="S22" i="2"/>
  <c r="Y22" i="2" s="1"/>
  <c r="T1822" i="2"/>
  <c r="V1822" i="2" s="1"/>
  <c r="S1822" i="2"/>
  <c r="T1342" i="2"/>
  <c r="V1342" i="2" s="1"/>
  <c r="S1342" i="2"/>
  <c r="T1320" i="2"/>
  <c r="V1320" i="2" s="1"/>
  <c r="S1320" i="2"/>
  <c r="T1256" i="2"/>
  <c r="V1256" i="2" s="1"/>
  <c r="S1256" i="2"/>
  <c r="T1192" i="2"/>
  <c r="V1192" i="2" s="1"/>
  <c r="S1192" i="2"/>
  <c r="T1128" i="2"/>
  <c r="V1128" i="2" s="1"/>
  <c r="S1128" i="2"/>
  <c r="T1064" i="2"/>
  <c r="V1064" i="2" s="1"/>
  <c r="S1064" i="2"/>
  <c r="T1000" i="2"/>
  <c r="V1000" i="2" s="1"/>
  <c r="S1000" i="2"/>
  <c r="T936" i="2"/>
  <c r="V936" i="2" s="1"/>
  <c r="S936" i="2"/>
  <c r="T872" i="2"/>
  <c r="V872" i="2" s="1"/>
  <c r="S872" i="2"/>
  <c r="T808" i="2"/>
  <c r="V808" i="2" s="1"/>
  <c r="S808" i="2"/>
  <c r="T744" i="2"/>
  <c r="V744" i="2" s="1"/>
  <c r="S744" i="2"/>
  <c r="T680" i="2"/>
  <c r="V680" i="2" s="1"/>
  <c r="S680" i="2"/>
  <c r="T616" i="2"/>
  <c r="V616" i="2" s="1"/>
  <c r="S616" i="2"/>
  <c r="T552" i="2"/>
  <c r="V552" i="2" s="1"/>
  <c r="S552" i="2"/>
  <c r="T488" i="2"/>
  <c r="V488" i="2" s="1"/>
  <c r="S488" i="2"/>
  <c r="T424" i="2"/>
  <c r="V424" i="2" s="1"/>
  <c r="S424" i="2"/>
  <c r="T360" i="2"/>
  <c r="S360" i="2"/>
  <c r="T296" i="2"/>
  <c r="V296" i="2" s="1"/>
  <c r="S296" i="2"/>
  <c r="T232" i="2"/>
  <c r="V232" i="2" s="1"/>
  <c r="S232" i="2"/>
  <c r="T168" i="2"/>
  <c r="V168" i="2" s="1"/>
  <c r="S168" i="2"/>
  <c r="T104" i="2"/>
  <c r="S104" i="2"/>
  <c r="T40" i="2"/>
  <c r="V40" i="2" s="1"/>
  <c r="S40" i="2"/>
  <c r="Y40" i="2" s="1"/>
  <c r="T439" i="2"/>
  <c r="V439" i="2" s="1"/>
  <c r="S439" i="2"/>
  <c r="T375" i="2"/>
  <c r="V375" i="2" s="1"/>
  <c r="S375" i="2"/>
  <c r="T311" i="2"/>
  <c r="V311" i="2" s="1"/>
  <c r="S311" i="2"/>
  <c r="T247" i="2"/>
  <c r="V247" i="2" s="1"/>
  <c r="S247" i="2"/>
  <c r="T183" i="2"/>
  <c r="V183" i="2" s="1"/>
  <c r="S183" i="2"/>
  <c r="T119" i="2"/>
  <c r="V119" i="2" s="1"/>
  <c r="S119" i="2"/>
  <c r="T55" i="2"/>
  <c r="V55" i="2" s="1"/>
  <c r="S55" i="2"/>
  <c r="T893" i="2"/>
  <c r="V893" i="2" s="1"/>
  <c r="S893" i="2"/>
  <c r="T765" i="2"/>
  <c r="V765" i="2" s="1"/>
  <c r="S765" i="2"/>
  <c r="T637" i="2"/>
  <c r="V637" i="2" s="1"/>
  <c r="S637" i="2"/>
  <c r="T501" i="2"/>
  <c r="V501" i="2" s="1"/>
  <c r="S501" i="2"/>
  <c r="T381" i="2"/>
  <c r="V381" i="2" s="1"/>
  <c r="S381" i="2"/>
  <c r="T261" i="2"/>
  <c r="V261" i="2" s="1"/>
  <c r="S261" i="2"/>
  <c r="T125" i="2"/>
  <c r="V125" i="2" s="1"/>
  <c r="S125" i="2"/>
  <c r="T5" i="2"/>
  <c r="V5" i="2" s="1"/>
  <c r="S5" i="2"/>
  <c r="T1381" i="2"/>
  <c r="V1381" i="2" s="1"/>
  <c r="S1381" i="2"/>
  <c r="T1261" i="2"/>
  <c r="V1261" i="2" s="1"/>
  <c r="S1261" i="2"/>
  <c r="T1149" i="2"/>
  <c r="V1149" i="2" s="1"/>
  <c r="S1149" i="2"/>
  <c r="T1037" i="2"/>
  <c r="V1037" i="2" s="1"/>
  <c r="S1037" i="2"/>
  <c r="T917" i="2"/>
  <c r="V917" i="2" s="1"/>
  <c r="S917" i="2"/>
  <c r="T709" i="2"/>
  <c r="V709" i="2" s="1"/>
  <c r="S709" i="2"/>
  <c r="T477" i="2"/>
  <c r="V477" i="2" s="1"/>
  <c r="S477" i="2"/>
  <c r="T253" i="2"/>
  <c r="S253" i="2"/>
  <c r="T1533" i="2"/>
  <c r="V1533" i="2" s="1"/>
  <c r="S1533" i="2"/>
  <c r="T1405" i="2"/>
  <c r="V1405" i="2" s="1"/>
  <c r="S1405" i="2"/>
  <c r="T1269" i="2"/>
  <c r="V1269" i="2" s="1"/>
  <c r="S1269" i="2"/>
  <c r="T1125" i="2"/>
  <c r="S1125" i="2"/>
  <c r="T973" i="2"/>
  <c r="V973" i="2" s="1"/>
  <c r="S973" i="2"/>
  <c r="T741" i="2"/>
  <c r="V741" i="2" s="1"/>
  <c r="S741" i="2"/>
  <c r="T445" i="2"/>
  <c r="V445" i="2" s="1"/>
  <c r="S445" i="2"/>
  <c r="T149" i="2"/>
  <c r="V149" i="2" s="1"/>
  <c r="S149" i="2"/>
  <c r="T1887" i="2"/>
  <c r="V1887" i="2" s="1"/>
  <c r="S1887" i="2"/>
  <c r="T1735" i="2"/>
  <c r="V1735" i="2" s="1"/>
  <c r="S1735" i="2"/>
  <c r="T1609" i="2"/>
  <c r="V1609" i="2" s="1"/>
  <c r="S1609" i="2"/>
  <c r="T1137" i="2"/>
  <c r="V1137" i="2" s="1"/>
  <c r="S1137" i="2"/>
  <c r="T841" i="2"/>
  <c r="V841" i="2" s="1"/>
  <c r="S841" i="2"/>
  <c r="T417" i="2"/>
  <c r="V417" i="2" s="1"/>
  <c r="S417" i="2"/>
  <c r="T353" i="2"/>
  <c r="V353" i="2" s="1"/>
  <c r="S353" i="2"/>
  <c r="T1936" i="2"/>
  <c r="V1936" i="2" s="1"/>
  <c r="S1936" i="2"/>
  <c r="T1872" i="2"/>
  <c r="V1872" i="2" s="1"/>
  <c r="S1872" i="2"/>
  <c r="T1808" i="2"/>
  <c r="V1808" i="2" s="1"/>
  <c r="S1808" i="2"/>
  <c r="T1744" i="2"/>
  <c r="V1744" i="2" s="1"/>
  <c r="S1744" i="2"/>
  <c r="T1680" i="2"/>
  <c r="S1680" i="2"/>
  <c r="T1616" i="2"/>
  <c r="V1616" i="2" s="1"/>
  <c r="S1616" i="2"/>
  <c r="T1552" i="2"/>
  <c r="V1552" i="2" s="1"/>
  <c r="S1552" i="2"/>
  <c r="T1999" i="2"/>
  <c r="V1999" i="2" s="1"/>
  <c r="S1999" i="2"/>
  <c r="T1935" i="2"/>
  <c r="V1935" i="2" s="1"/>
  <c r="S1935" i="2"/>
  <c r="T1863" i="2"/>
  <c r="V1863" i="2" s="1"/>
  <c r="S1863" i="2"/>
  <c r="T1774" i="2"/>
  <c r="V1774" i="2" s="1"/>
  <c r="S1774" i="2"/>
  <c r="T348" i="2"/>
  <c r="V348" i="2" s="1"/>
  <c r="S348" i="2"/>
  <c r="T84" i="2"/>
  <c r="S84" i="2"/>
  <c r="T332" i="2"/>
  <c r="V332" i="2" s="1"/>
  <c r="S332" i="2"/>
  <c r="T124" i="2"/>
  <c r="V124" i="2" s="1"/>
  <c r="S124" i="2"/>
  <c r="Y124" i="2" s="1"/>
  <c r="T3" i="2"/>
  <c r="V3" i="2" s="1"/>
  <c r="S3" i="2"/>
  <c r="T188" i="2"/>
  <c r="V188" i="2" s="1"/>
  <c r="S188" i="2"/>
  <c r="Y188" i="2" s="1"/>
  <c r="T1622" i="2"/>
  <c r="V1622" i="2" s="1"/>
  <c r="S1622" i="2"/>
  <c r="T340" i="2"/>
  <c r="V340" i="2" s="1"/>
  <c r="S340" i="2"/>
  <c r="T28" i="2"/>
  <c r="V28" i="2" s="1"/>
  <c r="S28" i="2"/>
  <c r="T2004" i="2"/>
  <c r="S2004" i="2"/>
  <c r="T1989" i="2"/>
  <c r="V1989" i="2" s="1"/>
  <c r="S1989" i="2"/>
  <c r="T1925" i="2"/>
  <c r="V1925" i="2" s="1"/>
  <c r="S1925" i="2"/>
  <c r="T1861" i="2"/>
  <c r="V1861" i="2" s="1"/>
  <c r="S1861" i="2"/>
  <c r="T1797" i="2"/>
  <c r="V1797" i="2" s="1"/>
  <c r="S1797" i="2"/>
  <c r="T1725" i="2"/>
  <c r="V1725" i="2" s="1"/>
  <c r="S1725" i="2"/>
  <c r="T1661" i="2"/>
  <c r="V1661" i="2" s="1"/>
  <c r="S1661" i="2"/>
  <c r="T1597" i="2"/>
  <c r="V1597" i="2" s="1"/>
  <c r="S1597" i="2"/>
  <c r="T1493" i="2"/>
  <c r="S1493" i="2"/>
  <c r="T1892" i="2"/>
  <c r="V1892" i="2" s="1"/>
  <c r="S1892" i="2"/>
  <c r="T1879" i="2"/>
  <c r="V1879" i="2" s="1"/>
  <c r="S1879" i="2"/>
  <c r="T1812" i="2"/>
  <c r="V1812" i="2" s="1"/>
  <c r="S1812" i="2"/>
  <c r="T1748" i="2"/>
  <c r="V1748" i="2" s="1"/>
  <c r="S1748" i="2"/>
  <c r="T1684" i="2"/>
  <c r="V1684" i="2" s="1"/>
  <c r="S1684" i="2"/>
  <c r="T1620" i="2"/>
  <c r="V1620" i="2" s="1"/>
  <c r="S1620" i="2"/>
  <c r="T1556" i="2"/>
  <c r="V1556" i="2" s="1"/>
  <c r="S1556" i="2"/>
  <c r="T1492" i="2"/>
  <c r="V1492" i="2" s="1"/>
  <c r="S1492" i="2"/>
  <c r="T1428" i="2"/>
  <c r="V1428" i="2" s="1"/>
  <c r="S1428" i="2"/>
  <c r="T1348" i="2"/>
  <c r="V1348" i="2" s="1"/>
  <c r="S1348" i="2"/>
  <c r="T1284" i="2"/>
  <c r="V1284" i="2" s="1"/>
  <c r="S1284" i="2"/>
  <c r="T1220" i="2"/>
  <c r="V1220" i="2" s="1"/>
  <c r="S1220" i="2"/>
  <c r="T460" i="2"/>
  <c r="V460" i="2" s="1"/>
  <c r="S460" i="2"/>
  <c r="T1843" i="2"/>
  <c r="V1843" i="2" s="1"/>
  <c r="S1843" i="2"/>
  <c r="T1651" i="2"/>
  <c r="V1651" i="2" s="1"/>
  <c r="S1651" i="2"/>
  <c r="T1491" i="2"/>
  <c r="S1491" i="2"/>
  <c r="T1275" i="2"/>
  <c r="V1275" i="2" s="1"/>
  <c r="S1275" i="2"/>
  <c r="T835" i="2"/>
  <c r="V835" i="2" s="1"/>
  <c r="S835" i="2"/>
  <c r="T651" i="2"/>
  <c r="V651" i="2" s="1"/>
  <c r="S651" i="2"/>
  <c r="T435" i="2"/>
  <c r="S435" i="2"/>
  <c r="T219" i="2"/>
  <c r="V219" i="2" s="1"/>
  <c r="S219" i="2"/>
  <c r="T1450" i="2"/>
  <c r="V1450" i="2" s="1"/>
  <c r="S1450" i="2"/>
  <c r="T1404" i="2"/>
  <c r="V1404" i="2" s="1"/>
  <c r="S1404" i="2"/>
  <c r="T1140" i="2"/>
  <c r="V1140" i="2" s="1"/>
  <c r="S1140" i="2"/>
  <c r="T1076" i="2"/>
  <c r="V1076" i="2" s="1"/>
  <c r="S1076" i="2"/>
  <c r="T1012" i="2"/>
  <c r="V1012" i="2" s="1"/>
  <c r="S1012" i="2"/>
  <c r="T948" i="2"/>
  <c r="V948" i="2" s="1"/>
  <c r="S948" i="2"/>
  <c r="T884" i="2"/>
  <c r="V884" i="2" s="1"/>
  <c r="S884" i="2"/>
  <c r="T820" i="2"/>
  <c r="V820" i="2" s="1"/>
  <c r="S820" i="2"/>
  <c r="T748" i="2"/>
  <c r="V748" i="2" s="1"/>
  <c r="S748" i="2"/>
  <c r="T684" i="2"/>
  <c r="V684" i="2" s="1"/>
  <c r="S684" i="2"/>
  <c r="T620" i="2"/>
  <c r="S620" i="2"/>
  <c r="T556" i="2"/>
  <c r="V556" i="2" s="1"/>
  <c r="S556" i="2"/>
  <c r="T468" i="2"/>
  <c r="V468" i="2" s="1"/>
  <c r="S468" i="2"/>
  <c r="T1875" i="2"/>
  <c r="V1875" i="2" s="1"/>
  <c r="S1875" i="2"/>
  <c r="T1419" i="2"/>
  <c r="V1419" i="2" s="1"/>
  <c r="S1419" i="2"/>
  <c r="T1211" i="2"/>
  <c r="V1211" i="2" s="1"/>
  <c r="S1211" i="2"/>
  <c r="T1059" i="2"/>
  <c r="V1059" i="2" s="1"/>
  <c r="S1059" i="2"/>
  <c r="T883" i="2"/>
  <c r="V883" i="2" s="1"/>
  <c r="S883" i="2"/>
  <c r="T659" i="2"/>
  <c r="V659" i="2" s="1"/>
  <c r="S659" i="2"/>
  <c r="T451" i="2"/>
  <c r="V451" i="2" s="1"/>
  <c r="S451" i="2"/>
  <c r="T227" i="2"/>
  <c r="V227" i="2" s="1"/>
  <c r="S227" i="2"/>
  <c r="T938" i="2"/>
  <c r="V938" i="2" s="1"/>
  <c r="S938" i="2"/>
  <c r="T562" i="2"/>
  <c r="V562" i="2" s="1"/>
  <c r="S562" i="2"/>
  <c r="T1883" i="2"/>
  <c r="V1883" i="2" s="1"/>
  <c r="S1883" i="2"/>
  <c r="T1731" i="2"/>
  <c r="V1731" i="2" s="1"/>
  <c r="S1731" i="2"/>
  <c r="T1611" i="2"/>
  <c r="V1611" i="2" s="1"/>
  <c r="S1611" i="2"/>
  <c r="T1499" i="2"/>
  <c r="S1499" i="2"/>
  <c r="T1347" i="2"/>
  <c r="V1347" i="2" s="1"/>
  <c r="S1347" i="2"/>
  <c r="T1203" i="2"/>
  <c r="V1203" i="2" s="1"/>
  <c r="S1203" i="2"/>
  <c r="T1099" i="2"/>
  <c r="V1099" i="2" s="1"/>
  <c r="S1099" i="2"/>
  <c r="T979" i="2"/>
  <c r="V979" i="2" s="1"/>
  <c r="S979" i="2"/>
  <c r="T803" i="2"/>
  <c r="V803" i="2" s="1"/>
  <c r="S803" i="2"/>
  <c r="T619" i="2"/>
  <c r="V619" i="2" s="1"/>
  <c r="S619" i="2"/>
  <c r="T467" i="2"/>
  <c r="V467" i="2" s="1"/>
  <c r="S467" i="2"/>
  <c r="T315" i="2"/>
  <c r="V315" i="2" s="1"/>
  <c r="S315" i="2"/>
  <c r="T147" i="2"/>
  <c r="V147" i="2" s="1"/>
  <c r="S147" i="2"/>
  <c r="Y147" i="2" s="1"/>
  <c r="T642" i="2"/>
  <c r="V642" i="2" s="1"/>
  <c r="S642" i="2"/>
  <c r="T305" i="2"/>
  <c r="V305" i="2" s="1"/>
  <c r="S305" i="2"/>
  <c r="T538" i="2"/>
  <c r="V538" i="2" s="1"/>
  <c r="S538" i="2"/>
  <c r="T474" i="2"/>
  <c r="V474" i="2" s="1"/>
  <c r="S474" i="2"/>
  <c r="T410" i="2"/>
  <c r="V410" i="2" s="1"/>
  <c r="S410" i="2"/>
  <c r="T346" i="2"/>
  <c r="V346" i="2" s="1"/>
  <c r="S346" i="2"/>
  <c r="T282" i="2"/>
  <c r="V282" i="2" s="1"/>
  <c r="S282" i="2"/>
  <c r="T218" i="2"/>
  <c r="V218" i="2" s="1"/>
  <c r="S218" i="2"/>
  <c r="T154" i="2"/>
  <c r="V154" i="2" s="1"/>
  <c r="S154" i="2"/>
  <c r="T90" i="2"/>
  <c r="V90" i="2" s="1"/>
  <c r="S90" i="2"/>
  <c r="T26" i="2"/>
  <c r="V26" i="2" s="1"/>
  <c r="S26" i="2"/>
  <c r="T1400" i="2"/>
  <c r="V1400" i="2" s="1"/>
  <c r="S1400" i="2"/>
  <c r="T201" i="2"/>
  <c r="V201" i="2" s="1"/>
  <c r="S201" i="2"/>
  <c r="T137" i="2"/>
  <c r="V137" i="2" s="1"/>
  <c r="S137" i="2"/>
  <c r="T73" i="2"/>
  <c r="V73" i="2" s="1"/>
  <c r="S73" i="2"/>
  <c r="T9" i="2"/>
  <c r="V9" i="2" s="1"/>
  <c r="S9" i="2"/>
  <c r="T1368" i="2"/>
  <c r="V1368" i="2" s="1"/>
  <c r="S1368" i="2"/>
  <c r="T933" i="2"/>
  <c r="S933" i="2"/>
  <c r="T1421" i="2"/>
  <c r="S1421" i="2"/>
  <c r="T485" i="2"/>
  <c r="V485" i="2" s="1"/>
  <c r="S485" i="2"/>
  <c r="T1153" i="2"/>
  <c r="V1153" i="2" s="1"/>
  <c r="S1153" i="2"/>
  <c r="T1944" i="2"/>
  <c r="V1944" i="2" s="1"/>
  <c r="S1944" i="2"/>
  <c r="T1688" i="2"/>
  <c r="S1688" i="2"/>
  <c r="T1943" i="2"/>
  <c r="V1943" i="2" s="1"/>
  <c r="S1943" i="2"/>
  <c r="T380" i="2"/>
  <c r="V380" i="2" s="1"/>
  <c r="S380" i="2"/>
  <c r="T140" i="2"/>
  <c r="V140" i="2" s="1"/>
  <c r="S140" i="2"/>
  <c r="T220" i="2"/>
  <c r="V220" i="2" s="1"/>
  <c r="S220" i="2"/>
  <c r="T68" i="2"/>
  <c r="V68" i="2" s="1"/>
  <c r="S68" i="2"/>
  <c r="T1997" i="2"/>
  <c r="V1997" i="2" s="1"/>
  <c r="S1997" i="2"/>
  <c r="T1869" i="2"/>
  <c r="V1869" i="2" s="1"/>
  <c r="S1869" i="2"/>
  <c r="T1733" i="2"/>
  <c r="S1733" i="2"/>
  <c r="T1605" i="2"/>
  <c r="V1605" i="2" s="1"/>
  <c r="S1605" i="2"/>
  <c r="T2007" i="2"/>
  <c r="V2007" i="2" s="1"/>
  <c r="S2007" i="2"/>
  <c r="T1756" i="2"/>
  <c r="S1756" i="2"/>
  <c r="T1564" i="2"/>
  <c r="V1564" i="2" s="1"/>
  <c r="S1564" i="2"/>
  <c r="T1436" i="2"/>
  <c r="V1436" i="2" s="1"/>
  <c r="S1436" i="2"/>
  <c r="T476" i="2"/>
  <c r="V476" i="2" s="1"/>
  <c r="S476" i="2"/>
  <c r="T1299" i="2"/>
  <c r="V1299" i="2" s="1"/>
  <c r="S1299" i="2"/>
  <c r="T554" i="2"/>
  <c r="V554" i="2" s="1"/>
  <c r="S554" i="2"/>
  <c r="T756" i="2"/>
  <c r="V756" i="2" s="1"/>
  <c r="S756" i="2"/>
  <c r="T1075" i="2"/>
  <c r="V1075" i="2" s="1"/>
  <c r="S1075" i="2"/>
  <c r="T81" i="2"/>
  <c r="V81" i="2" s="1"/>
  <c r="S81" i="2"/>
  <c r="T1447" i="2"/>
  <c r="V1447" i="2" s="1"/>
  <c r="S1447" i="2"/>
  <c r="T1111" i="2"/>
  <c r="V1111" i="2" s="1"/>
  <c r="S1111" i="2"/>
  <c r="T823" i="2"/>
  <c r="V823" i="2" s="1"/>
  <c r="S823" i="2"/>
  <c r="T1350" i="2"/>
  <c r="V1350" i="2" s="1"/>
  <c r="S1350" i="2"/>
  <c r="T1110" i="2"/>
  <c r="V1110" i="2" s="1"/>
  <c r="S1110" i="2"/>
  <c r="T814" i="2"/>
  <c r="V814" i="2" s="1"/>
  <c r="S814" i="2"/>
  <c r="T598" i="2"/>
  <c r="V598" i="2" s="1"/>
  <c r="S598" i="2"/>
  <c r="T1962" i="2"/>
  <c r="V1962" i="2" s="1"/>
  <c r="S1962" i="2"/>
  <c r="T1898" i="2"/>
  <c r="S1898" i="2"/>
  <c r="T1834" i="2"/>
  <c r="V1834" i="2" s="1"/>
  <c r="S1834" i="2"/>
  <c r="T1634" i="2"/>
  <c r="V1634" i="2" s="1"/>
  <c r="S1634" i="2"/>
  <c r="T1554" i="2"/>
  <c r="V1554" i="2" s="1"/>
  <c r="S1554" i="2"/>
  <c r="T1482" i="2"/>
  <c r="V1482" i="2" s="1"/>
  <c r="S1482" i="2"/>
  <c r="T1394" i="2"/>
  <c r="V1394" i="2" s="1"/>
  <c r="S1394" i="2"/>
  <c r="T1330" i="2"/>
  <c r="V1330" i="2" s="1"/>
  <c r="S1330" i="2"/>
  <c r="T1266" i="2"/>
  <c r="V1266" i="2" s="1"/>
  <c r="S1266" i="2"/>
  <c r="T1202" i="2"/>
  <c r="V1202" i="2" s="1"/>
  <c r="S1202" i="2"/>
  <c r="T1138" i="2"/>
  <c r="V1138" i="2" s="1"/>
  <c r="S1138" i="2"/>
  <c r="T1074" i="2"/>
  <c r="V1074" i="2" s="1"/>
  <c r="S1074" i="2"/>
  <c r="T1010" i="2"/>
  <c r="V1010" i="2" s="1"/>
  <c r="S1010" i="2"/>
  <c r="T946" i="2"/>
  <c r="V946" i="2" s="1"/>
  <c r="S946" i="2"/>
  <c r="T874" i="2"/>
  <c r="V874" i="2" s="1"/>
  <c r="S874" i="2"/>
  <c r="T810" i="2"/>
  <c r="V810" i="2" s="1"/>
  <c r="S810" i="2"/>
  <c r="T746" i="2"/>
  <c r="V746" i="2" s="1"/>
  <c r="S746" i="2"/>
  <c r="T1969" i="2"/>
  <c r="V1969" i="2" s="1"/>
  <c r="S1969" i="2"/>
  <c r="T1905" i="2"/>
  <c r="V1905" i="2" s="1"/>
  <c r="S1905" i="2"/>
  <c r="T1841" i="2"/>
  <c r="V1841" i="2" s="1"/>
  <c r="S1841" i="2"/>
  <c r="T1777" i="2"/>
  <c r="V1777" i="2" s="1"/>
  <c r="S1777" i="2"/>
  <c r="T1713" i="2"/>
  <c r="V1713" i="2" s="1"/>
  <c r="S1713" i="2"/>
  <c r="T1649" i="2"/>
  <c r="V1649" i="2" s="1"/>
  <c r="S1649" i="2"/>
  <c r="T1569" i="2"/>
  <c r="V1569" i="2" s="1"/>
  <c r="S1569" i="2"/>
  <c r="T1505" i="2"/>
  <c r="V1505" i="2" s="1"/>
  <c r="S1505" i="2"/>
  <c r="T1433" i="2"/>
  <c r="S1433" i="2"/>
  <c r="T1369" i="2"/>
  <c r="V1369" i="2" s="1"/>
  <c r="S1369" i="2"/>
  <c r="T1297" i="2"/>
  <c r="V1297" i="2" s="1"/>
  <c r="S1297" i="2"/>
  <c r="T1217" i="2"/>
  <c r="V1217" i="2" s="1"/>
  <c r="S1217" i="2"/>
  <c r="T1121" i="2"/>
  <c r="V1121" i="2" s="1"/>
  <c r="S1121" i="2"/>
  <c r="T1017" i="2"/>
  <c r="V1017" i="2" s="1"/>
  <c r="S1017" i="2"/>
  <c r="T937" i="2"/>
  <c r="V937" i="2" s="1"/>
  <c r="S937" i="2"/>
  <c r="T873" i="2"/>
  <c r="V873" i="2" s="1"/>
  <c r="S873" i="2"/>
  <c r="T801" i="2"/>
  <c r="V801" i="2" s="1"/>
  <c r="S801" i="2"/>
  <c r="T721" i="2"/>
  <c r="V721" i="2" s="1"/>
  <c r="S721" i="2"/>
  <c r="T657" i="2"/>
  <c r="V657" i="2" s="1"/>
  <c r="S657" i="2"/>
  <c r="T593" i="2"/>
  <c r="V593" i="2" s="1"/>
  <c r="S593" i="2"/>
  <c r="Y593" i="2" s="1"/>
  <c r="T529" i="2"/>
  <c r="V529" i="2" s="1"/>
  <c r="S529" i="2"/>
  <c r="T465" i="2"/>
  <c r="V465" i="2" s="1"/>
  <c r="S465" i="2"/>
  <c r="T1535" i="2"/>
  <c r="V1535" i="2" s="1"/>
  <c r="S1535" i="2"/>
  <c r="T975" i="2"/>
  <c r="V975" i="2" s="1"/>
  <c r="S975" i="2"/>
  <c r="T703" i="2"/>
  <c r="V703" i="2" s="1"/>
  <c r="S703" i="2"/>
  <c r="T639" i="2"/>
  <c r="V639" i="2" s="1"/>
  <c r="S639" i="2"/>
  <c r="Y639" i="2" s="1"/>
  <c r="T575" i="2"/>
  <c r="V575" i="2" s="1"/>
  <c r="S575" i="2"/>
  <c r="T511" i="2"/>
  <c r="V511" i="2" s="1"/>
  <c r="S511" i="2"/>
  <c r="T1974" i="2"/>
  <c r="V1974" i="2" s="1"/>
  <c r="S1974" i="2"/>
  <c r="T1846" i="2"/>
  <c r="V1846" i="2" s="1"/>
  <c r="S1846" i="2"/>
  <c r="Y1846" i="2" s="1"/>
  <c r="T1718" i="2"/>
  <c r="V1718" i="2" s="1"/>
  <c r="S1718" i="2"/>
  <c r="T1542" i="2"/>
  <c r="V1542" i="2" s="1"/>
  <c r="S1542" i="2"/>
  <c r="T1270" i="2"/>
  <c r="V1270" i="2" s="1"/>
  <c r="S1270" i="2"/>
  <c r="T462" i="2"/>
  <c r="V462" i="2" s="1"/>
  <c r="S462" i="2"/>
  <c r="T398" i="2"/>
  <c r="V398" i="2" s="1"/>
  <c r="S398" i="2"/>
  <c r="T334" i="2"/>
  <c r="V334" i="2" s="1"/>
  <c r="S334" i="2"/>
  <c r="T270" i="2"/>
  <c r="S270" i="2"/>
  <c r="T206" i="2"/>
  <c r="V206" i="2" s="1"/>
  <c r="S206" i="2"/>
  <c r="T142" i="2"/>
  <c r="V142" i="2" s="1"/>
  <c r="S142" i="2"/>
  <c r="T78" i="2"/>
  <c r="V78" i="2" s="1"/>
  <c r="S78" i="2"/>
  <c r="T14" i="2"/>
  <c r="S14" i="2"/>
  <c r="T1806" i="2"/>
  <c r="V1806" i="2" s="1"/>
  <c r="S1806" i="2"/>
  <c r="T1278" i="2"/>
  <c r="V1278" i="2" s="1"/>
  <c r="S1278" i="2"/>
  <c r="T1312" i="2"/>
  <c r="V1312" i="2" s="1"/>
  <c r="S1312" i="2"/>
  <c r="T1248" i="2"/>
  <c r="V1248" i="2" s="1"/>
  <c r="S1248" i="2"/>
  <c r="T1184" i="2"/>
  <c r="V1184" i="2" s="1"/>
  <c r="S1184" i="2"/>
  <c r="T1120" i="2"/>
  <c r="V1120" i="2" s="1"/>
  <c r="S1120" i="2"/>
  <c r="T1056" i="2"/>
  <c r="V1056" i="2" s="1"/>
  <c r="S1056" i="2"/>
  <c r="T992" i="2"/>
  <c r="V992" i="2" s="1"/>
  <c r="S992" i="2"/>
  <c r="T928" i="2"/>
  <c r="V928" i="2" s="1"/>
  <c r="S928" i="2"/>
  <c r="T864" i="2"/>
  <c r="V864" i="2" s="1"/>
  <c r="S864" i="2"/>
  <c r="T800" i="2"/>
  <c r="V800" i="2" s="1"/>
  <c r="S800" i="2"/>
  <c r="T736" i="2"/>
  <c r="V736" i="2" s="1"/>
  <c r="S736" i="2"/>
  <c r="T672" i="2"/>
  <c r="V672" i="2" s="1"/>
  <c r="S672" i="2"/>
  <c r="T608" i="2"/>
  <c r="V608" i="2" s="1"/>
  <c r="S608" i="2"/>
  <c r="T544" i="2"/>
  <c r="V544" i="2" s="1"/>
  <c r="S544" i="2"/>
  <c r="T480" i="2"/>
  <c r="V480" i="2" s="1"/>
  <c r="S480" i="2"/>
  <c r="T416" i="2"/>
  <c r="V416" i="2" s="1"/>
  <c r="S416" i="2"/>
  <c r="T352" i="2"/>
  <c r="V352" i="2" s="1"/>
  <c r="S352" i="2"/>
  <c r="T288" i="2"/>
  <c r="V288" i="2" s="1"/>
  <c r="S288" i="2"/>
  <c r="T224" i="2"/>
  <c r="V224" i="2" s="1"/>
  <c r="S224" i="2"/>
  <c r="T160" i="2"/>
  <c r="V160" i="2" s="1"/>
  <c r="S160" i="2"/>
  <c r="T96" i="2"/>
  <c r="V96" i="2" s="1"/>
  <c r="S96" i="2"/>
  <c r="T32" i="2"/>
  <c r="V32" i="2" s="1"/>
  <c r="S32" i="2"/>
  <c r="T431" i="2"/>
  <c r="V431" i="2" s="1"/>
  <c r="S431" i="2"/>
  <c r="T367" i="2"/>
  <c r="V367" i="2" s="1"/>
  <c r="S367" i="2"/>
  <c r="T303" i="2"/>
  <c r="V303" i="2" s="1"/>
  <c r="S303" i="2"/>
  <c r="T239" i="2"/>
  <c r="V239" i="2" s="1"/>
  <c r="S239" i="2"/>
  <c r="T175" i="2"/>
  <c r="V175" i="2" s="1"/>
  <c r="S175" i="2"/>
  <c r="T111" i="2"/>
  <c r="V111" i="2" s="1"/>
  <c r="S111" i="2"/>
  <c r="T47" i="2"/>
  <c r="V47" i="2" s="1"/>
  <c r="S47" i="2"/>
  <c r="T869" i="2"/>
  <c r="V869" i="2" s="1"/>
  <c r="S869" i="2"/>
  <c r="T749" i="2"/>
  <c r="V749" i="2" s="1"/>
  <c r="S749" i="2"/>
  <c r="T613" i="2"/>
  <c r="V613" i="2" s="1"/>
  <c r="S613" i="2"/>
  <c r="T493" i="2"/>
  <c r="V493" i="2" s="1"/>
  <c r="S493" i="2"/>
  <c r="Y493" i="2" s="1"/>
  <c r="T373" i="2"/>
  <c r="V373" i="2" s="1"/>
  <c r="S373" i="2"/>
  <c r="T237" i="2"/>
  <c r="V237" i="2" s="1"/>
  <c r="S237" i="2"/>
  <c r="T109" i="2"/>
  <c r="V109" i="2" s="1"/>
  <c r="S109" i="2"/>
  <c r="T1509" i="2"/>
  <c r="V1509" i="2" s="1"/>
  <c r="S1509" i="2"/>
  <c r="T1365" i="2"/>
  <c r="V1365" i="2" s="1"/>
  <c r="S1365" i="2"/>
  <c r="T1245" i="2"/>
  <c r="V1245" i="2" s="1"/>
  <c r="S1245" i="2"/>
  <c r="T1133" i="2"/>
  <c r="V1133" i="2" s="1"/>
  <c r="S1133" i="2"/>
  <c r="T1021" i="2"/>
  <c r="V1021" i="2" s="1"/>
  <c r="S1021" i="2"/>
  <c r="T901" i="2"/>
  <c r="V901" i="2" s="1"/>
  <c r="S901" i="2"/>
  <c r="T677" i="2"/>
  <c r="S677" i="2"/>
  <c r="T453" i="2"/>
  <c r="V453" i="2" s="1"/>
  <c r="S453" i="2"/>
  <c r="T221" i="2"/>
  <c r="V221" i="2" s="1"/>
  <c r="S221" i="2"/>
  <c r="T1525" i="2"/>
  <c r="V1525" i="2" s="1"/>
  <c r="S1525" i="2"/>
  <c r="T1389" i="2"/>
  <c r="V1389" i="2" s="1"/>
  <c r="S1389" i="2"/>
  <c r="T1253" i="2"/>
  <c r="V1253" i="2" s="1"/>
  <c r="S1253" i="2"/>
  <c r="T1109" i="2"/>
  <c r="V1109" i="2" s="1"/>
  <c r="S1109" i="2"/>
  <c r="T949" i="2"/>
  <c r="V949" i="2" s="1"/>
  <c r="S949" i="2"/>
  <c r="T701" i="2"/>
  <c r="V701" i="2" s="1"/>
  <c r="S701" i="2"/>
  <c r="T405" i="2"/>
  <c r="V405" i="2" s="1"/>
  <c r="S405" i="2"/>
  <c r="T117" i="2"/>
  <c r="V117" i="2" s="1"/>
  <c r="S117" i="2"/>
  <c r="T1847" i="2"/>
  <c r="V1847" i="2" s="1"/>
  <c r="S1847" i="2"/>
  <c r="T1719" i="2"/>
  <c r="V1719" i="2" s="1"/>
  <c r="S1719" i="2"/>
  <c r="T1577" i="2"/>
  <c r="V1577" i="2" s="1"/>
  <c r="S1577" i="2"/>
  <c r="T1113" i="2"/>
  <c r="V1113" i="2" s="1"/>
  <c r="S1113" i="2"/>
  <c r="T769" i="2"/>
  <c r="V769" i="2" s="1"/>
  <c r="S769" i="2"/>
  <c r="T409" i="2"/>
  <c r="V409" i="2" s="1"/>
  <c r="S409" i="2"/>
  <c r="T345" i="2"/>
  <c r="V345" i="2" s="1"/>
  <c r="S345" i="2"/>
  <c r="T1928" i="2"/>
  <c r="V1928" i="2" s="1"/>
  <c r="S1928" i="2"/>
  <c r="T1864" i="2"/>
  <c r="V1864" i="2" s="1"/>
  <c r="S1864" i="2"/>
  <c r="T1800" i="2"/>
  <c r="V1800" i="2" s="1"/>
  <c r="S1800" i="2"/>
  <c r="T1736" i="2"/>
  <c r="V1736" i="2" s="1"/>
  <c r="S1736" i="2"/>
  <c r="T1672" i="2"/>
  <c r="V1672" i="2" s="1"/>
  <c r="S1672" i="2"/>
  <c r="T1608" i="2"/>
  <c r="V1608" i="2" s="1"/>
  <c r="S1608" i="2"/>
  <c r="T1544" i="2"/>
  <c r="V1544" i="2" s="1"/>
  <c r="S1544" i="2"/>
  <c r="T1998" i="2"/>
  <c r="V1998" i="2" s="1"/>
  <c r="S1998" i="2"/>
  <c r="T1919" i="2"/>
  <c r="V1919" i="2" s="1"/>
  <c r="S1919" i="2"/>
  <c r="T1855" i="2"/>
  <c r="V1855" i="2" s="1"/>
  <c r="S1855" i="2"/>
  <c r="T1751" i="2"/>
  <c r="V1751" i="2" s="1"/>
  <c r="S1751" i="2"/>
  <c r="T316" i="2"/>
  <c r="V316" i="2" s="1"/>
  <c r="S316" i="2"/>
  <c r="T44" i="2"/>
  <c r="V44" i="2" s="1"/>
  <c r="S44" i="2"/>
  <c r="Y44" i="2" s="1"/>
  <c r="T308" i="2"/>
  <c r="V308" i="2" s="1"/>
  <c r="S308" i="2"/>
  <c r="T100" i="2"/>
  <c r="S100" i="2"/>
  <c r="T412" i="2"/>
  <c r="V412" i="2" s="1"/>
  <c r="S412" i="2"/>
  <c r="T164" i="2"/>
  <c r="V164" i="2" s="1"/>
  <c r="S164" i="2"/>
  <c r="T1606" i="2"/>
  <c r="V1606" i="2" s="1"/>
  <c r="S1606" i="2"/>
  <c r="T300" i="2"/>
  <c r="V300" i="2" s="1"/>
  <c r="S300" i="2"/>
  <c r="T75" i="2"/>
  <c r="V75" i="2" s="1"/>
  <c r="S75" i="2"/>
  <c r="T1972" i="2"/>
  <c r="V1972" i="2" s="1"/>
  <c r="S1972" i="2"/>
  <c r="T1981" i="2"/>
  <c r="V1981" i="2" s="1"/>
  <c r="S1981" i="2"/>
  <c r="T1917" i="2"/>
  <c r="V1917" i="2" s="1"/>
  <c r="S1917" i="2"/>
  <c r="T1853" i="2"/>
  <c r="V1853" i="2" s="1"/>
  <c r="S1853" i="2"/>
  <c r="T1789" i="2"/>
  <c r="V1789" i="2" s="1"/>
  <c r="S1789" i="2"/>
  <c r="T1717" i="2"/>
  <c r="V1717" i="2" s="1"/>
  <c r="S1717" i="2"/>
  <c r="T1653" i="2"/>
  <c r="V1653" i="2" s="1"/>
  <c r="S1653" i="2"/>
  <c r="T1589" i="2"/>
  <c r="V1589" i="2" s="1"/>
  <c r="S1589" i="2"/>
  <c r="T1453" i="2"/>
  <c r="V1453" i="2" s="1"/>
  <c r="S1453" i="2"/>
  <c r="T1996" i="2"/>
  <c r="V1996" i="2" s="1"/>
  <c r="S1996" i="2"/>
  <c r="T1868" i="2"/>
  <c r="V1868" i="2" s="1"/>
  <c r="S1868" i="2"/>
  <c r="T1804" i="2"/>
  <c r="V1804" i="2" s="1"/>
  <c r="S1804" i="2"/>
  <c r="T1740" i="2"/>
  <c r="V1740" i="2" s="1"/>
  <c r="S1740" i="2"/>
  <c r="T1676" i="2"/>
  <c r="V1676" i="2" s="1"/>
  <c r="S1676" i="2"/>
  <c r="T1612" i="2"/>
  <c r="V1612" i="2" s="1"/>
  <c r="S1612" i="2"/>
  <c r="T1548" i="2"/>
  <c r="V1548" i="2" s="1"/>
  <c r="S1548" i="2"/>
  <c r="T1484" i="2"/>
  <c r="V1484" i="2" s="1"/>
  <c r="S1484" i="2"/>
  <c r="T1420" i="2"/>
  <c r="V1420" i="2" s="1"/>
  <c r="S1420" i="2"/>
  <c r="T1340" i="2"/>
  <c r="V1340" i="2" s="1"/>
  <c r="S1340" i="2"/>
  <c r="T1276" i="2"/>
  <c r="V1276" i="2" s="1"/>
  <c r="S1276" i="2"/>
  <c r="T1212" i="2"/>
  <c r="V1212" i="2" s="1"/>
  <c r="S1212" i="2"/>
  <c r="T444" i="2"/>
  <c r="V444" i="2" s="1"/>
  <c r="S444" i="2"/>
  <c r="T1811" i="2"/>
  <c r="V1811" i="2" s="1"/>
  <c r="S1811" i="2"/>
  <c r="T1635" i="2"/>
  <c r="V1635" i="2" s="1"/>
  <c r="S1635" i="2"/>
  <c r="T1459" i="2"/>
  <c r="V1459" i="2" s="1"/>
  <c r="S1459" i="2"/>
  <c r="T1243" i="2"/>
  <c r="V1243" i="2" s="1"/>
  <c r="S1243" i="2"/>
  <c r="T811" i="2"/>
  <c r="S811" i="2"/>
  <c r="T627" i="2"/>
  <c r="V627" i="2" s="1"/>
  <c r="S627" i="2"/>
  <c r="T411" i="2"/>
  <c r="V411" i="2" s="1"/>
  <c r="S411" i="2"/>
  <c r="T187" i="2"/>
  <c r="V187" i="2" s="1"/>
  <c r="S187" i="2"/>
  <c r="T714" i="2"/>
  <c r="V714" i="2" s="1"/>
  <c r="S714" i="2"/>
  <c r="T1396" i="2"/>
  <c r="V1396" i="2" s="1"/>
  <c r="S1396" i="2"/>
  <c r="T1132" i="2"/>
  <c r="V1132" i="2" s="1"/>
  <c r="S1132" i="2"/>
  <c r="T1068" i="2"/>
  <c r="V1068" i="2" s="1"/>
  <c r="S1068" i="2"/>
  <c r="T1004" i="2"/>
  <c r="V1004" i="2" s="1"/>
  <c r="S1004" i="2"/>
  <c r="T940" i="2"/>
  <c r="V940" i="2" s="1"/>
  <c r="S940" i="2"/>
  <c r="T876" i="2"/>
  <c r="V876" i="2" s="1"/>
  <c r="S876" i="2"/>
  <c r="T812" i="2"/>
  <c r="V812" i="2" s="1"/>
  <c r="S812" i="2"/>
  <c r="T740" i="2"/>
  <c r="V740" i="2" s="1"/>
  <c r="S740" i="2"/>
  <c r="T676" i="2"/>
  <c r="V676" i="2" s="1"/>
  <c r="S676" i="2"/>
  <c r="T612" i="2"/>
  <c r="V612" i="2" s="1"/>
  <c r="S612" i="2"/>
  <c r="T548" i="2"/>
  <c r="V548" i="2" s="1"/>
  <c r="S548" i="2"/>
  <c r="T452" i="2"/>
  <c r="S452" i="2"/>
  <c r="T1851" i="2"/>
  <c r="V1851" i="2" s="1"/>
  <c r="S1851" i="2"/>
  <c r="T1395" i="2"/>
  <c r="V1395" i="2" s="1"/>
  <c r="S1395" i="2"/>
  <c r="T1187" i="2"/>
  <c r="V1187" i="2" s="1"/>
  <c r="S1187" i="2"/>
  <c r="T1035" i="2"/>
  <c r="V1035" i="2" s="1"/>
  <c r="S1035" i="2"/>
  <c r="T859" i="2"/>
  <c r="V859" i="2" s="1"/>
  <c r="S859" i="2"/>
  <c r="T635" i="2"/>
  <c r="V635" i="2" s="1"/>
  <c r="S635" i="2"/>
  <c r="T419" i="2"/>
  <c r="V419" i="2" s="1"/>
  <c r="S419" i="2"/>
  <c r="T203" i="2"/>
  <c r="V203" i="2" s="1"/>
  <c r="S203" i="2"/>
  <c r="T722" i="2"/>
  <c r="V722" i="2" s="1"/>
  <c r="S722" i="2"/>
  <c r="T2003" i="2"/>
  <c r="V2003" i="2" s="1"/>
  <c r="S2003" i="2"/>
  <c r="T1859" i="2"/>
  <c r="V1859" i="2" s="1"/>
  <c r="S1859" i="2"/>
  <c r="T1723" i="2"/>
  <c r="V1723" i="2" s="1"/>
  <c r="S1723" i="2"/>
  <c r="T1603" i="2"/>
  <c r="V1603" i="2" s="1"/>
  <c r="S1603" i="2"/>
  <c r="T1483" i="2"/>
  <c r="V1483" i="2" s="1"/>
  <c r="S1483" i="2"/>
  <c r="T1323" i="2"/>
  <c r="V1323" i="2" s="1"/>
  <c r="S1323" i="2"/>
  <c r="T1195" i="2"/>
  <c r="S1195" i="2"/>
  <c r="T1083" i="2"/>
  <c r="V1083" i="2" s="1"/>
  <c r="S1083" i="2"/>
  <c r="T963" i="2"/>
  <c r="V963" i="2" s="1"/>
  <c r="S963" i="2"/>
  <c r="T779" i="2"/>
  <c r="V779" i="2" s="1"/>
  <c r="S779" i="2"/>
  <c r="T603" i="2"/>
  <c r="S603" i="2"/>
  <c r="T443" i="2"/>
  <c r="V443" i="2" s="1"/>
  <c r="S443" i="2"/>
  <c r="T291" i="2"/>
  <c r="V291" i="2" s="1"/>
  <c r="S291" i="2"/>
  <c r="T123" i="2"/>
  <c r="V123" i="2" s="1"/>
  <c r="S123" i="2"/>
  <c r="T618" i="2"/>
  <c r="V618" i="2" s="1"/>
  <c r="S618" i="2"/>
  <c r="T297" i="2"/>
  <c r="V297" i="2" s="1"/>
  <c r="S297" i="2"/>
  <c r="T530" i="2"/>
  <c r="V530" i="2" s="1"/>
  <c r="S530" i="2"/>
  <c r="T466" i="2"/>
  <c r="V466" i="2" s="1"/>
  <c r="S466" i="2"/>
  <c r="T402" i="2"/>
  <c r="V402" i="2" s="1"/>
  <c r="S402" i="2"/>
  <c r="T338" i="2"/>
  <c r="V338" i="2" s="1"/>
  <c r="S338" i="2"/>
  <c r="T274" i="2"/>
  <c r="V274" i="2" s="1"/>
  <c r="S274" i="2"/>
  <c r="T210" i="2"/>
  <c r="V210" i="2" s="1"/>
  <c r="S210" i="2"/>
  <c r="T146" i="2"/>
  <c r="S146" i="2"/>
  <c r="T82" i="2"/>
  <c r="V82" i="2" s="1"/>
  <c r="S82" i="2"/>
  <c r="T18" i="2"/>
  <c r="V18" i="2" s="1"/>
  <c r="S18" i="2"/>
  <c r="T1384" i="2"/>
  <c r="V1384" i="2" s="1"/>
  <c r="S1384" i="2"/>
  <c r="T193" i="2"/>
  <c r="V193" i="2" s="1"/>
  <c r="S193" i="2"/>
  <c r="T129" i="2"/>
  <c r="V129" i="2" s="1"/>
  <c r="S129" i="2"/>
  <c r="T65" i="2"/>
  <c r="V65" i="2" s="1"/>
  <c r="S65" i="2"/>
  <c r="T1480" i="2"/>
  <c r="V1480" i="2" s="1"/>
  <c r="S1480" i="2"/>
  <c r="T1472" i="2"/>
  <c r="V1472" i="2" s="1"/>
  <c r="S1472" i="2"/>
  <c r="T141" i="2"/>
  <c r="V141" i="2" s="1"/>
  <c r="S141" i="2"/>
  <c r="Y141" i="2" s="1"/>
  <c r="T1045" i="2"/>
  <c r="V1045" i="2" s="1"/>
  <c r="S1045" i="2"/>
  <c r="T277" i="2"/>
  <c r="V277" i="2" s="1"/>
  <c r="S277" i="2"/>
  <c r="T1141" i="2"/>
  <c r="V1141" i="2" s="1"/>
  <c r="S1141" i="2"/>
  <c r="T181" i="2"/>
  <c r="V181" i="2" s="1"/>
  <c r="S181" i="2"/>
  <c r="T967" i="2"/>
  <c r="V967" i="2" s="1"/>
  <c r="S967" i="2"/>
  <c r="T361" i="2"/>
  <c r="V361" i="2" s="1"/>
  <c r="S361" i="2"/>
  <c r="T1816" i="2"/>
  <c r="V1816" i="2" s="1"/>
  <c r="S1816" i="2"/>
  <c r="T1624" i="2"/>
  <c r="S1624" i="2"/>
  <c r="T1783" i="2"/>
  <c r="V1783" i="2" s="1"/>
  <c r="S1783" i="2"/>
  <c r="T388" i="2"/>
  <c r="V388" i="2" s="1"/>
  <c r="S388" i="2"/>
  <c r="T459" i="2"/>
  <c r="V459" i="2" s="1"/>
  <c r="S459" i="2"/>
  <c r="T1148" i="2"/>
  <c r="V1148" i="2" s="1"/>
  <c r="S1148" i="2"/>
  <c r="T956" i="2"/>
  <c r="V956" i="2" s="1"/>
  <c r="S956" i="2"/>
  <c r="T564" i="2"/>
  <c r="V564" i="2" s="1"/>
  <c r="S564" i="2"/>
  <c r="T1443" i="2"/>
  <c r="V1443" i="2" s="1"/>
  <c r="S1443" i="2"/>
  <c r="T475" i="2"/>
  <c r="V475" i="2" s="1"/>
  <c r="S475" i="2"/>
  <c r="T586" i="2"/>
  <c r="V586" i="2" s="1"/>
  <c r="S586" i="2"/>
  <c r="T1627" i="2"/>
  <c r="S1627" i="2"/>
  <c r="T1219" i="2"/>
  <c r="S1219" i="2"/>
  <c r="T995" i="2"/>
  <c r="V995" i="2" s="1"/>
  <c r="S995" i="2"/>
  <c r="T331" i="2"/>
  <c r="V331" i="2" s="1"/>
  <c r="S331" i="2"/>
  <c r="T666" i="2"/>
  <c r="V666" i="2" s="1"/>
  <c r="S666" i="2"/>
  <c r="T17" i="2"/>
  <c r="V17" i="2" s="1"/>
  <c r="S17" i="2"/>
  <c r="T1527" i="2"/>
  <c r="V1527" i="2" s="1"/>
  <c r="S1527" i="2"/>
  <c r="T1255" i="2"/>
  <c r="V1255" i="2" s="1"/>
  <c r="S1255" i="2"/>
  <c r="T1047" i="2"/>
  <c r="S1047" i="2"/>
  <c r="T895" i="2"/>
  <c r="V895" i="2" s="1"/>
  <c r="S895" i="2"/>
  <c r="T1582" i="2"/>
  <c r="V1582" i="2" s="1"/>
  <c r="S1582" i="2"/>
  <c r="T1238" i="2"/>
  <c r="V1238" i="2" s="1"/>
  <c r="S1238" i="2"/>
  <c r="T1046" i="2"/>
  <c r="V1046" i="2" s="1"/>
  <c r="S1046" i="2"/>
  <c r="T910" i="2"/>
  <c r="V910" i="2" s="1"/>
  <c r="S910" i="2"/>
  <c r="T678" i="2"/>
  <c r="V678" i="2" s="1"/>
  <c r="S678" i="2"/>
  <c r="T470" i="2"/>
  <c r="V470" i="2" s="1"/>
  <c r="S470" i="2"/>
  <c r="T1770" i="2"/>
  <c r="S1770" i="2"/>
  <c r="T1607" i="2"/>
  <c r="V1607" i="2" s="1"/>
  <c r="S1607" i="2"/>
  <c r="T1431" i="2"/>
  <c r="V1431" i="2" s="1"/>
  <c r="S1431" i="2"/>
  <c r="T1247" i="2"/>
  <c r="V1247" i="2" s="1"/>
  <c r="S1247" i="2"/>
  <c r="T1103" i="2"/>
  <c r="V1103" i="2" s="1"/>
  <c r="S1103" i="2"/>
  <c r="T1039" i="2"/>
  <c r="V1039" i="2" s="1"/>
  <c r="S1039" i="2"/>
  <c r="T959" i="2"/>
  <c r="V959" i="2" s="1"/>
  <c r="S959" i="2"/>
  <c r="T887" i="2"/>
  <c r="V887" i="2" s="1"/>
  <c r="S887" i="2"/>
  <c r="T815" i="2"/>
  <c r="V815" i="2" s="1"/>
  <c r="S815" i="2"/>
  <c r="T751" i="2"/>
  <c r="V751" i="2" s="1"/>
  <c r="S751" i="2"/>
  <c r="T1566" i="2"/>
  <c r="V1566" i="2" s="1"/>
  <c r="S1566" i="2"/>
  <c r="T1438" i="2"/>
  <c r="V1438" i="2" s="1"/>
  <c r="S1438" i="2"/>
  <c r="T1326" i="2"/>
  <c r="V1326" i="2" s="1"/>
  <c r="S1326" i="2"/>
  <c r="T1230" i="2"/>
  <c r="V1230" i="2" s="1"/>
  <c r="S1230" i="2"/>
  <c r="T1166" i="2"/>
  <c r="V1166" i="2" s="1"/>
  <c r="S1166" i="2"/>
  <c r="T1102" i="2"/>
  <c r="V1102" i="2" s="1"/>
  <c r="S1102" i="2"/>
  <c r="T1038" i="2"/>
  <c r="V1038" i="2" s="1"/>
  <c r="S1038" i="2"/>
  <c r="T974" i="2"/>
  <c r="V974" i="2" s="1"/>
  <c r="S974" i="2"/>
  <c r="T886" i="2"/>
  <c r="V886" i="2" s="1"/>
  <c r="S886" i="2"/>
  <c r="T806" i="2"/>
  <c r="V806" i="2" s="1"/>
  <c r="S806" i="2"/>
  <c r="T734" i="2"/>
  <c r="V734" i="2" s="1"/>
  <c r="S734" i="2"/>
  <c r="T670" i="2"/>
  <c r="V670" i="2" s="1"/>
  <c r="S670" i="2"/>
  <c r="T590" i="2"/>
  <c r="V590" i="2" s="1"/>
  <c r="S590" i="2"/>
  <c r="T526" i="2"/>
  <c r="V526" i="2" s="1"/>
  <c r="S526" i="2"/>
  <c r="T1691" i="2"/>
  <c r="V1691" i="2" s="1"/>
  <c r="S1691" i="2"/>
  <c r="T1954" i="2"/>
  <c r="V1954" i="2" s="1"/>
  <c r="S1954" i="2"/>
  <c r="T1890" i="2"/>
  <c r="V1890" i="2" s="1"/>
  <c r="S1890" i="2"/>
  <c r="T1826" i="2"/>
  <c r="V1826" i="2" s="1"/>
  <c r="S1826" i="2"/>
  <c r="T1762" i="2"/>
  <c r="V1762" i="2" s="1"/>
  <c r="S1762" i="2"/>
  <c r="T1698" i="2"/>
  <c r="V1698" i="2" s="1"/>
  <c r="S1698" i="2"/>
  <c r="T1626" i="2"/>
  <c r="V1626" i="2" s="1"/>
  <c r="S1626" i="2"/>
  <c r="T1538" i="2"/>
  <c r="V1538" i="2" s="1"/>
  <c r="S1538" i="2"/>
  <c r="T1474" i="2"/>
  <c r="V1474" i="2" s="1"/>
  <c r="S1474" i="2"/>
  <c r="T1386" i="2"/>
  <c r="S1386" i="2"/>
  <c r="T1322" i="2"/>
  <c r="V1322" i="2" s="1"/>
  <c r="S1322" i="2"/>
  <c r="T1258" i="2"/>
  <c r="V1258" i="2" s="1"/>
  <c r="S1258" i="2"/>
  <c r="T1194" i="2"/>
  <c r="V1194" i="2" s="1"/>
  <c r="S1194" i="2"/>
  <c r="T1130" i="2"/>
  <c r="V1130" i="2" s="1"/>
  <c r="S1130" i="2"/>
  <c r="T1066" i="2"/>
  <c r="V1066" i="2" s="1"/>
  <c r="S1066" i="2"/>
  <c r="T1002" i="2"/>
  <c r="V1002" i="2" s="1"/>
  <c r="S1002" i="2"/>
  <c r="T930" i="2"/>
  <c r="V930" i="2" s="1"/>
  <c r="S930" i="2"/>
  <c r="T866" i="2"/>
  <c r="V866" i="2" s="1"/>
  <c r="S866" i="2"/>
  <c r="T802" i="2"/>
  <c r="V802" i="2" s="1"/>
  <c r="S802" i="2"/>
  <c r="T738" i="2"/>
  <c r="V738" i="2" s="1"/>
  <c r="S738" i="2"/>
  <c r="T1961" i="2"/>
  <c r="V1961" i="2" s="1"/>
  <c r="S1961" i="2"/>
  <c r="T1897" i="2"/>
  <c r="V1897" i="2" s="1"/>
  <c r="S1897" i="2"/>
  <c r="T1833" i="2"/>
  <c r="V1833" i="2" s="1"/>
  <c r="S1833" i="2"/>
  <c r="T1769" i="2"/>
  <c r="V1769" i="2" s="1"/>
  <c r="S1769" i="2"/>
  <c r="T1705" i="2"/>
  <c r="V1705" i="2" s="1"/>
  <c r="S1705" i="2"/>
  <c r="T1641" i="2"/>
  <c r="V1641" i="2" s="1"/>
  <c r="S1641" i="2"/>
  <c r="T1561" i="2"/>
  <c r="V1561" i="2" s="1"/>
  <c r="S1561" i="2"/>
  <c r="T1497" i="2"/>
  <c r="V1497" i="2" s="1"/>
  <c r="S1497" i="2"/>
  <c r="T1425" i="2"/>
  <c r="V1425" i="2" s="1"/>
  <c r="S1425" i="2"/>
  <c r="T1361" i="2"/>
  <c r="V1361" i="2" s="1"/>
  <c r="S1361" i="2"/>
  <c r="T1289" i="2"/>
  <c r="V1289" i="2" s="1"/>
  <c r="S1289" i="2"/>
  <c r="T1209" i="2"/>
  <c r="V1209" i="2" s="1"/>
  <c r="S1209" i="2"/>
  <c r="T1105" i="2"/>
  <c r="V1105" i="2" s="1"/>
  <c r="S1105" i="2"/>
  <c r="T1001" i="2"/>
  <c r="V1001" i="2" s="1"/>
  <c r="S1001" i="2"/>
  <c r="T929" i="2"/>
  <c r="V929" i="2" s="1"/>
  <c r="S929" i="2"/>
  <c r="T865" i="2"/>
  <c r="V865" i="2" s="1"/>
  <c r="S865" i="2"/>
  <c r="T793" i="2"/>
  <c r="V793" i="2" s="1"/>
  <c r="S793" i="2"/>
  <c r="T713" i="2"/>
  <c r="V713" i="2" s="1"/>
  <c r="S713" i="2"/>
  <c r="T649" i="2"/>
  <c r="V649" i="2" s="1"/>
  <c r="S649" i="2"/>
  <c r="T585" i="2"/>
  <c r="V585" i="2" s="1"/>
  <c r="S585" i="2"/>
  <c r="T521" i="2"/>
  <c r="V521" i="2" s="1"/>
  <c r="S521" i="2"/>
  <c r="T2008" i="2"/>
  <c r="V2008" i="2" s="1"/>
  <c r="S2008" i="2"/>
  <c r="T1503" i="2"/>
  <c r="V1503" i="2" s="1"/>
  <c r="S1503" i="2"/>
  <c r="T903" i="2"/>
  <c r="V903" i="2" s="1"/>
  <c r="S903" i="2"/>
  <c r="T695" i="2"/>
  <c r="V695" i="2" s="1"/>
  <c r="S695" i="2"/>
  <c r="T631" i="2"/>
  <c r="V631" i="2" s="1"/>
  <c r="S631" i="2"/>
  <c r="T567" i="2"/>
  <c r="V567" i="2" s="1"/>
  <c r="S567" i="2"/>
  <c r="T503" i="2"/>
  <c r="V503" i="2" s="1"/>
  <c r="S503" i="2"/>
  <c r="T1958" i="2"/>
  <c r="V1958" i="2" s="1"/>
  <c r="S1958" i="2"/>
  <c r="T1830" i="2"/>
  <c r="S1830" i="2"/>
  <c r="T1702" i="2"/>
  <c r="V1702" i="2" s="1"/>
  <c r="S1702" i="2"/>
  <c r="T1526" i="2"/>
  <c r="V1526" i="2" s="1"/>
  <c r="S1526" i="2"/>
  <c r="T1246" i="2"/>
  <c r="V1246" i="2" s="1"/>
  <c r="S1246" i="2"/>
  <c r="T454" i="2"/>
  <c r="V454" i="2" s="1"/>
  <c r="S454" i="2"/>
  <c r="T390" i="2"/>
  <c r="V390" i="2" s="1"/>
  <c r="S390" i="2"/>
  <c r="T326" i="2"/>
  <c r="V326" i="2" s="1"/>
  <c r="S326" i="2"/>
  <c r="T262" i="2"/>
  <c r="V262" i="2" s="1"/>
  <c r="S262" i="2"/>
  <c r="T198" i="2"/>
  <c r="V198" i="2" s="1"/>
  <c r="S198" i="2"/>
  <c r="T134" i="2"/>
  <c r="V134" i="2" s="1"/>
  <c r="S134" i="2"/>
  <c r="T70" i="2"/>
  <c r="V70" i="2" s="1"/>
  <c r="S70" i="2"/>
  <c r="T6" i="2"/>
  <c r="V6" i="2" s="1"/>
  <c r="S6" i="2"/>
  <c r="T1758" i="2"/>
  <c r="V1758" i="2" s="1"/>
  <c r="S1758" i="2"/>
  <c r="T894" i="2"/>
  <c r="V894" i="2" s="1"/>
  <c r="S894" i="2"/>
  <c r="T1304" i="2"/>
  <c r="V1304" i="2" s="1"/>
  <c r="S1304" i="2"/>
  <c r="T1240" i="2"/>
  <c r="V1240" i="2" s="1"/>
  <c r="S1240" i="2"/>
  <c r="T1176" i="2"/>
  <c r="V1176" i="2" s="1"/>
  <c r="S1176" i="2"/>
  <c r="T1112" i="2"/>
  <c r="V1112" i="2" s="1"/>
  <c r="S1112" i="2"/>
  <c r="T1048" i="2"/>
  <c r="V1048" i="2" s="1"/>
  <c r="S1048" i="2"/>
  <c r="T984" i="2"/>
  <c r="V984" i="2" s="1"/>
  <c r="S984" i="2"/>
  <c r="T920" i="2"/>
  <c r="S920" i="2"/>
  <c r="T856" i="2"/>
  <c r="V856" i="2" s="1"/>
  <c r="S856" i="2"/>
  <c r="T792" i="2"/>
  <c r="V792" i="2" s="1"/>
  <c r="S792" i="2"/>
  <c r="T728" i="2"/>
  <c r="V728" i="2" s="1"/>
  <c r="S728" i="2"/>
  <c r="T664" i="2"/>
  <c r="V664" i="2" s="1"/>
  <c r="S664" i="2"/>
  <c r="T600" i="2"/>
  <c r="V600" i="2" s="1"/>
  <c r="S600" i="2"/>
  <c r="T536" i="2"/>
  <c r="V536" i="2" s="1"/>
  <c r="S536" i="2"/>
  <c r="T472" i="2"/>
  <c r="V472" i="2" s="1"/>
  <c r="S472" i="2"/>
  <c r="T408" i="2"/>
  <c r="V408" i="2" s="1"/>
  <c r="S408" i="2"/>
  <c r="T344" i="2"/>
  <c r="V344" i="2" s="1"/>
  <c r="S344" i="2"/>
  <c r="T280" i="2"/>
  <c r="V280" i="2" s="1"/>
  <c r="S280" i="2"/>
  <c r="T216" i="2"/>
  <c r="V216" i="2" s="1"/>
  <c r="S216" i="2"/>
  <c r="T152" i="2"/>
  <c r="S152" i="2"/>
  <c r="T88" i="2"/>
  <c r="V88" i="2" s="1"/>
  <c r="S88" i="2"/>
  <c r="T24" i="2"/>
  <c r="V24" i="2" s="1"/>
  <c r="S24" i="2"/>
  <c r="T423" i="2"/>
  <c r="V423" i="2" s="1"/>
  <c r="S423" i="2"/>
  <c r="T359" i="2"/>
  <c r="V359" i="2" s="1"/>
  <c r="S359" i="2"/>
  <c r="T295" i="2"/>
  <c r="V295" i="2" s="1"/>
  <c r="S295" i="2"/>
  <c r="T231" i="2"/>
  <c r="V231" i="2" s="1"/>
  <c r="S231" i="2"/>
  <c r="T167" i="2"/>
  <c r="V167" i="2" s="1"/>
  <c r="S167" i="2"/>
  <c r="T103" i="2"/>
  <c r="V103" i="2" s="1"/>
  <c r="S103" i="2"/>
  <c r="T39" i="2"/>
  <c r="V39" i="2" s="1"/>
  <c r="S39" i="2"/>
  <c r="T861" i="2"/>
  <c r="V861" i="2" s="1"/>
  <c r="S861" i="2"/>
  <c r="T725" i="2"/>
  <c r="V725" i="2" s="1"/>
  <c r="S725" i="2"/>
  <c r="T605" i="2"/>
  <c r="V605" i="2" s="1"/>
  <c r="S605" i="2"/>
  <c r="T469" i="2"/>
  <c r="V469" i="2" s="1"/>
  <c r="S469" i="2"/>
  <c r="T349" i="2"/>
  <c r="V349" i="2" s="1"/>
  <c r="S349" i="2"/>
  <c r="T229" i="2"/>
  <c r="V229" i="2" s="1"/>
  <c r="S229" i="2"/>
  <c r="T93" i="2"/>
  <c r="V93" i="2" s="1"/>
  <c r="S93" i="2"/>
  <c r="T1485" i="2"/>
  <c r="V1485" i="2" s="1"/>
  <c r="S1485" i="2"/>
  <c r="T1349" i="2"/>
  <c r="V1349" i="2" s="1"/>
  <c r="S1349" i="2"/>
  <c r="T1237" i="2"/>
  <c r="V1237" i="2" s="1"/>
  <c r="S1237" i="2"/>
  <c r="T1117" i="2"/>
  <c r="S1117" i="2"/>
  <c r="T1005" i="2"/>
  <c r="V1005" i="2" s="1"/>
  <c r="S1005" i="2"/>
  <c r="T877" i="2"/>
  <c r="V877" i="2" s="1"/>
  <c r="S877" i="2"/>
  <c r="T645" i="2"/>
  <c r="V645" i="2" s="1"/>
  <c r="S645" i="2"/>
  <c r="T421" i="2"/>
  <c r="S421" i="2"/>
  <c r="T189" i="2"/>
  <c r="V189" i="2" s="1"/>
  <c r="S189" i="2"/>
  <c r="T1517" i="2"/>
  <c r="V1517" i="2" s="1"/>
  <c r="S1517" i="2"/>
  <c r="T1373" i="2"/>
  <c r="V1373" i="2" s="1"/>
  <c r="S1373" i="2"/>
  <c r="T1229" i="2"/>
  <c r="V1229" i="2" s="1"/>
  <c r="S1229" i="2"/>
  <c r="T1085" i="2"/>
  <c r="V1085" i="2" s="1"/>
  <c r="S1085" i="2"/>
  <c r="T925" i="2"/>
  <c r="V925" i="2" s="1"/>
  <c r="S925" i="2"/>
  <c r="T661" i="2"/>
  <c r="V661" i="2" s="1"/>
  <c r="S661" i="2"/>
  <c r="T365" i="2"/>
  <c r="S365" i="2"/>
  <c r="T85" i="2"/>
  <c r="V85" i="2" s="1"/>
  <c r="S85" i="2"/>
  <c r="T1839" i="2"/>
  <c r="V1839" i="2" s="1"/>
  <c r="S1839" i="2"/>
  <c r="T1711" i="2"/>
  <c r="V1711" i="2" s="1"/>
  <c r="S1711" i="2"/>
  <c r="T1345" i="2"/>
  <c r="V1345" i="2" s="1"/>
  <c r="S1345" i="2"/>
  <c r="T1097" i="2"/>
  <c r="V1097" i="2" s="1"/>
  <c r="S1097" i="2"/>
  <c r="T745" i="2"/>
  <c r="V745" i="2" s="1"/>
  <c r="S745" i="2"/>
  <c r="T401" i="2"/>
  <c r="V401" i="2" s="1"/>
  <c r="S401" i="2"/>
  <c r="T337" i="2"/>
  <c r="V337" i="2" s="1"/>
  <c r="S337" i="2"/>
  <c r="T1920" i="2"/>
  <c r="V1920" i="2" s="1"/>
  <c r="S1920" i="2"/>
  <c r="T1856" i="2"/>
  <c r="V1856" i="2" s="1"/>
  <c r="S1856" i="2"/>
  <c r="T1792" i="2"/>
  <c r="V1792" i="2" s="1"/>
  <c r="S1792" i="2"/>
  <c r="T1728" i="2"/>
  <c r="V1728" i="2" s="1"/>
  <c r="S1728" i="2"/>
  <c r="T1664" i="2"/>
  <c r="V1664" i="2" s="1"/>
  <c r="S1664" i="2"/>
  <c r="T1600" i="2"/>
  <c r="V1600" i="2" s="1"/>
  <c r="S1600" i="2"/>
  <c r="T1536" i="2"/>
  <c r="V1536" i="2" s="1"/>
  <c r="S1536" i="2"/>
  <c r="T1991" i="2"/>
  <c r="V1991" i="2" s="1"/>
  <c r="S1991" i="2"/>
  <c r="T1918" i="2"/>
  <c r="V1918" i="2" s="1"/>
  <c r="S1918" i="2"/>
  <c r="T1831" i="2"/>
  <c r="V1831" i="2" s="1"/>
  <c r="S1831" i="2"/>
  <c r="T1743" i="2"/>
  <c r="V1743" i="2" s="1"/>
  <c r="S1743" i="2"/>
  <c r="T276" i="2"/>
  <c r="S276" i="2"/>
  <c r="T4" i="2"/>
  <c r="V4" i="2" s="1"/>
  <c r="S4" i="2"/>
  <c r="T292" i="2"/>
  <c r="V292" i="2" s="1"/>
  <c r="S292" i="2"/>
  <c r="T76" i="2"/>
  <c r="V76" i="2" s="1"/>
  <c r="S76" i="2"/>
  <c r="T372" i="2"/>
  <c r="S372" i="2"/>
  <c r="T132" i="2"/>
  <c r="V132" i="2" s="1"/>
  <c r="S132" i="2"/>
  <c r="T1567" i="2"/>
  <c r="V1567" i="2" s="1"/>
  <c r="S1567" i="2"/>
  <c r="T260" i="2"/>
  <c r="V260" i="2" s="1"/>
  <c r="S260" i="2"/>
  <c r="T35" i="2"/>
  <c r="V35" i="2" s="1"/>
  <c r="S35" i="2"/>
  <c r="T1948" i="2"/>
  <c r="V1948" i="2" s="1"/>
  <c r="S1948" i="2"/>
  <c r="T1973" i="2"/>
  <c r="V1973" i="2" s="1"/>
  <c r="S1973" i="2"/>
  <c r="T1909" i="2"/>
  <c r="V1909" i="2" s="1"/>
  <c r="S1909" i="2"/>
  <c r="T1845" i="2"/>
  <c r="S1845" i="2"/>
  <c r="T1781" i="2"/>
  <c r="V1781" i="2" s="1"/>
  <c r="S1781" i="2"/>
  <c r="T1709" i="2"/>
  <c r="V1709" i="2" s="1"/>
  <c r="S1709" i="2"/>
  <c r="T1645" i="2"/>
  <c r="V1645" i="2" s="1"/>
  <c r="S1645" i="2"/>
  <c r="T1581" i="2"/>
  <c r="V1581" i="2" s="1"/>
  <c r="S1581" i="2"/>
  <c r="T1310" i="2"/>
  <c r="V1310" i="2" s="1"/>
  <c r="S1310" i="2"/>
  <c r="T1980" i="2"/>
  <c r="V1980" i="2" s="1"/>
  <c r="S1980" i="2"/>
  <c r="T1860" i="2"/>
  <c r="V1860" i="2" s="1"/>
  <c r="S1860" i="2"/>
  <c r="T1796" i="2"/>
  <c r="V1796" i="2" s="1"/>
  <c r="S1796" i="2"/>
  <c r="T1732" i="2"/>
  <c r="V1732" i="2" s="1"/>
  <c r="S1732" i="2"/>
  <c r="T1668" i="2"/>
  <c r="V1668" i="2" s="1"/>
  <c r="S1668" i="2"/>
  <c r="T1604" i="2"/>
  <c r="V1604" i="2" s="1"/>
  <c r="S1604" i="2"/>
  <c r="T1540" i="2"/>
  <c r="V1540" i="2" s="1"/>
  <c r="S1540" i="2"/>
  <c r="T1476" i="2"/>
  <c r="V1476" i="2" s="1"/>
  <c r="S1476" i="2"/>
  <c r="T1412" i="2"/>
  <c r="V1412" i="2" s="1"/>
  <c r="S1412" i="2"/>
  <c r="T1332" i="2"/>
  <c r="V1332" i="2" s="1"/>
  <c r="S1332" i="2"/>
  <c r="T1268" i="2"/>
  <c r="V1268" i="2" s="1"/>
  <c r="S1268" i="2"/>
  <c r="T1204" i="2"/>
  <c r="V1204" i="2" s="1"/>
  <c r="S1204" i="2"/>
  <c r="T428" i="2"/>
  <c r="V428" i="2" s="1"/>
  <c r="S428" i="2"/>
  <c r="T1787" i="2"/>
  <c r="V1787" i="2" s="1"/>
  <c r="S1787" i="2"/>
  <c r="T1619" i="2"/>
  <c r="S1619" i="2"/>
  <c r="T1435" i="2"/>
  <c r="V1435" i="2" s="1"/>
  <c r="S1435" i="2"/>
  <c r="T1027" i="2"/>
  <c r="V1027" i="2" s="1"/>
  <c r="S1027" i="2"/>
  <c r="T787" i="2"/>
  <c r="V787" i="2" s="1"/>
  <c r="S787" i="2"/>
  <c r="T595" i="2"/>
  <c r="S595" i="2"/>
  <c r="T379" i="2"/>
  <c r="V379" i="2" s="1"/>
  <c r="S379" i="2"/>
  <c r="T163" i="2"/>
  <c r="V163" i="2" s="1"/>
  <c r="S163" i="2"/>
  <c r="T682" i="2"/>
  <c r="V682" i="2" s="1"/>
  <c r="S682" i="2"/>
  <c r="T1188" i="2"/>
  <c r="V1188" i="2" s="1"/>
  <c r="S1188" i="2"/>
  <c r="T1124" i="2"/>
  <c r="V1124" i="2" s="1"/>
  <c r="S1124" i="2"/>
  <c r="T1060" i="2"/>
  <c r="V1060" i="2" s="1"/>
  <c r="S1060" i="2"/>
  <c r="T996" i="2"/>
  <c r="V996" i="2" s="1"/>
  <c r="S996" i="2"/>
  <c r="T932" i="2"/>
  <c r="S932" i="2"/>
  <c r="T868" i="2"/>
  <c r="V868" i="2" s="1"/>
  <c r="S868" i="2"/>
  <c r="T804" i="2"/>
  <c r="V804" i="2" s="1"/>
  <c r="S804" i="2"/>
  <c r="T732" i="2"/>
  <c r="V732" i="2" s="1"/>
  <c r="S732" i="2"/>
  <c r="T668" i="2"/>
  <c r="V668" i="2" s="1"/>
  <c r="S668" i="2"/>
  <c r="T604" i="2"/>
  <c r="V604" i="2" s="1"/>
  <c r="S604" i="2"/>
  <c r="T540" i="2"/>
  <c r="V540" i="2" s="1"/>
  <c r="S540" i="2"/>
  <c r="T436" i="2"/>
  <c r="V436" i="2" s="1"/>
  <c r="S436" i="2"/>
  <c r="T1827" i="2"/>
  <c r="V1827" i="2" s="1"/>
  <c r="S1827" i="2"/>
  <c r="T1363" i="2"/>
  <c r="V1363" i="2" s="1"/>
  <c r="S1363" i="2"/>
  <c r="T1171" i="2"/>
  <c r="V1171" i="2" s="1"/>
  <c r="S1171" i="2"/>
  <c r="T1011" i="2"/>
  <c r="V1011" i="2" s="1"/>
  <c r="S1011" i="2"/>
  <c r="T827" i="2"/>
  <c r="V827" i="2" s="1"/>
  <c r="S827" i="2"/>
  <c r="T611" i="2"/>
  <c r="V611" i="2" s="1"/>
  <c r="S611" i="2"/>
  <c r="T395" i="2"/>
  <c r="V395" i="2" s="1"/>
  <c r="S395" i="2"/>
  <c r="T179" i="2"/>
  <c r="V179" i="2" s="1"/>
  <c r="S179" i="2"/>
  <c r="T698" i="2"/>
  <c r="V698" i="2" s="1"/>
  <c r="S698" i="2"/>
  <c r="T1987" i="2"/>
  <c r="V1987" i="2" s="1"/>
  <c r="S1987" i="2"/>
  <c r="T1835" i="2"/>
  <c r="V1835" i="2" s="1"/>
  <c r="S1835" i="2"/>
  <c r="T1707" i="2"/>
  <c r="S1707" i="2"/>
  <c r="T1587" i="2"/>
  <c r="V1587" i="2" s="1"/>
  <c r="S1587" i="2"/>
  <c r="T1467" i="2"/>
  <c r="V1467" i="2" s="1"/>
  <c r="S1467" i="2"/>
  <c r="T1315" i="2"/>
  <c r="V1315" i="2" s="1"/>
  <c r="S1315" i="2"/>
  <c r="T1179" i="2"/>
  <c r="S1179" i="2"/>
  <c r="T1067" i="2"/>
  <c r="V1067" i="2" s="1"/>
  <c r="S1067" i="2"/>
  <c r="T939" i="2"/>
  <c r="V939" i="2" s="1"/>
  <c r="S939" i="2"/>
  <c r="T755" i="2"/>
  <c r="V755" i="2" s="1"/>
  <c r="S755" i="2"/>
  <c r="T587" i="2"/>
  <c r="S587" i="2"/>
  <c r="T427" i="2"/>
  <c r="V427" i="2" s="1"/>
  <c r="S427" i="2"/>
  <c r="T275" i="2"/>
  <c r="V275" i="2" s="1"/>
  <c r="S275" i="2"/>
  <c r="T99" i="2"/>
  <c r="V99" i="2" s="1"/>
  <c r="S99" i="2"/>
  <c r="T594" i="2"/>
  <c r="S594" i="2"/>
  <c r="T289" i="2"/>
  <c r="V289" i="2" s="1"/>
  <c r="S289" i="2"/>
  <c r="T522" i="2"/>
  <c r="V522" i="2" s="1"/>
  <c r="S522" i="2"/>
  <c r="T458" i="2"/>
  <c r="V458" i="2" s="1"/>
  <c r="S458" i="2"/>
  <c r="T394" i="2"/>
  <c r="S394" i="2"/>
  <c r="T330" i="2"/>
  <c r="V330" i="2" s="1"/>
  <c r="S330" i="2"/>
  <c r="T266" i="2"/>
  <c r="V266" i="2" s="1"/>
  <c r="S266" i="2"/>
  <c r="T202" i="2"/>
  <c r="V202" i="2" s="1"/>
  <c r="S202" i="2"/>
  <c r="T138" i="2"/>
  <c r="S138" i="2"/>
  <c r="T74" i="2"/>
  <c r="V74" i="2" s="1"/>
  <c r="S74" i="2"/>
  <c r="T10" i="2"/>
  <c r="V10" i="2" s="1"/>
  <c r="S10" i="2"/>
  <c r="T1360" i="2"/>
  <c r="V1360" i="2" s="1"/>
  <c r="S1360" i="2"/>
  <c r="T185" i="2"/>
  <c r="S185" i="2"/>
  <c r="T121" i="2"/>
  <c r="V121" i="2" s="1"/>
  <c r="S121" i="2"/>
  <c r="Y121" i="2" s="1"/>
  <c r="T57" i="2"/>
  <c r="V57" i="2" s="1"/>
  <c r="S57" i="2"/>
  <c r="Y57" i="2" s="1"/>
  <c r="T1456" i="2"/>
  <c r="V1456" i="2" s="1"/>
  <c r="S1456" i="2"/>
  <c r="T1703" i="2"/>
  <c r="V1703" i="2" s="1"/>
  <c r="S1703" i="2"/>
  <c r="T21" i="2"/>
  <c r="V21" i="2" s="1"/>
  <c r="S21" i="2"/>
  <c r="T1165" i="2"/>
  <c r="V1165" i="2" s="1"/>
  <c r="S1165" i="2"/>
  <c r="T509" i="2"/>
  <c r="V509" i="2" s="1"/>
  <c r="S509" i="2"/>
  <c r="T1293" i="2"/>
  <c r="V1293" i="2" s="1"/>
  <c r="S1293" i="2"/>
  <c r="T781" i="2"/>
  <c r="V781" i="2" s="1"/>
  <c r="S781" i="2"/>
  <c r="T1759" i="2"/>
  <c r="V1759" i="2" s="1"/>
  <c r="S1759" i="2"/>
  <c r="T425" i="2"/>
  <c r="V425" i="2" s="1"/>
  <c r="S425" i="2"/>
  <c r="T1880" i="2"/>
  <c r="S1880" i="2"/>
  <c r="T1752" i="2"/>
  <c r="V1752" i="2" s="1"/>
  <c r="S1752" i="2"/>
  <c r="T1560" i="2"/>
  <c r="V1560" i="2" s="1"/>
  <c r="S1560" i="2"/>
  <c r="T1870" i="2"/>
  <c r="V1870" i="2" s="1"/>
  <c r="S1870" i="2"/>
  <c r="T116" i="2"/>
  <c r="V116" i="2" s="1"/>
  <c r="S116" i="2"/>
  <c r="Y116" i="2" s="1"/>
  <c r="T364" i="2"/>
  <c r="V364" i="2" s="1"/>
  <c r="S364" i="2"/>
  <c r="T27" i="2"/>
  <c r="V27" i="2" s="1"/>
  <c r="S27" i="2"/>
  <c r="T43" i="2"/>
  <c r="V43" i="2" s="1"/>
  <c r="S43" i="2"/>
  <c r="T1765" i="2"/>
  <c r="S1765" i="2"/>
  <c r="T1933" i="2"/>
  <c r="V1933" i="2" s="1"/>
  <c r="S1933" i="2"/>
  <c r="T1805" i="2"/>
  <c r="V1805" i="2" s="1"/>
  <c r="S1805" i="2"/>
  <c r="T1669" i="2"/>
  <c r="V1669" i="2" s="1"/>
  <c r="S1669" i="2"/>
  <c r="T1541" i="2"/>
  <c r="V1541" i="2" s="1"/>
  <c r="S1541" i="2"/>
  <c r="T1908" i="2"/>
  <c r="V1908" i="2" s="1"/>
  <c r="S1908" i="2"/>
  <c r="T1820" i="2"/>
  <c r="V1820" i="2" s="1"/>
  <c r="S1820" i="2"/>
  <c r="T1692" i="2"/>
  <c r="V1692" i="2" s="1"/>
  <c r="S1692" i="2"/>
  <c r="T1628" i="2"/>
  <c r="V1628" i="2" s="1"/>
  <c r="S1628" i="2"/>
  <c r="T1500" i="2"/>
  <c r="V1500" i="2" s="1"/>
  <c r="S1500" i="2"/>
  <c r="T1356" i="2"/>
  <c r="V1356" i="2" s="1"/>
  <c r="S1356" i="2"/>
  <c r="T1228" i="2"/>
  <c r="V1228" i="2" s="1"/>
  <c r="S1228" i="2"/>
  <c r="T1675" i="2"/>
  <c r="V1675" i="2" s="1"/>
  <c r="S1675" i="2"/>
  <c r="T851" i="2"/>
  <c r="V851" i="2" s="1"/>
  <c r="S851" i="2"/>
  <c r="T1546" i="2"/>
  <c r="V1546" i="2" s="1"/>
  <c r="S1546" i="2"/>
  <c r="T1020" i="2"/>
  <c r="V1020" i="2" s="1"/>
  <c r="S1020" i="2"/>
  <c r="T828" i="2"/>
  <c r="V828" i="2" s="1"/>
  <c r="S828" i="2"/>
  <c r="T628" i="2"/>
  <c r="V628" i="2" s="1"/>
  <c r="S628" i="2"/>
  <c r="T1899" i="2"/>
  <c r="V1899" i="2" s="1"/>
  <c r="S1899" i="2"/>
  <c r="T907" i="2"/>
  <c r="V907" i="2" s="1"/>
  <c r="S907" i="2"/>
  <c r="T259" i="2"/>
  <c r="V259" i="2" s="1"/>
  <c r="S259" i="2"/>
  <c r="T1747" i="2"/>
  <c r="V1747" i="2" s="1"/>
  <c r="S1747" i="2"/>
  <c r="T1371" i="2"/>
  <c r="V1371" i="2" s="1"/>
  <c r="S1371" i="2"/>
  <c r="T643" i="2"/>
  <c r="V643" i="2" s="1"/>
  <c r="S643" i="2"/>
  <c r="T145" i="2"/>
  <c r="V145" i="2" s="1"/>
  <c r="S145" i="2"/>
  <c r="T1615" i="2"/>
  <c r="V1615" i="2" s="1"/>
  <c r="S1615" i="2"/>
  <c r="T1351" i="2"/>
  <c r="V1351" i="2" s="1"/>
  <c r="S1351" i="2"/>
  <c r="T1175" i="2"/>
  <c r="V1175" i="2" s="1"/>
  <c r="S1175" i="2"/>
  <c r="T983" i="2"/>
  <c r="S983" i="2"/>
  <c r="T759" i="2"/>
  <c r="V759" i="2" s="1"/>
  <c r="S759" i="2"/>
  <c r="T1454" i="2"/>
  <c r="V1454" i="2" s="1"/>
  <c r="S1454" i="2"/>
  <c r="T1174" i="2"/>
  <c r="V1174" i="2" s="1"/>
  <c r="S1174" i="2"/>
  <c r="T982" i="2"/>
  <c r="V982" i="2" s="1"/>
  <c r="S982" i="2"/>
  <c r="T742" i="2"/>
  <c r="V742" i="2" s="1"/>
  <c r="S742" i="2"/>
  <c r="T534" i="2"/>
  <c r="V534" i="2" s="1"/>
  <c r="S534" i="2"/>
  <c r="T1706" i="2"/>
  <c r="V1706" i="2" s="1"/>
  <c r="S1706" i="2"/>
  <c r="T1687" i="2"/>
  <c r="V1687" i="2" s="1"/>
  <c r="S1687" i="2"/>
  <c r="T1519" i="2"/>
  <c r="V1519" i="2" s="1"/>
  <c r="S1519" i="2"/>
  <c r="T1343" i="2"/>
  <c r="V1343" i="2" s="1"/>
  <c r="S1343" i="2"/>
  <c r="T1167" i="2"/>
  <c r="V1167" i="2" s="1"/>
  <c r="S1167" i="2"/>
  <c r="T1679" i="2"/>
  <c r="V1679" i="2" s="1"/>
  <c r="S1679" i="2"/>
  <c r="T1591" i="2"/>
  <c r="V1591" i="2" s="1"/>
  <c r="S1591" i="2"/>
  <c r="T1511" i="2"/>
  <c r="V1511" i="2" s="1"/>
  <c r="S1511" i="2"/>
  <c r="T1423" i="2"/>
  <c r="V1423" i="2" s="1"/>
  <c r="S1423" i="2"/>
  <c r="T1327" i="2"/>
  <c r="V1327" i="2" s="1"/>
  <c r="S1327" i="2"/>
  <c r="T1223" i="2"/>
  <c r="V1223" i="2" s="1"/>
  <c r="S1223" i="2"/>
  <c r="T1159" i="2"/>
  <c r="V1159" i="2" s="1"/>
  <c r="S1159" i="2"/>
  <c r="T1095" i="2"/>
  <c r="V1095" i="2" s="1"/>
  <c r="S1095" i="2"/>
  <c r="T1031" i="2"/>
  <c r="V1031" i="2" s="1"/>
  <c r="S1031" i="2"/>
  <c r="T951" i="2"/>
  <c r="V951" i="2" s="1"/>
  <c r="S951" i="2"/>
  <c r="T879" i="2"/>
  <c r="V879" i="2" s="1"/>
  <c r="S879" i="2"/>
  <c r="T807" i="2"/>
  <c r="V807" i="2" s="1"/>
  <c r="S807" i="2"/>
  <c r="T1678" i="2"/>
  <c r="V1678" i="2" s="1"/>
  <c r="S1678" i="2"/>
  <c r="T1550" i="2"/>
  <c r="V1550" i="2" s="1"/>
  <c r="S1550" i="2"/>
  <c r="T1422" i="2"/>
  <c r="V1422" i="2" s="1"/>
  <c r="S1422" i="2"/>
  <c r="T1318" i="2"/>
  <c r="V1318" i="2" s="1"/>
  <c r="S1318" i="2"/>
  <c r="T1222" i="2"/>
  <c r="V1222" i="2" s="1"/>
  <c r="S1222" i="2"/>
  <c r="T1158" i="2"/>
  <c r="V1158" i="2" s="1"/>
  <c r="S1158" i="2"/>
  <c r="T1094" i="2"/>
  <c r="V1094" i="2" s="1"/>
  <c r="S1094" i="2"/>
  <c r="T1030" i="2"/>
  <c r="V1030" i="2" s="1"/>
  <c r="S1030" i="2"/>
  <c r="T966" i="2"/>
  <c r="V966" i="2" s="1"/>
  <c r="S966" i="2"/>
  <c r="T878" i="2"/>
  <c r="V878" i="2" s="1"/>
  <c r="S878" i="2"/>
  <c r="T798" i="2"/>
  <c r="V798" i="2" s="1"/>
  <c r="S798" i="2"/>
  <c r="T726" i="2"/>
  <c r="V726" i="2" s="1"/>
  <c r="S726" i="2"/>
  <c r="T654" i="2"/>
  <c r="V654" i="2" s="1"/>
  <c r="S654" i="2"/>
  <c r="T582" i="2"/>
  <c r="S582" i="2"/>
  <c r="T518" i="2"/>
  <c r="V518" i="2" s="1"/>
  <c r="S518" i="2"/>
  <c r="T2010" i="2"/>
  <c r="V2010" i="2" s="1"/>
  <c r="S2010" i="2"/>
  <c r="T1946" i="2"/>
  <c r="V1946" i="2" s="1"/>
  <c r="S1946" i="2"/>
  <c r="T1882" i="2"/>
  <c r="V1882" i="2" s="1"/>
  <c r="S1882" i="2"/>
  <c r="T1818" i="2"/>
  <c r="V1818" i="2" s="1"/>
  <c r="S1818" i="2"/>
  <c r="T1754" i="2"/>
  <c r="V1754" i="2" s="1"/>
  <c r="S1754" i="2"/>
  <c r="T1682" i="2"/>
  <c r="V1682" i="2" s="1"/>
  <c r="S1682" i="2"/>
  <c r="T1618" i="2"/>
  <c r="S1618" i="2"/>
  <c r="T1530" i="2"/>
  <c r="V1530" i="2" s="1"/>
  <c r="S1530" i="2"/>
  <c r="T1458" i="2"/>
  <c r="V1458" i="2" s="1"/>
  <c r="S1458" i="2"/>
  <c r="T1378" i="2"/>
  <c r="V1378" i="2" s="1"/>
  <c r="S1378" i="2"/>
  <c r="T1314" i="2"/>
  <c r="S1314" i="2"/>
  <c r="T1250" i="2"/>
  <c r="V1250" i="2" s="1"/>
  <c r="S1250" i="2"/>
  <c r="T1186" i="2"/>
  <c r="V1186" i="2" s="1"/>
  <c r="S1186" i="2"/>
  <c r="T1122" i="2"/>
  <c r="V1122" i="2" s="1"/>
  <c r="S1122" i="2"/>
  <c r="T1058" i="2"/>
  <c r="S1058" i="2"/>
  <c r="T994" i="2"/>
  <c r="V994" i="2" s="1"/>
  <c r="S994" i="2"/>
  <c r="T922" i="2"/>
  <c r="V922" i="2" s="1"/>
  <c r="S922" i="2"/>
  <c r="T858" i="2"/>
  <c r="V858" i="2" s="1"/>
  <c r="S858" i="2"/>
  <c r="T794" i="2"/>
  <c r="S794" i="2"/>
  <c r="T730" i="2"/>
  <c r="V730" i="2" s="1"/>
  <c r="S730" i="2"/>
  <c r="T1953" i="2"/>
  <c r="V1953" i="2" s="1"/>
  <c r="S1953" i="2"/>
  <c r="T1889" i="2"/>
  <c r="V1889" i="2" s="1"/>
  <c r="S1889" i="2"/>
  <c r="T1825" i="2"/>
  <c r="S1825" i="2"/>
  <c r="T1761" i="2"/>
  <c r="V1761" i="2" s="1"/>
  <c r="S1761" i="2"/>
  <c r="T1697" i="2"/>
  <c r="V1697" i="2" s="1"/>
  <c r="S1697" i="2"/>
  <c r="T1633" i="2"/>
  <c r="V1633" i="2" s="1"/>
  <c r="S1633" i="2"/>
  <c r="T1553" i="2"/>
  <c r="S1553" i="2"/>
  <c r="T1489" i="2"/>
  <c r="V1489" i="2" s="1"/>
  <c r="S1489" i="2"/>
  <c r="T1417" i="2"/>
  <c r="V1417" i="2" s="1"/>
  <c r="S1417" i="2"/>
  <c r="T1353" i="2"/>
  <c r="V1353" i="2" s="1"/>
  <c r="S1353" i="2"/>
  <c r="T1281" i="2"/>
  <c r="S1281" i="2"/>
  <c r="T1193" i="2"/>
  <c r="V1193" i="2" s="1"/>
  <c r="S1193" i="2"/>
  <c r="T1089" i="2"/>
  <c r="V1089" i="2" s="1"/>
  <c r="S1089" i="2"/>
  <c r="T993" i="2"/>
  <c r="V993" i="2" s="1"/>
  <c r="S993" i="2"/>
  <c r="T921" i="2"/>
  <c r="V921" i="2" s="1"/>
  <c r="S921" i="2"/>
  <c r="T857" i="2"/>
  <c r="V857" i="2" s="1"/>
  <c r="S857" i="2"/>
  <c r="T785" i="2"/>
  <c r="V785" i="2" s="1"/>
  <c r="S785" i="2"/>
  <c r="T705" i="2"/>
  <c r="V705" i="2" s="1"/>
  <c r="S705" i="2"/>
  <c r="T641" i="2"/>
  <c r="S641" i="2"/>
  <c r="T577" i="2"/>
  <c r="V577" i="2" s="1"/>
  <c r="S577" i="2"/>
  <c r="T513" i="2"/>
  <c r="V513" i="2" s="1"/>
  <c r="S513" i="2"/>
  <c r="T2000" i="2"/>
  <c r="V2000" i="2" s="1"/>
  <c r="S2000" i="2"/>
  <c r="T1471" i="2"/>
  <c r="S1471" i="2"/>
  <c r="T863" i="2"/>
  <c r="V863" i="2" s="1"/>
  <c r="S863" i="2"/>
  <c r="T687" i="2"/>
  <c r="V687" i="2" s="1"/>
  <c r="S687" i="2"/>
  <c r="T623" i="2"/>
  <c r="V623" i="2" s="1"/>
  <c r="S623" i="2"/>
  <c r="T559" i="2"/>
  <c r="V559" i="2" s="1"/>
  <c r="S559" i="2"/>
  <c r="T495" i="2"/>
  <c r="V495" i="2" s="1"/>
  <c r="S495" i="2"/>
  <c r="T1942" i="2"/>
  <c r="V1942" i="2" s="1"/>
  <c r="S1942" i="2"/>
  <c r="T1814" i="2"/>
  <c r="V1814" i="2" s="1"/>
  <c r="S1814" i="2"/>
  <c r="T1686" i="2"/>
  <c r="S1686" i="2"/>
  <c r="T1478" i="2"/>
  <c r="V1478" i="2" s="1"/>
  <c r="S1478" i="2"/>
  <c r="T958" i="2"/>
  <c r="V958" i="2" s="1"/>
  <c r="S958" i="2"/>
  <c r="T446" i="2"/>
  <c r="V446" i="2" s="1"/>
  <c r="S446" i="2"/>
  <c r="T382" i="2"/>
  <c r="S382" i="2"/>
  <c r="T318" i="2"/>
  <c r="V318" i="2" s="1"/>
  <c r="S318" i="2"/>
  <c r="T254" i="2"/>
  <c r="V254" i="2" s="1"/>
  <c r="S254" i="2"/>
  <c r="T190" i="2"/>
  <c r="V190" i="2" s="1"/>
  <c r="S190" i="2"/>
  <c r="T126" i="2"/>
  <c r="S126" i="2"/>
  <c r="T62" i="2"/>
  <c r="V62" i="2" s="1"/>
  <c r="S62" i="2"/>
  <c r="T1982" i="2"/>
  <c r="V1982" i="2" s="1"/>
  <c r="S1982" i="2"/>
  <c r="T1726" i="2"/>
  <c r="V1726" i="2" s="1"/>
  <c r="S1726" i="2"/>
  <c r="T830" i="2"/>
  <c r="S830" i="2"/>
  <c r="T1296" i="2"/>
  <c r="V1296" i="2" s="1"/>
  <c r="S1296" i="2"/>
  <c r="T1232" i="2"/>
  <c r="V1232" i="2" s="1"/>
  <c r="S1232" i="2"/>
  <c r="T1168" i="2"/>
  <c r="V1168" i="2" s="1"/>
  <c r="S1168" i="2"/>
  <c r="T1104" i="2"/>
  <c r="V1104" i="2" s="1"/>
  <c r="S1104" i="2"/>
  <c r="T1040" i="2"/>
  <c r="V1040" i="2" s="1"/>
  <c r="S1040" i="2"/>
  <c r="T976" i="2"/>
  <c r="V976" i="2" s="1"/>
  <c r="S976" i="2"/>
  <c r="T912" i="2"/>
  <c r="V912" i="2" s="1"/>
  <c r="S912" i="2"/>
  <c r="T848" i="2"/>
  <c r="S848" i="2"/>
  <c r="T784" i="2"/>
  <c r="V784" i="2" s="1"/>
  <c r="S784" i="2"/>
  <c r="T720" i="2"/>
  <c r="V720" i="2" s="1"/>
  <c r="S720" i="2"/>
  <c r="T656" i="2"/>
  <c r="V656" i="2" s="1"/>
  <c r="S656" i="2"/>
  <c r="T592" i="2"/>
  <c r="S592" i="2"/>
  <c r="T528" i="2"/>
  <c r="V528" i="2" s="1"/>
  <c r="S528" i="2"/>
  <c r="T464" i="2"/>
  <c r="V464" i="2" s="1"/>
  <c r="S464" i="2"/>
  <c r="T400" i="2"/>
  <c r="V400" i="2" s="1"/>
  <c r="S400" i="2"/>
  <c r="T336" i="2"/>
  <c r="V336" i="2" s="1"/>
  <c r="S336" i="2"/>
  <c r="T272" i="2"/>
  <c r="V272" i="2" s="1"/>
  <c r="S272" i="2"/>
  <c r="T208" i="2"/>
  <c r="V208" i="2" s="1"/>
  <c r="S208" i="2"/>
  <c r="T144" i="2"/>
  <c r="V144" i="2" s="1"/>
  <c r="S144" i="2"/>
  <c r="T80" i="2"/>
  <c r="S80" i="2"/>
  <c r="T16" i="2"/>
  <c r="V16" i="2" s="1"/>
  <c r="S16" i="2"/>
  <c r="T415" i="2"/>
  <c r="V415" i="2" s="1"/>
  <c r="S415" i="2"/>
  <c r="T351" i="2"/>
  <c r="V351" i="2" s="1"/>
  <c r="S351" i="2"/>
  <c r="T287" i="2"/>
  <c r="S287" i="2"/>
  <c r="T223" i="2"/>
  <c r="V223" i="2" s="1"/>
  <c r="S223" i="2"/>
  <c r="T159" i="2"/>
  <c r="V159" i="2" s="1"/>
  <c r="S159" i="2"/>
  <c r="T95" i="2"/>
  <c r="V95" i="2" s="1"/>
  <c r="S95" i="2"/>
  <c r="T31" i="2"/>
  <c r="S31" i="2"/>
  <c r="T837" i="2"/>
  <c r="V837" i="2" s="1"/>
  <c r="S837" i="2"/>
  <c r="T717" i="2"/>
  <c r="V717" i="2" s="1"/>
  <c r="S717" i="2"/>
  <c r="T581" i="2"/>
  <c r="V581" i="2" s="1"/>
  <c r="S581" i="2"/>
  <c r="T461" i="2"/>
  <c r="S461" i="2"/>
  <c r="T333" i="2"/>
  <c r="V333" i="2" s="1"/>
  <c r="S333" i="2"/>
  <c r="T205" i="2"/>
  <c r="V205" i="2" s="1"/>
  <c r="S205" i="2"/>
  <c r="T77" i="2"/>
  <c r="V77" i="2" s="1"/>
  <c r="S77" i="2"/>
  <c r="T1469" i="2"/>
  <c r="S1469" i="2"/>
  <c r="T1333" i="2"/>
  <c r="V1333" i="2" s="1"/>
  <c r="S1333" i="2"/>
  <c r="T1221" i="2"/>
  <c r="V1221" i="2" s="1"/>
  <c r="S1221" i="2"/>
  <c r="T1101" i="2"/>
  <c r="V1101" i="2" s="1"/>
  <c r="S1101" i="2"/>
  <c r="T997" i="2"/>
  <c r="S997" i="2"/>
  <c r="T845" i="2"/>
  <c r="V845" i="2" s="1"/>
  <c r="S845" i="2"/>
  <c r="T621" i="2"/>
  <c r="V621" i="2" s="1"/>
  <c r="S621" i="2"/>
  <c r="T389" i="2"/>
  <c r="V389" i="2" s="1"/>
  <c r="S389" i="2"/>
  <c r="T157" i="2"/>
  <c r="S157" i="2"/>
  <c r="T1501" i="2"/>
  <c r="V1501" i="2" s="1"/>
  <c r="S1501" i="2"/>
  <c r="T1357" i="2"/>
  <c r="V1357" i="2" s="1"/>
  <c r="S1357" i="2"/>
  <c r="T1213" i="2"/>
  <c r="V1213" i="2" s="1"/>
  <c r="S1213" i="2"/>
  <c r="T1069" i="2"/>
  <c r="V1069" i="2" s="1"/>
  <c r="S1069" i="2"/>
  <c r="T909" i="2"/>
  <c r="V909" i="2" s="1"/>
  <c r="S909" i="2"/>
  <c r="T629" i="2"/>
  <c r="V629" i="2" s="1"/>
  <c r="S629" i="2"/>
  <c r="T325" i="2"/>
  <c r="V325" i="2" s="1"/>
  <c r="S325" i="2"/>
  <c r="T53" i="2"/>
  <c r="S53" i="2"/>
  <c r="T1807" i="2"/>
  <c r="V1807" i="2" s="1"/>
  <c r="S1807" i="2"/>
  <c r="T1663" i="2"/>
  <c r="V1663" i="2" s="1"/>
  <c r="S1663" i="2"/>
  <c r="T1257" i="2"/>
  <c r="V1257" i="2" s="1"/>
  <c r="S1257" i="2"/>
  <c r="T1073" i="2"/>
  <c r="S1073" i="2"/>
  <c r="T457" i="2"/>
  <c r="V457" i="2" s="1"/>
  <c r="S457" i="2"/>
  <c r="T393" i="2"/>
  <c r="V393" i="2" s="1"/>
  <c r="S393" i="2"/>
  <c r="T1976" i="2"/>
  <c r="V1976" i="2" s="1"/>
  <c r="S1976" i="2"/>
  <c r="T1912" i="2"/>
  <c r="S1912" i="2"/>
  <c r="T1848" i="2"/>
  <c r="V1848" i="2" s="1"/>
  <c r="S1848" i="2"/>
  <c r="T1784" i="2"/>
  <c r="V1784" i="2" s="1"/>
  <c r="S1784" i="2"/>
  <c r="T1720" i="2"/>
  <c r="V1720" i="2" s="1"/>
  <c r="S1720" i="2"/>
  <c r="T1656" i="2"/>
  <c r="S1656" i="2"/>
  <c r="T1592" i="2"/>
  <c r="V1592" i="2" s="1"/>
  <c r="S1592" i="2"/>
  <c r="T1528" i="2"/>
  <c r="V1528" i="2" s="1"/>
  <c r="S1528" i="2"/>
  <c r="T1983" i="2"/>
  <c r="V1983" i="2" s="1"/>
  <c r="S1983" i="2"/>
  <c r="T1911" i="2"/>
  <c r="V1911" i="2" s="1"/>
  <c r="S1911" i="2"/>
  <c r="T1823" i="2"/>
  <c r="V1823" i="2" s="1"/>
  <c r="S1823" i="2"/>
  <c r="T1742" i="2"/>
  <c r="V1742" i="2" s="1"/>
  <c r="S1742" i="2"/>
  <c r="T252" i="2"/>
  <c r="V252" i="2" s="1"/>
  <c r="S252" i="2"/>
  <c r="T83" i="2"/>
  <c r="S83" i="2"/>
  <c r="T268" i="2"/>
  <c r="V268" i="2" s="1"/>
  <c r="S268" i="2"/>
  <c r="T52" i="2"/>
  <c r="V52" i="2" s="1"/>
  <c r="S52" i="2"/>
  <c r="T356" i="2"/>
  <c r="V356" i="2" s="1"/>
  <c r="S356" i="2"/>
  <c r="T92" i="2"/>
  <c r="S92" i="2"/>
  <c r="T1481" i="2"/>
  <c r="V1481" i="2" s="1"/>
  <c r="S1481" i="2"/>
  <c r="T228" i="2"/>
  <c r="V228" i="2" s="1"/>
  <c r="S228" i="2"/>
  <c r="T11" i="2"/>
  <c r="V11" i="2" s="1"/>
  <c r="S11" i="2"/>
  <c r="T1924" i="2"/>
  <c r="S1924" i="2"/>
  <c r="T1965" i="2"/>
  <c r="V1965" i="2" s="1"/>
  <c r="S1965" i="2"/>
  <c r="T1901" i="2"/>
  <c r="V1901" i="2" s="1"/>
  <c r="S1901" i="2"/>
  <c r="T1837" i="2"/>
  <c r="V1837" i="2" s="1"/>
  <c r="S1837" i="2"/>
  <c r="T1773" i="2"/>
  <c r="S1773" i="2"/>
  <c r="T1701" i="2"/>
  <c r="V1701" i="2" s="1"/>
  <c r="S1701" i="2"/>
  <c r="T1637" i="2"/>
  <c r="V1637" i="2" s="1"/>
  <c r="S1637" i="2"/>
  <c r="T1573" i="2"/>
  <c r="V1573" i="2" s="1"/>
  <c r="S1573" i="2"/>
  <c r="T2012" i="2"/>
  <c r="S2012" i="2"/>
  <c r="T1964" i="2"/>
  <c r="V1964" i="2" s="1"/>
  <c r="S1964" i="2"/>
  <c r="T1852" i="2"/>
  <c r="V1852" i="2" s="1"/>
  <c r="S1852" i="2"/>
  <c r="T1788" i="2"/>
  <c r="V1788" i="2" s="1"/>
  <c r="S1788" i="2"/>
  <c r="T1724" i="2"/>
  <c r="S1724" i="2"/>
  <c r="T1660" i="2"/>
  <c r="V1660" i="2" s="1"/>
  <c r="S1660" i="2"/>
  <c r="T1596" i="2"/>
  <c r="V1596" i="2" s="1"/>
  <c r="S1596" i="2"/>
  <c r="T1532" i="2"/>
  <c r="V1532" i="2" s="1"/>
  <c r="S1532" i="2"/>
  <c r="T1468" i="2"/>
  <c r="S1468" i="2"/>
  <c r="T1388" i="2"/>
  <c r="V1388" i="2" s="1"/>
  <c r="S1388" i="2"/>
  <c r="T1324" i="2"/>
  <c r="V1324" i="2" s="1"/>
  <c r="S1324" i="2"/>
  <c r="T1260" i="2"/>
  <c r="V1260" i="2" s="1"/>
  <c r="S1260" i="2"/>
  <c r="T1196" i="2"/>
  <c r="V1196" i="2" s="1"/>
  <c r="S1196" i="2"/>
  <c r="T2011" i="2"/>
  <c r="V2011" i="2" s="1"/>
  <c r="S2011" i="2"/>
  <c r="T1755" i="2"/>
  <c r="V1755" i="2" s="1"/>
  <c r="S1755" i="2"/>
  <c r="T1595" i="2"/>
  <c r="V1595" i="2" s="1"/>
  <c r="S1595" i="2"/>
  <c r="T1411" i="2"/>
  <c r="S1411" i="2"/>
  <c r="T955" i="2"/>
  <c r="V955" i="2" s="1"/>
  <c r="S955" i="2"/>
  <c r="T763" i="2"/>
  <c r="V763" i="2" s="1"/>
  <c r="S763" i="2"/>
  <c r="T571" i="2"/>
  <c r="V571" i="2" s="1"/>
  <c r="S571" i="2"/>
  <c r="T355" i="2"/>
  <c r="S355" i="2"/>
  <c r="T139" i="2"/>
  <c r="V139" i="2" s="1"/>
  <c r="S139" i="2"/>
  <c r="T650" i="2"/>
  <c r="V650" i="2" s="1"/>
  <c r="S650" i="2"/>
  <c r="T1180" i="2"/>
  <c r="V1180" i="2" s="1"/>
  <c r="S1180" i="2"/>
  <c r="T1116" i="2"/>
  <c r="S1116" i="2"/>
  <c r="T1052" i="2"/>
  <c r="V1052" i="2" s="1"/>
  <c r="S1052" i="2"/>
  <c r="T988" i="2"/>
  <c r="V988" i="2" s="1"/>
  <c r="S988" i="2"/>
  <c r="T924" i="2"/>
  <c r="V924" i="2" s="1"/>
  <c r="S924" i="2"/>
  <c r="T860" i="2"/>
  <c r="S860" i="2"/>
  <c r="T796" i="2"/>
  <c r="V796" i="2" s="1"/>
  <c r="S796" i="2"/>
  <c r="T724" i="2"/>
  <c r="V724" i="2" s="1"/>
  <c r="S724" i="2"/>
  <c r="T660" i="2"/>
  <c r="V660" i="2" s="1"/>
  <c r="S660" i="2"/>
  <c r="T596" i="2"/>
  <c r="S596" i="2"/>
  <c r="T524" i="2"/>
  <c r="V524" i="2" s="1"/>
  <c r="S524" i="2"/>
  <c r="T1995" i="2"/>
  <c r="V1995" i="2" s="1"/>
  <c r="S1995" i="2"/>
  <c r="T1795" i="2"/>
  <c r="V1795" i="2" s="1"/>
  <c r="S1795" i="2"/>
  <c r="T1339" i="2"/>
  <c r="S1339" i="2"/>
  <c r="T1147" i="2"/>
  <c r="V1147" i="2" s="1"/>
  <c r="S1147" i="2"/>
  <c r="T987" i="2"/>
  <c r="V987" i="2" s="1"/>
  <c r="S987" i="2"/>
  <c r="T795" i="2"/>
  <c r="V795" i="2" s="1"/>
  <c r="S795" i="2"/>
  <c r="T579" i="2"/>
  <c r="S579" i="2"/>
  <c r="T363" i="2"/>
  <c r="V363" i="2" s="1"/>
  <c r="S363" i="2"/>
  <c r="T155" i="2"/>
  <c r="V155" i="2" s="1"/>
  <c r="S155" i="2"/>
  <c r="T674" i="2"/>
  <c r="V674" i="2" s="1"/>
  <c r="S674" i="2"/>
  <c r="T1971" i="2"/>
  <c r="V1971" i="2" s="1"/>
  <c r="S1971" i="2"/>
  <c r="T1819" i="2"/>
  <c r="V1819" i="2" s="1"/>
  <c r="S1819" i="2"/>
  <c r="T1683" i="2"/>
  <c r="V1683" i="2" s="1"/>
  <c r="S1683" i="2"/>
  <c r="T1571" i="2"/>
  <c r="V1571" i="2" s="1"/>
  <c r="S1571" i="2"/>
  <c r="T1451" i="2"/>
  <c r="S1451" i="2"/>
  <c r="T1291" i="2"/>
  <c r="V1291" i="2" s="1"/>
  <c r="S1291" i="2"/>
  <c r="T1163" i="2"/>
  <c r="V1163" i="2" s="1"/>
  <c r="S1163" i="2"/>
  <c r="T1051" i="2"/>
  <c r="V1051" i="2" s="1"/>
  <c r="S1051" i="2"/>
  <c r="T923" i="2"/>
  <c r="S923" i="2"/>
  <c r="T731" i="2"/>
  <c r="V731" i="2" s="1"/>
  <c r="S731" i="2"/>
  <c r="T563" i="2"/>
  <c r="V563" i="2" s="1"/>
  <c r="S563" i="2"/>
  <c r="T403" i="2"/>
  <c r="V403" i="2" s="1"/>
  <c r="S403" i="2"/>
  <c r="T251" i="2"/>
  <c r="V251" i="2" s="1"/>
  <c r="S251" i="2"/>
  <c r="T1594" i="2"/>
  <c r="V1594" i="2" s="1"/>
  <c r="S1594" i="2"/>
  <c r="T570" i="2"/>
  <c r="V570" i="2" s="1"/>
  <c r="S570" i="2"/>
  <c r="T281" i="2"/>
  <c r="V281" i="2" s="1"/>
  <c r="S281" i="2"/>
  <c r="T514" i="2"/>
  <c r="S514" i="2"/>
  <c r="T450" i="2"/>
  <c r="V450" i="2" s="1"/>
  <c r="S450" i="2"/>
  <c r="T386" i="2"/>
  <c r="V386" i="2" s="1"/>
  <c r="S386" i="2"/>
  <c r="T322" i="2"/>
  <c r="V322" i="2" s="1"/>
  <c r="S322" i="2"/>
  <c r="T258" i="2"/>
  <c r="S258" i="2"/>
  <c r="T194" i="2"/>
  <c r="V194" i="2" s="1"/>
  <c r="S194" i="2"/>
  <c r="T130" i="2"/>
  <c r="V130" i="2" s="1"/>
  <c r="S130" i="2"/>
  <c r="T66" i="2"/>
  <c r="V66" i="2" s="1"/>
  <c r="S66" i="2"/>
  <c r="T1488" i="2"/>
  <c r="S1488" i="2"/>
  <c r="T241" i="2"/>
  <c r="V241" i="2" s="1"/>
  <c r="S241" i="2"/>
  <c r="T177" i="2"/>
  <c r="V177" i="2" s="1"/>
  <c r="S177" i="2"/>
  <c r="T113" i="2"/>
  <c r="V113" i="2" s="1"/>
  <c r="S113" i="2"/>
  <c r="T49" i="2"/>
  <c r="S49" i="2"/>
  <c r="T1440" i="2"/>
  <c r="V1440" i="2" s="1"/>
  <c r="S1440" i="2"/>
  <c r="T1871" i="2"/>
  <c r="S1871" i="2"/>
  <c r="U201" i="2"/>
  <c r="U1007" i="2"/>
  <c r="U783" i="2"/>
  <c r="U1006" i="2"/>
  <c r="U622" i="2"/>
  <c r="U1601" i="2"/>
  <c r="U1321" i="2"/>
  <c r="U961" i="2"/>
  <c r="U1894" i="2"/>
  <c r="U422" i="2"/>
  <c r="U230" i="2"/>
  <c r="U120" i="2"/>
  <c r="U135" i="2"/>
  <c r="U1309" i="2"/>
  <c r="U213" i="2"/>
  <c r="U1813" i="2"/>
  <c r="U1475" i="2"/>
  <c r="U715" i="2"/>
  <c r="U1643" i="2"/>
  <c r="U362" i="2"/>
  <c r="U1383" i="2"/>
  <c r="U1366" i="2"/>
  <c r="U1262" i="2"/>
  <c r="U694" i="2"/>
  <c r="U1850" i="2"/>
  <c r="U1650" i="2"/>
  <c r="U1154" i="2"/>
  <c r="U826" i="2"/>
  <c r="U1793" i="2"/>
  <c r="U953" i="2"/>
  <c r="X953" i="2" s="1"/>
  <c r="U737" i="2"/>
  <c r="U527" i="2"/>
  <c r="U30" i="2"/>
  <c r="U816" i="2"/>
  <c r="U688" i="2"/>
  <c r="U176" i="2"/>
  <c r="U397" i="2"/>
  <c r="U1397" i="2"/>
  <c r="U1153" i="2"/>
  <c r="U1842" i="2"/>
  <c r="U1441" i="2"/>
  <c r="U1129" i="2"/>
  <c r="U86" i="2"/>
  <c r="U1647" i="2"/>
  <c r="U1630" i="2"/>
  <c r="U1198" i="2"/>
  <c r="U934" i="2"/>
  <c r="U1730" i="2"/>
  <c r="U1418" i="2"/>
  <c r="U1162" i="2"/>
  <c r="U1393" i="2"/>
  <c r="U489" i="2"/>
  <c r="U782" i="2"/>
  <c r="U952" i="2"/>
  <c r="U696" i="2"/>
  <c r="U413" i="2"/>
  <c r="U301" i="2"/>
  <c r="U1157" i="2"/>
  <c r="U1967" i="2"/>
  <c r="U1696" i="2"/>
  <c r="U1572" i="2"/>
  <c r="U931" i="2"/>
  <c r="U1463" i="2"/>
  <c r="U1978" i="2"/>
  <c r="U762" i="2"/>
  <c r="U1878" i="2"/>
  <c r="U286" i="2"/>
  <c r="U447" i="2"/>
  <c r="U127" i="2"/>
  <c r="U517" i="2"/>
  <c r="U1943" i="2"/>
  <c r="U1227" i="2"/>
  <c r="U162" i="2"/>
  <c r="U1470" i="2"/>
  <c r="U1018" i="2"/>
  <c r="X1018" i="2" s="1"/>
  <c r="U809" i="2"/>
  <c r="U232" i="2"/>
  <c r="U1735" i="2"/>
  <c r="U1661" i="2"/>
  <c r="U468" i="2"/>
  <c r="U1247" i="2"/>
  <c r="U1391" i="2"/>
  <c r="U1286" i="2"/>
  <c r="U1986" i="2"/>
  <c r="U1658" i="2"/>
  <c r="U898" i="2"/>
  <c r="U1865" i="2"/>
  <c r="U753" i="2"/>
  <c r="U1695" i="2"/>
  <c r="U166" i="2"/>
  <c r="U1208" i="2"/>
  <c r="U888" i="2"/>
  <c r="U184" i="2"/>
  <c r="U327" i="2"/>
  <c r="U165" i="2"/>
  <c r="U1952" i="2"/>
  <c r="U59" i="2"/>
  <c r="U1638" i="2"/>
  <c r="U1156" i="2"/>
  <c r="U1003" i="2"/>
  <c r="U999" i="2"/>
  <c r="X999" i="2" s="1"/>
  <c r="U1126" i="2"/>
  <c r="U1570" i="2"/>
  <c r="U1218" i="2"/>
  <c r="U890" i="2"/>
  <c r="U1857" i="2"/>
  <c r="U1241" i="2"/>
  <c r="U817" i="2"/>
  <c r="U1631" i="2"/>
  <c r="X1631" i="2" s="1"/>
  <c r="U2006" i="2"/>
  <c r="U158" i="2"/>
  <c r="U1328" i="2"/>
  <c r="U1008" i="2"/>
  <c r="U752" i="2"/>
  <c r="U368" i="2"/>
  <c r="U653" i="2"/>
  <c r="U1867" i="2"/>
  <c r="U756" i="2"/>
  <c r="U907" i="2"/>
  <c r="U209" i="2"/>
  <c r="U954" i="2"/>
  <c r="U1990" i="2"/>
  <c r="U744" i="2"/>
  <c r="U381" i="2"/>
  <c r="U1774" i="2"/>
  <c r="U460" i="2"/>
  <c r="U451" i="2"/>
  <c r="U1400" i="2"/>
  <c r="U1287" i="2"/>
  <c r="U1922" i="2"/>
  <c r="U1098" i="2"/>
  <c r="U1673" i="2"/>
  <c r="U681" i="2"/>
  <c r="U1766" i="2"/>
  <c r="U1462" i="2"/>
  <c r="U632" i="2"/>
  <c r="U391" i="2"/>
  <c r="U71" i="2"/>
  <c r="U1061" i="2"/>
  <c r="U525" i="2"/>
  <c r="U1760" i="2"/>
  <c r="U108" i="2"/>
  <c r="U1764" i="2"/>
  <c r="U700" i="2"/>
  <c r="X700" i="2" s="1"/>
  <c r="U507" i="2"/>
  <c r="U1639" i="2"/>
  <c r="X1639" i="2" s="1"/>
  <c r="U998" i="2"/>
  <c r="U1145" i="2"/>
  <c r="U655" i="2"/>
  <c r="U1574" i="2"/>
  <c r="U1264" i="2"/>
  <c r="U560" i="2"/>
  <c r="U240" i="2"/>
  <c r="U773" i="2"/>
  <c r="U68" i="2"/>
  <c r="U226" i="2"/>
  <c r="U1455" i="2"/>
  <c r="U1495" i="2"/>
  <c r="X1495" i="2" s="1"/>
  <c r="U1415" i="2"/>
  <c r="U943" i="2"/>
  <c r="U799" i="2"/>
  <c r="U1534" i="2"/>
  <c r="U1406" i="2"/>
  <c r="U1302" i="2"/>
  <c r="U1214" i="2"/>
  <c r="U1150" i="2"/>
  <c r="U1086" i="2"/>
  <c r="U950" i="2"/>
  <c r="U870" i="2"/>
  <c r="U790" i="2"/>
  <c r="U1938" i="2"/>
  <c r="X1938" i="2" s="1"/>
  <c r="U1810" i="2"/>
  <c r="U1674" i="2"/>
  <c r="U1610" i="2"/>
  <c r="U1442" i="2"/>
  <c r="U1370" i="2"/>
  <c r="U1242" i="2"/>
  <c r="U1114" i="2"/>
  <c r="U986" i="2"/>
  <c r="U1071" i="2"/>
  <c r="U1502" i="2"/>
  <c r="U702" i="2"/>
  <c r="U1354" i="2"/>
  <c r="U1929" i="2"/>
  <c r="U1057" i="2"/>
  <c r="U663" i="2"/>
  <c r="U1886" i="2"/>
  <c r="U1144" i="2"/>
  <c r="U440" i="2"/>
  <c r="U533" i="2"/>
  <c r="U541" i="2"/>
  <c r="U1161" i="2"/>
  <c r="U1504" i="2"/>
  <c r="U156" i="2"/>
  <c r="U244" i="2"/>
  <c r="U1549" i="2"/>
  <c r="U1300" i="2"/>
  <c r="U1531" i="2"/>
  <c r="U1523" i="2"/>
  <c r="U257" i="2"/>
  <c r="U1279" i="2"/>
  <c r="U1614" i="2"/>
  <c r="U1062" i="2"/>
  <c r="U614" i="2"/>
  <c r="U1786" i="2"/>
  <c r="U962" i="2"/>
  <c r="U1449" i="2"/>
  <c r="U1049" i="2"/>
  <c r="U673" i="2"/>
  <c r="U94" i="2"/>
  <c r="U112" i="2"/>
  <c r="U255" i="2"/>
  <c r="U269" i="2"/>
  <c r="U1669" i="2"/>
  <c r="U1183" i="2"/>
  <c r="U822" i="2"/>
  <c r="U1671" i="2"/>
  <c r="U1575" i="2"/>
  <c r="U1487" i="2"/>
  <c r="U1399" i="2"/>
  <c r="U1311" i="2"/>
  <c r="U1207" i="2"/>
  <c r="U1143" i="2"/>
  <c r="U855" i="2"/>
  <c r="U791" i="2"/>
  <c r="U1390" i="2"/>
  <c r="U1142" i="2"/>
  <c r="U1078" i="2"/>
  <c r="U1014" i="2"/>
  <c r="U942" i="2"/>
  <c r="U774" i="2"/>
  <c r="U710" i="2"/>
  <c r="U638" i="2"/>
  <c r="X638" i="2" s="1"/>
  <c r="U566" i="2"/>
  <c r="U1994" i="2"/>
  <c r="U1866" i="2"/>
  <c r="U1802" i="2"/>
  <c r="U1738" i="2"/>
  <c r="U1362" i="2"/>
  <c r="U1298" i="2"/>
  <c r="U1234" i="2"/>
  <c r="U1170" i="2"/>
  <c r="U1582" i="2"/>
  <c r="U1330" i="2"/>
  <c r="U1649" i="2"/>
  <c r="U657" i="2"/>
  <c r="U462" i="2"/>
  <c r="U928" i="2"/>
  <c r="U367" i="2"/>
  <c r="U1509" i="2"/>
  <c r="X1509" i="2" s="1"/>
  <c r="U1109" i="2"/>
  <c r="U1736" i="2"/>
  <c r="U75" i="2"/>
  <c r="U1548" i="2"/>
  <c r="U627" i="2"/>
  <c r="U612" i="2"/>
  <c r="U1083" i="2"/>
  <c r="U274" i="2"/>
  <c r="U526" i="2"/>
  <c r="U1002" i="2"/>
  <c r="U1209" i="2"/>
  <c r="U903" i="2"/>
  <c r="U1304" i="2"/>
  <c r="U536" i="2"/>
  <c r="U349" i="2"/>
  <c r="U1517" i="2"/>
  <c r="U1600" i="2"/>
  <c r="U1781" i="2"/>
  <c r="U379" i="2"/>
  <c r="U1171" i="2"/>
  <c r="U275" i="2"/>
  <c r="U1953" i="2"/>
  <c r="U223" i="2"/>
  <c r="U139" i="2"/>
  <c r="U914" i="2"/>
  <c r="U850" i="2"/>
  <c r="U2009" i="2"/>
  <c r="X2009" i="2" s="1"/>
  <c r="U1817" i="2"/>
  <c r="U1753" i="2"/>
  <c r="U1689" i="2"/>
  <c r="U1625" i="2"/>
  <c r="U1545" i="2"/>
  <c r="U1473" i="2"/>
  <c r="U1409" i="2"/>
  <c r="U1337" i="2"/>
  <c r="U1273" i="2"/>
  <c r="U1185" i="2"/>
  <c r="U1081" i="2"/>
  <c r="U977" i="2"/>
  <c r="U849" i="2"/>
  <c r="U569" i="2"/>
  <c r="U1992" i="2"/>
  <c r="U1367" i="2"/>
  <c r="U743" i="2"/>
  <c r="U679" i="2"/>
  <c r="U615" i="2"/>
  <c r="U551" i="2"/>
  <c r="U487" i="2"/>
  <c r="X487" i="2" s="1"/>
  <c r="U1926" i="2"/>
  <c r="U1798" i="2"/>
  <c r="U1670" i="2"/>
  <c r="U1446" i="2"/>
  <c r="X1446" i="2" s="1"/>
  <c r="U902" i="2"/>
  <c r="U438" i="2"/>
  <c r="U182" i="2"/>
  <c r="U54" i="2"/>
  <c r="U1950" i="2"/>
  <c r="U1510" i="2"/>
  <c r="U1352" i="2"/>
  <c r="U1224" i="2"/>
  <c r="U1160" i="2"/>
  <c r="U1096" i="2"/>
  <c r="X1096" i="2" s="1"/>
  <c r="U1032" i="2"/>
  <c r="U968" i="2"/>
  <c r="U904" i="2"/>
  <c r="U840" i="2"/>
  <c r="X840" i="2" s="1"/>
  <c r="U776" i="2"/>
  <c r="U648" i="2"/>
  <c r="U456" i="2"/>
  <c r="U392" i="2"/>
  <c r="U264" i="2"/>
  <c r="U200" i="2"/>
  <c r="U136" i="2"/>
  <c r="U72" i="2"/>
  <c r="X72" i="2" s="1"/>
  <c r="U8" i="2"/>
  <c r="U407" i="2"/>
  <c r="U343" i="2"/>
  <c r="U279" i="2"/>
  <c r="X279" i="2" s="1"/>
  <c r="U215" i="2"/>
  <c r="U151" i="2"/>
  <c r="U23" i="2"/>
  <c r="U693" i="2"/>
  <c r="U317" i="2"/>
  <c r="U69" i="2"/>
  <c r="U1445" i="2"/>
  <c r="U1317" i="2"/>
  <c r="X1317" i="2" s="1"/>
  <c r="U1205" i="2"/>
  <c r="U1093" i="2"/>
  <c r="U981" i="2"/>
  <c r="U813" i="2"/>
  <c r="X813" i="2" s="1"/>
  <c r="U589" i="2"/>
  <c r="U357" i="2"/>
  <c r="U133" i="2"/>
  <c r="U1477" i="2"/>
  <c r="X1477" i="2" s="1"/>
  <c r="U1341" i="2"/>
  <c r="U1197" i="2"/>
  <c r="U597" i="2"/>
  <c r="U13" i="2"/>
  <c r="X13" i="2" s="1"/>
  <c r="U1439" i="2"/>
  <c r="U1225" i="2"/>
  <c r="U449" i="2"/>
  <c r="U385" i="2"/>
  <c r="X385" i="2" s="1"/>
  <c r="U1968" i="2"/>
  <c r="U1904" i="2"/>
  <c r="U1840" i="2"/>
  <c r="U1776" i="2"/>
  <c r="X1776" i="2" s="1"/>
  <c r="U1712" i="2"/>
  <c r="U1648" i="2"/>
  <c r="U1584" i="2"/>
  <c r="U1520" i="2"/>
  <c r="X1520" i="2" s="1"/>
  <c r="U1727" i="2"/>
  <c r="U212" i="2"/>
  <c r="U51" i="2"/>
  <c r="U236" i="2"/>
  <c r="X236" i="2" s="1"/>
  <c r="U36" i="2"/>
  <c r="U60" i="2"/>
  <c r="U1407" i="2"/>
  <c r="U1838" i="2"/>
  <c r="U1900" i="2"/>
  <c r="U1957" i="2"/>
  <c r="U1893" i="2"/>
  <c r="U1829" i="2"/>
  <c r="U1757" i="2"/>
  <c r="U1693" i="2"/>
  <c r="U1940" i="2"/>
  <c r="U1844" i="2"/>
  <c r="X1844" i="2" s="1"/>
  <c r="U1780" i="2"/>
  <c r="U1716" i="2"/>
  <c r="U1652" i="2"/>
  <c r="U1524" i="2"/>
  <c r="U1460" i="2"/>
  <c r="U1380" i="2"/>
  <c r="U1316" i="2"/>
  <c r="U1252" i="2"/>
  <c r="U772" i="2"/>
  <c r="U1963" i="2"/>
  <c r="U1739" i="2"/>
  <c r="U1379" i="2"/>
  <c r="X1379" i="2" s="1"/>
  <c r="U747" i="2"/>
  <c r="U547" i="2"/>
  <c r="U323" i="2"/>
  <c r="X323" i="2" s="1"/>
  <c r="U626" i="2"/>
  <c r="U1172" i="2"/>
  <c r="U1044" i="2"/>
  <c r="U980" i="2"/>
  <c r="X980" i="2" s="1"/>
  <c r="U916" i="2"/>
  <c r="U852" i="2"/>
  <c r="U788" i="2"/>
  <c r="U716" i="2"/>
  <c r="X716" i="2" s="1"/>
  <c r="U652" i="2"/>
  <c r="U588" i="2"/>
  <c r="U516" i="2"/>
  <c r="U1771" i="2"/>
  <c r="U1131" i="2"/>
  <c r="U555" i="2"/>
  <c r="U339" i="2"/>
  <c r="U131" i="2"/>
  <c r="X131" i="2" s="1"/>
  <c r="U658" i="2"/>
  <c r="U1955" i="2"/>
  <c r="U1803" i="2"/>
  <c r="U1563" i="2"/>
  <c r="U1427" i="2"/>
  <c r="U1267" i="2"/>
  <c r="U899" i="2"/>
  <c r="U707" i="2"/>
  <c r="X707" i="2" s="1"/>
  <c r="U539" i="2"/>
  <c r="U387" i="2"/>
  <c r="U235" i="2"/>
  <c r="U546" i="2"/>
  <c r="X546" i="2" s="1"/>
  <c r="U273" i="2"/>
  <c r="U442" i="2"/>
  <c r="U378" i="2"/>
  <c r="U314" i="2"/>
  <c r="U250" i="2"/>
  <c r="U186" i="2"/>
  <c r="U122" i="2"/>
  <c r="U1464" i="2"/>
  <c r="X1464" i="2" s="1"/>
  <c r="U169" i="2"/>
  <c r="U105" i="2"/>
  <c r="U41" i="2"/>
  <c r="U1424" i="2"/>
  <c r="X1424" i="2" s="1"/>
  <c r="U1042" i="2"/>
  <c r="U978" i="2"/>
  <c r="U906" i="2"/>
  <c r="U842" i="2"/>
  <c r="X842" i="2" s="1"/>
  <c r="U778" i="2"/>
  <c r="U2001" i="2"/>
  <c r="U1937" i="2"/>
  <c r="U1873" i="2"/>
  <c r="X1873" i="2" s="1"/>
  <c r="U1809" i="2"/>
  <c r="U1681" i="2"/>
  <c r="U1537" i="2"/>
  <c r="U1401" i="2"/>
  <c r="X1401" i="2" s="1"/>
  <c r="U1329" i="2"/>
  <c r="U1177" i="2"/>
  <c r="U969" i="2"/>
  <c r="U905" i="2"/>
  <c r="X905" i="2" s="1"/>
  <c r="U833" i="2"/>
  <c r="U761" i="2"/>
  <c r="U689" i="2"/>
  <c r="U625" i="2"/>
  <c r="X625" i="2" s="1"/>
  <c r="U561" i="2"/>
  <c r="U497" i="2"/>
  <c r="U1984" i="2"/>
  <c r="U1359" i="2"/>
  <c r="X1359" i="2" s="1"/>
  <c r="U543" i="2"/>
  <c r="U479" i="2"/>
  <c r="U1910" i="2"/>
  <c r="U1782" i="2"/>
  <c r="X1782" i="2" s="1"/>
  <c r="U1654" i="2"/>
  <c r="U854" i="2"/>
  <c r="U430" i="2"/>
  <c r="U302" i="2"/>
  <c r="U238" i="2"/>
  <c r="U174" i="2"/>
  <c r="U110" i="2"/>
  <c r="U46" i="2"/>
  <c r="U1934" i="2"/>
  <c r="U1494" i="2"/>
  <c r="U1152" i="2"/>
  <c r="U1088" i="2"/>
  <c r="X1088" i="2" s="1"/>
  <c r="U1024" i="2"/>
  <c r="U960" i="2"/>
  <c r="U896" i="2"/>
  <c r="U768" i="2"/>
  <c r="U704" i="2"/>
  <c r="U640" i="2"/>
  <c r="U576" i="2"/>
  <c r="U512" i="2"/>
  <c r="U384" i="2"/>
  <c r="U320" i="2"/>
  <c r="U256" i="2"/>
  <c r="U192" i="2"/>
  <c r="X192" i="2" s="1"/>
  <c r="U64" i="2"/>
  <c r="U463" i="2"/>
  <c r="U271" i="2"/>
  <c r="U143" i="2"/>
  <c r="X143" i="2" s="1"/>
  <c r="U79" i="2"/>
  <c r="U15" i="2"/>
  <c r="U805" i="2"/>
  <c r="U685" i="2"/>
  <c r="X685" i="2" s="1"/>
  <c r="U549" i="2"/>
  <c r="U429" i="2"/>
  <c r="U309" i="2"/>
  <c r="U173" i="2"/>
  <c r="X173" i="2" s="1"/>
  <c r="U1429" i="2"/>
  <c r="U1301" i="2"/>
  <c r="U1189" i="2"/>
  <c r="U789" i="2"/>
  <c r="U573" i="2"/>
  <c r="U101" i="2"/>
  <c r="U1461" i="2"/>
  <c r="U1325" i="2"/>
  <c r="X1325" i="2" s="1"/>
  <c r="U1029" i="2"/>
  <c r="U853" i="2"/>
  <c r="U557" i="2"/>
  <c r="U1975" i="2"/>
  <c r="X1975" i="2" s="1"/>
  <c r="U1295" i="2"/>
  <c r="U1201" i="2"/>
  <c r="U1025" i="2"/>
  <c r="U441" i="2"/>
  <c r="U377" i="2"/>
  <c r="U1896" i="2"/>
  <c r="U1832" i="2"/>
  <c r="U1768" i="2"/>
  <c r="X1768" i="2" s="1"/>
  <c r="U1640" i="2"/>
  <c r="U1576" i="2"/>
  <c r="U1512" i="2"/>
  <c r="U1902" i="2"/>
  <c r="X1902" i="2" s="1"/>
  <c r="U1791" i="2"/>
  <c r="U1694" i="2"/>
  <c r="U19" i="2"/>
  <c r="U204" i="2"/>
  <c r="U12" i="2"/>
  <c r="U20" i="2"/>
  <c r="U1239" i="2"/>
  <c r="U148" i="2"/>
  <c r="X148" i="2" s="1"/>
  <c r="U1876" i="2"/>
  <c r="U1949" i="2"/>
  <c r="U1885" i="2"/>
  <c r="U1749" i="2"/>
  <c r="X1749" i="2" s="1"/>
  <c r="U1685" i="2"/>
  <c r="U1621" i="2"/>
  <c r="U1956" i="2"/>
  <c r="U1916" i="2"/>
  <c r="U1836" i="2"/>
  <c r="U1708" i="2"/>
  <c r="U1644" i="2"/>
  <c r="U1580" i="2"/>
  <c r="X1580" i="2" s="1"/>
  <c r="U1452" i="2"/>
  <c r="U1372" i="2"/>
  <c r="U1308" i="2"/>
  <c r="U532" i="2"/>
  <c r="X532" i="2" s="1"/>
  <c r="U1931" i="2"/>
  <c r="U1715" i="2"/>
  <c r="U1555" i="2"/>
  <c r="U891" i="2"/>
  <c r="U723" i="2"/>
  <c r="U515" i="2"/>
  <c r="U91" i="2"/>
  <c r="U602" i="2"/>
  <c r="X602" i="2" s="1"/>
  <c r="U1164" i="2"/>
  <c r="U1036" i="2"/>
  <c r="U972" i="2"/>
  <c r="U908" i="2"/>
  <c r="X908" i="2" s="1"/>
  <c r="U780" i="2"/>
  <c r="U708" i="2"/>
  <c r="U644" i="2"/>
  <c r="U508" i="2"/>
  <c r="U1947" i="2"/>
  <c r="U1547" i="2"/>
  <c r="U1107" i="2"/>
  <c r="U947" i="2"/>
  <c r="X947" i="2" s="1"/>
  <c r="U739" i="2"/>
  <c r="U307" i="2"/>
  <c r="U107" i="2"/>
  <c r="U634" i="2"/>
  <c r="X634" i="2" s="1"/>
  <c r="U1779" i="2"/>
  <c r="U1659" i="2"/>
  <c r="U1539" i="2"/>
  <c r="U1251" i="2"/>
  <c r="U1139" i="2"/>
  <c r="U1019" i="2"/>
  <c r="U691" i="2"/>
  <c r="U523" i="2"/>
  <c r="X523" i="2"/>
  <c r="U371" i="2"/>
  <c r="U706" i="2"/>
  <c r="U329" i="2"/>
  <c r="U265" i="2"/>
  <c r="X265" i="2" s="1"/>
  <c r="U434" i="2"/>
  <c r="U370" i="2"/>
  <c r="U306" i="2"/>
  <c r="U178" i="2"/>
  <c r="U114" i="2"/>
  <c r="U50" i="2"/>
  <c r="U225" i="2"/>
  <c r="U161" i="2"/>
  <c r="X161" i="2" s="1"/>
  <c r="U97" i="2"/>
  <c r="U1408" i="2"/>
  <c r="U798" i="2" l="1"/>
  <c r="U292" i="2"/>
  <c r="U856" i="2"/>
  <c r="U1538" i="2"/>
  <c r="U940" i="2"/>
  <c r="U1113" i="2"/>
  <c r="U1806" i="2"/>
  <c r="U678" i="2"/>
  <c r="U482" i="2"/>
  <c r="U141" i="2"/>
  <c r="U1450" i="2"/>
  <c r="U1558" i="2"/>
  <c r="U484" i="2"/>
  <c r="U1923" i="2"/>
  <c r="U219" i="2"/>
  <c r="U1785" i="2"/>
  <c r="U1292" i="2"/>
  <c r="U808" i="2"/>
  <c r="U956" i="2"/>
  <c r="U1467" i="2"/>
  <c r="U1097" i="2"/>
  <c r="U390" i="2"/>
  <c r="U1166" i="2"/>
  <c r="U1276" i="2"/>
  <c r="U1021" i="2"/>
  <c r="U575" i="2"/>
  <c r="U1255" i="2"/>
  <c r="U485" i="2"/>
  <c r="U1578" i="2"/>
  <c r="U321" i="2"/>
  <c r="U1989" i="2"/>
  <c r="X1989" i="2" s="1"/>
  <c r="U1721" i="2"/>
  <c r="U243" i="2"/>
  <c r="U1508" i="2"/>
  <c r="U1863" i="2"/>
  <c r="U478" i="2"/>
  <c r="U347" i="2"/>
  <c r="U519" i="2"/>
  <c r="U989" i="2"/>
  <c r="U900" i="2"/>
  <c r="U457" i="2"/>
  <c r="U868" i="2"/>
  <c r="U877" i="2"/>
  <c r="U865" i="2"/>
  <c r="U530" i="2"/>
  <c r="U1789" i="2"/>
  <c r="U111" i="2"/>
  <c r="U1297" i="2"/>
  <c r="U841" i="2"/>
  <c r="U831" i="2"/>
  <c r="U1045" i="2"/>
  <c r="U893" i="2"/>
  <c r="U911" i="2"/>
  <c r="U578" i="2"/>
  <c r="U1233" i="2"/>
  <c r="U318" i="2"/>
  <c r="U1476" i="2"/>
  <c r="U231" i="2"/>
  <c r="U1833" i="2"/>
  <c r="U2003" i="2"/>
  <c r="U316" i="2"/>
  <c r="U608" i="2"/>
  <c r="U1074" i="2"/>
  <c r="U1118" i="2"/>
  <c r="U418" i="2"/>
  <c r="U1613" i="2"/>
  <c r="U1347" i="2"/>
  <c r="U296" i="2"/>
  <c r="U171" i="2"/>
  <c r="U153" i="2"/>
  <c r="U1271" i="2"/>
  <c r="U619" i="2"/>
  <c r="U22" i="2"/>
  <c r="U1907" i="2"/>
  <c r="U1828" i="2"/>
  <c r="U1562" i="2"/>
  <c r="U1123" i="2"/>
  <c r="U669" i="2"/>
  <c r="U16" i="2"/>
  <c r="U57" i="2"/>
  <c r="U1363" i="2"/>
  <c r="U1973" i="2"/>
  <c r="U189" i="2"/>
  <c r="U792" i="2"/>
  <c r="U585" i="2"/>
  <c r="U1258" i="2"/>
  <c r="U338" i="2"/>
  <c r="U876" i="2"/>
  <c r="U1453" i="2"/>
  <c r="U345" i="2"/>
  <c r="U613" i="2"/>
  <c r="U1120" i="2"/>
  <c r="U1017" i="2"/>
  <c r="U1634" i="2"/>
  <c r="U1883" i="2"/>
  <c r="U124" i="2"/>
  <c r="U488" i="2"/>
  <c r="U1605" i="2"/>
  <c r="U1012" i="2"/>
  <c r="U709" i="2"/>
  <c r="U601" i="2"/>
  <c r="U2007" i="2"/>
  <c r="U1232" i="2"/>
  <c r="U202" i="2"/>
  <c r="U62" i="2"/>
  <c r="U522" i="2"/>
  <c r="U1124" i="2"/>
  <c r="U1831" i="2"/>
  <c r="U1349" i="2"/>
  <c r="U1048" i="2"/>
  <c r="U929" i="2"/>
  <c r="U1826" i="2"/>
  <c r="U291" i="2"/>
  <c r="U1132" i="2"/>
  <c r="U1972" i="2"/>
  <c r="U117" i="2"/>
  <c r="U303" i="2"/>
  <c r="U206" i="2"/>
  <c r="X206" i="2" s="1"/>
  <c r="U1369" i="2"/>
  <c r="U814" i="2"/>
  <c r="U556" i="2"/>
  <c r="U1552" i="2"/>
  <c r="U1566" i="2"/>
  <c r="U1620" i="2"/>
  <c r="U40" i="2"/>
  <c r="U1778" i="2"/>
  <c r="U247" i="2"/>
  <c r="U2011" i="2"/>
  <c r="U1193" i="2"/>
  <c r="U755" i="2"/>
  <c r="U787" i="2"/>
  <c r="U1856" i="2"/>
  <c r="U39" i="2"/>
  <c r="U134" i="2"/>
  <c r="U1561" i="2"/>
  <c r="U806" i="2"/>
  <c r="X806" i="2" s="1"/>
  <c r="U1603" i="2"/>
  <c r="U1635" i="2"/>
  <c r="U412" i="2"/>
  <c r="U453" i="2"/>
  <c r="U160" i="2"/>
  <c r="U1846" i="2"/>
  <c r="X1846" i="2" s="1"/>
  <c r="U810" i="2"/>
  <c r="U1111" i="2"/>
  <c r="U1148" i="2"/>
  <c r="U1422" i="2"/>
  <c r="U1275" i="2"/>
  <c r="U1405" i="2"/>
  <c r="U711" i="2"/>
  <c r="U154" i="2"/>
  <c r="U332" i="2"/>
  <c r="U1256" i="2"/>
  <c r="U750" i="2"/>
  <c r="U1000" i="2"/>
  <c r="U1807" i="2"/>
  <c r="U1754" i="2"/>
  <c r="U395" i="2"/>
  <c r="U1310" i="2"/>
  <c r="U85" i="2"/>
  <c r="U88" i="2"/>
  <c r="U1526" i="2"/>
  <c r="U802" i="2"/>
  <c r="U129" i="2"/>
  <c r="U859" i="2"/>
  <c r="U1484" i="2"/>
  <c r="U1998" i="2"/>
  <c r="U1133" i="2"/>
  <c r="U864" i="2"/>
  <c r="U1535" i="2"/>
  <c r="U1138" i="2"/>
  <c r="U1351" i="2"/>
  <c r="U1870" i="2"/>
  <c r="U1759" i="2"/>
  <c r="U147" i="2"/>
  <c r="U1892" i="2"/>
  <c r="U765" i="2"/>
  <c r="U1977" i="2"/>
  <c r="U227" i="2"/>
  <c r="U1808" i="2"/>
  <c r="U1231" i="2"/>
  <c r="U1334" i="2"/>
  <c r="U1119" i="2"/>
  <c r="U1324" i="2"/>
  <c r="U208" i="2"/>
  <c r="U730" i="2"/>
  <c r="X730" i="2" s="1"/>
  <c r="U540" i="2"/>
  <c r="U1567" i="2"/>
  <c r="U886" i="2"/>
  <c r="U722" i="2"/>
  <c r="U1174" i="2"/>
  <c r="X1174" i="2" s="1"/>
  <c r="Y1174" i="2" s="1"/>
  <c r="U879" i="2"/>
  <c r="U509" i="2"/>
  <c r="U629" i="2"/>
  <c r="U1942" i="2"/>
  <c r="U1360" i="2"/>
  <c r="U939" i="2"/>
  <c r="U1435" i="2"/>
  <c r="U1920" i="2"/>
  <c r="X1920" i="2" s="1"/>
  <c r="Y1920" i="2" s="1"/>
  <c r="U295" i="2"/>
  <c r="U1702" i="2"/>
  <c r="U1527" i="2"/>
  <c r="U177" i="2"/>
  <c r="U1901" i="2"/>
  <c r="U909" i="2"/>
  <c r="U528" i="2"/>
  <c r="U495" i="2"/>
  <c r="X495" i="2" s="1"/>
  <c r="Y495" i="2" s="1"/>
  <c r="U994" i="2"/>
  <c r="U10" i="2"/>
  <c r="U1315" i="2"/>
  <c r="U604" i="2"/>
  <c r="U1412" i="2"/>
  <c r="U132" i="2"/>
  <c r="U745" i="2"/>
  <c r="U1005" i="2"/>
  <c r="U24" i="2"/>
  <c r="U1112" i="2"/>
  <c r="U503" i="2"/>
  <c r="U1497" i="2"/>
  <c r="U1322" i="2"/>
  <c r="U1102" i="2"/>
  <c r="U297" i="2"/>
  <c r="U635" i="2"/>
  <c r="X635" i="2" s="1"/>
  <c r="Y635" i="2" s="1"/>
  <c r="U1396" i="2"/>
  <c r="U1804" i="2"/>
  <c r="U44" i="2"/>
  <c r="U1577" i="2"/>
  <c r="U96" i="2"/>
  <c r="U1278" i="2"/>
  <c r="U639" i="2"/>
  <c r="U1569" i="2"/>
  <c r="X1569" i="2" s="1"/>
  <c r="Y1569" i="2" s="1"/>
  <c r="U1394" i="2"/>
  <c r="U1238" i="2"/>
  <c r="U9" i="2"/>
  <c r="U1543" i="2"/>
  <c r="U964" i="2"/>
  <c r="U331" i="2"/>
  <c r="U298" i="2"/>
  <c r="U1951" i="2"/>
  <c r="X1951" i="2" s="1"/>
  <c r="Y1951" i="2" s="1"/>
  <c r="U1511" i="2"/>
  <c r="U1211" i="2"/>
  <c r="U1428" i="2"/>
  <c r="X1428" i="2" s="1"/>
  <c r="U1872" i="2"/>
  <c r="U183" i="2"/>
  <c r="X183" i="2" s="1"/>
  <c r="U1513" i="2"/>
  <c r="U1515" i="2"/>
  <c r="U380" i="2"/>
  <c r="U699" i="2"/>
  <c r="U642" i="2"/>
  <c r="U1843" i="2"/>
  <c r="U417" i="2"/>
  <c r="U1064" i="2"/>
  <c r="U1490" i="2"/>
  <c r="U483" i="2"/>
  <c r="U1277" i="2"/>
  <c r="X1277" i="2" s="1"/>
  <c r="Y1277" i="2" s="1"/>
  <c r="U369" i="2"/>
  <c r="U278" i="2"/>
  <c r="U1274" i="2"/>
  <c r="U1927" i="2"/>
  <c r="U610" i="2"/>
  <c r="U37" i="2"/>
  <c r="U599" i="2"/>
  <c r="U241" i="2"/>
  <c r="X241" i="2" s="1"/>
  <c r="Y241" i="2" s="1"/>
  <c r="U1333" i="2"/>
  <c r="U863" i="2"/>
  <c r="U1481" i="2"/>
  <c r="U784" i="2"/>
  <c r="U1250" i="2"/>
  <c r="U1163" i="2"/>
  <c r="U268" i="2"/>
  <c r="U205" i="2"/>
  <c r="U1040" i="2"/>
  <c r="U577" i="2"/>
  <c r="U1530" i="2"/>
  <c r="U266" i="2"/>
  <c r="U1987" i="2"/>
  <c r="U1060" i="2"/>
  <c r="U1732" i="2"/>
  <c r="U4" i="2"/>
  <c r="U1839" i="2"/>
  <c r="U1485" i="2"/>
  <c r="U280" i="2"/>
  <c r="U70" i="2"/>
  <c r="U1503" i="2"/>
  <c r="U1769" i="2"/>
  <c r="U1626" i="2"/>
  <c r="U65" i="2"/>
  <c r="X65" i="2" s="1"/>
  <c r="Y65" i="2" s="1"/>
  <c r="U443" i="2"/>
  <c r="U1851" i="2"/>
  <c r="U1459" i="2"/>
  <c r="U1589" i="2"/>
  <c r="U1919" i="2"/>
  <c r="U405" i="2"/>
  <c r="U109" i="2"/>
  <c r="U416" i="2"/>
  <c r="X416" i="2" s="1"/>
  <c r="Y416" i="2" s="1"/>
  <c r="U142" i="2"/>
  <c r="U465" i="2"/>
  <c r="U1841" i="2"/>
  <c r="U470" i="2"/>
  <c r="U823" i="2"/>
  <c r="U1356" i="2"/>
  <c r="U1805" i="2"/>
  <c r="U218" i="2"/>
  <c r="X218" i="2" s="1"/>
  <c r="Y218" i="2" s="1"/>
  <c r="U1076" i="2"/>
  <c r="U1725" i="2"/>
  <c r="U1887" i="2"/>
  <c r="U1203" i="2"/>
  <c r="U1879" i="2"/>
  <c r="U1533" i="2"/>
  <c r="U475" i="2"/>
  <c r="U1261" i="2"/>
  <c r="X1261" i="2" s="1"/>
  <c r="Y1261" i="2" s="1"/>
  <c r="U333" i="2"/>
  <c r="U363" i="2"/>
  <c r="U1592" i="2"/>
  <c r="U857" i="2"/>
  <c r="U534" i="2"/>
  <c r="U987" i="2"/>
  <c r="U1848" i="2"/>
  <c r="U837" i="2"/>
  <c r="X837" i="2" s="1"/>
  <c r="Y837" i="2" s="1"/>
  <c r="U1296" i="2"/>
  <c r="U1089" i="2"/>
  <c r="U518" i="2"/>
  <c r="U99" i="2"/>
  <c r="U611" i="2"/>
  <c r="U163" i="2"/>
  <c r="U1709" i="2"/>
  <c r="U1918" i="2"/>
  <c r="X1918" i="2" s="1"/>
  <c r="Y1918" i="2" s="1"/>
  <c r="U925" i="2"/>
  <c r="U861" i="2"/>
  <c r="U600" i="2"/>
  <c r="U326" i="2"/>
  <c r="U649" i="2"/>
  <c r="U738" i="2"/>
  <c r="U1890" i="2"/>
  <c r="U82" i="2"/>
  <c r="X82" i="2" s="1"/>
  <c r="Y82" i="2" s="1"/>
  <c r="U1483" i="2"/>
  <c r="U676" i="2"/>
  <c r="U1212" i="2"/>
  <c r="U1853" i="2"/>
  <c r="U1672" i="2"/>
  <c r="U221" i="2"/>
  <c r="U47" i="2"/>
  <c r="U672" i="2"/>
  <c r="X672" i="2" s="1"/>
  <c r="Y672" i="2" s="1"/>
  <c r="U398" i="2"/>
  <c r="U937" i="2"/>
  <c r="U874" i="2"/>
  <c r="U598" i="2"/>
  <c r="U1175" i="2"/>
  <c r="U542" i="2"/>
  <c r="U27" i="2"/>
  <c r="U89" i="2"/>
  <c r="U1877" i="2"/>
  <c r="X1877" i="2" s="1"/>
  <c r="U1358" i="2"/>
  <c r="U1560" i="2"/>
  <c r="X1560" i="2" s="1"/>
  <c r="U1699" i="2"/>
  <c r="U803" i="2"/>
  <c r="U835" i="2"/>
  <c r="U1622" i="2"/>
  <c r="U917" i="2"/>
  <c r="X917" i="2" s="1"/>
  <c r="Y917" i="2" s="1"/>
  <c r="U1320" i="2"/>
  <c r="X1320" i="2" s="1"/>
  <c r="U1210" i="2"/>
  <c r="U1020" i="2"/>
  <c r="U106" i="2"/>
  <c r="U404" i="2"/>
  <c r="U1059" i="2"/>
  <c r="U340" i="2"/>
  <c r="U1381" i="2"/>
  <c r="X1381" i="2" s="1"/>
  <c r="Y1381" i="2" s="1"/>
  <c r="U537" i="2"/>
  <c r="U1054" i="2"/>
  <c r="U1084" i="2"/>
  <c r="U1236" i="2"/>
  <c r="U1173" i="2"/>
  <c r="U552" i="2"/>
  <c r="U881" i="2"/>
  <c r="U1416" i="2"/>
  <c r="X1416" i="2" s="1"/>
  <c r="Y1416" i="2" s="1"/>
  <c r="U42" i="2"/>
  <c r="U491" i="2"/>
  <c r="U376" i="2"/>
  <c r="U834" i="2"/>
  <c r="U1995" i="2"/>
  <c r="U1823" i="2"/>
  <c r="U1501" i="2"/>
  <c r="U194" i="2"/>
  <c r="X194" i="2" s="1"/>
  <c r="Y194" i="2" s="1"/>
  <c r="U1388" i="2"/>
  <c r="U386" i="2"/>
  <c r="X386" i="2" s="1"/>
  <c r="U796" i="2"/>
  <c r="U1660" i="2"/>
  <c r="U1528" i="2"/>
  <c r="U845" i="2"/>
  <c r="U272" i="2"/>
  <c r="U1478" i="2"/>
  <c r="X1478" i="2" s="1"/>
  <c r="Y1478" i="2" s="1"/>
  <c r="U1697" i="2"/>
  <c r="U1818" i="2"/>
  <c r="U458" i="2"/>
  <c r="U1835" i="2"/>
  <c r="X1835" i="2" s="1"/>
  <c r="Y1835" i="2" s="1"/>
  <c r="U804" i="2"/>
  <c r="U1204" i="2"/>
  <c r="U1948" i="2"/>
  <c r="U1664" i="2"/>
  <c r="X1664" i="2" s="1"/>
  <c r="Y1664" i="2" s="1"/>
  <c r="U1085" i="2"/>
  <c r="U469" i="2"/>
  <c r="U344" i="2"/>
  <c r="U894" i="2"/>
  <c r="U567" i="2"/>
  <c r="U1289" i="2"/>
  <c r="U1066" i="2"/>
  <c r="U590" i="2"/>
  <c r="X590" i="2" s="1"/>
  <c r="Y590" i="2" s="1"/>
  <c r="U18" i="2"/>
  <c r="X18" i="2" s="1"/>
  <c r="U963" i="2"/>
  <c r="U1395" i="2"/>
  <c r="U411" i="2"/>
  <c r="U1740" i="2"/>
  <c r="U164" i="2"/>
  <c r="U1928" i="2"/>
  <c r="U1253" i="2"/>
  <c r="X1253" i="2" s="1"/>
  <c r="Y1253" i="2" s="1"/>
  <c r="U493" i="2"/>
  <c r="U352" i="2"/>
  <c r="U1184" i="2"/>
  <c r="U1718" i="2"/>
  <c r="X1718" i="2" s="1"/>
  <c r="Y1718" i="2" s="1"/>
  <c r="U721" i="2"/>
  <c r="U1905" i="2"/>
  <c r="U1834" i="2"/>
  <c r="U1454" i="2"/>
  <c r="U1368" i="2"/>
  <c r="U1094" i="2"/>
  <c r="U474" i="2"/>
  <c r="U820" i="2"/>
  <c r="U1684" i="2"/>
  <c r="U1436" i="2"/>
  <c r="U959" i="2"/>
  <c r="U1731" i="2"/>
  <c r="X1731" i="2" s="1"/>
  <c r="Y1731" i="2" s="1"/>
  <c r="U1348" i="2"/>
  <c r="U1616" i="2"/>
  <c r="U741" i="2"/>
  <c r="U1075" i="2"/>
  <c r="U1594" i="2"/>
  <c r="U988" i="2"/>
  <c r="U1964" i="2"/>
  <c r="U1318" i="2"/>
  <c r="X1318" i="2" s="1"/>
  <c r="Y1318" i="2" s="1"/>
  <c r="U563" i="2"/>
  <c r="U1052" i="2"/>
  <c r="U1701" i="2"/>
  <c r="U1343" i="2"/>
  <c r="U1692" i="2"/>
  <c r="U261" i="2"/>
  <c r="U342" i="2"/>
  <c r="U754" i="2"/>
  <c r="U476" i="2"/>
  <c r="U636" i="2"/>
  <c r="U1440" i="2"/>
  <c r="U1683" i="2"/>
  <c r="U955" i="2"/>
  <c r="U1965" i="2"/>
  <c r="U1159" i="2"/>
  <c r="U410" i="2"/>
  <c r="X410" i="2" s="1"/>
  <c r="Y410" i="2" s="1"/>
  <c r="U748" i="2"/>
  <c r="U1925" i="2"/>
  <c r="U973" i="2"/>
  <c r="U1371" i="2"/>
  <c r="U181" i="2"/>
  <c r="U439" i="2"/>
  <c r="U1997" i="2"/>
  <c r="U1499" i="2"/>
  <c r="X1499" i="2" s="1"/>
  <c r="Y1499" i="2" s="1"/>
  <c r="V1499" i="2"/>
  <c r="U620" i="2"/>
  <c r="V620" i="2"/>
  <c r="U435" i="2"/>
  <c r="V435" i="2"/>
  <c r="U1491" i="2"/>
  <c r="V1491" i="2"/>
  <c r="U1493" i="2"/>
  <c r="X1493" i="2" s="1"/>
  <c r="Y1493" i="2" s="1"/>
  <c r="V1493" i="2"/>
  <c r="U2004" i="2"/>
  <c r="V2004" i="2"/>
  <c r="U84" i="2"/>
  <c r="V84" i="2"/>
  <c r="U1680" i="2"/>
  <c r="V1680" i="2"/>
  <c r="U1125" i="2"/>
  <c r="X1125" i="2" s="1"/>
  <c r="Y1125" i="2" s="1"/>
  <c r="V1125" i="2"/>
  <c r="U253" i="2"/>
  <c r="V253" i="2"/>
  <c r="U104" i="2"/>
  <c r="V104" i="2"/>
  <c r="U360" i="2"/>
  <c r="V360" i="2"/>
  <c r="U150" i="2"/>
  <c r="X150" i="2" s="1"/>
  <c r="Y150" i="2" s="1"/>
  <c r="V150" i="2"/>
  <c r="U1305" i="2"/>
  <c r="V1305" i="2"/>
  <c r="U918" i="2"/>
  <c r="V918" i="2"/>
  <c r="U1392" i="2"/>
  <c r="V1392" i="2"/>
  <c r="U217" i="2"/>
  <c r="X217" i="2" s="1"/>
  <c r="Y217" i="2" s="1"/>
  <c r="V217" i="2"/>
  <c r="U426" i="2"/>
  <c r="V426" i="2"/>
  <c r="U283" i="2"/>
  <c r="V283" i="2"/>
  <c r="U1364" i="2"/>
  <c r="V1364" i="2"/>
  <c r="U1677" i="2"/>
  <c r="X1677" i="2" s="1"/>
  <c r="Y1677" i="2" s="1"/>
  <c r="V1677" i="2"/>
  <c r="U172" i="2"/>
  <c r="V172" i="2"/>
  <c r="U1824" i="2"/>
  <c r="V1824" i="2"/>
  <c r="U1016" i="2"/>
  <c r="V1016" i="2"/>
  <c r="U1414" i="2"/>
  <c r="X1414" i="2" s="1"/>
  <c r="Y1414" i="2" s="1"/>
  <c r="V1414" i="2"/>
  <c r="U825" i="2"/>
  <c r="V825" i="2"/>
  <c r="U1169" i="2"/>
  <c r="V1169" i="2"/>
  <c r="U970" i="2"/>
  <c r="V970" i="2"/>
  <c r="U766" i="2"/>
  <c r="X766" i="2" s="1"/>
  <c r="Y766" i="2" s="1"/>
  <c r="V766" i="2"/>
  <c r="U1070" i="2"/>
  <c r="V1070" i="2"/>
  <c r="U33" i="2"/>
  <c r="V33" i="2"/>
  <c r="U1448" i="2"/>
  <c r="V1448" i="2"/>
  <c r="U242" i="2"/>
  <c r="X242" i="2" s="1"/>
  <c r="Y242" i="2" s="1"/>
  <c r="V242" i="2"/>
  <c r="U498" i="2"/>
  <c r="V498" i="2"/>
  <c r="U211" i="2"/>
  <c r="X211" i="2" s="1"/>
  <c r="Y211" i="2" s="1"/>
  <c r="V211" i="2"/>
  <c r="U875" i="2"/>
  <c r="V875" i="2"/>
  <c r="U1403" i="2"/>
  <c r="X1403" i="2" s="1"/>
  <c r="Y1403" i="2" s="1"/>
  <c r="V1403" i="2"/>
  <c r="U1939" i="2"/>
  <c r="V1939" i="2"/>
  <c r="U531" i="2"/>
  <c r="V531" i="2"/>
  <c r="U1283" i="2"/>
  <c r="V1283" i="2"/>
  <c r="U580" i="2"/>
  <c r="X580" i="2" s="1"/>
  <c r="Y580" i="2" s="1"/>
  <c r="V580" i="2"/>
  <c r="U844" i="2"/>
  <c r="V844" i="2"/>
  <c r="U1100" i="2"/>
  <c r="X1100" i="2" s="1"/>
  <c r="Y1100" i="2" s="1"/>
  <c r="V1100" i="2"/>
  <c r="U299" i="2"/>
  <c r="V299" i="2"/>
  <c r="U1355" i="2"/>
  <c r="X1355" i="2" s="1"/>
  <c r="Y1355" i="2" s="1"/>
  <c r="V1355" i="2"/>
  <c r="U383" i="2"/>
  <c r="V383" i="2"/>
  <c r="U1410" i="2"/>
  <c r="X1410" i="2" s="1"/>
  <c r="Y1410" i="2" s="1"/>
  <c r="V1410" i="2"/>
  <c r="U1465" i="2"/>
  <c r="V1465" i="2"/>
  <c r="U1667" i="2"/>
  <c r="X1667" i="2" s="1"/>
  <c r="Y1667" i="2" s="1"/>
  <c r="V1667" i="2"/>
  <c r="U1979" i="2"/>
  <c r="V1979" i="2"/>
  <c r="U246" i="2"/>
  <c r="V246" i="2"/>
  <c r="U697" i="2"/>
  <c r="V697" i="2"/>
  <c r="U1945" i="2"/>
  <c r="X1945" i="2" s="1"/>
  <c r="Y1945" i="2" s="1"/>
  <c r="V1945" i="2"/>
  <c r="U222" i="2"/>
  <c r="V222" i="2"/>
  <c r="U1775" i="2"/>
  <c r="V1775" i="2"/>
  <c r="U207" i="2"/>
  <c r="V207" i="2"/>
  <c r="U832" i="2"/>
  <c r="X832" i="2" s="1"/>
  <c r="Y832" i="2" s="1"/>
  <c r="V832" i="2"/>
  <c r="U1655" i="2"/>
  <c r="V1655" i="2"/>
  <c r="U565" i="2"/>
  <c r="X565" i="2" s="1"/>
  <c r="Y565" i="2" s="1"/>
  <c r="V565" i="2"/>
  <c r="U1090" i="2"/>
  <c r="V1090" i="2"/>
  <c r="U1155" i="2"/>
  <c r="X1155" i="2" s="1"/>
  <c r="Y1155" i="2" s="1"/>
  <c r="V1155" i="2"/>
  <c r="U971" i="2"/>
  <c r="V971" i="2"/>
  <c r="U1588" i="2"/>
  <c r="X1588" i="2" s="1"/>
  <c r="Y1588" i="2" s="1"/>
  <c r="V1588" i="2"/>
  <c r="U324" i="2"/>
  <c r="V324" i="2"/>
  <c r="U197" i="2"/>
  <c r="X197" i="2" s="1"/>
  <c r="Y197" i="2" s="1"/>
  <c r="V197" i="2"/>
  <c r="U505" i="2"/>
  <c r="V505" i="2"/>
  <c r="U1662" i="2"/>
  <c r="X1662" i="2" s="1"/>
  <c r="Y1662" i="2" s="1"/>
  <c r="V1662" i="2"/>
  <c r="U366" i="2"/>
  <c r="V366" i="2"/>
  <c r="U1265" i="2"/>
  <c r="X1265" i="2" s="1"/>
  <c r="Y1265" i="2" s="1"/>
  <c r="V1265" i="2"/>
  <c r="U1666" i="2"/>
  <c r="V1666" i="2"/>
  <c r="U1043" i="2"/>
  <c r="V1043" i="2"/>
  <c r="U196" i="2"/>
  <c r="X196" i="2" s="1"/>
  <c r="Y196" i="2" s="1"/>
  <c r="V196" i="2"/>
  <c r="U87" i="2"/>
  <c r="X87" i="2" s="1"/>
  <c r="Y87" i="2" s="1"/>
  <c r="V87" i="2"/>
  <c r="U1023" i="2"/>
  <c r="V1023" i="2"/>
  <c r="U735" i="2"/>
  <c r="V735" i="2"/>
  <c r="U1745" i="2"/>
  <c r="X1745" i="2" s="1"/>
  <c r="Y1745" i="2" s="1"/>
  <c r="V1745" i="2"/>
  <c r="U771" i="2"/>
  <c r="X771" i="2" s="1"/>
  <c r="Y771" i="2" s="1"/>
  <c r="V771" i="2"/>
  <c r="U1579" i="2"/>
  <c r="V1579" i="2"/>
  <c r="U1629" i="2"/>
  <c r="X1629" i="2" s="1"/>
  <c r="Y1629" i="2" s="1"/>
  <c r="V1629" i="2"/>
  <c r="U1966" i="2"/>
  <c r="X1966" i="2" s="1"/>
  <c r="Y1966" i="2" s="1"/>
  <c r="V1966" i="2"/>
  <c r="U712" i="2"/>
  <c r="X712" i="2" s="1"/>
  <c r="Y712" i="2" s="1"/>
  <c r="V712" i="2"/>
  <c r="U777" i="2"/>
  <c r="V777" i="2"/>
  <c r="U574" i="2"/>
  <c r="X574" i="2" s="1"/>
  <c r="Y574" i="2" s="1"/>
  <c r="V574" i="2"/>
  <c r="U49" i="2"/>
  <c r="V49" i="2"/>
  <c r="U1488" i="2"/>
  <c r="X1488" i="2" s="1"/>
  <c r="Y1488" i="2" s="1"/>
  <c r="V1488" i="2"/>
  <c r="U258" i="2"/>
  <c r="V258" i="2"/>
  <c r="U514" i="2"/>
  <c r="V514" i="2"/>
  <c r="U923" i="2"/>
  <c r="X923" i="2" s="1"/>
  <c r="Y923" i="2" s="1"/>
  <c r="V923" i="2"/>
  <c r="U1451" i="2"/>
  <c r="X1451" i="2" s="1"/>
  <c r="Y1451" i="2" s="1"/>
  <c r="V1451" i="2"/>
  <c r="U579" i="2"/>
  <c r="V579" i="2"/>
  <c r="U1339" i="2"/>
  <c r="V1339" i="2"/>
  <c r="U596" i="2"/>
  <c r="X596" i="2" s="1"/>
  <c r="Y596" i="2" s="1"/>
  <c r="V596" i="2"/>
  <c r="U860" i="2"/>
  <c r="V860" i="2"/>
  <c r="U1116" i="2"/>
  <c r="V1116" i="2"/>
  <c r="U355" i="2"/>
  <c r="V355" i="2"/>
  <c r="U1411" i="2"/>
  <c r="X1411" i="2" s="1"/>
  <c r="Y1411" i="2" s="1"/>
  <c r="V1411" i="2"/>
  <c r="U1468" i="2"/>
  <c r="X1468" i="2" s="1"/>
  <c r="Y1468" i="2" s="1"/>
  <c r="V1468" i="2"/>
  <c r="U1724" i="2"/>
  <c r="V1724" i="2"/>
  <c r="U2012" i="2"/>
  <c r="V2012" i="2"/>
  <c r="U1773" i="2"/>
  <c r="X1773" i="2" s="1"/>
  <c r="Y1773" i="2" s="1"/>
  <c r="V1773" i="2"/>
  <c r="U1924" i="2"/>
  <c r="X1924" i="2" s="1"/>
  <c r="Y1924" i="2" s="1"/>
  <c r="V1924" i="2"/>
  <c r="U92" i="2"/>
  <c r="V92" i="2"/>
  <c r="U83" i="2"/>
  <c r="V83" i="2"/>
  <c r="U1656" i="2"/>
  <c r="X1656" i="2" s="1"/>
  <c r="Y1656" i="2" s="1"/>
  <c r="V1656" i="2"/>
  <c r="U1912" i="2"/>
  <c r="X1912" i="2" s="1"/>
  <c r="Y1912" i="2" s="1"/>
  <c r="V1912" i="2"/>
  <c r="U1073" i="2"/>
  <c r="V1073" i="2"/>
  <c r="U53" i="2"/>
  <c r="V53" i="2"/>
  <c r="U157" i="2"/>
  <c r="X157" i="2" s="1"/>
  <c r="Y157" i="2" s="1"/>
  <c r="V157" i="2"/>
  <c r="U997" i="2"/>
  <c r="X997" i="2" s="1"/>
  <c r="Y997" i="2" s="1"/>
  <c r="V997" i="2"/>
  <c r="U1469" i="2"/>
  <c r="V1469" i="2"/>
  <c r="U461" i="2"/>
  <c r="V461" i="2"/>
  <c r="U31" i="2"/>
  <c r="X31" i="2" s="1"/>
  <c r="Y31" i="2" s="1"/>
  <c r="V31" i="2"/>
  <c r="U287" i="2"/>
  <c r="X287" i="2" s="1"/>
  <c r="Y287" i="2" s="1"/>
  <c r="V287" i="2"/>
  <c r="U80" i="2"/>
  <c r="V80" i="2"/>
  <c r="U592" i="2"/>
  <c r="V592" i="2"/>
  <c r="U848" i="2"/>
  <c r="X848" i="2" s="1"/>
  <c r="Y848" i="2" s="1"/>
  <c r="V848" i="2"/>
  <c r="U830" i="2"/>
  <c r="X830" i="2" s="1"/>
  <c r="Y830" i="2" s="1"/>
  <c r="V830" i="2"/>
  <c r="U126" i="2"/>
  <c r="V126" i="2"/>
  <c r="U382" i="2"/>
  <c r="V382" i="2"/>
  <c r="U1686" i="2"/>
  <c r="X1686" i="2" s="1"/>
  <c r="Y1686" i="2" s="1"/>
  <c r="V1686" i="2"/>
  <c r="U1471" i="2"/>
  <c r="X1471" i="2" s="1"/>
  <c r="Y1471" i="2" s="1"/>
  <c r="V1471" i="2"/>
  <c r="U641" i="2"/>
  <c r="V641" i="2"/>
  <c r="U1281" i="2"/>
  <c r="V1281" i="2"/>
  <c r="U1553" i="2"/>
  <c r="X1553" i="2" s="1"/>
  <c r="Y1553" i="2" s="1"/>
  <c r="V1553" i="2"/>
  <c r="U1825" i="2"/>
  <c r="X1825" i="2" s="1"/>
  <c r="Y1825" i="2" s="1"/>
  <c r="V1825" i="2"/>
  <c r="U794" i="2"/>
  <c r="V794" i="2"/>
  <c r="U1058" i="2"/>
  <c r="X1058" i="2" s="1"/>
  <c r="Y1058" i="2" s="1"/>
  <c r="V1058" i="2"/>
  <c r="U1314" i="2"/>
  <c r="X1314" i="2" s="1"/>
  <c r="Y1314" i="2" s="1"/>
  <c r="V1314" i="2"/>
  <c r="U1618" i="2"/>
  <c r="X1618" i="2" s="1"/>
  <c r="Y1618" i="2" s="1"/>
  <c r="V1618" i="2"/>
  <c r="U582" i="2"/>
  <c r="V582" i="2"/>
  <c r="U932" i="2"/>
  <c r="V932" i="2"/>
  <c r="U595" i="2"/>
  <c r="V595" i="2"/>
  <c r="U1619" i="2"/>
  <c r="X1619" i="2" s="1"/>
  <c r="Y1619" i="2" s="1"/>
  <c r="V1619" i="2"/>
  <c r="U1845" i="2"/>
  <c r="V1845" i="2"/>
  <c r="U372" i="2"/>
  <c r="V372" i="2"/>
  <c r="U276" i="2"/>
  <c r="V276" i="2"/>
  <c r="U365" i="2"/>
  <c r="V365" i="2"/>
  <c r="U421" i="2"/>
  <c r="V421" i="2"/>
  <c r="U1117" i="2"/>
  <c r="V1117" i="2"/>
  <c r="U152" i="2"/>
  <c r="X152" i="2" s="1"/>
  <c r="Y152" i="2" s="1"/>
  <c r="V152" i="2"/>
  <c r="U920" i="2"/>
  <c r="X920" i="2" s="1"/>
  <c r="Y920" i="2" s="1"/>
  <c r="V920" i="2"/>
  <c r="U1830" i="2"/>
  <c r="V1830" i="2"/>
  <c r="U1386" i="2"/>
  <c r="V1386" i="2"/>
  <c r="U1219" i="2"/>
  <c r="X1219" i="2" s="1"/>
  <c r="Y1219" i="2" s="1"/>
  <c r="V1219" i="2"/>
  <c r="U146" i="2"/>
  <c r="X146" i="2" s="1"/>
  <c r="Y146" i="2" s="1"/>
  <c r="V146" i="2"/>
  <c r="U603" i="2"/>
  <c r="V603" i="2"/>
  <c r="U1195" i="2"/>
  <c r="X1195" i="2" s="1"/>
  <c r="Y1195" i="2" s="1"/>
  <c r="V1195" i="2"/>
  <c r="U452" i="2"/>
  <c r="X452" i="2" s="1"/>
  <c r="Y452" i="2" s="1"/>
  <c r="V452" i="2"/>
  <c r="U811" i="2"/>
  <c r="V811" i="2"/>
  <c r="U100" i="2"/>
  <c r="V100" i="2"/>
  <c r="U677" i="2"/>
  <c r="X677" i="2" s="1"/>
  <c r="Y677" i="2" s="1"/>
  <c r="V677" i="2"/>
  <c r="U14" i="2"/>
  <c r="X14" i="2" s="1"/>
  <c r="Y14" i="2" s="1"/>
  <c r="V14" i="2"/>
  <c r="U270" i="2"/>
  <c r="X270" i="2" s="1"/>
  <c r="Y270" i="2" s="1"/>
  <c r="V270" i="2"/>
  <c r="U1433" i="2"/>
  <c r="V1433" i="2"/>
  <c r="U1898" i="2"/>
  <c r="V1898" i="2"/>
  <c r="U1733" i="2"/>
  <c r="X1733" i="2" s="1"/>
  <c r="Y1733" i="2" s="1"/>
  <c r="V1733" i="2"/>
  <c r="U1688" i="2"/>
  <c r="X1688" i="2" s="1"/>
  <c r="Y1688" i="2" s="1"/>
  <c r="V1688" i="2"/>
  <c r="U1421" i="2"/>
  <c r="V1421" i="2"/>
  <c r="U130" i="2"/>
  <c r="X130" i="2" s="1"/>
  <c r="Y130" i="2" s="1"/>
  <c r="U731" i="2"/>
  <c r="U1147" i="2"/>
  <c r="X1147" i="2" s="1"/>
  <c r="Y1147" i="2" s="1"/>
  <c r="U650" i="2"/>
  <c r="U1596" i="2"/>
  <c r="X1596" i="2" s="1"/>
  <c r="Y1596" i="2" s="1"/>
  <c r="U228" i="2"/>
  <c r="U1784" i="2"/>
  <c r="U1357" i="2"/>
  <c r="U717" i="2"/>
  <c r="U464" i="2"/>
  <c r="U1982" i="2"/>
  <c r="X1982" i="2" s="1"/>
  <c r="Y1982" i="2" s="1"/>
  <c r="U687" i="2"/>
  <c r="X687" i="2" s="1"/>
  <c r="Y687" i="2" s="1"/>
  <c r="U1417" i="2"/>
  <c r="X1417" i="2" s="1"/>
  <c r="Y1417" i="2" s="1"/>
  <c r="U922" i="2"/>
  <c r="U2010" i="2"/>
  <c r="U1668" i="2"/>
  <c r="U6" i="2"/>
  <c r="U425" i="2"/>
  <c r="U1013" i="2"/>
  <c r="X1013" i="2" s="1"/>
  <c r="Y1013" i="2" s="1"/>
  <c r="U1899" i="2"/>
  <c r="X1899" i="2" s="1"/>
  <c r="Y1899" i="2" s="1"/>
  <c r="U807" i="2"/>
  <c r="U686" i="2"/>
  <c r="U967" i="2"/>
  <c r="U1438" i="2"/>
  <c r="U1431" i="2"/>
  <c r="X1431" i="2" s="1"/>
  <c r="U1190" i="2"/>
  <c r="U1665" i="2"/>
  <c r="X1665" i="2" s="1"/>
  <c r="Y1665" i="2" s="1"/>
  <c r="U1765" i="2"/>
  <c r="V1765" i="2"/>
  <c r="U185" i="2"/>
  <c r="V185" i="2"/>
  <c r="U394" i="2"/>
  <c r="V394" i="2"/>
  <c r="X394" i="2" s="1"/>
  <c r="Y394" i="2" s="1"/>
  <c r="U587" i="2"/>
  <c r="V587" i="2"/>
  <c r="X587" i="2" s="1"/>
  <c r="Y587" i="2" s="1"/>
  <c r="U1707" i="2"/>
  <c r="V1707" i="2"/>
  <c r="U1770" i="2"/>
  <c r="V1770" i="2"/>
  <c r="U1047" i="2"/>
  <c r="V1047" i="2"/>
  <c r="U1756" i="2"/>
  <c r="V1756" i="2"/>
  <c r="U933" i="2"/>
  <c r="V933" i="2"/>
  <c r="U733" i="2"/>
  <c r="V733" i="2"/>
  <c r="U843" i="2"/>
  <c r="V843" i="2"/>
  <c r="U499" i="2"/>
  <c r="V499" i="2"/>
  <c r="U572" i="2"/>
  <c r="V572" i="2"/>
  <c r="U67" i="2"/>
  <c r="V67" i="2"/>
  <c r="U61" i="2"/>
  <c r="V61" i="2"/>
  <c r="U56" i="2"/>
  <c r="V56" i="2"/>
  <c r="U568" i="2"/>
  <c r="V568" i="2"/>
  <c r="U1336" i="2"/>
  <c r="V1336" i="2"/>
  <c r="U358" i="2"/>
  <c r="V358" i="2"/>
  <c r="U617" i="2"/>
  <c r="V617" i="2"/>
  <c r="U1249" i="2"/>
  <c r="V1249" i="2"/>
  <c r="U1529" i="2"/>
  <c r="V1529" i="2"/>
  <c r="U1586" i="2"/>
  <c r="V1586" i="2"/>
  <c r="U1985" i="2"/>
  <c r="V1985" i="2"/>
  <c r="U646" i="2"/>
  <c r="V646" i="2"/>
  <c r="U481" i="2"/>
  <c r="V481" i="2"/>
  <c r="U510" i="2"/>
  <c r="V510" i="2"/>
  <c r="U1151" i="2"/>
  <c r="V1151" i="2"/>
  <c r="U1583" i="2"/>
  <c r="V1583" i="2"/>
  <c r="U1930" i="2"/>
  <c r="V1930" i="2"/>
  <c r="U1015" i="2"/>
  <c r="V1015" i="2"/>
  <c r="U1880" i="2"/>
  <c r="V1880" i="2"/>
  <c r="X1880" i="2" s="1"/>
  <c r="Y1880" i="2" s="1"/>
  <c r="U138" i="2"/>
  <c r="V138" i="2"/>
  <c r="U594" i="2"/>
  <c r="V594" i="2"/>
  <c r="U1179" i="2"/>
  <c r="V1179" i="2"/>
  <c r="X1179" i="2" s="1"/>
  <c r="Y1179" i="2" s="1"/>
  <c r="U1627" i="2"/>
  <c r="V1627" i="2"/>
  <c r="X1627" i="2" s="1"/>
  <c r="Y1627" i="2" s="1"/>
  <c r="U214" i="2"/>
  <c r="V214" i="2"/>
  <c r="U729" i="2"/>
  <c r="V729" i="2"/>
  <c r="U1402" i="2"/>
  <c r="V1402" i="2"/>
  <c r="U1291" i="2"/>
  <c r="U524" i="2"/>
  <c r="X524" i="2" s="1"/>
  <c r="Y524" i="2" s="1"/>
  <c r="U763" i="2"/>
  <c r="X763" i="2" s="1"/>
  <c r="Y763" i="2" s="1"/>
  <c r="U1852" i="2"/>
  <c r="X1852" i="2" s="1"/>
  <c r="Y1852" i="2" s="1"/>
  <c r="U52" i="2"/>
  <c r="U393" i="2"/>
  <c r="U621" i="2"/>
  <c r="U159" i="2"/>
  <c r="U720" i="2"/>
  <c r="U254" i="2"/>
  <c r="U513" i="2"/>
  <c r="X513" i="2" s="1"/>
  <c r="Y513" i="2" s="1"/>
  <c r="U1489" i="2"/>
  <c r="X1489" i="2" s="1"/>
  <c r="Y1489" i="2" s="1"/>
  <c r="U1186" i="2"/>
  <c r="U726" i="2"/>
  <c r="U1027" i="2"/>
  <c r="U1980" i="2"/>
  <c r="U1554" i="2"/>
  <c r="U1546" i="2"/>
  <c r="X1546" i="2" s="1"/>
  <c r="Y1546" i="2" s="1"/>
  <c r="U1165" i="2"/>
  <c r="X1165" i="2" s="1"/>
  <c r="Y1165" i="2" s="1"/>
  <c r="U1228" i="2"/>
  <c r="X1228" i="2" s="1"/>
  <c r="Y1228" i="2" s="1"/>
  <c r="U319" i="2"/>
  <c r="U1095" i="2"/>
  <c r="U887" i="2"/>
  <c r="U1146" i="2"/>
  <c r="U1783" i="2"/>
  <c r="U1474" i="2"/>
  <c r="U1871" i="2"/>
  <c r="V1871" i="2"/>
  <c r="U983" i="2"/>
  <c r="V983" i="2"/>
  <c r="U450" i="2"/>
  <c r="U1819" i="2"/>
  <c r="X1819" i="2" s="1"/>
  <c r="Y1819" i="2" s="1"/>
  <c r="U724" i="2"/>
  <c r="X724" i="2" s="1"/>
  <c r="U1755" i="2"/>
  <c r="X1755" i="2" s="1"/>
  <c r="Y1755" i="2" s="1"/>
  <c r="U1637" i="2"/>
  <c r="X1637" i="2" s="1"/>
  <c r="Y1637" i="2" s="1"/>
  <c r="U1742" i="2"/>
  <c r="X1742" i="2" s="1"/>
  <c r="Y1742" i="2" s="1"/>
  <c r="U1663" i="2"/>
  <c r="U1221" i="2"/>
  <c r="U415" i="2"/>
  <c r="U976" i="2"/>
  <c r="U958" i="2"/>
  <c r="U785" i="2"/>
  <c r="X785" i="2" s="1"/>
  <c r="Y785" i="2" s="1"/>
  <c r="U1761" i="2"/>
  <c r="X1761" i="2" s="1"/>
  <c r="Y1761" i="2" s="1"/>
  <c r="U1458" i="2"/>
  <c r="U1456" i="2"/>
  <c r="U428" i="2"/>
  <c r="X428" i="2" s="1"/>
  <c r="Y428" i="2" s="1"/>
  <c r="U1706" i="2"/>
  <c r="U1820" i="2"/>
  <c r="X1820" i="2" s="1"/>
  <c r="Y1820" i="2" s="1"/>
  <c r="U1030" i="2"/>
  <c r="U1423" i="2"/>
  <c r="X1423" i="2" s="1"/>
  <c r="Y1423" i="2" s="1"/>
  <c r="U1611" i="2"/>
  <c r="X1611" i="2" s="1"/>
  <c r="Y1611" i="2" s="1"/>
  <c r="U643" i="2"/>
  <c r="X643" i="2" s="1"/>
  <c r="Y643" i="2" s="1"/>
  <c r="U1167" i="2"/>
  <c r="U995" i="2"/>
  <c r="U43" i="2"/>
  <c r="U836" i="2"/>
  <c r="U586" i="2"/>
  <c r="U1932" i="2"/>
  <c r="X1932" i="2" s="1"/>
  <c r="Y1932" i="2" s="1"/>
  <c r="U570" i="2"/>
  <c r="X570" i="2" s="1"/>
  <c r="Y570" i="2" s="1"/>
  <c r="U155" i="2"/>
  <c r="X155" i="2" s="1"/>
  <c r="Y155" i="2" s="1"/>
  <c r="U1217" i="2"/>
  <c r="U1624" i="2"/>
  <c r="V1624" i="2"/>
  <c r="X798" i="2"/>
  <c r="U1087" i="2"/>
  <c r="X1813" i="2"/>
  <c r="Y1813" i="2" s="1"/>
  <c r="X230" i="2"/>
  <c r="Y230" i="2" s="1"/>
  <c r="X201" i="2"/>
  <c r="Y201" i="2" s="1"/>
  <c r="Y716" i="2"/>
  <c r="X1739" i="2"/>
  <c r="Y1739" i="2" s="1"/>
  <c r="X1316" i="2"/>
  <c r="Y1316" i="2" s="1"/>
  <c r="X1652" i="2"/>
  <c r="Y1652" i="2" s="1"/>
  <c r="X1940" i="2"/>
  <c r="Y1940" i="2" s="1"/>
  <c r="X1893" i="2"/>
  <c r="Y1893" i="2" s="1"/>
  <c r="X1407" i="2"/>
  <c r="X51" i="2"/>
  <c r="Y51" i="2" s="1"/>
  <c r="X1584" i="2"/>
  <c r="Y1584" i="2" s="1"/>
  <c r="X1840" i="2"/>
  <c r="Y1840" i="2" s="1"/>
  <c r="X449" i="2"/>
  <c r="Y449" i="2" s="1"/>
  <c r="X597" i="2"/>
  <c r="Y597" i="2" s="1"/>
  <c r="X133" i="2"/>
  <c r="Y133" i="2" s="1"/>
  <c r="X981" i="2"/>
  <c r="X1445" i="2"/>
  <c r="X902" i="2"/>
  <c r="Y902" i="2" s="1"/>
  <c r="X1926" i="2"/>
  <c r="Y1926" i="2" s="1"/>
  <c r="X679" i="2"/>
  <c r="Y679" i="2" s="1"/>
  <c r="X569" i="2"/>
  <c r="Y569" i="2" s="1"/>
  <c r="X542" i="2"/>
  <c r="Y542" i="2" s="1"/>
  <c r="X831" i="2"/>
  <c r="X1695" i="2"/>
  <c r="U1294" i="2"/>
  <c r="X1138" i="2"/>
  <c r="X1391" i="2"/>
  <c r="X959" i="2"/>
  <c r="X747" i="2"/>
  <c r="Y747" i="2" s="1"/>
  <c r="Y840" i="2"/>
  <c r="X653" i="2"/>
  <c r="Y653" i="2" s="1"/>
  <c r="X1328" i="2"/>
  <c r="Y1328" i="2" s="1"/>
  <c r="X153" i="2"/>
  <c r="X743" i="2"/>
  <c r="Y743" i="2" s="1"/>
  <c r="X306" i="2"/>
  <c r="Y306" i="2" s="1"/>
  <c r="X329" i="2"/>
  <c r="X1539" i="2"/>
  <c r="Y1539" i="2" s="1"/>
  <c r="X107" i="2"/>
  <c r="Y107" i="2" s="1"/>
  <c r="X644" i="2"/>
  <c r="Y644" i="2" s="1"/>
  <c r="X972" i="2"/>
  <c r="X1555" i="2"/>
  <c r="Y1555" i="2" s="1"/>
  <c r="X1308" i="2"/>
  <c r="Y1308" i="2" s="1"/>
  <c r="X1956" i="2"/>
  <c r="Y1956" i="2" s="1"/>
  <c r="X1885" i="2"/>
  <c r="Y1885" i="2" s="1"/>
  <c r="X19" i="2"/>
  <c r="Y19" i="2" s="1"/>
  <c r="X1512" i="2"/>
  <c r="Y1512" i="2" s="1"/>
  <c r="X1025" i="2"/>
  <c r="Y1025" i="2" s="1"/>
  <c r="X557" i="2"/>
  <c r="X1189" i="2"/>
  <c r="X271" i="2"/>
  <c r="Y271" i="2" s="1"/>
  <c r="X576" i="2"/>
  <c r="Y576" i="2" s="1"/>
  <c r="X896" i="2"/>
  <c r="Y896" i="2" s="1"/>
  <c r="X1152" i="2"/>
  <c r="Y1152" i="2" s="1"/>
  <c r="X110" i="2"/>
  <c r="Y110" i="2" s="1"/>
  <c r="X430" i="2"/>
  <c r="Y430" i="2" s="1"/>
  <c r="X1910" i="2"/>
  <c r="X1984" i="2"/>
  <c r="X689" i="2"/>
  <c r="Y689" i="2" s="1"/>
  <c r="X969" i="2"/>
  <c r="Y969" i="2" s="1"/>
  <c r="X1537" i="2"/>
  <c r="Y1537" i="2" s="1"/>
  <c r="X1937" i="2"/>
  <c r="Y1937" i="2" s="1"/>
  <c r="X906" i="2"/>
  <c r="Y906" i="2" s="1"/>
  <c r="X41" i="2"/>
  <c r="Y41" i="2" s="1"/>
  <c r="X849" i="2"/>
  <c r="Y849" i="2" s="1"/>
  <c r="X1273" i="2"/>
  <c r="Y1273" i="2" s="1"/>
  <c r="X1545" i="2"/>
  <c r="Y1545" i="2" s="1"/>
  <c r="X1817" i="2"/>
  <c r="Y1817" i="2" s="1"/>
  <c r="X1440" i="2"/>
  <c r="Y1440" i="2" s="1"/>
  <c r="X1594" i="2"/>
  <c r="Y1594" i="2" s="1"/>
  <c r="X363" i="2"/>
  <c r="Y363" i="2" s="1"/>
  <c r="X1052" i="2"/>
  <c r="X1388" i="2"/>
  <c r="X1964" i="2"/>
  <c r="Y1964" i="2" s="1"/>
  <c r="X1965" i="2"/>
  <c r="Y1965" i="2" s="1"/>
  <c r="X268" i="2"/>
  <c r="Y268" i="2" s="1"/>
  <c r="X1592" i="2"/>
  <c r="Y1592" i="2" s="1"/>
  <c r="X457" i="2"/>
  <c r="Y457" i="2" s="1"/>
  <c r="X909" i="2"/>
  <c r="X333" i="2"/>
  <c r="X223" i="2"/>
  <c r="Y223" i="2" s="1"/>
  <c r="X272" i="2"/>
  <c r="Y272" i="2" s="1"/>
  <c r="X1296" i="2"/>
  <c r="Y1296" i="2" s="1"/>
  <c r="X318" i="2"/>
  <c r="Y318" i="2" s="1"/>
  <c r="X792" i="2"/>
  <c r="Y792" i="2" s="1"/>
  <c r="X493" i="2"/>
  <c r="X870" i="2"/>
  <c r="X1214" i="2"/>
  <c r="Y1214" i="2" s="1"/>
  <c r="X298" i="2"/>
  <c r="Y298" i="2" s="1"/>
  <c r="X1785" i="2"/>
  <c r="Y1785" i="2" s="1"/>
  <c r="X1841" i="2"/>
  <c r="Y1841" i="2" s="1"/>
  <c r="X1074" i="2"/>
  <c r="X541" i="2"/>
  <c r="Y541" i="2" s="1"/>
  <c r="X489" i="2"/>
  <c r="X1334" i="2"/>
  <c r="X1129" i="2"/>
  <c r="U866" i="2"/>
  <c r="X866" i="2" s="1"/>
  <c r="Y866" i="2" s="1"/>
  <c r="U1472" i="2"/>
  <c r="U193" i="2"/>
  <c r="U1723" i="2"/>
  <c r="X1723" i="2" s="1"/>
  <c r="Y1723" i="2" s="1"/>
  <c r="U409" i="2"/>
  <c r="U175" i="2"/>
  <c r="U1082" i="2"/>
  <c r="X1082" i="2" s="1"/>
  <c r="Y1082" i="2" s="1"/>
  <c r="X317" i="2"/>
  <c r="Y317" i="2" s="1"/>
  <c r="X215" i="2"/>
  <c r="Y215" i="2" s="1"/>
  <c r="X8" i="2"/>
  <c r="Y8" i="2" s="1"/>
  <c r="X264" i="2"/>
  <c r="X776" i="2"/>
  <c r="Y776" i="2" s="1"/>
  <c r="X1032" i="2"/>
  <c r="Y1032" i="2" s="1"/>
  <c r="X1352" i="2"/>
  <c r="Y1352" i="2" s="1"/>
  <c r="X1278" i="2"/>
  <c r="Y1278" i="2" s="1"/>
  <c r="X1582" i="2"/>
  <c r="Y1582" i="2" s="1"/>
  <c r="X1255" i="2"/>
  <c r="Y1255" i="2" s="1"/>
  <c r="U315" i="2"/>
  <c r="U559" i="2"/>
  <c r="X559" i="2" s="1"/>
  <c r="Y559" i="2" s="1"/>
  <c r="X250" i="2"/>
  <c r="Y250" i="2" s="1"/>
  <c r="X539" i="2"/>
  <c r="Y539" i="2" s="1"/>
  <c r="X1427" i="2"/>
  <c r="Y1427" i="2" s="1"/>
  <c r="X1131" i="2"/>
  <c r="Y1131" i="2" s="1"/>
  <c r="X626" i="2"/>
  <c r="X1668" i="2"/>
  <c r="Y1668" i="2" s="1"/>
  <c r="X1831" i="2"/>
  <c r="Y1831" i="2" s="1"/>
  <c r="X1856" i="2"/>
  <c r="Y1856" i="2" s="1"/>
  <c r="U1653" i="2"/>
  <c r="X1653" i="2" s="1"/>
  <c r="Y1653" i="2" s="1"/>
  <c r="U58" i="2"/>
  <c r="X58" i="2" s="1"/>
  <c r="Y58" i="2" s="1"/>
  <c r="U229" i="2"/>
  <c r="U305" i="2"/>
  <c r="X305" i="2" s="1"/>
  <c r="Y305" i="2" s="1"/>
  <c r="Y685" i="2"/>
  <c r="X246" i="2"/>
  <c r="Y246" i="2" s="1"/>
  <c r="U471" i="2"/>
  <c r="U199" i="2"/>
  <c r="X199" i="2" s="1"/>
  <c r="Y199" i="2" s="1"/>
  <c r="U294" i="2"/>
  <c r="X294" i="2" s="1"/>
  <c r="Y294" i="2" s="1"/>
  <c r="U1479" i="2"/>
  <c r="X1479" i="2" s="1"/>
  <c r="Y1479" i="2" s="1"/>
  <c r="U1105" i="2"/>
  <c r="X1105" i="2" s="1"/>
  <c r="Y1105" i="2" s="1"/>
  <c r="U1480" i="2"/>
  <c r="X1480" i="2" s="1"/>
  <c r="Y1480" i="2" s="1"/>
  <c r="X1400" i="2"/>
  <c r="Y1400" i="2" s="1"/>
  <c r="X451" i="2"/>
  <c r="Y451" i="2" s="1"/>
  <c r="X1076" i="2"/>
  <c r="Y1076" i="2" s="1"/>
  <c r="X460" i="2"/>
  <c r="Y460" i="2" s="1"/>
  <c r="X1725" i="2"/>
  <c r="Y1725" i="2" s="1"/>
  <c r="X973" i="2"/>
  <c r="Y973" i="2" s="1"/>
  <c r="U125" i="2"/>
  <c r="X125" i="2" s="1"/>
  <c r="Y125" i="2" s="1"/>
  <c r="Y265" i="2"/>
  <c r="Y634" i="2"/>
  <c r="Y908" i="2"/>
  <c r="Y192" i="2"/>
  <c r="X97" i="2"/>
  <c r="Y97" i="2" s="1"/>
  <c r="X114" i="2"/>
  <c r="Y114" i="2" s="1"/>
  <c r="X371" i="2"/>
  <c r="Y371" i="2" s="1"/>
  <c r="X1139" i="2"/>
  <c r="Y1139" i="2" s="1"/>
  <c r="X739" i="2"/>
  <c r="Y739" i="2" s="1"/>
  <c r="X1947" i="2"/>
  <c r="Y1947" i="2" s="1"/>
  <c r="X1164" i="2"/>
  <c r="Y1164" i="2" s="1"/>
  <c r="X723" i="2"/>
  <c r="Y723" i="2" s="1"/>
  <c r="X1452" i="2"/>
  <c r="Y1452" i="2" s="1"/>
  <c r="X1836" i="2"/>
  <c r="Y1836" i="2" s="1"/>
  <c r="X1876" i="2"/>
  <c r="Y1876" i="2" s="1"/>
  <c r="X12" i="2"/>
  <c r="X1640" i="2"/>
  <c r="X377" i="2"/>
  <c r="Y377" i="2" s="1"/>
  <c r="X1295" i="2"/>
  <c r="X1029" i="2"/>
  <c r="Y1029" i="2" s="1"/>
  <c r="X573" i="2"/>
  <c r="Y573" i="2" s="1"/>
  <c r="X1429" i="2"/>
  <c r="Y1429" i="2" s="1"/>
  <c r="X549" i="2"/>
  <c r="Y549" i="2" s="1"/>
  <c r="X79" i="2"/>
  <c r="Y79" i="2" s="1"/>
  <c r="X64" i="2"/>
  <c r="X384" i="2"/>
  <c r="Y384" i="2" s="1"/>
  <c r="X704" i="2"/>
  <c r="X1934" i="2"/>
  <c r="Y1934" i="2" s="1"/>
  <c r="X238" i="2"/>
  <c r="Y238" i="2" s="1"/>
  <c r="X1654" i="2"/>
  <c r="Y1654" i="2" s="1"/>
  <c r="X543" i="2"/>
  <c r="Y543" i="2" s="1"/>
  <c r="X1329" i="2"/>
  <c r="Y1329" i="2" s="1"/>
  <c r="X1809" i="2"/>
  <c r="Y1809" i="2" s="1"/>
  <c r="X778" i="2"/>
  <c r="Y778" i="2" s="1"/>
  <c r="X1042" i="2"/>
  <c r="X169" i="2"/>
  <c r="Y169" i="2" s="1"/>
  <c r="X186" i="2"/>
  <c r="Y186" i="2" s="1"/>
  <c r="X442" i="2"/>
  <c r="Y442" i="2" s="1"/>
  <c r="X1267" i="2"/>
  <c r="Y1267" i="2" s="1"/>
  <c r="X1955" i="2"/>
  <c r="Y1955" i="2" s="1"/>
  <c r="X555" i="2"/>
  <c r="Y555" i="2" s="1"/>
  <c r="X588" i="2"/>
  <c r="Y588" i="2" s="1"/>
  <c r="X852" i="2"/>
  <c r="X772" i="2"/>
  <c r="Y772" i="2" s="1"/>
  <c r="X1460" i="2"/>
  <c r="Y1460" i="2" s="1"/>
  <c r="X1757" i="2"/>
  <c r="Y1757" i="2" s="1"/>
  <c r="X1900" i="2"/>
  <c r="Y1900" i="2" s="1"/>
  <c r="X36" i="2"/>
  <c r="Y36" i="2" s="1"/>
  <c r="X1727" i="2"/>
  <c r="Y1727" i="2" s="1"/>
  <c r="X1439" i="2"/>
  <c r="Y1439" i="2" s="1"/>
  <c r="X1341" i="2"/>
  <c r="X589" i="2"/>
  <c r="Y589" i="2" s="1"/>
  <c r="X1205" i="2"/>
  <c r="Y1205" i="2" s="1"/>
  <c r="X151" i="2"/>
  <c r="Y151" i="2" s="1"/>
  <c r="X407" i="2"/>
  <c r="Y407" i="2" s="1"/>
  <c r="X200" i="2"/>
  <c r="Y200" i="2" s="1"/>
  <c r="X968" i="2"/>
  <c r="X1224" i="2"/>
  <c r="X54" i="2"/>
  <c r="Y54" i="2" s="1"/>
  <c r="X1185" i="2"/>
  <c r="Y1185" i="2" s="1"/>
  <c r="X1473" i="2"/>
  <c r="Y1473" i="2" s="1"/>
  <c r="X1753" i="2"/>
  <c r="Y1753" i="2" s="1"/>
  <c r="X914" i="2"/>
  <c r="Y914" i="2" s="1"/>
  <c r="X1995" i="2"/>
  <c r="X988" i="2"/>
  <c r="Y988" i="2" s="1"/>
  <c r="X755" i="2"/>
  <c r="Y755" i="2" s="1"/>
  <c r="X1769" i="2"/>
  <c r="U800" i="2"/>
  <c r="X800" i="2" s="1"/>
  <c r="Y800" i="2" s="1"/>
  <c r="X822" i="2"/>
  <c r="Y822" i="2" s="1"/>
  <c r="X699" i="2"/>
  <c r="Y699" i="2" s="1"/>
  <c r="U179" i="2"/>
  <c r="X179" i="2" s="1"/>
  <c r="Y179" i="2" s="1"/>
  <c r="U1604" i="2"/>
  <c r="X1604" i="2" s="1"/>
  <c r="Y1604" i="2" s="1"/>
  <c r="X745" i="2"/>
  <c r="Y745" i="2" s="1"/>
  <c r="U645" i="2"/>
  <c r="X645" i="2" s="1"/>
  <c r="Y645" i="2" s="1"/>
  <c r="U734" i="2"/>
  <c r="U1384" i="2"/>
  <c r="X117" i="2"/>
  <c r="Y117" i="2" s="1"/>
  <c r="X303" i="2"/>
  <c r="Y303" i="2" s="1"/>
  <c r="X352" i="2"/>
  <c r="Y352" i="2" s="1"/>
  <c r="X418" i="2"/>
  <c r="Y418" i="2" s="1"/>
  <c r="X1275" i="2"/>
  <c r="Y1275" i="2" s="1"/>
  <c r="X1892" i="2"/>
  <c r="Y1892" i="2" s="1"/>
  <c r="X488" i="2"/>
  <c r="X219" i="2"/>
  <c r="Y219" i="2" s="1"/>
  <c r="X417" i="2"/>
  <c r="Y417" i="2" s="1"/>
  <c r="X693" i="2"/>
  <c r="Y693" i="2" s="1"/>
  <c r="X1670" i="2"/>
  <c r="Y1670" i="2" s="1"/>
  <c r="X551" i="2"/>
  <c r="Y551" i="2" s="1"/>
  <c r="X1367" i="2"/>
  <c r="Y1367" i="2" s="1"/>
  <c r="X1193" i="2"/>
  <c r="Y1193" i="2" s="1"/>
  <c r="X994" i="2"/>
  <c r="Y994" i="2" s="1"/>
  <c r="X1530" i="2"/>
  <c r="Y1530" i="2" s="1"/>
  <c r="X518" i="2"/>
  <c r="Y518" i="2" s="1"/>
  <c r="X202" i="2"/>
  <c r="Y202" i="2" s="1"/>
  <c r="U1332" i="2"/>
  <c r="X1332" i="2" s="1"/>
  <c r="Y1332" i="2" s="1"/>
  <c r="U1792" i="2"/>
  <c r="X1792" i="2" s="1"/>
  <c r="Y1792" i="2" s="1"/>
  <c r="U728" i="2"/>
  <c r="X728" i="2" s="1"/>
  <c r="Y728" i="2" s="1"/>
  <c r="X865" i="2"/>
  <c r="X1538" i="2"/>
  <c r="Y1538" i="2" s="1"/>
  <c r="U1691" i="2"/>
  <c r="X1634" i="2"/>
  <c r="Y1634" i="2" s="1"/>
  <c r="X823" i="2"/>
  <c r="Y823" i="2" s="1"/>
  <c r="X1118" i="2"/>
  <c r="Y1118" i="2" s="1"/>
  <c r="X1614" i="2"/>
  <c r="Y1614" i="2" s="1"/>
  <c r="X1086" i="2"/>
  <c r="Y1086" i="2" s="1"/>
  <c r="X1406" i="2"/>
  <c r="Y1406" i="2" s="1"/>
  <c r="X171" i="2"/>
  <c r="Y171" i="2" s="1"/>
  <c r="X1867" i="2"/>
  <c r="Y1867" i="2" s="1"/>
  <c r="X1208" i="2"/>
  <c r="Y1208" i="2" s="1"/>
  <c r="X1572" i="2"/>
  <c r="Y1572" i="2" s="1"/>
  <c r="X1321" i="2"/>
  <c r="Y1321" i="2" s="1"/>
  <c r="U1240" i="2"/>
  <c r="X1240" i="2" s="1"/>
  <c r="Y1240" i="2" s="1"/>
  <c r="U1425" i="2"/>
  <c r="X1425" i="2" s="1"/>
  <c r="Y1425" i="2" s="1"/>
  <c r="U949" i="2"/>
  <c r="X23" i="2"/>
  <c r="Y23" i="2" s="1"/>
  <c r="X185" i="2"/>
  <c r="Y185" i="2" s="1"/>
  <c r="U1011" i="2"/>
  <c r="X1011" i="2" s="1"/>
  <c r="Y1011" i="2" s="1"/>
  <c r="U76" i="2"/>
  <c r="X76" i="2" s="1"/>
  <c r="Y76" i="2" s="1"/>
  <c r="X1497" i="2"/>
  <c r="X1102" i="2"/>
  <c r="Y1102" i="2" s="1"/>
  <c r="X274" i="2"/>
  <c r="Y274" i="2" s="1"/>
  <c r="X1109" i="2"/>
  <c r="Y1109" i="2" s="1"/>
  <c r="U901" i="2"/>
  <c r="X142" i="2"/>
  <c r="Y142" i="2" s="1"/>
  <c r="X1535" i="2"/>
  <c r="Y1535" i="2" s="1"/>
  <c r="X1238" i="2"/>
  <c r="X1183" i="2"/>
  <c r="Y1183" i="2" s="1"/>
  <c r="X673" i="2"/>
  <c r="X507" i="2"/>
  <c r="Y507" i="2" s="1"/>
  <c r="X1613" i="2"/>
  <c r="Y1613" i="2" s="1"/>
  <c r="X756" i="2"/>
  <c r="Y756" i="2" s="1"/>
  <c r="X1857" i="2"/>
  <c r="Y1857" i="2" s="1"/>
  <c r="X1126" i="2"/>
  <c r="X1003" i="2"/>
  <c r="Y1003" i="2" s="1"/>
  <c r="X327" i="2"/>
  <c r="Y327" i="2" s="1"/>
  <c r="X1865" i="2"/>
  <c r="X1256" i="2"/>
  <c r="Y1256" i="2" s="1"/>
  <c r="X809" i="2"/>
  <c r="Y809" i="2" s="1"/>
  <c r="X50" i="2"/>
  <c r="Y50" i="2" s="1"/>
  <c r="X370" i="2"/>
  <c r="Y370" i="2" s="1"/>
  <c r="X1019" i="2"/>
  <c r="Y1019" i="2" s="1"/>
  <c r="X1659" i="2"/>
  <c r="X1547" i="2"/>
  <c r="Y1547" i="2" s="1"/>
  <c r="X708" i="2"/>
  <c r="X515" i="2"/>
  <c r="Y515" i="2" s="1"/>
  <c r="X1715" i="2"/>
  <c r="Y1715" i="2" s="1"/>
  <c r="X1708" i="2"/>
  <c r="Y1708" i="2" s="1"/>
  <c r="X1621" i="2"/>
  <c r="Y1621" i="2" s="1"/>
  <c r="X20" i="2"/>
  <c r="Y20" i="2" s="1"/>
  <c r="X1694" i="2"/>
  <c r="Y1694" i="2" s="1"/>
  <c r="X1896" i="2"/>
  <c r="X1201" i="2"/>
  <c r="X101" i="2"/>
  <c r="Y101" i="2" s="1"/>
  <c r="X429" i="2"/>
  <c r="Y429" i="2" s="1"/>
  <c r="X15" i="2"/>
  <c r="Y15" i="2" s="1"/>
  <c r="X320" i="2"/>
  <c r="Y320" i="2" s="1"/>
  <c r="X640" i="2"/>
  <c r="Y640" i="2" s="1"/>
  <c r="X960" i="2"/>
  <c r="X1494" i="2"/>
  <c r="X174" i="2"/>
  <c r="Y174" i="2" s="1"/>
  <c r="X854" i="2"/>
  <c r="Y854" i="2" s="1"/>
  <c r="X497" i="2"/>
  <c r="Y497" i="2" s="1"/>
  <c r="X761" i="2"/>
  <c r="Y761" i="2" s="1"/>
  <c r="X1681" i="2"/>
  <c r="Y1681" i="2" s="1"/>
  <c r="X122" i="2"/>
  <c r="Y122" i="2" s="1"/>
  <c r="X378" i="2"/>
  <c r="Y378" i="2" s="1"/>
  <c r="X235" i="2"/>
  <c r="X899" i="2"/>
  <c r="X1803" i="2"/>
  <c r="Y1803" i="2" s="1"/>
  <c r="X339" i="2"/>
  <c r="Y339" i="2" s="1"/>
  <c r="X516" i="2"/>
  <c r="Y516" i="2" s="1"/>
  <c r="X788" i="2"/>
  <c r="Y788" i="2" s="1"/>
  <c r="X1044" i="2"/>
  <c r="Y1044" i="2" s="1"/>
  <c r="X1963" i="2"/>
  <c r="Y1963" i="2" s="1"/>
  <c r="X1380" i="2"/>
  <c r="X1716" i="2"/>
  <c r="X1693" i="2"/>
  <c r="Y1693" i="2" s="1"/>
  <c r="X1957" i="2"/>
  <c r="Y1957" i="2" s="1"/>
  <c r="X60" i="2"/>
  <c r="X1648" i="2"/>
  <c r="Y1648" i="2" s="1"/>
  <c r="X1904" i="2"/>
  <c r="Y1904" i="2" s="1"/>
  <c r="X456" i="2"/>
  <c r="Y456" i="2" s="1"/>
  <c r="X1950" i="2"/>
  <c r="X1081" i="2"/>
  <c r="Y1081" i="2" s="1"/>
  <c r="X1409" i="2"/>
  <c r="Y1409" i="2" s="1"/>
  <c r="X1689" i="2"/>
  <c r="Y1689" i="2" s="1"/>
  <c r="X450" i="2"/>
  <c r="Y450" i="2" s="1"/>
  <c r="X731" i="2"/>
  <c r="Y731" i="2" s="1"/>
  <c r="X796" i="2"/>
  <c r="X1660" i="2"/>
  <c r="Y1660" i="2" s="1"/>
  <c r="X1701" i="2"/>
  <c r="Y1701" i="2" s="1"/>
  <c r="X1848" i="2"/>
  <c r="Y1848" i="2" s="1"/>
  <c r="X1807" i="2"/>
  <c r="X16" i="2"/>
  <c r="Y16" i="2" s="1"/>
  <c r="X528" i="2"/>
  <c r="X1040" i="2"/>
  <c r="Y1040" i="2" s="1"/>
  <c r="X62" i="2"/>
  <c r="Y62" i="2" s="1"/>
  <c r="X292" i="2"/>
  <c r="Y292" i="2" s="1"/>
  <c r="U1536" i="2"/>
  <c r="X1536" i="2" s="1"/>
  <c r="Y1536" i="2" s="1"/>
  <c r="U725" i="2"/>
  <c r="X725" i="2" s="1"/>
  <c r="Y725" i="2" s="1"/>
  <c r="U521" i="2"/>
  <c r="X521" i="2" s="1"/>
  <c r="Y521" i="2" s="1"/>
  <c r="U1323" i="2"/>
  <c r="U373" i="2"/>
  <c r="X373" i="2" s="1"/>
  <c r="Y373" i="2" s="1"/>
  <c r="X160" i="2"/>
  <c r="Y160" i="2" s="1"/>
  <c r="X810" i="2"/>
  <c r="Y810" i="2" s="1"/>
  <c r="X1311" i="2"/>
  <c r="X1578" i="2"/>
  <c r="Y1578" i="2" s="1"/>
  <c r="X556" i="2"/>
  <c r="Y556" i="2" s="1"/>
  <c r="X1684" i="2"/>
  <c r="Y1684" i="2" s="1"/>
  <c r="X1558" i="2"/>
  <c r="X1721" i="2"/>
  <c r="Y1721" i="2" s="1"/>
  <c r="X1508" i="2"/>
  <c r="Y1508" i="2" s="1"/>
  <c r="X301" i="2"/>
  <c r="Y301" i="2" s="1"/>
  <c r="X1262" i="2"/>
  <c r="U1188" i="2"/>
  <c r="X1188" i="2" s="1"/>
  <c r="Y1188" i="2" s="1"/>
  <c r="U664" i="2"/>
  <c r="U2008" i="2"/>
  <c r="U618" i="2"/>
  <c r="X618" i="2" s="1"/>
  <c r="Y618" i="2" s="1"/>
  <c r="U1800" i="2"/>
  <c r="U701" i="2"/>
  <c r="U237" i="2"/>
  <c r="U431" i="2"/>
  <c r="X431" i="2" s="1"/>
  <c r="Y431" i="2" s="1"/>
  <c r="U801" i="2"/>
  <c r="X315" i="2"/>
  <c r="Y315" i="2" s="1"/>
  <c r="U1140" i="2"/>
  <c r="U872" i="2"/>
  <c r="U406" i="2"/>
  <c r="U34" i="2"/>
  <c r="U764" i="2"/>
  <c r="X764" i="2" s="1"/>
  <c r="Y764" i="2" s="1"/>
  <c r="U1884" i="2"/>
  <c r="U1790" i="2"/>
  <c r="U433" i="2"/>
  <c r="U1437" i="2"/>
  <c r="U504" i="2"/>
  <c r="U727" i="2"/>
  <c r="U1993" i="2"/>
  <c r="U1200" i="2"/>
  <c r="U607" i="2"/>
  <c r="U233" i="2"/>
  <c r="U1903" i="2"/>
  <c r="X1903" i="2" s="1"/>
  <c r="Y1903" i="2" s="1"/>
  <c r="U871" i="2"/>
  <c r="U1026" i="2"/>
  <c r="U1815" i="2"/>
  <c r="U520" i="2"/>
  <c r="X520" i="2" s="1"/>
  <c r="Y520" i="2" s="1"/>
  <c r="U718" i="2"/>
  <c r="U880" i="2"/>
  <c r="U335" i="2"/>
  <c r="U671" i="2"/>
  <c r="X671" i="2"/>
  <c r="Y671" i="2" s="1"/>
  <c r="U1108" i="2"/>
  <c r="U1033" i="2"/>
  <c r="U118" i="2"/>
  <c r="U1077" i="2"/>
  <c r="X1077" i="2" s="1"/>
  <c r="Y1077" i="2" s="1"/>
  <c r="U1307" i="2"/>
  <c r="U1772" i="2"/>
  <c r="U1710" i="2"/>
  <c r="U1704" i="2"/>
  <c r="X1704" i="2" s="1"/>
  <c r="Y1704" i="2" s="1"/>
  <c r="U829" i="2"/>
  <c r="U310" i="2"/>
  <c r="U713" i="2"/>
  <c r="X713" i="2" s="1"/>
  <c r="Y713" i="2" s="1"/>
  <c r="U1874" i="2"/>
  <c r="X1874" i="2" s="1"/>
  <c r="Y1874" i="2" s="1"/>
  <c r="X222" i="2"/>
  <c r="Y222" i="2" s="1"/>
  <c r="X172" i="2"/>
  <c r="Y172" i="2" s="1"/>
  <c r="U965" i="2"/>
  <c r="X965" i="2" s="1"/>
  <c r="Y965" i="2" s="1"/>
  <c r="U1565" i="2"/>
  <c r="X1565" i="2" s="1"/>
  <c r="Y1565" i="2" s="1"/>
  <c r="U285" i="2"/>
  <c r="X285" i="2" s="1"/>
  <c r="Y285" i="2" s="1"/>
  <c r="X253" i="2"/>
  <c r="Y253" i="2" s="1"/>
  <c r="X366" i="2"/>
  <c r="Y366" i="2" s="1"/>
  <c r="X1979" i="2"/>
  <c r="Y1979" i="2" s="1"/>
  <c r="X1579" i="2"/>
  <c r="Y1579" i="2" s="1"/>
  <c r="U1881" i="2"/>
  <c r="X1881" i="2" s="1"/>
  <c r="Y1881" i="2" s="1"/>
  <c r="X1469" i="2"/>
  <c r="Y1469" i="2" s="1"/>
  <c r="X1349" i="2"/>
  <c r="Y1349" i="2" s="1"/>
  <c r="X603" i="2"/>
  <c r="Y603" i="2" s="1"/>
  <c r="U1868" i="2"/>
  <c r="X1868" i="2" s="1"/>
  <c r="Y1868" i="2" s="1"/>
  <c r="U1751" i="2"/>
  <c r="X1751" i="2" s="1"/>
  <c r="Y1751" i="2" s="1"/>
  <c r="U1248" i="2"/>
  <c r="X1248" i="2" s="1"/>
  <c r="Y1248" i="2" s="1"/>
  <c r="U1110" i="2"/>
  <c r="X1110" i="2" s="1"/>
  <c r="Y1110" i="2" s="1"/>
  <c r="U1593" i="2"/>
  <c r="X1593" i="2" s="1"/>
  <c r="Y1593" i="2" s="1"/>
  <c r="U1971" i="2"/>
  <c r="U336" i="2"/>
  <c r="U921" i="2"/>
  <c r="U1882" i="2"/>
  <c r="U289" i="2"/>
  <c r="U300" i="2"/>
  <c r="X300" i="2" s="1"/>
  <c r="Y300" i="2" s="1"/>
  <c r="U224" i="2"/>
  <c r="U736" i="2"/>
  <c r="U992" i="2"/>
  <c r="U1974" i="2"/>
  <c r="X1974" i="2" s="1"/>
  <c r="Y1974" i="2" s="1"/>
  <c r="U529" i="2"/>
  <c r="U1482" i="2"/>
  <c r="U1447" i="2"/>
  <c r="X1447" i="2" s="1"/>
  <c r="Y1447" i="2" s="1"/>
  <c r="U1906" i="2"/>
  <c r="X1906" i="2" s="1"/>
  <c r="Y1906" i="2" s="1"/>
  <c r="U290" i="2"/>
  <c r="U1466" i="2"/>
  <c r="U248" i="2"/>
  <c r="U847" i="2"/>
  <c r="U496" i="2"/>
  <c r="X496" i="2" s="1"/>
  <c r="Y496" i="2" s="1"/>
  <c r="U437" i="2"/>
  <c r="U191" i="2"/>
  <c r="U885" i="2"/>
  <c r="U374" i="2"/>
  <c r="U1319" i="2"/>
  <c r="X1319" i="2" s="1"/>
  <c r="Y1319" i="2" s="1"/>
  <c r="U341" i="2"/>
  <c r="U1646" i="2"/>
  <c r="U1746" i="2"/>
  <c r="U1486" i="2"/>
  <c r="X1486" i="2" s="1"/>
  <c r="Y1486" i="2" s="1"/>
  <c r="U1079" i="2"/>
  <c r="U1522" i="2"/>
  <c r="U1959" i="2"/>
  <c r="U1280" i="2"/>
  <c r="X1280" i="2" s="1"/>
  <c r="Y1280" i="2" s="1"/>
  <c r="X505" i="2"/>
  <c r="Y505" i="2" s="1"/>
  <c r="U740" i="2"/>
  <c r="X740" i="2" s="1"/>
  <c r="Y740" i="2" s="1"/>
  <c r="U1245" i="2"/>
  <c r="X1245" i="2" s="1"/>
  <c r="Y1245" i="2" s="1"/>
  <c r="U293" i="2"/>
  <c r="X293" i="2" s="1"/>
  <c r="Y293" i="2" s="1"/>
  <c r="U1498" i="2"/>
  <c r="X1498" i="2" s="1"/>
  <c r="Y1498" i="2" s="1"/>
  <c r="U1235" i="2"/>
  <c r="X1235" i="2" s="1"/>
  <c r="Y1235" i="2" s="1"/>
  <c r="U1969" i="2"/>
  <c r="X1969" i="2" s="1"/>
  <c r="Y1969" i="2" s="1"/>
  <c r="U839" i="2"/>
  <c r="X839" i="2" s="1"/>
  <c r="Y839" i="2" s="1"/>
  <c r="U1911" i="2"/>
  <c r="U1069" i="2"/>
  <c r="U1104" i="2"/>
  <c r="U1268" i="2"/>
  <c r="X1268" i="2" s="1"/>
  <c r="Y1268" i="2" s="1"/>
  <c r="U35" i="2"/>
  <c r="X35" i="2" s="1"/>
  <c r="Y35" i="2" s="1"/>
  <c r="U1698" i="2"/>
  <c r="U402" i="2"/>
  <c r="U203" i="2"/>
  <c r="X203" i="2" s="1"/>
  <c r="Y203" i="2" s="1"/>
  <c r="U1004" i="2"/>
  <c r="U1340" i="2"/>
  <c r="U1917" i="2"/>
  <c r="U1544" i="2"/>
  <c r="U749" i="2"/>
  <c r="U282" i="2"/>
  <c r="U659" i="2"/>
  <c r="U149" i="2"/>
  <c r="X149" i="2" s="1"/>
  <c r="Y149" i="2" s="1"/>
  <c r="U1028" i="2"/>
  <c r="X1028" i="2" s="1"/>
  <c r="Y1028" i="2" s="1"/>
  <c r="U420" i="2"/>
  <c r="U1568" i="2"/>
  <c r="U941" i="2"/>
  <c r="U662" i="2"/>
  <c r="U45" i="2"/>
  <c r="U1514" i="2"/>
  <c r="U944" i="2"/>
  <c r="U1313" i="2"/>
  <c r="X1313" i="2" s="1"/>
  <c r="Y1313" i="2" s="1"/>
  <c r="U1106" i="2"/>
  <c r="U913" i="2"/>
  <c r="U448" i="2"/>
  <c r="U1799" i="2"/>
  <c r="U633" i="2"/>
  <c r="U1516" i="2"/>
  <c r="U1557" i="2"/>
  <c r="U180" i="2"/>
  <c r="U245" i="2"/>
  <c r="U399" i="2"/>
  <c r="U1602" i="2"/>
  <c r="U786" i="2"/>
  <c r="U703" i="2"/>
  <c r="X703" i="2" s="1"/>
  <c r="Y703" i="2" s="1"/>
  <c r="U821" i="2"/>
  <c r="X821" i="2" s="1"/>
  <c r="Y821" i="2" s="1"/>
  <c r="U1226" i="2"/>
  <c r="X1226" i="2" s="1"/>
  <c r="Y1226" i="2" s="1"/>
  <c r="U1430" i="2"/>
  <c r="X1430" i="2" s="1"/>
  <c r="Y1430" i="2" s="1"/>
  <c r="U1344" i="2"/>
  <c r="X1344" i="2" s="1"/>
  <c r="Y1344" i="2" s="1"/>
  <c r="X33" i="2"/>
  <c r="Y33" i="2" s="1"/>
  <c r="X1939" i="2"/>
  <c r="Y1939" i="2" s="1"/>
  <c r="X844" i="2"/>
  <c r="Y844" i="2" s="1"/>
  <c r="X1775" i="2"/>
  <c r="Y1775" i="2" s="1"/>
  <c r="X971" i="2"/>
  <c r="Y971" i="2" s="1"/>
  <c r="X1116" i="2"/>
  <c r="Y1116" i="2" s="1"/>
  <c r="U698" i="2"/>
  <c r="X698" i="2" s="1"/>
  <c r="Y698" i="2" s="1"/>
  <c r="U1811" i="2"/>
  <c r="X1811" i="2" s="1"/>
  <c r="Y1811" i="2" s="1"/>
  <c r="X100" i="2"/>
  <c r="Y100" i="2" s="1"/>
  <c r="U480" i="2"/>
  <c r="X480" i="2" s="1"/>
  <c r="Y480" i="2" s="1"/>
  <c r="U1202" i="2"/>
  <c r="X1202" i="2" s="1"/>
  <c r="Y1202" i="2" s="1"/>
  <c r="X1666" i="2"/>
  <c r="Y1666" i="2" s="1"/>
  <c r="U862" i="2"/>
  <c r="X1242" i="2"/>
  <c r="Y1242" i="2" s="1"/>
  <c r="X1023" i="2"/>
  <c r="Y1023" i="2" s="1"/>
  <c r="U1191" i="2"/>
  <c r="X1191" i="2" s="1"/>
  <c r="Y1191" i="2" s="1"/>
  <c r="U1506" i="2"/>
  <c r="X1506" i="2" s="1"/>
  <c r="Y1506" i="2" s="1"/>
  <c r="X620" i="2"/>
  <c r="Y620" i="2" s="1"/>
  <c r="U251" i="2"/>
  <c r="U1196" i="2"/>
  <c r="U1035" i="2"/>
  <c r="U714" i="2"/>
  <c r="U1612" i="2"/>
  <c r="U1389" i="2"/>
  <c r="U1270" i="2"/>
  <c r="U1713" i="2"/>
  <c r="U946" i="2"/>
  <c r="X946" i="2" s="1"/>
  <c r="Y946" i="2" s="1"/>
  <c r="U1492" i="2"/>
  <c r="X1492" i="2" s="1"/>
  <c r="Y1492" i="2" s="1"/>
  <c r="U1935" i="2"/>
  <c r="U665" i="2"/>
  <c r="U1496" i="2"/>
  <c r="X1496" i="2" s="1"/>
  <c r="Y1496" i="2" s="1"/>
  <c r="U1091" i="2"/>
  <c r="X1091" i="2" s="1"/>
  <c r="Y1091" i="2" s="1"/>
  <c r="U1690" i="2"/>
  <c r="U760" i="2"/>
  <c r="U38" i="2"/>
  <c r="X38" i="2" s="1"/>
  <c r="Y38" i="2" s="1"/>
  <c r="U609" i="2"/>
  <c r="U128" i="2"/>
  <c r="U1434" i="2"/>
  <c r="U1988" i="2"/>
  <c r="X1988" i="2" s="1"/>
  <c r="Y1988" i="2" s="1"/>
  <c r="U584" i="2"/>
  <c r="U1065" i="2"/>
  <c r="U115" i="2"/>
  <c r="U1050" i="2"/>
  <c r="U350" i="2"/>
  <c r="U550" i="2"/>
  <c r="U1617" i="2"/>
  <c r="U506" i="2"/>
  <c r="X506" i="2" s="1"/>
  <c r="Y506" i="2" s="1"/>
  <c r="U328" i="2"/>
  <c r="U915" i="2"/>
  <c r="U1288" i="2"/>
  <c r="U1244" i="2"/>
  <c r="X1244" i="2" s="1"/>
  <c r="Y1244" i="2" s="1"/>
  <c r="U1821" i="2"/>
  <c r="U284" i="2"/>
  <c r="U1960" i="2"/>
  <c r="U1181" i="2"/>
  <c r="X1181" i="2" s="1"/>
  <c r="Y1181" i="2" s="1"/>
  <c r="U1216" i="2"/>
  <c r="U1518" i="2"/>
  <c r="X1518" i="2" s="1"/>
  <c r="Y1518" i="2" s="1"/>
  <c r="U1053" i="2"/>
  <c r="Y1341" i="2"/>
  <c r="X1655" i="2"/>
  <c r="Y1655" i="2" s="1"/>
  <c r="X498" i="2"/>
  <c r="Y498" i="2" s="1"/>
  <c r="X531" i="2"/>
  <c r="Y531" i="2" s="1"/>
  <c r="X1456" i="2"/>
  <c r="Y1456" i="2" s="1"/>
  <c r="X1826" i="2"/>
  <c r="Y1826" i="2" s="1"/>
  <c r="U1719" i="2"/>
  <c r="X1719" i="2" s="1"/>
  <c r="Y1719" i="2" s="1"/>
  <c r="X608" i="2"/>
  <c r="Y608" i="2" s="1"/>
  <c r="U1121" i="2"/>
  <c r="X1121" i="2" s="1"/>
  <c r="Y1121" i="2" s="1"/>
  <c r="X1649" i="2"/>
  <c r="Y1649" i="2" s="1"/>
  <c r="X942" i="2"/>
  <c r="Y942" i="2" s="1"/>
  <c r="X1886" i="2"/>
  <c r="Y1886" i="2" s="1"/>
  <c r="X1071" i="2"/>
  <c r="X790" i="2"/>
  <c r="Y790" i="2" s="1"/>
  <c r="X397" i="2"/>
  <c r="Y1088" i="2"/>
  <c r="Y1189" i="2"/>
  <c r="Y546" i="2"/>
  <c r="Y1580" i="2"/>
  <c r="Y148" i="2"/>
  <c r="Y1768" i="2"/>
  <c r="Y557" i="2"/>
  <c r="Y1325" i="2"/>
  <c r="Y625" i="2"/>
  <c r="Y1776" i="2"/>
  <c r="Y279" i="2"/>
  <c r="Y968" i="2"/>
  <c r="Y1446" i="2"/>
  <c r="Y870" i="2"/>
  <c r="X139" i="2"/>
  <c r="Y139" i="2" s="1"/>
  <c r="X2011" i="2"/>
  <c r="Y2011" i="2" s="1"/>
  <c r="X845" i="2"/>
  <c r="Y845" i="2" s="1"/>
  <c r="X863" i="2"/>
  <c r="Y863" i="2" s="1"/>
  <c r="X857" i="2"/>
  <c r="Y857" i="2" s="1"/>
  <c r="X540" i="2"/>
  <c r="Y540" i="2" s="1"/>
  <c r="X861" i="2"/>
  <c r="Y861" i="2" s="1"/>
  <c r="X1483" i="2"/>
  <c r="Y1483" i="2" s="1"/>
  <c r="X612" i="2"/>
  <c r="Y612" i="2" s="1"/>
  <c r="X1459" i="2"/>
  <c r="Y1459" i="2" s="1"/>
  <c r="X1453" i="2"/>
  <c r="Y1453" i="2" s="1"/>
  <c r="X44" i="2"/>
  <c r="X1113" i="2"/>
  <c r="Y1113" i="2" s="1"/>
  <c r="X405" i="2"/>
  <c r="Y405" i="2" s="1"/>
  <c r="X1021" i="2"/>
  <c r="Y1021" i="2" s="1"/>
  <c r="X109" i="2"/>
  <c r="Y109" i="2" s="1"/>
  <c r="X398" i="2"/>
  <c r="Y398" i="2" s="1"/>
  <c r="X1297" i="2"/>
  <c r="Y1297" i="2" s="1"/>
  <c r="X874" i="2"/>
  <c r="Y874" i="2" s="1"/>
  <c r="X1330" i="2"/>
  <c r="Y1330" i="2" s="1"/>
  <c r="X598" i="2"/>
  <c r="Y598" i="2" s="1"/>
  <c r="X1351" i="2"/>
  <c r="Y1351" i="2" s="1"/>
  <c r="X1362" i="2"/>
  <c r="Y1362" i="2" s="1"/>
  <c r="X1014" i="2"/>
  <c r="X1049" i="2"/>
  <c r="Y1049" i="2" s="1"/>
  <c r="X1354" i="2"/>
  <c r="Y1354" i="2" s="1"/>
  <c r="X986" i="2"/>
  <c r="Y986" i="2" s="1"/>
  <c r="X1358" i="2"/>
  <c r="Y1358" i="2" s="1"/>
  <c r="X1759" i="2"/>
  <c r="Y1759" i="2" s="1"/>
  <c r="X71" i="2"/>
  <c r="Y71" i="2" s="1"/>
  <c r="X147" i="2"/>
  <c r="X841" i="2"/>
  <c r="Y841" i="2" s="1"/>
  <c r="X478" i="2"/>
  <c r="Y478" i="2" s="1"/>
  <c r="X911" i="2"/>
  <c r="Y911" i="2" s="1"/>
  <c r="X1371" i="2"/>
  <c r="Y1371" i="2" s="1"/>
  <c r="X1978" i="2"/>
  <c r="Y1978" i="2" s="1"/>
  <c r="X931" i="2"/>
  <c r="Y931" i="2" s="1"/>
  <c r="X696" i="2"/>
  <c r="Y696" i="2" s="1"/>
  <c r="X741" i="2"/>
  <c r="Y741" i="2" s="1"/>
  <c r="X439" i="2"/>
  <c r="Y439" i="2" s="1"/>
  <c r="X519" i="2"/>
  <c r="Y519" i="2" s="1"/>
  <c r="X1274" i="2"/>
  <c r="Y1274" i="2" s="1"/>
  <c r="X1119" i="2"/>
  <c r="Y1119" i="2" s="1"/>
  <c r="X956" i="2"/>
  <c r="Y956" i="2" s="1"/>
  <c r="X1783" i="2"/>
  <c r="Y1783" i="2" s="1"/>
  <c r="X989" i="2"/>
  <c r="Y989" i="2" s="1"/>
  <c r="Y386" i="2"/>
  <c r="Y1995" i="2"/>
  <c r="Y724" i="2"/>
  <c r="Y865" i="2"/>
  <c r="Y1497" i="2"/>
  <c r="Y1769" i="2"/>
  <c r="Y806" i="2"/>
  <c r="Y1238" i="2"/>
  <c r="Y18" i="2"/>
  <c r="Y1509" i="2"/>
  <c r="Y1074" i="2"/>
  <c r="X1291" i="2"/>
  <c r="Y1291" i="2" s="1"/>
  <c r="X1481" i="2"/>
  <c r="Y1481" i="2" s="1"/>
  <c r="X1823" i="2"/>
  <c r="Y1823" i="2" s="1"/>
  <c r="X784" i="2"/>
  <c r="Y784" i="2" s="1"/>
  <c r="X1250" i="2"/>
  <c r="Y1250" i="2" s="1"/>
  <c r="X1818" i="2"/>
  <c r="Y1818" i="2" s="1"/>
  <c r="X1360" i="2"/>
  <c r="Y1360" i="2" s="1"/>
  <c r="X99" i="2"/>
  <c r="Y99" i="2" s="1"/>
  <c r="X1027" i="2"/>
  <c r="Y1027" i="2" s="1"/>
  <c r="X877" i="2"/>
  <c r="Y877" i="2" s="1"/>
  <c r="X1048" i="2"/>
  <c r="Y1048" i="2" s="1"/>
  <c r="X585" i="2"/>
  <c r="Y585" i="2" s="1"/>
  <c r="X221" i="2"/>
  <c r="Y221" i="2" s="1"/>
  <c r="X47" i="2"/>
  <c r="Y47" i="2" s="1"/>
  <c r="X1120" i="2"/>
  <c r="Y1120" i="2" s="1"/>
  <c r="X575" i="2"/>
  <c r="Y575" i="2" s="1"/>
  <c r="X937" i="2"/>
  <c r="Y937" i="2" s="1"/>
  <c r="X678" i="2"/>
  <c r="Y678" i="2" s="1"/>
  <c r="X1111" i="2"/>
  <c r="Y1111" i="2" s="1"/>
  <c r="X1078" i="2"/>
  <c r="Y1078" i="2" s="1"/>
  <c r="X1870" i="2"/>
  <c r="Y1870" i="2" s="1"/>
  <c r="X1449" i="2"/>
  <c r="Y1449" i="2" s="1"/>
  <c r="X1057" i="2"/>
  <c r="Y1057" i="2" s="1"/>
  <c r="X1810" i="2"/>
  <c r="Y1810" i="2" s="1"/>
  <c r="X1455" i="2"/>
  <c r="Y1455" i="2" s="1"/>
  <c r="X655" i="2"/>
  <c r="Y655" i="2" s="1"/>
  <c r="X525" i="2"/>
  <c r="Y525" i="2" s="1"/>
  <c r="X1887" i="2"/>
  <c r="Y1887" i="2" s="1"/>
  <c r="X1986" i="2"/>
  <c r="Y1986" i="2" s="1"/>
  <c r="X162" i="2"/>
  <c r="Y162" i="2" s="1"/>
  <c r="X181" i="2"/>
  <c r="Y181" i="2" s="1"/>
  <c r="X476" i="2"/>
  <c r="Y476" i="2" s="1"/>
  <c r="X527" i="2"/>
  <c r="Y527" i="2" s="1"/>
  <c r="X1850" i="2"/>
  <c r="Y1850" i="2" s="1"/>
  <c r="X1383" i="2"/>
  <c r="Y1383" i="2" s="1"/>
  <c r="Y796" i="2"/>
  <c r="Y1052" i="2"/>
  <c r="Y1388" i="2"/>
  <c r="Y1807" i="2"/>
  <c r="Y909" i="2"/>
  <c r="Y333" i="2"/>
  <c r="Y528" i="2"/>
  <c r="Y730" i="2"/>
  <c r="Y798" i="2"/>
  <c r="Y1560" i="2"/>
  <c r="Y959" i="2"/>
  <c r="Y1431" i="2"/>
  <c r="Y206" i="2"/>
  <c r="Y1138" i="2"/>
  <c r="Y1428" i="2"/>
  <c r="Y1989" i="2"/>
  <c r="X955" i="2"/>
  <c r="Y955" i="2" s="1"/>
  <c r="X1501" i="2"/>
  <c r="Y1501" i="2" s="1"/>
  <c r="X1333" i="2"/>
  <c r="Y1333" i="2" s="1"/>
  <c r="X577" i="2"/>
  <c r="Y577" i="2" s="1"/>
  <c r="X458" i="2"/>
  <c r="Y458" i="2" s="1"/>
  <c r="X1315" i="2"/>
  <c r="Y1315" i="2" s="1"/>
  <c r="X1171" i="2"/>
  <c r="Y1171" i="2" s="1"/>
  <c r="X70" i="2"/>
  <c r="Y70" i="2" s="1"/>
  <c r="X111" i="2"/>
  <c r="Y111" i="2" s="1"/>
  <c r="X96" i="2"/>
  <c r="Y96" i="2" s="1"/>
  <c r="X864" i="2"/>
  <c r="Y864" i="2" s="1"/>
  <c r="X1184" i="2"/>
  <c r="Y1184" i="2" s="1"/>
  <c r="X657" i="2"/>
  <c r="Y657" i="2" s="1"/>
  <c r="X1017" i="2"/>
  <c r="Y1017" i="2" s="1"/>
  <c r="X255" i="2"/>
  <c r="Y255" i="2" s="1"/>
  <c r="X962" i="2"/>
  <c r="Y962" i="2" s="1"/>
  <c r="X1062" i="2"/>
  <c r="Y1062" i="2" s="1"/>
  <c r="X1549" i="2"/>
  <c r="Y1549" i="2" s="1"/>
  <c r="X1504" i="2"/>
  <c r="Y1504" i="2" s="1"/>
  <c r="X1114" i="2"/>
  <c r="Y1114" i="2" s="1"/>
  <c r="X68" i="2"/>
  <c r="Y68" i="2" s="1"/>
  <c r="X773" i="2"/>
  <c r="Y773" i="2" s="1"/>
  <c r="X1347" i="2"/>
  <c r="Y1347" i="2" s="1"/>
  <c r="X1045" i="2"/>
  <c r="Y1045" i="2" s="1"/>
  <c r="X1286" i="2"/>
  <c r="Y1286" i="2" s="1"/>
  <c r="X893" i="2"/>
  <c r="Y893" i="2" s="1"/>
  <c r="X1490" i="2"/>
  <c r="Y1490" i="2" s="1"/>
  <c r="X1054" i="2"/>
  <c r="Y1054" i="2" s="1"/>
  <c r="X509" i="2"/>
  <c r="Y509" i="2" s="1"/>
  <c r="X447" i="2"/>
  <c r="X1696" i="2"/>
  <c r="Y1696" i="2" s="1"/>
  <c r="X1418" i="2"/>
  <c r="Y1418" i="2" s="1"/>
  <c r="X1153" i="2"/>
  <c r="Y1153" i="2" s="1"/>
  <c r="X610" i="2"/>
  <c r="Y610" i="2" s="1"/>
  <c r="X900" i="2"/>
  <c r="Y900" i="2" s="1"/>
  <c r="Y183" i="2"/>
  <c r="Y488" i="2"/>
  <c r="Y1334" i="2"/>
  <c r="Y1129" i="2"/>
  <c r="Y831" i="2"/>
  <c r="Y1695" i="2"/>
  <c r="Y1865" i="2"/>
  <c r="Y161" i="2"/>
  <c r="Y329" i="2"/>
  <c r="Y523" i="2"/>
  <c r="Y1659" i="2"/>
  <c r="Y947" i="2"/>
  <c r="Y708" i="2"/>
  <c r="Y602" i="2"/>
  <c r="Y704" i="2"/>
  <c r="Y842" i="2"/>
  <c r="Y638" i="2"/>
  <c r="Y899" i="2"/>
  <c r="Y980" i="2"/>
  <c r="Y1407" i="2"/>
  <c r="Y1096" i="2"/>
  <c r="Y487" i="2"/>
  <c r="Y447" i="2"/>
  <c r="Y1494" i="2"/>
  <c r="Y1359" i="2"/>
  <c r="Y1873" i="2"/>
  <c r="Y1380" i="2"/>
  <c r="Y385" i="2"/>
  <c r="Y981" i="2"/>
  <c r="Y1320" i="2"/>
  <c r="Y1558" i="2"/>
  <c r="Y1018" i="2"/>
  <c r="Y153" i="2"/>
  <c r="Y700" i="2"/>
  <c r="Y1877" i="2"/>
  <c r="Y489" i="2"/>
  <c r="Y1071" i="2"/>
  <c r="Y1391" i="2"/>
  <c r="Y1631" i="2"/>
  <c r="Y999" i="2"/>
  <c r="Y1014" i="2"/>
  <c r="Y236" i="2"/>
  <c r="Y1317" i="2"/>
  <c r="Y264" i="2"/>
  <c r="Y1262" i="2"/>
  <c r="Y1639" i="2"/>
  <c r="Y1716" i="2"/>
  <c r="Y1445" i="2"/>
  <c r="Y1126" i="2"/>
  <c r="Y173" i="2"/>
  <c r="Y905" i="2"/>
  <c r="Y1311" i="2"/>
  <c r="Y1379" i="2"/>
  <c r="Y1520" i="2"/>
  <c r="Y1477" i="2"/>
  <c r="Y1495" i="2"/>
  <c r="Y673" i="2"/>
  <c r="Y143" i="2"/>
  <c r="Y1984" i="2"/>
  <c r="Y1464" i="2"/>
  <c r="Y852" i="2"/>
  <c r="Y813" i="2"/>
  <c r="Y1042" i="2"/>
  <c r="Y1224" i="2"/>
  <c r="Y532" i="2"/>
  <c r="Y1950" i="2"/>
  <c r="Y2009" i="2"/>
  <c r="Y1938" i="2"/>
  <c r="Y953" i="2"/>
  <c r="Y1201" i="2"/>
  <c r="Y1910" i="2"/>
  <c r="Y707" i="2"/>
  <c r="Y131" i="2"/>
  <c r="Y72" i="2"/>
  <c r="Y1295" i="2"/>
  <c r="Y235" i="2"/>
  <c r="Y626" i="2"/>
  <c r="Y1749" i="2"/>
  <c r="Y1902" i="2"/>
  <c r="Y1640" i="2"/>
  <c r="Y1896" i="2"/>
  <c r="Y1975" i="2"/>
  <c r="Y960" i="2"/>
  <c r="Y1782" i="2"/>
  <c r="Y1401" i="2"/>
  <c r="Y323" i="2"/>
  <c r="Y1844" i="2"/>
  <c r="Y13" i="2"/>
  <c r="Y1424" i="2"/>
  <c r="U1223" i="2"/>
  <c r="U1747" i="2"/>
  <c r="U1908" i="2"/>
  <c r="U781" i="2"/>
  <c r="X781" i="2" s="1"/>
  <c r="Y781" i="2" s="1"/>
  <c r="U827" i="2"/>
  <c r="U1581" i="2"/>
  <c r="U1728" i="2"/>
  <c r="U1758" i="2"/>
  <c r="X1758" i="2" s="1"/>
  <c r="Y1758" i="2" s="1"/>
  <c r="U454" i="2"/>
  <c r="U1361" i="2"/>
  <c r="U1230" i="2"/>
  <c r="U910" i="2"/>
  <c r="X910" i="2" s="1"/>
  <c r="Y910" i="2" s="1"/>
  <c r="X563" i="2"/>
  <c r="Y563" i="2" s="1"/>
  <c r="X1339" i="2"/>
  <c r="Y1339" i="2" s="1"/>
  <c r="X650" i="2"/>
  <c r="Y650" i="2" s="1"/>
  <c r="X1724" i="2"/>
  <c r="Y1724" i="2" s="1"/>
  <c r="X126" i="2"/>
  <c r="Y126" i="2" s="1"/>
  <c r="U330" i="2"/>
  <c r="X330" i="2" s="1"/>
  <c r="Y330" i="2" s="1"/>
  <c r="U1587" i="2"/>
  <c r="X1587" i="2" s="1"/>
  <c r="Y1587" i="2" s="1"/>
  <c r="U1991" i="2"/>
  <c r="X1991" i="2" s="1"/>
  <c r="Y1991" i="2" s="1"/>
  <c r="U1229" i="2"/>
  <c r="X1229" i="2" s="1"/>
  <c r="Y1229" i="2" s="1"/>
  <c r="X1386" i="2"/>
  <c r="Y1386" i="2" s="1"/>
  <c r="X1132" i="2"/>
  <c r="Y1132" i="2" s="1"/>
  <c r="X1484" i="2"/>
  <c r="Y1484" i="2" s="1"/>
  <c r="X1972" i="2"/>
  <c r="Y1972" i="2" s="1"/>
  <c r="X1672" i="2"/>
  <c r="Y1672" i="2" s="1"/>
  <c r="U742" i="2"/>
  <c r="X742" i="2" s="1"/>
  <c r="Y742" i="2" s="1"/>
  <c r="U1031" i="2"/>
  <c r="X1031" i="2" s="1"/>
  <c r="Y1031" i="2" s="1"/>
  <c r="U1039" i="2"/>
  <c r="X1039" i="2" s="1"/>
  <c r="Y1039" i="2" s="1"/>
  <c r="U951" i="2"/>
  <c r="U1519" i="2"/>
  <c r="U851" i="2"/>
  <c r="U364" i="2"/>
  <c r="U359" i="2"/>
  <c r="U670" i="2"/>
  <c r="U895" i="2"/>
  <c r="X83" i="2"/>
  <c r="Y83" i="2" s="1"/>
  <c r="X641" i="2"/>
  <c r="Y641" i="2" s="1"/>
  <c r="X932" i="2"/>
  <c r="Y932" i="2" s="1"/>
  <c r="U17" i="2"/>
  <c r="X17" i="2" s="1"/>
  <c r="Y17" i="2" s="1"/>
  <c r="U113" i="2"/>
  <c r="U66" i="2"/>
  <c r="U322" i="2"/>
  <c r="U281" i="2"/>
  <c r="U403" i="2"/>
  <c r="U1051" i="2"/>
  <c r="U1571" i="2"/>
  <c r="U674" i="2"/>
  <c r="X674" i="2" s="1"/>
  <c r="Y674" i="2" s="1"/>
  <c r="U795" i="2"/>
  <c r="U1795" i="2"/>
  <c r="U660" i="2"/>
  <c r="U924" i="2"/>
  <c r="U1180" i="2"/>
  <c r="U571" i="2"/>
  <c r="U1595" i="2"/>
  <c r="U1260" i="2"/>
  <c r="U1532" i="2"/>
  <c r="U1788" i="2"/>
  <c r="U1573" i="2"/>
  <c r="U1837" i="2"/>
  <c r="U11" i="2"/>
  <c r="U356" i="2"/>
  <c r="U252" i="2"/>
  <c r="U1983" i="2"/>
  <c r="X1983" i="2" s="1"/>
  <c r="Y1983" i="2" s="1"/>
  <c r="U1720" i="2"/>
  <c r="U1976" i="2"/>
  <c r="U1257" i="2"/>
  <c r="U325" i="2"/>
  <c r="U1213" i="2"/>
  <c r="U389" i="2"/>
  <c r="U1101" i="2"/>
  <c r="X1101" i="2" s="1"/>
  <c r="Y1101" i="2" s="1"/>
  <c r="U77" i="2"/>
  <c r="X77" i="2" s="1"/>
  <c r="Y77" i="2" s="1"/>
  <c r="U581" i="2"/>
  <c r="U95" i="2"/>
  <c r="U351" i="2"/>
  <c r="U144" i="2"/>
  <c r="U400" i="2"/>
  <c r="U656" i="2"/>
  <c r="U912" i="2"/>
  <c r="U1168" i="2"/>
  <c r="U1726" i="2"/>
  <c r="U190" i="2"/>
  <c r="U446" i="2"/>
  <c r="X446" i="2" s="1"/>
  <c r="Y446" i="2" s="1"/>
  <c r="U1814" i="2"/>
  <c r="U623" i="2"/>
  <c r="U2000" i="2"/>
  <c r="U705" i="2"/>
  <c r="X705" i="2" s="1"/>
  <c r="Y705" i="2" s="1"/>
  <c r="U993" i="2"/>
  <c r="X993" i="2" s="1"/>
  <c r="Y993" i="2" s="1"/>
  <c r="U1353" i="2"/>
  <c r="U1633" i="2"/>
  <c r="U1889" i="2"/>
  <c r="X1889" i="2" s="1"/>
  <c r="Y1889" i="2" s="1"/>
  <c r="U858" i="2"/>
  <c r="U1122" i="2"/>
  <c r="U1378" i="2"/>
  <c r="U1682" i="2"/>
  <c r="U1946" i="2"/>
  <c r="X1946" i="2" s="1"/>
  <c r="Y1946" i="2" s="1"/>
  <c r="U654" i="2"/>
  <c r="U1222" i="2"/>
  <c r="U1678" i="2"/>
  <c r="U1327" i="2"/>
  <c r="U1679" i="2"/>
  <c r="U1687" i="2"/>
  <c r="U982" i="2"/>
  <c r="U145" i="2"/>
  <c r="U259" i="2"/>
  <c r="U828" i="2"/>
  <c r="U1675" i="2"/>
  <c r="U1628" i="2"/>
  <c r="U1541" i="2"/>
  <c r="U116" i="2"/>
  <c r="U1293" i="2"/>
  <c r="U1703" i="2"/>
  <c r="U436" i="2"/>
  <c r="U732" i="2"/>
  <c r="U996" i="2"/>
  <c r="U682" i="2"/>
  <c r="X787" i="2"/>
  <c r="Y787" i="2" s="1"/>
  <c r="U1787" i="2"/>
  <c r="U1860" i="2"/>
  <c r="U1645" i="2"/>
  <c r="U1909" i="2"/>
  <c r="U260" i="2"/>
  <c r="U1743" i="2"/>
  <c r="U401" i="2"/>
  <c r="U1711" i="2"/>
  <c r="U661" i="2"/>
  <c r="U1373" i="2"/>
  <c r="U1237" i="2"/>
  <c r="X229" i="2"/>
  <c r="Y229" i="2" s="1"/>
  <c r="U167" i="2"/>
  <c r="U423" i="2"/>
  <c r="U216" i="2"/>
  <c r="U472" i="2"/>
  <c r="U984" i="2"/>
  <c r="X6" i="2"/>
  <c r="Y6" i="2" s="1"/>
  <c r="U262" i="2"/>
  <c r="U1246" i="2"/>
  <c r="U1958" i="2"/>
  <c r="U695" i="2"/>
  <c r="U793" i="2"/>
  <c r="X1967" i="2"/>
  <c r="Y1967" i="2" s="1"/>
  <c r="X413" i="2"/>
  <c r="Y413" i="2" s="1"/>
  <c r="X1190" i="2"/>
  <c r="Y1190" i="2" s="1"/>
  <c r="U1158" i="2"/>
  <c r="U1591" i="2"/>
  <c r="U628" i="2"/>
  <c r="U1933" i="2"/>
  <c r="U21" i="2"/>
  <c r="U668" i="2"/>
  <c r="U1540" i="2"/>
  <c r="U103" i="2"/>
  <c r="U1641" i="2"/>
  <c r="U93" i="2"/>
  <c r="X93" i="2" s="1"/>
  <c r="Y93" i="2" s="1"/>
  <c r="U408" i="2"/>
  <c r="X408" i="2" s="1"/>
  <c r="Y408" i="2" s="1"/>
  <c r="X514" i="2"/>
  <c r="Y514" i="2" s="1"/>
  <c r="X1683" i="2"/>
  <c r="Y1683" i="2" s="1"/>
  <c r="X860" i="2"/>
  <c r="Y860" i="2" s="1"/>
  <c r="X53" i="2"/>
  <c r="Y53" i="2" s="1"/>
  <c r="X80" i="2"/>
  <c r="Y80" i="2" s="1"/>
  <c r="X794" i="2"/>
  <c r="Y794" i="2" s="1"/>
  <c r="U74" i="2"/>
  <c r="X74" i="2" s="1"/>
  <c r="Y74" i="2" s="1"/>
  <c r="U1067" i="2"/>
  <c r="X1067" i="2" s="1"/>
  <c r="Y1067" i="2" s="1"/>
  <c r="X1980" i="2"/>
  <c r="Y1980" i="2" s="1"/>
  <c r="X1845" i="2"/>
  <c r="Y1845" i="2" s="1"/>
  <c r="U1176" i="2"/>
  <c r="X1176" i="2" s="1"/>
  <c r="Y1176" i="2" s="1"/>
  <c r="U631" i="2"/>
  <c r="X631" i="2" s="1"/>
  <c r="Y631" i="2" s="1"/>
  <c r="U1550" i="2"/>
  <c r="U1615" i="2"/>
  <c r="U1796" i="2"/>
  <c r="U1345" i="2"/>
  <c r="U974" i="2"/>
  <c r="U1607" i="2"/>
  <c r="X49" i="2"/>
  <c r="Y49" i="2" s="1"/>
  <c r="X579" i="2"/>
  <c r="Y579" i="2" s="1"/>
  <c r="X461" i="2"/>
  <c r="Y461" i="2" s="1"/>
  <c r="X1281" i="2"/>
  <c r="Y1281" i="2" s="1"/>
  <c r="X582" i="2"/>
  <c r="Y582" i="2" s="1"/>
  <c r="X595" i="2"/>
  <c r="Y595" i="2" s="1"/>
  <c r="X365" i="2"/>
  <c r="Y365" i="2" s="1"/>
  <c r="X1117" i="2"/>
  <c r="Y1117" i="2" s="1"/>
  <c r="U1001" i="2"/>
  <c r="X1001" i="2" s="1"/>
  <c r="Y1001" i="2" s="1"/>
  <c r="U1130" i="2"/>
  <c r="X1130" i="2" s="1"/>
  <c r="Y1130" i="2" s="1"/>
  <c r="U966" i="2"/>
  <c r="X966" i="2" s="1"/>
  <c r="Y966" i="2" s="1"/>
  <c r="U1500" i="2"/>
  <c r="X1500" i="2" s="1"/>
  <c r="Y1500" i="2" s="1"/>
  <c r="U1752" i="2"/>
  <c r="U337" i="2"/>
  <c r="U1897" i="2"/>
  <c r="X177" i="2"/>
  <c r="Y177" i="2" s="1"/>
  <c r="X987" i="2"/>
  <c r="Y987" i="2" s="1"/>
  <c r="X355" i="2"/>
  <c r="Y355" i="2" s="1"/>
  <c r="X92" i="2"/>
  <c r="Y92" i="2" s="1"/>
  <c r="X592" i="2"/>
  <c r="Y592" i="2" s="1"/>
  <c r="U121" i="2"/>
  <c r="X121" i="2" s="1"/>
  <c r="U427" i="2"/>
  <c r="X427" i="2" s="1"/>
  <c r="Y427" i="2" s="1"/>
  <c r="X372" i="2"/>
  <c r="Y372" i="2" s="1"/>
  <c r="X231" i="2"/>
  <c r="Y231" i="2" s="1"/>
  <c r="U1954" i="2"/>
  <c r="X1954" i="2" s="1"/>
  <c r="Y1954" i="2" s="1"/>
  <c r="U878" i="2"/>
  <c r="U759" i="2"/>
  <c r="U1827" i="2"/>
  <c r="U605" i="2"/>
  <c r="U198" i="2"/>
  <c r="X198" i="2" s="1"/>
  <c r="Y198" i="2" s="1"/>
  <c r="U751" i="2"/>
  <c r="X258" i="2"/>
  <c r="Y258" i="2" s="1"/>
  <c r="X1163" i="2"/>
  <c r="Y1163" i="2" s="1"/>
  <c r="X2012" i="2"/>
  <c r="Y2012" i="2" s="1"/>
  <c r="X1073" i="2"/>
  <c r="Y1073" i="2" s="1"/>
  <c r="X382" i="2"/>
  <c r="Y382" i="2" s="1"/>
  <c r="X421" i="2"/>
  <c r="Y421" i="2" s="1"/>
  <c r="X326" i="2"/>
  <c r="Y326" i="2" s="1"/>
  <c r="X1830" i="2"/>
  <c r="Y1830" i="2" s="1"/>
  <c r="X395" i="2"/>
  <c r="Y395" i="2" s="1"/>
  <c r="X1412" i="2"/>
  <c r="Y1412" i="2" s="1"/>
  <c r="X1600" i="2"/>
  <c r="Y1600" i="2" s="1"/>
  <c r="X349" i="2"/>
  <c r="Y349" i="2" s="1"/>
  <c r="X1304" i="2"/>
  <c r="Y1304" i="2" s="1"/>
  <c r="X1209" i="2"/>
  <c r="Y1209" i="2" s="1"/>
  <c r="U1762" i="2"/>
  <c r="X1762" i="2" s="1"/>
  <c r="Y1762" i="2" s="1"/>
  <c r="X526" i="2"/>
  <c r="Y526" i="2" s="1"/>
  <c r="X2003" i="2"/>
  <c r="Y2003" i="2" s="1"/>
  <c r="X876" i="2"/>
  <c r="Y876" i="2" s="1"/>
  <c r="X1212" i="2"/>
  <c r="Y1212" i="2" s="1"/>
  <c r="X1789" i="2"/>
  <c r="Y1789" i="2" s="1"/>
  <c r="X1919" i="2"/>
  <c r="Y1919" i="2" s="1"/>
  <c r="U78" i="2"/>
  <c r="X78" i="2" s="1"/>
  <c r="Y78" i="2" s="1"/>
  <c r="U511" i="2"/>
  <c r="X511" i="2" s="1"/>
  <c r="Y511" i="2" s="1"/>
  <c r="X801" i="2"/>
  <c r="Y801" i="2" s="1"/>
  <c r="X1047" i="2"/>
  <c r="Y1047" i="2" s="1"/>
  <c r="X1543" i="2"/>
  <c r="Y1543" i="2" s="1"/>
  <c r="X733" i="2"/>
  <c r="Y733" i="2" s="1"/>
  <c r="U1432" i="2"/>
  <c r="X1432" i="2" s="1"/>
  <c r="Y1432" i="2" s="1"/>
  <c r="X711" i="2"/>
  <c r="Y711" i="2" s="1"/>
  <c r="U535" i="2"/>
  <c r="X535" i="2" s="1"/>
  <c r="Y535" i="2" s="1"/>
  <c r="X1474" i="2"/>
  <c r="Y1474" i="2" s="1"/>
  <c r="X1691" i="2"/>
  <c r="Y1691" i="2" s="1"/>
  <c r="X734" i="2"/>
  <c r="Y734" i="2" s="1"/>
  <c r="U815" i="2"/>
  <c r="U1103" i="2"/>
  <c r="U1046" i="2"/>
  <c r="U666" i="2"/>
  <c r="U564" i="2"/>
  <c r="U388" i="2"/>
  <c r="U361" i="2"/>
  <c r="U277" i="2"/>
  <c r="U1859" i="2"/>
  <c r="U419" i="2"/>
  <c r="U1187" i="2"/>
  <c r="U548" i="2"/>
  <c r="U812" i="2"/>
  <c r="X812" i="2" s="1"/>
  <c r="Y812" i="2" s="1"/>
  <c r="U1068" i="2"/>
  <c r="U187" i="2"/>
  <c r="U1243" i="2"/>
  <c r="U444" i="2"/>
  <c r="U1420" i="2"/>
  <c r="U1676" i="2"/>
  <c r="U1996" i="2"/>
  <c r="U1717" i="2"/>
  <c r="U1981" i="2"/>
  <c r="U1606" i="2"/>
  <c r="U308" i="2"/>
  <c r="U1855" i="2"/>
  <c r="U1608" i="2"/>
  <c r="U1864" i="2"/>
  <c r="U769" i="2"/>
  <c r="U1847" i="2"/>
  <c r="X1847" i="2" s="1"/>
  <c r="Y1847" i="2" s="1"/>
  <c r="U1525" i="2"/>
  <c r="U1365" i="2"/>
  <c r="U239" i="2"/>
  <c r="U32" i="2"/>
  <c r="U544" i="2"/>
  <c r="U1056" i="2"/>
  <c r="U334" i="2"/>
  <c r="U1542" i="2"/>
  <c r="X1542" i="2" s="1"/>
  <c r="Y1542" i="2" s="1"/>
  <c r="U975" i="2"/>
  <c r="U873" i="2"/>
  <c r="U1777" i="2"/>
  <c r="U746" i="2"/>
  <c r="U1010" i="2"/>
  <c r="U1266" i="2"/>
  <c r="U1962" i="2"/>
  <c r="U1350" i="2"/>
  <c r="U1299" i="2"/>
  <c r="U1869" i="2"/>
  <c r="U140" i="2"/>
  <c r="U1944" i="2"/>
  <c r="U137" i="2"/>
  <c r="U90" i="2"/>
  <c r="U346" i="2"/>
  <c r="U1099" i="2"/>
  <c r="X1099" i="2" s="1"/>
  <c r="Y1099" i="2" s="1"/>
  <c r="U938" i="2"/>
  <c r="X938" i="2" s="1"/>
  <c r="Y938" i="2" s="1"/>
  <c r="U883" i="2"/>
  <c r="U1875" i="2"/>
  <c r="U684" i="2"/>
  <c r="U651" i="2"/>
  <c r="U1651" i="2"/>
  <c r="U1284" i="2"/>
  <c r="U1556" i="2"/>
  <c r="U1812" i="2"/>
  <c r="U1597" i="2"/>
  <c r="U1861" i="2"/>
  <c r="X1861" i="2" s="1"/>
  <c r="Y1861" i="2" s="1"/>
  <c r="U28" i="2"/>
  <c r="U3" i="2"/>
  <c r="U348" i="2"/>
  <c r="U1999" i="2"/>
  <c r="U1744" i="2"/>
  <c r="U1609" i="2"/>
  <c r="U445" i="2"/>
  <c r="U1269" i="2"/>
  <c r="U477" i="2"/>
  <c r="U1149" i="2"/>
  <c r="U637" i="2"/>
  <c r="U119" i="2"/>
  <c r="U375" i="2"/>
  <c r="U168" i="2"/>
  <c r="U424" i="2"/>
  <c r="U680" i="2"/>
  <c r="U936" i="2"/>
  <c r="U1192" i="2"/>
  <c r="U1822" i="2"/>
  <c r="U630" i="2"/>
  <c r="U1862" i="2"/>
  <c r="U647" i="2"/>
  <c r="U473" i="2"/>
  <c r="X473" i="2" s="1"/>
  <c r="Y473" i="2" s="1"/>
  <c r="U1041" i="2"/>
  <c r="U1377" i="2"/>
  <c r="U1657" i="2"/>
  <c r="U1913" i="2"/>
  <c r="U1714" i="2"/>
  <c r="U1970" i="2"/>
  <c r="U990" i="2"/>
  <c r="U1254" i="2"/>
  <c r="X1254" i="2" s="1"/>
  <c r="Y1254" i="2" s="1"/>
  <c r="U767" i="2"/>
  <c r="U1055" i="2"/>
  <c r="U1375" i="2"/>
  <c r="U1376" i="2"/>
  <c r="X1376" i="2" s="1"/>
  <c r="Y1376" i="2" s="1"/>
  <c r="U98" i="2"/>
  <c r="U354" i="2"/>
  <c r="U1115" i="2"/>
  <c r="U683" i="2"/>
  <c r="X683" i="2" s="1"/>
  <c r="Y683" i="2" s="1"/>
  <c r="U892" i="2"/>
  <c r="U1507" i="2"/>
  <c r="U985" i="2"/>
  <c r="U25" i="2"/>
  <c r="X25" i="2" s="1"/>
  <c r="Y25" i="2" s="1"/>
  <c r="U234" i="2"/>
  <c r="U490" i="2"/>
  <c r="U195" i="2"/>
  <c r="U1387" i="2"/>
  <c r="X1387" i="2" s="1"/>
  <c r="Y1387" i="2" s="1"/>
  <c r="U1915" i="2"/>
  <c r="U1259" i="2"/>
  <c r="X836" i="2"/>
  <c r="Y836" i="2" s="1"/>
  <c r="U1092" i="2"/>
  <c r="X1092" i="2" s="1"/>
  <c r="Y1092" i="2" s="1"/>
  <c r="U267" i="2"/>
  <c r="X267" i="2" s="1"/>
  <c r="Y267" i="2" s="1"/>
  <c r="U1331" i="2"/>
  <c r="U500" i="2"/>
  <c r="U1444" i="2"/>
  <c r="X1444" i="2" s="1"/>
  <c r="Y1444" i="2" s="1"/>
  <c r="U1700" i="2"/>
  <c r="X1700" i="2" s="1"/>
  <c r="Y1700" i="2" s="1"/>
  <c r="U1741" i="2"/>
  <c r="U2005" i="2"/>
  <c r="U396" i="2"/>
  <c r="X396" i="2" s="1"/>
  <c r="Y396" i="2" s="1"/>
  <c r="U1895" i="2"/>
  <c r="X1895" i="2" s="1"/>
  <c r="Y1895" i="2" s="1"/>
  <c r="U1632" i="2"/>
  <c r="U1888" i="2"/>
  <c r="U1009" i="2"/>
  <c r="X1009" i="2" s="1"/>
  <c r="Y1009" i="2" s="1"/>
  <c r="U957" i="2"/>
  <c r="X957" i="2" s="1"/>
  <c r="Y957" i="2" s="1"/>
  <c r="U1413" i="2"/>
  <c r="U7" i="2"/>
  <c r="U263" i="2"/>
  <c r="X263" i="2" s="1"/>
  <c r="Y263" i="2" s="1"/>
  <c r="U312" i="2"/>
  <c r="X312" i="2" s="1"/>
  <c r="Y312" i="2" s="1"/>
  <c r="U824" i="2"/>
  <c r="U1080" i="2"/>
  <c r="U102" i="2"/>
  <c r="X102" i="2" s="1"/>
  <c r="U1590" i="2"/>
  <c r="X1590" i="2" s="1"/>
  <c r="Y1590" i="2" s="1"/>
  <c r="U1335" i="2"/>
  <c r="U897" i="2"/>
  <c r="U1801" i="2"/>
  <c r="X1801" i="2" s="1"/>
  <c r="Y1801" i="2" s="1"/>
  <c r="U770" i="2"/>
  <c r="X770" i="2" s="1"/>
  <c r="Y770" i="2" s="1"/>
  <c r="U1034" i="2"/>
  <c r="U1290" i="2"/>
  <c r="U558" i="2"/>
  <c r="X558" i="2" s="1"/>
  <c r="Y558" i="2" s="1"/>
  <c r="U846" i="2"/>
  <c r="X846" i="2" s="1"/>
  <c r="Y846" i="2" s="1"/>
  <c r="X1502" i="2"/>
  <c r="Y1502" i="2" s="1"/>
  <c r="U927" i="2"/>
  <c r="U1199" i="2"/>
  <c r="U1559" i="2"/>
  <c r="U63" i="2"/>
  <c r="U48" i="2"/>
  <c r="U624" i="2"/>
  <c r="U1374" i="2"/>
  <c r="U1750" i="2"/>
  <c r="U889" i="2"/>
  <c r="U1722" i="2"/>
  <c r="U1551" i="2"/>
  <c r="U1215" i="2"/>
  <c r="X319" i="2"/>
  <c r="Y319" i="2" s="1"/>
  <c r="U432" i="2"/>
  <c r="U545" i="2"/>
  <c r="X545" i="2" s="1"/>
  <c r="Y545" i="2" s="1"/>
  <c r="U1521" i="2"/>
  <c r="X1521" i="2" s="1"/>
  <c r="Y1521" i="2" s="1"/>
  <c r="U758" i="2"/>
  <c r="U1063" i="2"/>
  <c r="U1426" i="2"/>
  <c r="X1426" i="2" s="1"/>
  <c r="Y1426" i="2" s="1"/>
  <c r="U1206" i="2"/>
  <c r="U1306" i="2"/>
  <c r="U1022" i="2"/>
  <c r="X269" i="2"/>
  <c r="Y269" i="2" s="1"/>
  <c r="U1072" i="2"/>
  <c r="X1072" i="2" s="1"/>
  <c r="Y1072" i="2" s="1"/>
  <c r="U1398" i="2"/>
  <c r="U1346" i="2"/>
  <c r="U838" i="2"/>
  <c r="U1127" i="2"/>
  <c r="X1994" i="2"/>
  <c r="Y1994" i="2" s="1"/>
  <c r="U935" i="2"/>
  <c r="U591" i="2"/>
  <c r="U1921" i="2"/>
  <c r="X1921" i="2" s="1"/>
  <c r="Y1921" i="2" s="1"/>
  <c r="U1914" i="2"/>
  <c r="U919" i="2"/>
  <c r="U502" i="2"/>
  <c r="U2002" i="2"/>
  <c r="X2002" i="2" s="1"/>
  <c r="Y2002" i="2" s="1"/>
  <c r="U1178" i="2"/>
  <c r="U1194" i="2"/>
  <c r="X1194" i="2" s="1"/>
  <c r="Y1194" i="2" s="1"/>
  <c r="U779" i="2"/>
  <c r="X779" i="2" s="1"/>
  <c r="Y779" i="2" s="1"/>
  <c r="U81" i="2"/>
  <c r="X81" i="2" s="1"/>
  <c r="Y81" i="2" s="1"/>
  <c r="X358" i="2"/>
  <c r="Y358" i="2" s="1"/>
  <c r="U467" i="2"/>
  <c r="X467" i="2" s="1"/>
  <c r="Y467" i="2" s="1"/>
  <c r="U948" i="2"/>
  <c r="X948" i="2" s="1"/>
  <c r="Y948" i="2" s="1"/>
  <c r="U353" i="2"/>
  <c r="X729" i="2"/>
  <c r="Y729" i="2" s="1"/>
  <c r="X67" i="2"/>
  <c r="Y67" i="2" s="1"/>
  <c r="U882" i="2"/>
  <c r="X882" i="2" s="1"/>
  <c r="Y882" i="2" s="1"/>
  <c r="U1136" i="2"/>
  <c r="X1136" i="2" s="1"/>
  <c r="Y1136" i="2" s="1"/>
  <c r="X1336" i="2"/>
  <c r="Y1336" i="2" s="1"/>
  <c r="X163" i="2"/>
  <c r="Y163" i="2" s="1"/>
  <c r="X1567" i="2"/>
  <c r="Y1567" i="2" s="1"/>
  <c r="X1517" i="2"/>
  <c r="Y1517" i="2" s="1"/>
  <c r="X536" i="2"/>
  <c r="Y536" i="2" s="1"/>
  <c r="X903" i="2"/>
  <c r="Y903" i="2" s="1"/>
  <c r="U930" i="2"/>
  <c r="X930" i="2" s="1"/>
  <c r="Y930" i="2" s="1"/>
  <c r="X1258" i="2"/>
  <c r="Y1258" i="2" s="1"/>
  <c r="U123" i="2"/>
  <c r="X123" i="2" s="1"/>
  <c r="Y123" i="2" s="1"/>
  <c r="X963" i="2"/>
  <c r="Y963" i="2" s="1"/>
  <c r="U1312" i="2"/>
  <c r="X1312" i="2" s="1"/>
  <c r="Y1312" i="2" s="1"/>
  <c r="X639" i="2"/>
  <c r="U593" i="2"/>
  <c r="X593" i="2" s="1"/>
  <c r="X1770" i="2"/>
  <c r="Y1770" i="2" s="1"/>
  <c r="X1234" i="2"/>
  <c r="Y1234" i="2" s="1"/>
  <c r="X1300" i="2"/>
  <c r="Y1300" i="2" s="1"/>
  <c r="X617" i="2"/>
  <c r="Y617" i="2" s="1"/>
  <c r="U1134" i="2"/>
  <c r="X1134" i="2" s="1"/>
  <c r="Y1134" i="2" s="1"/>
  <c r="X383" i="2"/>
  <c r="Y383" i="2" s="1"/>
  <c r="X1060" i="2"/>
  <c r="Y1060" i="2" s="1"/>
  <c r="X1973" i="2"/>
  <c r="Y1973" i="2" s="1"/>
  <c r="X925" i="2"/>
  <c r="Y925" i="2" s="1"/>
  <c r="X280" i="2"/>
  <c r="Y280" i="2" s="1"/>
  <c r="X503" i="2"/>
  <c r="Y503" i="2" s="1"/>
  <c r="U1961" i="2"/>
  <c r="X1961" i="2" s="1"/>
  <c r="Y1961" i="2" s="1"/>
  <c r="X1002" i="2"/>
  <c r="Y1002" i="2" s="1"/>
  <c r="U1326" i="2"/>
  <c r="X1326" i="2" s="1"/>
  <c r="Y1326" i="2" s="1"/>
  <c r="U466" i="2"/>
  <c r="X466" i="2" s="1"/>
  <c r="Y466" i="2" s="1"/>
  <c r="X291" i="2"/>
  <c r="Y291" i="2" s="1"/>
  <c r="X1395" i="2"/>
  <c r="Y1395" i="2" s="1"/>
  <c r="X411" i="2"/>
  <c r="Y411" i="2" s="1"/>
  <c r="X1740" i="2"/>
  <c r="Y1740" i="2" s="1"/>
  <c r="X164" i="2"/>
  <c r="Y164" i="2" s="1"/>
  <c r="X1928" i="2"/>
  <c r="Y1928" i="2" s="1"/>
  <c r="U869" i="2"/>
  <c r="X869" i="2" s="1"/>
  <c r="Y869" i="2" s="1"/>
  <c r="U288" i="2"/>
  <c r="X288" i="2" s="1"/>
  <c r="Y288" i="2" s="1"/>
  <c r="U1505" i="2"/>
  <c r="X1505" i="2" s="1"/>
  <c r="Y1505" i="2" s="1"/>
  <c r="X1368" i="2"/>
  <c r="Y1368" i="2" s="1"/>
  <c r="U1858" i="2"/>
  <c r="X1858" i="2" s="1"/>
  <c r="Y1858" i="2" s="1"/>
  <c r="U313" i="2"/>
  <c r="X313" i="2" s="1"/>
  <c r="Y313" i="2" s="1"/>
  <c r="X1148" i="2"/>
  <c r="Y1148" i="2" s="1"/>
  <c r="X1145" i="2"/>
  <c r="Y1145" i="2" s="1"/>
  <c r="X1211" i="2"/>
  <c r="Y1211" i="2" s="1"/>
  <c r="X1586" i="2"/>
  <c r="Y1586" i="2" s="1"/>
  <c r="X1324" i="2"/>
  <c r="Y1324" i="2" s="1"/>
  <c r="X1901" i="2"/>
  <c r="Y1901" i="2" s="1"/>
  <c r="X228" i="2"/>
  <c r="Y228" i="2" s="1"/>
  <c r="X52" i="2"/>
  <c r="Y52" i="2" s="1"/>
  <c r="X1528" i="2"/>
  <c r="Y1528" i="2" s="1"/>
  <c r="X1784" i="2"/>
  <c r="Y1784" i="2" s="1"/>
  <c r="X393" i="2"/>
  <c r="Y393" i="2" s="1"/>
  <c r="X1663" i="2"/>
  <c r="Y1663" i="2" s="1"/>
  <c r="X629" i="2"/>
  <c r="Y629" i="2" s="1"/>
  <c r="X1357" i="2"/>
  <c r="Y1357" i="2" s="1"/>
  <c r="X621" i="2"/>
  <c r="Y621" i="2" s="1"/>
  <c r="X1221" i="2"/>
  <c r="Y1221" i="2" s="1"/>
  <c r="X717" i="2"/>
  <c r="Y717" i="2" s="1"/>
  <c r="X159" i="2"/>
  <c r="Y159" i="2" s="1"/>
  <c r="X415" i="2"/>
  <c r="Y415" i="2" s="1"/>
  <c r="X208" i="2"/>
  <c r="Y208" i="2" s="1"/>
  <c r="X464" i="2"/>
  <c r="Y464" i="2" s="1"/>
  <c r="X720" i="2"/>
  <c r="Y720" i="2" s="1"/>
  <c r="X976" i="2"/>
  <c r="Y976" i="2" s="1"/>
  <c r="X1232" i="2"/>
  <c r="Y1232" i="2" s="1"/>
  <c r="X254" i="2"/>
  <c r="Y254" i="2" s="1"/>
  <c r="X958" i="2"/>
  <c r="Y958" i="2" s="1"/>
  <c r="X1942" i="2"/>
  <c r="Y1942" i="2" s="1"/>
  <c r="X1089" i="2"/>
  <c r="Y1089" i="2" s="1"/>
  <c r="X1697" i="2"/>
  <c r="Y1697" i="2" s="1"/>
  <c r="X1953" i="2"/>
  <c r="Y1953" i="2" s="1"/>
  <c r="X922" i="2"/>
  <c r="Y922" i="2" s="1"/>
  <c r="X1186" i="2"/>
  <c r="Y1186" i="2" s="1"/>
  <c r="X1458" i="2"/>
  <c r="Y1458" i="2" s="1"/>
  <c r="X1754" i="2"/>
  <c r="Y1754" i="2" s="1"/>
  <c r="X2010" i="2"/>
  <c r="Y2010" i="2" s="1"/>
  <c r="X726" i="2"/>
  <c r="Y726" i="2" s="1"/>
  <c r="X804" i="2"/>
  <c r="Y804" i="2" s="1"/>
  <c r="X1709" i="2"/>
  <c r="Y1709" i="2" s="1"/>
  <c r="X1839" i="2"/>
  <c r="Y1839" i="2" s="1"/>
  <c r="X24" i="2"/>
  <c r="Y24" i="2" s="1"/>
  <c r="X1526" i="2"/>
  <c r="Y1526" i="2" s="1"/>
  <c r="U1705" i="2"/>
  <c r="X1705" i="2" s="1"/>
  <c r="Y1705" i="2" s="1"/>
  <c r="X738" i="2"/>
  <c r="Y738" i="2" s="1"/>
  <c r="U1038" i="2"/>
  <c r="X1038" i="2" s="1"/>
  <c r="Y1038" i="2" s="1"/>
  <c r="U210" i="2"/>
  <c r="X210" i="2" s="1"/>
  <c r="Y210" i="2" s="1"/>
  <c r="X530" i="2"/>
  <c r="Y530" i="2" s="1"/>
  <c r="X1294" i="2"/>
  <c r="Y1294" i="2" s="1"/>
  <c r="X855" i="2"/>
  <c r="Y855" i="2" s="1"/>
  <c r="X425" i="2"/>
  <c r="Y425" i="2" s="1"/>
  <c r="X1402" i="2"/>
  <c r="Y1402" i="2" s="1"/>
  <c r="U1404" i="2"/>
  <c r="X1404" i="2" s="1"/>
  <c r="Y1404" i="2" s="1"/>
  <c r="U414" i="2"/>
  <c r="X414" i="2" s="1"/>
  <c r="Y414" i="2" s="1"/>
  <c r="U1282" i="2"/>
  <c r="X1282" i="2" s="1"/>
  <c r="Y1282" i="2" s="1"/>
  <c r="U459" i="2"/>
  <c r="U1816" i="2"/>
  <c r="X1816" i="2" s="1"/>
  <c r="Y1816" i="2" s="1"/>
  <c r="U220" i="2"/>
  <c r="U26" i="2"/>
  <c r="U538" i="2"/>
  <c r="U979" i="2"/>
  <c r="U562" i="2"/>
  <c r="U1419" i="2"/>
  <c r="U884" i="2"/>
  <c r="U1220" i="2"/>
  <c r="U1748" i="2"/>
  <c r="U1797" i="2"/>
  <c r="U188" i="2"/>
  <c r="U1137" i="2"/>
  <c r="U1037" i="2"/>
  <c r="U5" i="2"/>
  <c r="U55" i="2"/>
  <c r="U311" i="2"/>
  <c r="U616" i="2"/>
  <c r="U1342" i="2"/>
  <c r="U1734" i="2"/>
  <c r="U583" i="2"/>
  <c r="U1599" i="2"/>
  <c r="U945" i="2"/>
  <c r="U1849" i="2"/>
  <c r="U818" i="2"/>
  <c r="U1338" i="2"/>
  <c r="U606" i="2"/>
  <c r="U1598" i="2"/>
  <c r="U991" i="2"/>
  <c r="U1623" i="2"/>
  <c r="U249" i="2"/>
  <c r="U692" i="2"/>
  <c r="U690" i="2"/>
  <c r="U667" i="2"/>
  <c r="U492" i="2"/>
  <c r="U867" i="2"/>
  <c r="U1891" i="2"/>
  <c r="U1941" i="2"/>
  <c r="U1767" i="2"/>
  <c r="U1285" i="2"/>
  <c r="U455" i="2"/>
  <c r="U1272" i="2"/>
  <c r="U553" i="2"/>
  <c r="U494" i="2"/>
  <c r="U1135" i="2"/>
  <c r="U1729" i="2"/>
  <c r="U304" i="2"/>
  <c r="U1303" i="2"/>
  <c r="U486" i="2"/>
  <c r="U719" i="2"/>
  <c r="U1385" i="2"/>
  <c r="U1854" i="2"/>
  <c r="X1854" i="2" s="1"/>
  <c r="Y1854" i="2" s="1"/>
  <c r="X129" i="2"/>
  <c r="Y129" i="2" s="1"/>
  <c r="X338" i="2"/>
  <c r="Y338" i="2" s="1"/>
  <c r="X297" i="2"/>
  <c r="Y297" i="2" s="1"/>
  <c r="X443" i="2"/>
  <c r="Y443" i="2" s="1"/>
  <c r="X1083" i="2"/>
  <c r="Y1083" i="2" s="1"/>
  <c r="X1603" i="2"/>
  <c r="Y1603" i="2" s="1"/>
  <c r="X722" i="2"/>
  <c r="Y722" i="2" s="1"/>
  <c r="X859" i="2"/>
  <c r="Y859" i="2" s="1"/>
  <c r="X1851" i="2"/>
  <c r="Y1851" i="2" s="1"/>
  <c r="X676" i="2"/>
  <c r="Y676" i="2" s="1"/>
  <c r="X940" i="2"/>
  <c r="Y940" i="2" s="1"/>
  <c r="X1396" i="2"/>
  <c r="Y1396" i="2" s="1"/>
  <c r="X627" i="2"/>
  <c r="Y627" i="2" s="1"/>
  <c r="X1635" i="2"/>
  <c r="Y1635" i="2" s="1"/>
  <c r="X1276" i="2"/>
  <c r="Y1276" i="2" s="1"/>
  <c r="X1548" i="2"/>
  <c r="Y1548" i="2" s="1"/>
  <c r="X1804" i="2"/>
  <c r="Y1804" i="2" s="1"/>
  <c r="X1589" i="2"/>
  <c r="Y1589" i="2" s="1"/>
  <c r="X1853" i="2"/>
  <c r="Y1853" i="2" s="1"/>
  <c r="X75" i="2"/>
  <c r="Y75" i="2" s="1"/>
  <c r="X412" i="2"/>
  <c r="Y412" i="2" s="1"/>
  <c r="X316" i="2"/>
  <c r="Y316" i="2" s="1"/>
  <c r="X1998" i="2"/>
  <c r="Y1998" i="2" s="1"/>
  <c r="X1736" i="2"/>
  <c r="Y1736" i="2" s="1"/>
  <c r="X345" i="2"/>
  <c r="Y345" i="2" s="1"/>
  <c r="X1577" i="2"/>
  <c r="Y1577" i="2" s="1"/>
  <c r="X367" i="2"/>
  <c r="Y367" i="2" s="1"/>
  <c r="X462" i="2"/>
  <c r="Y462" i="2" s="1"/>
  <c r="X1905" i="2"/>
  <c r="Y1905" i="2" s="1"/>
  <c r="X9" i="2"/>
  <c r="Y9" i="2" s="1"/>
  <c r="X710" i="2"/>
  <c r="Y710" i="2" s="1"/>
  <c r="X1390" i="2"/>
  <c r="Y1390" i="2" s="1"/>
  <c r="X1671" i="2"/>
  <c r="Y1671" i="2" s="1"/>
  <c r="X94" i="2"/>
  <c r="Y94" i="2" s="1"/>
  <c r="X1786" i="2"/>
  <c r="Y1786" i="2" s="1"/>
  <c r="X1279" i="2"/>
  <c r="Y1279" i="2" s="1"/>
  <c r="U1636" i="2"/>
  <c r="X1636" i="2" s="1"/>
  <c r="Y1636" i="2" s="1"/>
  <c r="X440" i="2"/>
  <c r="Y440" i="2" s="1"/>
  <c r="X950" i="2"/>
  <c r="Y950" i="2" s="1"/>
  <c r="X240" i="2"/>
  <c r="Y240" i="2" s="1"/>
  <c r="X1061" i="2"/>
  <c r="Y1061" i="2" s="1"/>
  <c r="X1030" i="2"/>
  <c r="Y1030" i="2" s="1"/>
  <c r="X1883" i="2"/>
  <c r="Y1883" i="2" s="1"/>
  <c r="X1622" i="2"/>
  <c r="Y1622" i="2" s="1"/>
  <c r="X907" i="2"/>
  <c r="Y907" i="2" s="1"/>
  <c r="X243" i="2"/>
  <c r="Y243" i="2" s="1"/>
  <c r="X165" i="2"/>
  <c r="Y165" i="2" s="1"/>
  <c r="U1457" i="2"/>
  <c r="X1457" i="2" s="1"/>
  <c r="Y1457" i="2" s="1"/>
  <c r="X1808" i="2"/>
  <c r="Y1808" i="2" s="1"/>
  <c r="U1263" i="2"/>
  <c r="X1263" i="2" s="1"/>
  <c r="Y1263" i="2" s="1"/>
  <c r="X1084" i="2"/>
  <c r="Y1084" i="2" s="1"/>
  <c r="U1141" i="2"/>
  <c r="X1141" i="2" s="1"/>
  <c r="Y1141" i="2" s="1"/>
  <c r="U775" i="2"/>
  <c r="X775" i="2" s="1"/>
  <c r="Y775" i="2" s="1"/>
  <c r="X1000" i="2"/>
  <c r="Y1000" i="2" s="1"/>
  <c r="X1441" i="2"/>
  <c r="Y1441" i="2" s="1"/>
  <c r="U1182" i="2"/>
  <c r="X1182" i="2" s="1"/>
  <c r="Y1182" i="2" s="1"/>
  <c r="X1075" i="2"/>
  <c r="Y1075" i="2" s="1"/>
  <c r="U1794" i="2"/>
  <c r="X1794" i="2" s="1"/>
  <c r="Y1794" i="2" s="1"/>
  <c r="X1612" i="2"/>
  <c r="Y1612" i="2" s="1"/>
  <c r="X613" i="2"/>
  <c r="Y613" i="2" s="1"/>
  <c r="X1806" i="2"/>
  <c r="Y1806" i="2" s="1"/>
  <c r="X1369" i="2"/>
  <c r="Y1369" i="2" s="1"/>
  <c r="X1898" i="2"/>
  <c r="Y1898" i="2" s="1"/>
  <c r="U73" i="2"/>
  <c r="X73" i="2" s="1"/>
  <c r="Y73" i="2" s="1"/>
  <c r="X1738" i="2"/>
  <c r="Y1738" i="2" s="1"/>
  <c r="X774" i="2"/>
  <c r="Y774" i="2" s="1"/>
  <c r="X1399" i="2"/>
  <c r="Y1399" i="2" s="1"/>
  <c r="X1421" i="2"/>
  <c r="Y1421" i="2" s="1"/>
  <c r="X112" i="2"/>
  <c r="Y112" i="2" s="1"/>
  <c r="X1610" i="2"/>
  <c r="Y1610" i="2" s="1"/>
  <c r="X331" i="2"/>
  <c r="Y331" i="2" s="1"/>
  <c r="X1760" i="2"/>
  <c r="Y1760" i="2" s="1"/>
  <c r="X1095" i="2"/>
  <c r="Y1095" i="2" s="1"/>
  <c r="X803" i="2"/>
  <c r="Y803" i="2" s="1"/>
  <c r="X104" i="2"/>
  <c r="Y104" i="2" s="1"/>
  <c r="X1305" i="2"/>
  <c r="Y1305" i="2" s="1"/>
  <c r="X954" i="2"/>
  <c r="Y954" i="2" s="1"/>
  <c r="X426" i="2"/>
  <c r="Y426" i="2" s="1"/>
  <c r="U797" i="2"/>
  <c r="X797" i="2" s="1"/>
  <c r="Y797" i="2" s="1"/>
  <c r="X1566" i="2"/>
  <c r="Y1566" i="2" s="1"/>
  <c r="U1936" i="2"/>
  <c r="X1936" i="2" s="1"/>
  <c r="Y1936" i="2" s="1"/>
  <c r="X1533" i="2"/>
  <c r="Y1533" i="2" s="1"/>
  <c r="U501" i="2"/>
  <c r="X501" i="2" s="1"/>
  <c r="Y501" i="2" s="1"/>
  <c r="U675" i="2"/>
  <c r="X675" i="2" s="1"/>
  <c r="Y675" i="2" s="1"/>
  <c r="X1393" i="2"/>
  <c r="Y1393" i="2" s="1"/>
  <c r="X1562" i="2"/>
  <c r="Y1562" i="2" s="1"/>
  <c r="U1443" i="2"/>
  <c r="X1443" i="2" s="1"/>
  <c r="Y1443" i="2" s="1"/>
  <c r="X825" i="2"/>
  <c r="Y825" i="2" s="1"/>
  <c r="U1564" i="2"/>
  <c r="X1564" i="2" s="1"/>
  <c r="Y1564" i="2" s="1"/>
  <c r="X435" i="2"/>
  <c r="Y435" i="2" s="1"/>
  <c r="U757" i="2"/>
  <c r="X757" i="2" s="1"/>
  <c r="Y757" i="2" s="1"/>
  <c r="X1133" i="2"/>
  <c r="Y1133" i="2" s="1"/>
  <c r="X928" i="2"/>
  <c r="Y928" i="2" s="1"/>
  <c r="X721" i="2"/>
  <c r="Y721" i="2" s="1"/>
  <c r="X1433" i="2"/>
  <c r="Y1433" i="2" s="1"/>
  <c r="X1706" i="2"/>
  <c r="Y1706" i="2" s="1"/>
  <c r="X1170" i="2"/>
  <c r="Y1170" i="2" s="1"/>
  <c r="X1802" i="2"/>
  <c r="Y1802" i="2" s="1"/>
  <c r="X791" i="2"/>
  <c r="Y791" i="2" s="1"/>
  <c r="X1143" i="2"/>
  <c r="Y1143" i="2" s="1"/>
  <c r="X1487" i="2"/>
  <c r="Y1487" i="2" s="1"/>
  <c r="U1642" i="2"/>
  <c r="X1642" i="2" s="1"/>
  <c r="Y1642" i="2" s="1"/>
  <c r="X482" i="2"/>
  <c r="Y482" i="2" s="1"/>
  <c r="X1669" i="2"/>
  <c r="Y1669" i="2" s="1"/>
  <c r="X1531" i="2"/>
  <c r="Y1531" i="2" s="1"/>
  <c r="X533" i="2"/>
  <c r="Y533" i="2" s="1"/>
  <c r="X1070" i="2"/>
  <c r="Y1070" i="2" s="1"/>
  <c r="X1674" i="2"/>
  <c r="Y1674" i="2" s="1"/>
  <c r="X943" i="2"/>
  <c r="Y943" i="2" s="1"/>
  <c r="U819" i="2"/>
  <c r="X819" i="2" s="1"/>
  <c r="Y819" i="2" s="1"/>
  <c r="X807" i="2"/>
  <c r="Y807" i="2" s="1"/>
  <c r="X474" i="2"/>
  <c r="Y474" i="2" s="1"/>
  <c r="X820" i="2"/>
  <c r="Y820" i="2" s="1"/>
  <c r="X84" i="2"/>
  <c r="Y84" i="2" s="1"/>
  <c r="X1872" i="2"/>
  <c r="Y1872" i="2" s="1"/>
  <c r="X381" i="2"/>
  <c r="Y381" i="2" s="1"/>
  <c r="U1128" i="2"/>
  <c r="X1128" i="2" s="1"/>
  <c r="Y1128" i="2" s="1"/>
  <c r="X380" i="2"/>
  <c r="Y380" i="2" s="1"/>
  <c r="U29" i="2"/>
  <c r="X29" i="2" s="1"/>
  <c r="Y29" i="2" s="1"/>
  <c r="X1218" i="2"/>
  <c r="Y1218" i="2" s="1"/>
  <c r="X1271" i="2"/>
  <c r="Y1271" i="2" s="1"/>
  <c r="X1247" i="2"/>
  <c r="Y1247" i="2" s="1"/>
  <c r="X2004" i="2"/>
  <c r="Y2004" i="2" s="1"/>
  <c r="X1231" i="2"/>
  <c r="Y1231" i="2" s="1"/>
  <c r="U1585" i="2"/>
  <c r="X1585" i="2" s="1"/>
  <c r="Y1585" i="2" s="1"/>
  <c r="X483" i="2"/>
  <c r="Y483" i="2" s="1"/>
  <c r="X475" i="2"/>
  <c r="Y475" i="2" s="1"/>
  <c r="U1737" i="2"/>
  <c r="X1737" i="2" s="1"/>
  <c r="Y1737" i="2" s="1"/>
  <c r="X1824" i="2"/>
  <c r="Y1824" i="2" s="1"/>
  <c r="X453" i="2"/>
  <c r="Y453" i="2" s="1"/>
  <c r="X465" i="2"/>
  <c r="Y465" i="2" s="1"/>
  <c r="X1394" i="2"/>
  <c r="Y1394" i="2" s="1"/>
  <c r="X470" i="2"/>
  <c r="Y470" i="2" s="1"/>
  <c r="X257" i="2"/>
  <c r="Y257" i="2" s="1"/>
  <c r="X244" i="2"/>
  <c r="Y244" i="2" s="1"/>
  <c r="X1161" i="2"/>
  <c r="Y1161" i="2" s="1"/>
  <c r="X1370" i="2"/>
  <c r="Y1370" i="2" s="1"/>
  <c r="X1150" i="2"/>
  <c r="Y1150" i="2" s="1"/>
  <c r="X1534" i="2"/>
  <c r="Y1534" i="2" s="1"/>
  <c r="X1169" i="2"/>
  <c r="Y1169" i="2" s="1"/>
  <c r="X752" i="2"/>
  <c r="Y752" i="2" s="1"/>
  <c r="X1241" i="2"/>
  <c r="Y1241" i="2" s="1"/>
  <c r="U1763" i="2"/>
  <c r="X1763" i="2" s="1"/>
  <c r="Y1763" i="2" s="1"/>
  <c r="X59" i="2"/>
  <c r="Y59" i="2" s="1"/>
  <c r="X1735" i="2"/>
  <c r="Y1735" i="2" s="1"/>
  <c r="X40" i="2"/>
  <c r="X1692" i="2"/>
  <c r="Y1692" i="2" s="1"/>
  <c r="X517" i="2"/>
  <c r="Y517" i="2" s="1"/>
  <c r="U170" i="2"/>
  <c r="X170" i="2" s="1"/>
  <c r="Y170" i="2" s="1"/>
  <c r="X782" i="2"/>
  <c r="Y782" i="2" s="1"/>
  <c r="X1198" i="2"/>
  <c r="Y1198" i="2" s="1"/>
  <c r="X278" i="2"/>
  <c r="Y278" i="2" s="1"/>
  <c r="U554" i="2"/>
  <c r="X554" i="2" s="1"/>
  <c r="Y554" i="2" s="1"/>
  <c r="U926" i="2"/>
  <c r="X926" i="2" s="1"/>
  <c r="Y926" i="2" s="1"/>
  <c r="U1382" i="2"/>
  <c r="X1382" i="2" s="1"/>
  <c r="Y1382" i="2" s="1"/>
  <c r="X1264" i="2"/>
  <c r="Y1264" i="2" s="1"/>
  <c r="X998" i="2"/>
  <c r="Y998" i="2" s="1"/>
  <c r="X1764" i="2"/>
  <c r="Y1764" i="2" s="1"/>
  <c r="X391" i="2"/>
  <c r="Y391" i="2" s="1"/>
  <c r="X1462" i="2"/>
  <c r="Y1462" i="2" s="1"/>
  <c r="X681" i="2"/>
  <c r="Y681" i="2" s="1"/>
  <c r="X1098" i="2"/>
  <c r="Y1098" i="2" s="1"/>
  <c r="X1450" i="2"/>
  <c r="Y1450" i="2" s="1"/>
  <c r="X1774" i="2"/>
  <c r="Y1774" i="2" s="1"/>
  <c r="X1405" i="2"/>
  <c r="Y1405" i="2" s="1"/>
  <c r="X744" i="2"/>
  <c r="Y744" i="2" s="1"/>
  <c r="X1990" i="2"/>
  <c r="Y1990" i="2" s="1"/>
  <c r="X1977" i="2"/>
  <c r="Y1977" i="2" s="1"/>
  <c r="X1020" i="2"/>
  <c r="Y1020" i="2" s="1"/>
  <c r="X1436" i="2"/>
  <c r="Y1436" i="2" s="1"/>
  <c r="X967" i="2"/>
  <c r="Y967" i="2" s="1"/>
  <c r="X368" i="2"/>
  <c r="Y368" i="2" s="1"/>
  <c r="X158" i="2"/>
  <c r="Y158" i="2" s="1"/>
  <c r="X817" i="2"/>
  <c r="Y817" i="2" s="1"/>
  <c r="X890" i="2"/>
  <c r="Y890" i="2" s="1"/>
  <c r="X1923" i="2"/>
  <c r="Y1923" i="2" s="1"/>
  <c r="X1638" i="2"/>
  <c r="Y1638" i="2" s="1"/>
  <c r="X1952" i="2"/>
  <c r="Y1952" i="2" s="1"/>
  <c r="X184" i="2"/>
  <c r="Y184" i="2" s="1"/>
  <c r="X166" i="2"/>
  <c r="Y166" i="2" s="1"/>
  <c r="X753" i="2"/>
  <c r="Y753" i="2" s="1"/>
  <c r="X898" i="2"/>
  <c r="Y898" i="2" s="1"/>
  <c r="X1438" i="2"/>
  <c r="Y1438" i="2" s="1"/>
  <c r="X887" i="2"/>
  <c r="Y887" i="2" s="1"/>
  <c r="X1167" i="2"/>
  <c r="Y1167" i="2" s="1"/>
  <c r="X154" i="2"/>
  <c r="Y154" i="2" s="1"/>
  <c r="X642" i="2"/>
  <c r="Y642" i="2" s="1"/>
  <c r="X1203" i="2"/>
  <c r="Y1203" i="2" s="1"/>
  <c r="X227" i="2"/>
  <c r="Y227" i="2" s="1"/>
  <c r="X468" i="2"/>
  <c r="Y468" i="2" s="1"/>
  <c r="X1012" i="2"/>
  <c r="Y1012" i="2" s="1"/>
  <c r="X1348" i="2"/>
  <c r="Y1348" i="2" s="1"/>
  <c r="X1879" i="2"/>
  <c r="Y1879" i="2" s="1"/>
  <c r="X1925" i="2"/>
  <c r="Y1925" i="2" s="1"/>
  <c r="X332" i="2"/>
  <c r="Y332" i="2" s="1"/>
  <c r="X1616" i="2"/>
  <c r="Y1616" i="2" s="1"/>
  <c r="X22" i="2"/>
  <c r="X1778" i="2"/>
  <c r="Y1778" i="2" s="1"/>
  <c r="X1470" i="2"/>
  <c r="Y1470" i="2" s="1"/>
  <c r="X1907" i="2"/>
  <c r="Y1907" i="2" s="1"/>
  <c r="X1292" i="2"/>
  <c r="Y1292" i="2" s="1"/>
  <c r="X43" i="2"/>
  <c r="Y43" i="2" s="1"/>
  <c r="X286" i="2"/>
  <c r="Y286" i="2" s="1"/>
  <c r="X762" i="2"/>
  <c r="Y762" i="2" s="1"/>
  <c r="X1463" i="2"/>
  <c r="Y1463" i="2" s="1"/>
  <c r="X347" i="2"/>
  <c r="Y347" i="2" s="1"/>
  <c r="X1236" i="2"/>
  <c r="Y1236" i="2" s="1"/>
  <c r="X369" i="2"/>
  <c r="Y369" i="2" s="1"/>
  <c r="X1173" i="2"/>
  <c r="Y1173" i="2" s="1"/>
  <c r="X1162" i="2"/>
  <c r="Y1162" i="2" s="1"/>
  <c r="X934" i="2"/>
  <c r="Y934" i="2" s="1"/>
  <c r="X1647" i="2"/>
  <c r="Y1647" i="2" s="1"/>
  <c r="X808" i="2"/>
  <c r="Y808" i="2" s="1"/>
  <c r="X86" i="2"/>
  <c r="Y86" i="2" s="1"/>
  <c r="X601" i="2"/>
  <c r="Y601" i="2" s="1"/>
  <c r="X1233" i="2"/>
  <c r="Y1233" i="2" s="1"/>
  <c r="X754" i="2"/>
  <c r="Y754" i="2" s="1"/>
  <c r="X586" i="2"/>
  <c r="Y586" i="2" s="1"/>
  <c r="X2007" i="2"/>
  <c r="Y2007" i="2" s="1"/>
  <c r="X688" i="2"/>
  <c r="Y688" i="2" s="1"/>
  <c r="X30" i="2"/>
  <c r="Y30" i="2" s="1"/>
  <c r="X1154" i="2"/>
  <c r="Y1154" i="2" s="1"/>
  <c r="X1366" i="2"/>
  <c r="Y1366" i="2" s="1"/>
  <c r="X715" i="2"/>
  <c r="Y715" i="2" s="1"/>
  <c r="X213" i="2"/>
  <c r="Y213" i="2" s="1"/>
  <c r="X37" i="2"/>
  <c r="Y37" i="2" s="1"/>
  <c r="X120" i="2"/>
  <c r="Y120" i="2" s="1"/>
  <c r="X422" i="2"/>
  <c r="Y422" i="2" s="1"/>
  <c r="X1601" i="2"/>
  <c r="Y1601" i="2" s="1"/>
  <c r="X622" i="2"/>
  <c r="Y622" i="2" s="1"/>
  <c r="X205" i="2"/>
  <c r="Y205" i="2" s="1"/>
  <c r="X1007" i="2"/>
  <c r="Y1007" i="2" s="1"/>
  <c r="X783" i="2"/>
  <c r="Y783" i="2" s="1"/>
  <c r="X816" i="2"/>
  <c r="Y816" i="2" s="1"/>
  <c r="X481" i="2"/>
  <c r="Y481" i="2" s="1"/>
  <c r="X694" i="2"/>
  <c r="Y694" i="2" s="1"/>
  <c r="X826" i="2"/>
  <c r="Y826" i="2" s="1"/>
  <c r="X42" i="2"/>
  <c r="Y42" i="2" s="1"/>
  <c r="X1123" i="2"/>
  <c r="Y1123" i="2" s="1"/>
  <c r="X1475" i="2"/>
  <c r="Y1475" i="2" s="1"/>
  <c r="X491" i="2"/>
  <c r="Y491" i="2" s="1"/>
  <c r="X1309" i="2"/>
  <c r="Y1309" i="2" s="1"/>
  <c r="X669" i="2"/>
  <c r="Y669" i="2" s="1"/>
  <c r="X376" i="2"/>
  <c r="Y376" i="2" s="1"/>
  <c r="X1894" i="2"/>
  <c r="Y1894" i="2" s="1"/>
  <c r="X1006" i="2"/>
  <c r="Y1006" i="2" s="1"/>
  <c r="X1408" i="2"/>
  <c r="Y1408" i="2" s="1"/>
  <c r="X225" i="2"/>
  <c r="Y225" i="2" s="1"/>
  <c r="X178" i="2"/>
  <c r="Y178" i="2" s="1"/>
  <c r="X434" i="2"/>
  <c r="Y434" i="2" s="1"/>
  <c r="X706" i="2"/>
  <c r="Y706" i="2" s="1"/>
  <c r="X691" i="2"/>
  <c r="Y691" i="2" s="1"/>
  <c r="X1251" i="2"/>
  <c r="Y1251" i="2" s="1"/>
  <c r="X1779" i="2"/>
  <c r="Y1779" i="2" s="1"/>
  <c r="X307" i="2"/>
  <c r="Y307" i="2" s="1"/>
  <c r="X1107" i="2"/>
  <c r="Y1107" i="2" s="1"/>
  <c r="X508" i="2"/>
  <c r="Y508" i="2" s="1"/>
  <c r="X780" i="2"/>
  <c r="Y780" i="2" s="1"/>
  <c r="X1036" i="2"/>
  <c r="Y1036" i="2" s="1"/>
  <c r="X91" i="2"/>
  <c r="Y91" i="2" s="1"/>
  <c r="X891" i="2"/>
  <c r="Y891" i="2" s="1"/>
  <c r="X1931" i="2"/>
  <c r="Y1931" i="2" s="1"/>
  <c r="X1372" i="2"/>
  <c r="Y1372" i="2" s="1"/>
  <c r="X1644" i="2"/>
  <c r="Y1644" i="2" s="1"/>
  <c r="X1916" i="2"/>
  <c r="Y1916" i="2" s="1"/>
  <c r="X1685" i="2"/>
  <c r="Y1685" i="2" s="1"/>
  <c r="X1949" i="2"/>
  <c r="Y1949" i="2" s="1"/>
  <c r="X1239" i="2"/>
  <c r="Y1239" i="2" s="1"/>
  <c r="X204" i="2"/>
  <c r="X1791" i="2"/>
  <c r="Y1791" i="2" s="1"/>
  <c r="X1576" i="2"/>
  <c r="Y1576" i="2" s="1"/>
  <c r="X1832" i="2"/>
  <c r="Y1832" i="2" s="1"/>
  <c r="X441" i="2"/>
  <c r="Y441" i="2" s="1"/>
  <c r="X853" i="2"/>
  <c r="Y853" i="2" s="1"/>
  <c r="X1461" i="2"/>
  <c r="Y1461" i="2" s="1"/>
  <c r="X789" i="2"/>
  <c r="Y789" i="2" s="1"/>
  <c r="X1301" i="2"/>
  <c r="Y1301" i="2" s="1"/>
  <c r="X309" i="2"/>
  <c r="Y309" i="2" s="1"/>
  <c r="X805" i="2"/>
  <c r="Y805" i="2" s="1"/>
  <c r="X463" i="2"/>
  <c r="Y463" i="2" s="1"/>
  <c r="X256" i="2"/>
  <c r="Y256" i="2" s="1"/>
  <c r="X512" i="2"/>
  <c r="Y512" i="2" s="1"/>
  <c r="X768" i="2"/>
  <c r="Y768" i="2" s="1"/>
  <c r="X1024" i="2"/>
  <c r="Y1024" i="2" s="1"/>
  <c r="X46" i="2"/>
  <c r="Y46" i="2" s="1"/>
  <c r="X302" i="2"/>
  <c r="Y302" i="2" s="1"/>
  <c r="X479" i="2"/>
  <c r="Y479" i="2" s="1"/>
  <c r="X735" i="2"/>
  <c r="Y735" i="2" s="1"/>
  <c r="X561" i="2"/>
  <c r="Y561" i="2" s="1"/>
  <c r="X833" i="2"/>
  <c r="Y833" i="2" s="1"/>
  <c r="X1177" i="2"/>
  <c r="Y1177" i="2" s="1"/>
  <c r="X2001" i="2"/>
  <c r="Y2001" i="2" s="1"/>
  <c r="X978" i="2"/>
  <c r="Y978" i="2" s="1"/>
  <c r="X105" i="2"/>
  <c r="Y105" i="2" s="1"/>
  <c r="X314" i="2"/>
  <c r="Y314" i="2" s="1"/>
  <c r="X273" i="2"/>
  <c r="Y273" i="2" s="1"/>
  <c r="X387" i="2"/>
  <c r="Y387" i="2" s="1"/>
  <c r="X1043" i="2"/>
  <c r="Y1043" i="2" s="1"/>
  <c r="X1563" i="2"/>
  <c r="Y1563" i="2" s="1"/>
  <c r="X658" i="2"/>
  <c r="Y658" i="2" s="1"/>
  <c r="X1771" i="2"/>
  <c r="Y1771" i="2" s="1"/>
  <c r="X652" i="2"/>
  <c r="Y652" i="2" s="1"/>
  <c r="X916" i="2"/>
  <c r="Y916" i="2" s="1"/>
  <c r="X1172" i="2"/>
  <c r="Y1172" i="2" s="1"/>
  <c r="X547" i="2"/>
  <c r="Y547" i="2" s="1"/>
  <c r="X1252" i="2"/>
  <c r="Y1252" i="2" s="1"/>
  <c r="X1524" i="2"/>
  <c r="Y1524" i="2" s="1"/>
  <c r="X1780" i="2"/>
  <c r="Y1780" i="2" s="1"/>
  <c r="X1829" i="2"/>
  <c r="Y1829" i="2" s="1"/>
  <c r="X1838" i="2"/>
  <c r="Y1838" i="2" s="1"/>
  <c r="X212" i="2"/>
  <c r="Y212" i="2" s="1"/>
  <c r="X1712" i="2"/>
  <c r="Y1712" i="2" s="1"/>
  <c r="X1968" i="2"/>
  <c r="Y1968" i="2" s="1"/>
  <c r="X1225" i="2"/>
  <c r="Y1225" i="2" s="1"/>
  <c r="X1197" i="2"/>
  <c r="Y1197" i="2" s="1"/>
  <c r="X357" i="2"/>
  <c r="Y357" i="2" s="1"/>
  <c r="X1093" i="2"/>
  <c r="Y1093" i="2" s="1"/>
  <c r="X69" i="2"/>
  <c r="Y69" i="2" s="1"/>
  <c r="X343" i="2"/>
  <c r="Y343" i="2" s="1"/>
  <c r="X136" i="2"/>
  <c r="Y136" i="2" s="1"/>
  <c r="X392" i="2"/>
  <c r="Y392" i="2" s="1"/>
  <c r="X648" i="2"/>
  <c r="Y648" i="2" s="1"/>
  <c r="X904" i="2"/>
  <c r="Y904" i="2" s="1"/>
  <c r="X1160" i="2"/>
  <c r="Y1160" i="2" s="1"/>
  <c r="X1510" i="2"/>
  <c r="Y1510" i="2" s="1"/>
  <c r="X182" i="2"/>
  <c r="X438" i="2"/>
  <c r="Y438" i="2" s="1"/>
  <c r="X1798" i="2"/>
  <c r="Y1798" i="2" s="1"/>
  <c r="X615" i="2"/>
  <c r="Y615" i="2" s="1"/>
  <c r="X1992" i="2"/>
  <c r="Y1992" i="2" s="1"/>
  <c r="X977" i="2"/>
  <c r="Y977" i="2" s="1"/>
  <c r="X1337" i="2"/>
  <c r="Y1337" i="2" s="1"/>
  <c r="X1625" i="2"/>
  <c r="Y1625" i="2" s="1"/>
  <c r="X850" i="2"/>
  <c r="Y850" i="2" s="1"/>
  <c r="X322" i="2"/>
  <c r="Y322" i="2" s="1"/>
  <c r="X1260" i="2"/>
  <c r="Y1260" i="2" s="1"/>
  <c r="X1573" i="2"/>
  <c r="Y1573" i="2" s="1"/>
  <c r="X252" i="2"/>
  <c r="Y252" i="2" s="1"/>
  <c r="X1257" i="2"/>
  <c r="Y1257" i="2" s="1"/>
  <c r="X351" i="2"/>
  <c r="Y351" i="2" s="1"/>
  <c r="X912" i="2"/>
  <c r="Y912" i="2" s="1"/>
  <c r="X1168" i="2"/>
  <c r="Y1168" i="2" s="1"/>
  <c r="X1682" i="2"/>
  <c r="Y1682" i="2" s="1"/>
  <c r="X57" i="2"/>
  <c r="X10" i="2"/>
  <c r="Y10" i="2" s="1"/>
  <c r="X266" i="2"/>
  <c r="Y266" i="2" s="1"/>
  <c r="X522" i="2"/>
  <c r="Y522" i="2" s="1"/>
  <c r="X275" i="2"/>
  <c r="Y275" i="2" s="1"/>
  <c r="X939" i="2"/>
  <c r="Y939" i="2" s="1"/>
  <c r="X1467" i="2"/>
  <c r="Y1467" i="2" s="1"/>
  <c r="X1987" i="2"/>
  <c r="Y1987" i="2" s="1"/>
  <c r="X611" i="2"/>
  <c r="Y611" i="2" s="1"/>
  <c r="X1363" i="2"/>
  <c r="Y1363" i="2" s="1"/>
  <c r="X604" i="2"/>
  <c r="Y604" i="2" s="1"/>
  <c r="X868" i="2"/>
  <c r="Y868" i="2" s="1"/>
  <c r="X1124" i="2"/>
  <c r="Y1124" i="2" s="1"/>
  <c r="X379" i="2"/>
  <c r="Y379" i="2" s="1"/>
  <c r="X1435" i="2"/>
  <c r="Y1435" i="2" s="1"/>
  <c r="X1204" i="2"/>
  <c r="Y1204" i="2" s="1"/>
  <c r="X1476" i="2"/>
  <c r="Y1476" i="2" s="1"/>
  <c r="X1732" i="2"/>
  <c r="Y1732" i="2" s="1"/>
  <c r="X1310" i="2"/>
  <c r="Y1310" i="2" s="1"/>
  <c r="X1781" i="2"/>
  <c r="Y1781" i="2" s="1"/>
  <c r="X1948" i="2"/>
  <c r="Y1948" i="2" s="1"/>
  <c r="X132" i="2"/>
  <c r="Y132" i="2" s="1"/>
  <c r="X4" i="2"/>
  <c r="Y4" i="2" s="1"/>
  <c r="X1097" i="2"/>
  <c r="Y1097" i="2" s="1"/>
  <c r="X85" i="2"/>
  <c r="Y85" i="2" s="1"/>
  <c r="X1085" i="2"/>
  <c r="Y1085" i="2" s="1"/>
  <c r="X189" i="2"/>
  <c r="Y189" i="2" s="1"/>
  <c r="X1005" i="2"/>
  <c r="Y1005" i="2" s="1"/>
  <c r="X1485" i="2"/>
  <c r="Y1485" i="2" s="1"/>
  <c r="X469" i="2"/>
  <c r="Y469" i="2" s="1"/>
  <c r="X39" i="2"/>
  <c r="Y39" i="2" s="1"/>
  <c r="X295" i="2"/>
  <c r="Y295" i="2" s="1"/>
  <c r="X88" i="2"/>
  <c r="Y88" i="2" s="1"/>
  <c r="X344" i="2"/>
  <c r="Y344" i="2" s="1"/>
  <c r="X600" i="2"/>
  <c r="Y600" i="2" s="1"/>
  <c r="X856" i="2"/>
  <c r="Y856" i="2" s="1"/>
  <c r="X1112" i="2"/>
  <c r="Y1112" i="2" s="1"/>
  <c r="X894" i="2"/>
  <c r="Y894" i="2" s="1"/>
  <c r="X134" i="2"/>
  <c r="Y134" i="2" s="1"/>
  <c r="X390" i="2"/>
  <c r="Y390" i="2" s="1"/>
  <c r="X1702" i="2"/>
  <c r="Y1702" i="2" s="1"/>
  <c r="X567" i="2"/>
  <c r="Y567" i="2" s="1"/>
  <c r="X1503" i="2"/>
  <c r="Y1503" i="2" s="1"/>
  <c r="X649" i="2"/>
  <c r="Y649" i="2" s="1"/>
  <c r="X929" i="2"/>
  <c r="Y929" i="2" s="1"/>
  <c r="X1289" i="2"/>
  <c r="Y1289" i="2" s="1"/>
  <c r="X1561" i="2"/>
  <c r="Y1561" i="2" s="1"/>
  <c r="X1833" i="2"/>
  <c r="Y1833" i="2" s="1"/>
  <c r="X802" i="2"/>
  <c r="Y802" i="2" s="1"/>
  <c r="X1066" i="2"/>
  <c r="Y1066" i="2" s="1"/>
  <c r="X1322" i="2"/>
  <c r="Y1322" i="2" s="1"/>
  <c r="X1626" i="2"/>
  <c r="Y1626" i="2" s="1"/>
  <c r="X1890" i="2"/>
  <c r="Y1890" i="2" s="1"/>
  <c r="X886" i="2"/>
  <c r="Y886" i="2" s="1"/>
  <c r="X1166" i="2"/>
  <c r="Y1166" i="2" s="1"/>
  <c r="X1384" i="2"/>
  <c r="Y1384" i="2" s="1"/>
  <c r="X1323" i="2"/>
  <c r="Y1323" i="2" s="1"/>
  <c r="X444" i="2"/>
  <c r="Y444" i="2" s="1"/>
  <c r="X949" i="2"/>
  <c r="Y949" i="2" s="1"/>
  <c r="X901" i="2"/>
  <c r="Y901" i="2" s="1"/>
  <c r="X1217" i="2"/>
  <c r="Y1217" i="2" s="1"/>
  <c r="X746" i="2"/>
  <c r="Y746" i="2" s="1"/>
  <c r="X1554" i="2"/>
  <c r="Y1554" i="2" s="1"/>
  <c r="X1834" i="2"/>
  <c r="Y1834" i="2" s="1"/>
  <c r="X534" i="2"/>
  <c r="Y534" i="2" s="1"/>
  <c r="X814" i="2"/>
  <c r="Y814" i="2" s="1"/>
  <c r="X1454" i="2"/>
  <c r="Y1454" i="2" s="1"/>
  <c r="X1175" i="2"/>
  <c r="Y1175" i="2" s="1"/>
  <c r="X1527" i="2"/>
  <c r="Y1527" i="2" s="1"/>
  <c r="X1298" i="2"/>
  <c r="Y1298" i="2" s="1"/>
  <c r="X1866" i="2"/>
  <c r="Y1866" i="2" s="1"/>
  <c r="X566" i="2"/>
  <c r="Y566" i="2" s="1"/>
  <c r="X862" i="2"/>
  <c r="Y862" i="2" s="1"/>
  <c r="X1142" i="2"/>
  <c r="Y1142" i="2" s="1"/>
  <c r="X1207" i="2"/>
  <c r="Y1207" i="2" s="1"/>
  <c r="X1575" i="2"/>
  <c r="Y1575" i="2" s="1"/>
  <c r="X1356" i="2"/>
  <c r="Y1356" i="2" s="1"/>
  <c r="X27" i="2"/>
  <c r="Y27" i="2" s="1"/>
  <c r="X485" i="2"/>
  <c r="Y485" i="2" s="1"/>
  <c r="X941" i="2"/>
  <c r="Y941" i="2" s="1"/>
  <c r="X880" i="2"/>
  <c r="Y880" i="2" s="1"/>
  <c r="X614" i="2"/>
  <c r="Y614" i="2" s="1"/>
  <c r="X89" i="2"/>
  <c r="X1523" i="2"/>
  <c r="Y1523" i="2" s="1"/>
  <c r="X964" i="2"/>
  <c r="Y964" i="2" s="1"/>
  <c r="X156" i="2"/>
  <c r="Y156" i="2" s="1"/>
  <c r="X1144" i="2"/>
  <c r="Y1144" i="2" s="1"/>
  <c r="X663" i="2"/>
  <c r="Y663" i="2" s="1"/>
  <c r="X1929" i="2"/>
  <c r="Y1929" i="2" s="1"/>
  <c r="X702" i="2"/>
  <c r="Y702" i="2" s="1"/>
  <c r="X1178" i="2"/>
  <c r="Y1178" i="2" s="1"/>
  <c r="X1442" i="2"/>
  <c r="Y1442" i="2" s="1"/>
  <c r="X1302" i="2"/>
  <c r="Y1302" i="2" s="1"/>
  <c r="X799" i="2"/>
  <c r="Y799" i="2" s="1"/>
  <c r="X1087" i="2"/>
  <c r="Y1087" i="2" s="1"/>
  <c r="X1415" i="2"/>
  <c r="Y1415" i="2" s="1"/>
  <c r="X226" i="2"/>
  <c r="Y226" i="2" s="1"/>
  <c r="X1805" i="2"/>
  <c r="Y1805" i="2" s="1"/>
  <c r="X1944" i="2"/>
  <c r="Y1944" i="2" s="1"/>
  <c r="X141" i="2"/>
  <c r="X560" i="2"/>
  <c r="Y560" i="2" s="1"/>
  <c r="X1574" i="2"/>
  <c r="Y1574" i="2" s="1"/>
  <c r="X321" i="2"/>
  <c r="Y321" i="2" s="1"/>
  <c r="X1699" i="2"/>
  <c r="Y1699" i="2" s="1"/>
  <c r="X108" i="2"/>
  <c r="Y108" i="2" s="1"/>
  <c r="X632" i="2"/>
  <c r="Y632" i="2" s="1"/>
  <c r="X1766" i="2"/>
  <c r="Y1766" i="2" s="1"/>
  <c r="X1673" i="2"/>
  <c r="Y1673" i="2" s="1"/>
  <c r="X1922" i="2"/>
  <c r="Y1922" i="2" s="1"/>
  <c r="X1287" i="2"/>
  <c r="Y1287" i="2" s="1"/>
  <c r="X1094" i="2"/>
  <c r="Y1094" i="2" s="1"/>
  <c r="X1422" i="2"/>
  <c r="Y1422" i="2" s="1"/>
  <c r="X879" i="2"/>
  <c r="Y879" i="2" s="1"/>
  <c r="X1159" i="2"/>
  <c r="Y1159" i="2" s="1"/>
  <c r="X1511" i="2"/>
  <c r="Y1511" i="2" s="1"/>
  <c r="X835" i="2"/>
  <c r="Y835" i="2" s="1"/>
  <c r="X124" i="2"/>
  <c r="X1552" i="2"/>
  <c r="Y1552" i="2" s="1"/>
  <c r="X353" i="2"/>
  <c r="Y353" i="2" s="1"/>
  <c r="X765" i="2"/>
  <c r="Y765" i="2" s="1"/>
  <c r="X296" i="2"/>
  <c r="Y296" i="2" s="1"/>
  <c r="X1513" i="2"/>
  <c r="Y1513" i="2" s="1"/>
  <c r="X1210" i="2"/>
  <c r="Y1210" i="2" s="1"/>
  <c r="X686" i="2"/>
  <c r="X209" i="2"/>
  <c r="Y209" i="2" s="1"/>
  <c r="X1515" i="2"/>
  <c r="Y1515" i="2" s="1"/>
  <c r="X484" i="2"/>
  <c r="Y484" i="2" s="1"/>
  <c r="X1605" i="2"/>
  <c r="Y1605" i="2" s="1"/>
  <c r="X1008" i="2"/>
  <c r="Y1008" i="2" s="1"/>
  <c r="X2006" i="2"/>
  <c r="Y2006" i="2" s="1"/>
  <c r="X1570" i="2"/>
  <c r="Y1570" i="2" s="1"/>
  <c r="X106" i="2"/>
  <c r="Y106" i="2" s="1"/>
  <c r="X1156" i="2"/>
  <c r="Y1156" i="2" s="1"/>
  <c r="X404" i="2"/>
  <c r="Y404" i="2" s="1"/>
  <c r="X888" i="2"/>
  <c r="Y888" i="2" s="1"/>
  <c r="X471" i="2"/>
  <c r="Y471" i="2" s="1"/>
  <c r="X1658" i="2"/>
  <c r="Y1658" i="2" s="1"/>
  <c r="X1343" i="2"/>
  <c r="Y1343" i="2" s="1"/>
  <c r="X619" i="2"/>
  <c r="Y619" i="2" s="1"/>
  <c r="X1059" i="2"/>
  <c r="Y1059" i="2" s="1"/>
  <c r="X748" i="2"/>
  <c r="Y748" i="2" s="1"/>
  <c r="X1843" i="2"/>
  <c r="Y1843" i="2" s="1"/>
  <c r="X1620" i="2"/>
  <c r="Y1620" i="2" s="1"/>
  <c r="X1661" i="2"/>
  <c r="Y1661" i="2" s="1"/>
  <c r="X340" i="2"/>
  <c r="Y340" i="2" s="1"/>
  <c r="X1863" i="2"/>
  <c r="Y1863" i="2" s="1"/>
  <c r="X709" i="2"/>
  <c r="Y709" i="2" s="1"/>
  <c r="X232" i="2"/>
  <c r="Y232" i="2" s="1"/>
  <c r="X1064" i="2"/>
  <c r="Y1064" i="2" s="1"/>
  <c r="X630" i="2"/>
  <c r="Y630" i="2" s="1"/>
  <c r="X537" i="2"/>
  <c r="Y537" i="2" s="1"/>
  <c r="X1146" i="2"/>
  <c r="Y1146" i="2" s="1"/>
  <c r="X750" i="2"/>
  <c r="Y750" i="2" s="1"/>
  <c r="X995" i="2"/>
  <c r="Y995" i="2" s="1"/>
  <c r="X1227" i="2"/>
  <c r="Y1227" i="2" s="1"/>
  <c r="X1943" i="2"/>
  <c r="Y1943" i="2" s="1"/>
  <c r="X127" i="2"/>
  <c r="X1878" i="2"/>
  <c r="Y1878" i="2" s="1"/>
  <c r="X578" i="2"/>
  <c r="Y578" i="2" s="1"/>
  <c r="X1828" i="2"/>
  <c r="Y1828" i="2" s="1"/>
  <c r="X1157" i="2"/>
  <c r="Y1157" i="2" s="1"/>
  <c r="X952" i="2"/>
  <c r="Y952" i="2" s="1"/>
  <c r="X1730" i="2"/>
  <c r="Y1730" i="2" s="1"/>
  <c r="X1630" i="2"/>
  <c r="Y1630" i="2" s="1"/>
  <c r="X261" i="2"/>
  <c r="Y261" i="2" s="1"/>
  <c r="X247" i="2"/>
  <c r="Y247" i="2" s="1"/>
  <c r="X552" i="2"/>
  <c r="Y552" i="2" s="1"/>
  <c r="X342" i="2"/>
  <c r="Y342" i="2" s="1"/>
  <c r="X881" i="2"/>
  <c r="Y881" i="2" s="1"/>
  <c r="X1842" i="2"/>
  <c r="Y1842" i="2" s="1"/>
  <c r="X1997" i="2"/>
  <c r="Y1997" i="2" s="1"/>
  <c r="X1624" i="2"/>
  <c r="Y1624" i="2" s="1"/>
  <c r="X1927" i="2"/>
  <c r="Y1927" i="2" s="1"/>
  <c r="X1397" i="2"/>
  <c r="Y1397" i="2" s="1"/>
  <c r="X176" i="2"/>
  <c r="Y176" i="2" s="1"/>
  <c r="X737" i="2"/>
  <c r="Y737" i="2" s="1"/>
  <c r="X1793" i="2"/>
  <c r="Y1793" i="2" s="1"/>
  <c r="X1650" i="2"/>
  <c r="Y1650" i="2" s="1"/>
  <c r="X362" i="2"/>
  <c r="Y362" i="2" s="1"/>
  <c r="X1643" i="2"/>
  <c r="Y1643" i="2" s="1"/>
  <c r="X636" i="2"/>
  <c r="Y636" i="2" s="1"/>
  <c r="X135" i="2"/>
  <c r="Y135" i="2" s="1"/>
  <c r="X599" i="2"/>
  <c r="Y599" i="2" s="1"/>
  <c r="X961" i="2"/>
  <c r="Y961" i="2" s="1"/>
  <c r="X834" i="2"/>
  <c r="Y834" i="2" s="1"/>
  <c r="X283" i="2" l="1"/>
  <c r="Y283" i="2" s="1"/>
  <c r="X970" i="2"/>
  <c r="Y970" i="2" s="1"/>
  <c r="X918" i="2"/>
  <c r="Y918" i="2" s="1"/>
  <c r="X1871" i="2"/>
  <c r="Y1871" i="2" s="1"/>
  <c r="X214" i="2"/>
  <c r="Y214" i="2" s="1"/>
  <c r="X138" i="2"/>
  <c r="Y138" i="2" s="1"/>
  <c r="X1583" i="2"/>
  <c r="Y1583" i="2" s="1"/>
  <c r="X646" i="2"/>
  <c r="Y646" i="2" s="1"/>
  <c r="X1249" i="2"/>
  <c r="Y1249" i="2" s="1"/>
  <c r="X568" i="2"/>
  <c r="Y568" i="2" s="1"/>
  <c r="X572" i="2"/>
  <c r="Y572" i="2" s="1"/>
  <c r="X933" i="2"/>
  <c r="Y933" i="2" s="1"/>
  <c r="X1707" i="2"/>
  <c r="Y1707" i="2" s="1"/>
  <c r="X1765" i="2"/>
  <c r="Y1765" i="2" s="1"/>
  <c r="X324" i="2"/>
  <c r="Y324" i="2" s="1"/>
  <c r="X1090" i="2"/>
  <c r="Y1090" i="2" s="1"/>
  <c r="X207" i="2"/>
  <c r="Y207" i="2" s="1"/>
  <c r="X697" i="2"/>
  <c r="Y697" i="2" s="1"/>
  <c r="X1465" i="2"/>
  <c r="Y1465" i="2" s="1"/>
  <c r="X777" i="2"/>
  <c r="Y777" i="2" s="1"/>
  <c r="X811" i="2"/>
  <c r="Y811" i="2" s="1"/>
  <c r="X983" i="2"/>
  <c r="Y983" i="2" s="1"/>
  <c r="X594" i="2"/>
  <c r="Y594" i="2" s="1"/>
  <c r="X1930" i="2"/>
  <c r="Y1930" i="2" s="1"/>
  <c r="X1529" i="2"/>
  <c r="Y1529" i="2" s="1"/>
  <c r="X276" i="2"/>
  <c r="Y276" i="2" s="1"/>
  <c r="X299" i="2"/>
  <c r="Y299" i="2" s="1"/>
  <c r="X1283" i="2"/>
  <c r="Y1283" i="2" s="1"/>
  <c r="X875" i="2"/>
  <c r="Y875" i="2" s="1"/>
  <c r="X1448" i="2"/>
  <c r="Y1448" i="2" s="1"/>
  <c r="X1016" i="2"/>
  <c r="Y1016" i="2" s="1"/>
  <c r="X1364" i="2"/>
  <c r="Y1364" i="2" s="1"/>
  <c r="X1392" i="2"/>
  <c r="Y1392" i="2" s="1"/>
  <c r="X360" i="2"/>
  <c r="Y360" i="2" s="1"/>
  <c r="X1680" i="2"/>
  <c r="Y1680" i="2" s="1"/>
  <c r="X1491" i="2"/>
  <c r="Y1491" i="2" s="1"/>
  <c r="X1151" i="2"/>
  <c r="Y1151" i="2" s="1"/>
  <c r="X1985" i="2"/>
  <c r="Y1985" i="2" s="1"/>
  <c r="X56" i="2"/>
  <c r="Y56" i="2" s="1"/>
  <c r="X499" i="2"/>
  <c r="Y499" i="2" s="1"/>
  <c r="X1756" i="2"/>
  <c r="Y1756" i="2" s="1"/>
  <c r="X1015" i="2"/>
  <c r="Y1015" i="2" s="1"/>
  <c r="X510" i="2"/>
  <c r="Y510" i="2" s="1"/>
  <c r="X61" i="2"/>
  <c r="X843" i="2"/>
  <c r="Y843" i="2" s="1"/>
  <c r="X175" i="2"/>
  <c r="Y175" i="2" s="1"/>
  <c r="X1472" i="2"/>
  <c r="Y1472" i="2" s="1"/>
  <c r="X851" i="2"/>
  <c r="Y851" i="2" s="1"/>
  <c r="X1728" i="2"/>
  <c r="Y1728" i="2" s="1"/>
  <c r="X1908" i="2"/>
  <c r="Y1908" i="2" s="1"/>
  <c r="X872" i="2"/>
  <c r="Y872" i="2" s="1"/>
  <c r="X892" i="2"/>
  <c r="Y892" i="2" s="1"/>
  <c r="X1437" i="2"/>
  <c r="Y1437" i="2" s="1"/>
  <c r="X237" i="2"/>
  <c r="Y237" i="2" s="1"/>
  <c r="X409" i="2"/>
  <c r="Y409" i="2" s="1"/>
  <c r="X1615" i="2"/>
  <c r="Y1615" i="2" s="1"/>
  <c r="X1284" i="2"/>
  <c r="Y1284" i="2" s="1"/>
  <c r="X1875" i="2"/>
  <c r="Y1875" i="2" s="1"/>
  <c r="X1993" i="2"/>
  <c r="Y1993" i="2" s="1"/>
  <c r="X433" i="2"/>
  <c r="Y433" i="2" s="1"/>
  <c r="X34" i="2"/>
  <c r="Y34" i="2" s="1"/>
  <c r="X1641" i="2"/>
  <c r="Y1641" i="2" s="1"/>
  <c r="X21" i="2"/>
  <c r="Y21" i="2" s="1"/>
  <c r="X1158" i="2"/>
  <c r="Y1158" i="2" s="1"/>
  <c r="X1595" i="2"/>
  <c r="Y1595" i="2" s="1"/>
  <c r="X660" i="2"/>
  <c r="Y660" i="2" s="1"/>
  <c r="X1571" i="2"/>
  <c r="Y1571" i="2" s="1"/>
  <c r="X282" i="2"/>
  <c r="Y282" i="2" s="1"/>
  <c r="X1340" i="2"/>
  <c r="Y1340" i="2" s="1"/>
  <c r="X529" i="2"/>
  <c r="Y529" i="2" s="1"/>
  <c r="X2000" i="2"/>
  <c r="Y2000" i="2" s="1"/>
  <c r="X1976" i="2"/>
  <c r="Y1976" i="2" s="1"/>
  <c r="X571" i="2"/>
  <c r="Y571" i="2" s="1"/>
  <c r="X1713" i="2"/>
  <c r="Y1713" i="2" s="1"/>
  <c r="X1199" i="2"/>
  <c r="Y1199" i="2" s="1"/>
  <c r="X445" i="2"/>
  <c r="Y445" i="2" s="1"/>
  <c r="X1633" i="2"/>
  <c r="Y1633" i="2" s="1"/>
  <c r="X389" i="2"/>
  <c r="Y389" i="2" s="1"/>
  <c r="X1051" i="2"/>
  <c r="Y1051" i="2" s="1"/>
  <c r="X760" i="2"/>
  <c r="Y760" i="2" s="1"/>
  <c r="X847" i="2"/>
  <c r="Y847" i="2" s="1"/>
  <c r="X1602" i="2"/>
  <c r="Y1602" i="2" s="1"/>
  <c r="X1079" i="2"/>
  <c r="Y1079" i="2" s="1"/>
  <c r="X1378" i="2"/>
  <c r="Y1378" i="2" s="1"/>
  <c r="X95" i="2"/>
  <c r="Y95" i="2" s="1"/>
  <c r="X1795" i="2"/>
  <c r="Y1795" i="2" s="1"/>
  <c r="X1722" i="2"/>
  <c r="Y1722" i="2" s="1"/>
  <c r="X1750" i="2"/>
  <c r="Y1750" i="2" s="1"/>
  <c r="X1915" i="2"/>
  <c r="Y1915" i="2" s="1"/>
  <c r="X234" i="2"/>
  <c r="Y234" i="2" s="1"/>
  <c r="X248" i="2"/>
  <c r="Y248" i="2" s="1"/>
  <c r="X992" i="2"/>
  <c r="Y992" i="2" s="1"/>
  <c r="X193" i="2"/>
  <c r="Y193" i="2" s="1"/>
  <c r="X1687" i="2"/>
  <c r="Y1687" i="2" s="1"/>
  <c r="X656" i="2"/>
  <c r="Y656" i="2" s="1"/>
  <c r="X1788" i="2"/>
  <c r="Y1788" i="2" s="1"/>
  <c r="X224" i="2"/>
  <c r="Y224" i="2" s="1"/>
  <c r="X767" i="2"/>
  <c r="Y767" i="2" s="1"/>
  <c r="X1041" i="2"/>
  <c r="Y1041" i="2" s="1"/>
  <c r="X680" i="2"/>
  <c r="Y680" i="2" s="1"/>
  <c r="X119" i="2"/>
  <c r="Y119" i="2" s="1"/>
  <c r="X32" i="2"/>
  <c r="Y32" i="2" s="1"/>
  <c r="X1855" i="2"/>
  <c r="Y1855" i="2" s="1"/>
  <c r="X1717" i="2"/>
  <c r="Y1717" i="2" s="1"/>
  <c r="X1859" i="2"/>
  <c r="Y1859" i="2" s="1"/>
  <c r="X659" i="2"/>
  <c r="Y659" i="2" s="1"/>
  <c r="X1917" i="2"/>
  <c r="Y1917" i="2" s="1"/>
  <c r="X190" i="2"/>
  <c r="Y190" i="2" s="1"/>
  <c r="X356" i="2"/>
  <c r="Y356" i="2" s="1"/>
  <c r="X66" i="2"/>
  <c r="Y66" i="2" s="1"/>
  <c r="X951" i="2"/>
  <c r="Y951" i="2" s="1"/>
  <c r="X1106" i="2"/>
  <c r="Y1106" i="2" s="1"/>
  <c r="X420" i="2"/>
  <c r="Y420" i="2" s="1"/>
  <c r="X919" i="2"/>
  <c r="Y919" i="2" s="1"/>
  <c r="X1525" i="2"/>
  <c r="Y1525" i="2" s="1"/>
  <c r="X1608" i="2"/>
  <c r="Y1608" i="2" s="1"/>
  <c r="X1981" i="2"/>
  <c r="Y1981" i="2" s="1"/>
  <c r="X1420" i="2"/>
  <c r="Y1420" i="2" s="1"/>
  <c r="X419" i="2"/>
  <c r="Y419" i="2" s="1"/>
  <c r="X1690" i="2"/>
  <c r="Y1690" i="2" s="1"/>
  <c r="X1935" i="2"/>
  <c r="Y1935" i="2" s="1"/>
  <c r="X1270" i="2"/>
  <c r="Y1270" i="2" s="1"/>
  <c r="X1790" i="2"/>
  <c r="Y1790" i="2" s="1"/>
  <c r="X406" i="2"/>
  <c r="Y406" i="2" s="1"/>
  <c r="X1353" i="2"/>
  <c r="Y1353" i="2" s="1"/>
  <c r="X1726" i="2"/>
  <c r="Y1726" i="2" s="1"/>
  <c r="X581" i="2"/>
  <c r="Y581" i="2" s="1"/>
  <c r="X1720" i="2"/>
  <c r="Y1720" i="2" s="1"/>
  <c r="X1532" i="2"/>
  <c r="Y1532" i="2" s="1"/>
  <c r="X795" i="2"/>
  <c r="Y795" i="2" s="1"/>
  <c r="X113" i="2"/>
  <c r="Y113" i="2" s="1"/>
  <c r="X719" i="2"/>
  <c r="Y719" i="2" s="1"/>
  <c r="X1675" i="2"/>
  <c r="Y1675" i="2" s="1"/>
  <c r="X982" i="2"/>
  <c r="Y982" i="2" s="1"/>
  <c r="X1196" i="2"/>
  <c r="Y1196" i="2" s="1"/>
  <c r="X921" i="2"/>
  <c r="Y921" i="2" s="1"/>
  <c r="X2008" i="2"/>
  <c r="Y2008" i="2" s="1"/>
  <c r="X1135" i="2"/>
  <c r="Y1135" i="2" s="1"/>
  <c r="X455" i="2"/>
  <c r="Y455" i="2" s="1"/>
  <c r="X838" i="2"/>
  <c r="Y838" i="2" s="1"/>
  <c r="X624" i="2"/>
  <c r="Y624" i="2" s="1"/>
  <c r="X195" i="2"/>
  <c r="Y195" i="2" s="1"/>
  <c r="X1827" i="2"/>
  <c r="Y1827" i="2" s="1"/>
  <c r="X1345" i="2"/>
  <c r="Y1345" i="2" s="1"/>
  <c r="X399" i="2"/>
  <c r="Y399" i="2" s="1"/>
  <c r="X1516" i="2"/>
  <c r="Y1516" i="2" s="1"/>
  <c r="X336" i="2"/>
  <c r="Y336" i="2" s="1"/>
  <c r="X667" i="2"/>
  <c r="X1623" i="2"/>
  <c r="Y1623" i="2" s="1"/>
  <c r="X1338" i="2"/>
  <c r="Y1338" i="2" s="1"/>
  <c r="X1599" i="2"/>
  <c r="Y1599" i="2" s="1"/>
  <c r="X616" i="2"/>
  <c r="Y616" i="2" s="1"/>
  <c r="X1037" i="2"/>
  <c r="Y1037" i="2" s="1"/>
  <c r="X1748" i="2"/>
  <c r="Y1748" i="2" s="1"/>
  <c r="X562" i="2"/>
  <c r="Y562" i="2" s="1"/>
  <c r="X1551" i="2"/>
  <c r="Y1551" i="2" s="1"/>
  <c r="X1374" i="2"/>
  <c r="Y1374" i="2" s="1"/>
  <c r="X1269" i="2"/>
  <c r="Y1269" i="2" s="1"/>
  <c r="X1999" i="2"/>
  <c r="Y1999" i="2" s="1"/>
  <c r="X1550" i="2"/>
  <c r="Y1550" i="2" s="1"/>
  <c r="X883" i="2"/>
  <c r="Y883" i="2" s="1"/>
  <c r="X289" i="2"/>
  <c r="Y289" i="2" s="1"/>
  <c r="X494" i="2"/>
  <c r="Y494" i="2" s="1"/>
  <c r="X867" i="2"/>
  <c r="Y867" i="2" s="1"/>
  <c r="X692" i="2"/>
  <c r="Y692" i="2" s="1"/>
  <c r="X1598" i="2"/>
  <c r="Y1598" i="2" s="1"/>
  <c r="X1849" i="2"/>
  <c r="X1734" i="2"/>
  <c r="Y1734" i="2" s="1"/>
  <c r="X55" i="2"/>
  <c r="Y55" i="2" s="1"/>
  <c r="X188" i="2"/>
  <c r="X884" i="2"/>
  <c r="Y884" i="2" s="1"/>
  <c r="X538" i="2"/>
  <c r="Y538" i="2" s="1"/>
  <c r="X591" i="2"/>
  <c r="Y591" i="2" s="1"/>
  <c r="X1346" i="2"/>
  <c r="Y1346" i="2" s="1"/>
  <c r="X1022" i="2"/>
  <c r="Y1022" i="2" s="1"/>
  <c r="X889" i="2"/>
  <c r="Y889" i="2" s="1"/>
  <c r="X48" i="2"/>
  <c r="Y48" i="2" s="1"/>
  <c r="X927" i="2"/>
  <c r="Y927" i="2" s="1"/>
  <c r="X7" i="2"/>
  <c r="Y7" i="2" s="1"/>
  <c r="X1259" i="2"/>
  <c r="Y1259" i="2" s="1"/>
  <c r="X1375" i="2"/>
  <c r="Y1375" i="2" s="1"/>
  <c r="X1657" i="2"/>
  <c r="Y1657" i="2" s="1"/>
  <c r="X647" i="2"/>
  <c r="Y647" i="2" s="1"/>
  <c r="X1192" i="2"/>
  <c r="Y1192" i="2" s="1"/>
  <c r="X1149" i="2"/>
  <c r="Y1149" i="2" s="1"/>
  <c r="X1609" i="2"/>
  <c r="Y1609" i="2" s="1"/>
  <c r="X3" i="2"/>
  <c r="Y3" i="2" s="1"/>
  <c r="X1812" i="2"/>
  <c r="Y1812" i="2" s="1"/>
  <c r="X651" i="2"/>
  <c r="Y651" i="2" s="1"/>
  <c r="X751" i="2"/>
  <c r="Y751" i="2" s="1"/>
  <c r="X1897" i="2"/>
  <c r="Y1897" i="2" s="1"/>
  <c r="X1514" i="2"/>
  <c r="Y1514" i="2" s="1"/>
  <c r="X1568" i="2"/>
  <c r="Y1568" i="2" s="1"/>
  <c r="X402" i="2"/>
  <c r="Y402" i="2" s="1"/>
  <c r="X1104" i="2"/>
  <c r="Y1104" i="2" s="1"/>
  <c r="X1466" i="2"/>
  <c r="Y1466" i="2" s="1"/>
  <c r="X1482" i="2"/>
  <c r="Y1482" i="2" s="1"/>
  <c r="X304" i="2"/>
  <c r="Y304" i="2" s="1"/>
  <c r="X553" i="2"/>
  <c r="Y553" i="2" s="1"/>
  <c r="X935" i="2"/>
  <c r="Y935" i="2" s="1"/>
  <c r="X1306" i="2"/>
  <c r="Y1306" i="2" s="1"/>
  <c r="X758" i="2"/>
  <c r="Y758" i="2" s="1"/>
  <c r="X1331" i="2"/>
  <c r="Y1331" i="2" s="1"/>
  <c r="X354" i="2"/>
  <c r="Y354" i="2" s="1"/>
  <c r="X1055" i="2"/>
  <c r="Y1055" i="2" s="1"/>
  <c r="X1970" i="2"/>
  <c r="Y1970" i="2" s="1"/>
  <c r="X1377" i="2"/>
  <c r="Y1377" i="2" s="1"/>
  <c r="X1862" i="2"/>
  <c r="Y1862" i="2" s="1"/>
  <c r="X936" i="2"/>
  <c r="Y936" i="2" s="1"/>
  <c r="X375" i="2"/>
  <c r="Y375" i="2" s="1"/>
  <c r="X1299" i="2"/>
  <c r="Y1299" i="2" s="1"/>
  <c r="X1010" i="2"/>
  <c r="Y1010" i="2" s="1"/>
  <c r="X975" i="2"/>
  <c r="Y975" i="2" s="1"/>
  <c r="X544" i="2"/>
  <c r="Y544" i="2" s="1"/>
  <c r="X1068" i="2"/>
  <c r="Y1068" i="2" s="1"/>
  <c r="X388" i="2"/>
  <c r="Y388" i="2" s="1"/>
  <c r="X1103" i="2"/>
  <c r="Y1103" i="2" s="1"/>
  <c r="X759" i="2"/>
  <c r="Y759" i="2" s="1"/>
  <c r="X1540" i="2"/>
  <c r="Y1540" i="2" s="1"/>
  <c r="X628" i="2"/>
  <c r="Y628" i="2" s="1"/>
  <c r="X1541" i="2"/>
  <c r="Y1541" i="2" s="1"/>
  <c r="X895" i="2"/>
  <c r="Y895" i="2" s="1"/>
  <c r="X245" i="2"/>
  <c r="Y245" i="2" s="1"/>
  <c r="X633" i="2"/>
  <c r="Y633" i="2" s="1"/>
  <c r="X858" i="2"/>
  <c r="Y858" i="2" s="1"/>
  <c r="X1814" i="2"/>
  <c r="Y1814" i="2" s="1"/>
  <c r="X144" i="2"/>
  <c r="Y144" i="2" s="1"/>
  <c r="X325" i="2"/>
  <c r="Y325" i="2" s="1"/>
  <c r="X1837" i="2"/>
  <c r="Y1837" i="2" s="1"/>
  <c r="X924" i="2"/>
  <c r="Y924" i="2" s="1"/>
  <c r="X281" i="2"/>
  <c r="Y281" i="2" s="1"/>
  <c r="X670" i="2"/>
  <c r="Y670" i="2" s="1"/>
  <c r="X350" i="2"/>
  <c r="Y350" i="2" s="1"/>
  <c r="X609" i="2"/>
  <c r="Y609" i="2" s="1"/>
  <c r="X786" i="2"/>
  <c r="Y786" i="2" s="1"/>
  <c r="X180" i="2"/>
  <c r="Y180" i="2" s="1"/>
  <c r="X1799" i="2"/>
  <c r="Y1799" i="2" s="1"/>
  <c r="X45" i="2"/>
  <c r="Y45" i="2" s="1"/>
  <c r="X1698" i="2"/>
  <c r="Y1698" i="2" s="1"/>
  <c r="X1069" i="2"/>
  <c r="Y1069" i="2" s="1"/>
  <c r="X1746" i="2"/>
  <c r="Y1746" i="2" s="1"/>
  <c r="X290" i="2"/>
  <c r="Y290" i="2" s="1"/>
  <c r="X1882" i="2"/>
  <c r="Y1882" i="2" s="1"/>
  <c r="X1522" i="2"/>
  <c r="Y1522" i="2" s="1"/>
  <c r="X1646" i="2"/>
  <c r="Y1646" i="2" s="1"/>
  <c r="X885" i="2"/>
  <c r="Y885" i="2" s="1"/>
  <c r="X1050" i="2"/>
  <c r="Y1050" i="2" s="1"/>
  <c r="X423" i="2"/>
  <c r="Y423" i="2" s="1"/>
  <c r="X1909" i="2"/>
  <c r="Y1909" i="2" s="1"/>
  <c r="X1787" i="2"/>
  <c r="Y1787" i="2" s="1"/>
  <c r="X1361" i="2"/>
  <c r="Y1361" i="2" s="1"/>
  <c r="X1581" i="2"/>
  <c r="Y1581" i="2" s="1"/>
  <c r="X1747" i="2"/>
  <c r="Y1747" i="2" s="1"/>
  <c r="X1053" i="2"/>
  <c r="Y1053" i="2" s="1"/>
  <c r="X1960" i="2"/>
  <c r="Y1960" i="2" s="1"/>
  <c r="X1288" i="2"/>
  <c r="Y1288" i="2" s="1"/>
  <c r="X1617" i="2"/>
  <c r="Y1617" i="2" s="1"/>
  <c r="X115" i="2"/>
  <c r="X1434" i="2"/>
  <c r="Y1434" i="2" s="1"/>
  <c r="X251" i="2"/>
  <c r="Y251" i="2" s="1"/>
  <c r="X662" i="2"/>
  <c r="Y662" i="2" s="1"/>
  <c r="X749" i="2"/>
  <c r="Y749" i="2" s="1"/>
  <c r="X1004" i="2"/>
  <c r="Y1004" i="2" s="1"/>
  <c r="X341" i="2"/>
  <c r="Y341" i="2" s="1"/>
  <c r="X191" i="2"/>
  <c r="Y191" i="2" s="1"/>
  <c r="X310" i="2"/>
  <c r="Y310" i="2" s="1"/>
  <c r="X1772" i="2"/>
  <c r="Y1772" i="2" s="1"/>
  <c r="X1033" i="2"/>
  <c r="Y1033" i="2" s="1"/>
  <c r="X1026" i="2"/>
  <c r="Y1026" i="2" s="1"/>
  <c r="X607" i="2"/>
  <c r="Y607" i="2" s="1"/>
  <c r="X504" i="2"/>
  <c r="X1884" i="2"/>
  <c r="Y1884" i="2" s="1"/>
  <c r="X1800" i="2"/>
  <c r="Y1800" i="2" s="1"/>
  <c r="X454" i="2"/>
  <c r="Y454" i="2" s="1"/>
  <c r="X827" i="2"/>
  <c r="Y827" i="2" s="1"/>
  <c r="X1223" i="2"/>
  <c r="Y1223" i="2" s="1"/>
  <c r="X284" i="2"/>
  <c r="Y284" i="2" s="1"/>
  <c r="X915" i="2"/>
  <c r="Y915" i="2" s="1"/>
  <c r="X550" i="2"/>
  <c r="Y550" i="2" s="1"/>
  <c r="X1065" i="2"/>
  <c r="Y1065" i="2" s="1"/>
  <c r="X128" i="2"/>
  <c r="Y128" i="2" s="1"/>
  <c r="X913" i="2"/>
  <c r="Y913" i="2" s="1"/>
  <c r="X1544" i="2"/>
  <c r="Y1544" i="2" s="1"/>
  <c r="X437" i="2"/>
  <c r="Y437" i="2" s="1"/>
  <c r="X829" i="2"/>
  <c r="Y829" i="2" s="1"/>
  <c r="X1307" i="2"/>
  <c r="Y1307" i="2" s="1"/>
  <c r="X1108" i="2"/>
  <c r="Y1108" i="2" s="1"/>
  <c r="X718" i="2"/>
  <c r="Y718" i="2" s="1"/>
  <c r="X871" i="2"/>
  <c r="Y871" i="2" s="1"/>
  <c r="X1200" i="2"/>
  <c r="Y1200" i="2" s="1"/>
  <c r="X1035" i="2"/>
  <c r="Y1035" i="2" s="1"/>
  <c r="X944" i="2"/>
  <c r="Y944" i="2" s="1"/>
  <c r="X1911" i="2"/>
  <c r="Y1911" i="2" s="1"/>
  <c r="X736" i="2"/>
  <c r="Y736" i="2" s="1"/>
  <c r="X472" i="2"/>
  <c r="Y472" i="2" s="1"/>
  <c r="X1860" i="2"/>
  <c r="Y1860" i="2" s="1"/>
  <c r="X400" i="2"/>
  <c r="Y400" i="2" s="1"/>
  <c r="X1180" i="2"/>
  <c r="Y1180" i="2" s="1"/>
  <c r="X1559" i="2"/>
  <c r="Y1559" i="2" s="1"/>
  <c r="X262" i="2"/>
  <c r="Y262" i="2" s="1"/>
  <c r="X1711" i="2"/>
  <c r="Y1711" i="2" s="1"/>
  <c r="X996" i="2"/>
  <c r="Y996" i="2" s="1"/>
  <c r="X1327" i="2"/>
  <c r="Y1327" i="2" s="1"/>
  <c r="X1140" i="2"/>
  <c r="Y1140" i="2" s="1"/>
  <c r="X1246" i="2"/>
  <c r="Y1246" i="2" s="1"/>
  <c r="X1743" i="2"/>
  <c r="Y1743" i="2" s="1"/>
  <c r="X684" i="2"/>
  <c r="Y684" i="2" s="1"/>
  <c r="X654" i="2"/>
  <c r="Y654" i="2" s="1"/>
  <c r="X1213" i="2"/>
  <c r="Y1213" i="2" s="1"/>
  <c r="X1127" i="2"/>
  <c r="Y1127" i="2" s="1"/>
  <c r="X665" i="2"/>
  <c r="Y665" i="2" s="1"/>
  <c r="X682" i="2"/>
  <c r="Y682" i="2" s="1"/>
  <c r="X793" i="2"/>
  <c r="Y793" i="2" s="1"/>
  <c r="X1122" i="2"/>
  <c r="Y1122" i="2" s="1"/>
  <c r="X403" i="2"/>
  <c r="Y403" i="2" s="1"/>
  <c r="X220" i="2"/>
  <c r="Y220" i="2" s="1"/>
  <c r="X346" i="2"/>
  <c r="Y346" i="2" s="1"/>
  <c r="X1777" i="2"/>
  <c r="Y1777" i="2" s="1"/>
  <c r="X334" i="2"/>
  <c r="Y334" i="2" s="1"/>
  <c r="X239" i="2"/>
  <c r="Y239" i="2" s="1"/>
  <c r="X769" i="2"/>
  <c r="Y769" i="2" s="1"/>
  <c r="X308" i="2"/>
  <c r="Y308" i="2" s="1"/>
  <c r="X1996" i="2"/>
  <c r="Y1996" i="2" s="1"/>
  <c r="X1243" i="2"/>
  <c r="Y1243" i="2" s="1"/>
  <c r="X548" i="2"/>
  <c r="Y548" i="2" s="1"/>
  <c r="X714" i="2"/>
  <c r="Y714" i="2" s="1"/>
  <c r="X661" i="2"/>
  <c r="Y661" i="2" s="1"/>
  <c r="X1679" i="2"/>
  <c r="Y1679" i="2" s="1"/>
  <c r="X623" i="2"/>
  <c r="Y623" i="2" s="1"/>
  <c r="X11" i="2"/>
  <c r="Y11" i="2" s="1"/>
  <c r="X1389" i="2"/>
  <c r="Y1389" i="2" s="1"/>
  <c r="X1303" i="2"/>
  <c r="Y1303" i="2" s="1"/>
  <c r="X1891" i="2"/>
  <c r="Y1891" i="2" s="1"/>
  <c r="X502" i="2"/>
  <c r="Y502" i="2" s="1"/>
  <c r="X1063" i="2"/>
  <c r="Y1063" i="2" s="1"/>
  <c r="X432" i="2"/>
  <c r="Y432" i="2" s="1"/>
  <c r="X90" i="2"/>
  <c r="Y90" i="2" s="1"/>
  <c r="X1869" i="2"/>
  <c r="Y1869" i="2" s="1"/>
  <c r="X1266" i="2"/>
  <c r="Y1266" i="2" s="1"/>
  <c r="X873" i="2"/>
  <c r="Y873" i="2" s="1"/>
  <c r="X1056" i="2"/>
  <c r="Y1056" i="2" s="1"/>
  <c r="X1365" i="2"/>
  <c r="Y1365" i="2" s="1"/>
  <c r="X1864" i="2"/>
  <c r="Y1864" i="2" s="1"/>
  <c r="X1606" i="2"/>
  <c r="Y1606" i="2" s="1"/>
  <c r="X1676" i="2"/>
  <c r="Y1676" i="2" s="1"/>
  <c r="X187" i="2"/>
  <c r="Y187" i="2" s="1"/>
  <c r="X1187" i="2"/>
  <c r="Y1187" i="2" s="1"/>
  <c r="X361" i="2"/>
  <c r="Y361" i="2" s="1"/>
  <c r="X1046" i="2"/>
  <c r="Y1046" i="2" s="1"/>
  <c r="X116" i="2"/>
  <c r="X1519" i="2"/>
  <c r="Y1519" i="2" s="1"/>
  <c r="X1216" i="2"/>
  <c r="Y1216" i="2" s="1"/>
  <c r="X1821" i="2"/>
  <c r="Y1821" i="2" s="1"/>
  <c r="X328" i="2"/>
  <c r="Y328" i="2" s="1"/>
  <c r="X584" i="2"/>
  <c r="Y584" i="2" s="1"/>
  <c r="X1557" i="2"/>
  <c r="Y1557" i="2" s="1"/>
  <c r="X448" i="2"/>
  <c r="Y448" i="2" s="1"/>
  <c r="X1959" i="2"/>
  <c r="Y1959" i="2" s="1"/>
  <c r="X374" i="2"/>
  <c r="Y374" i="2" s="1"/>
  <c r="X1971" i="2"/>
  <c r="Y1971" i="2" s="1"/>
  <c r="X1710" i="2"/>
  <c r="Y1710" i="2" s="1"/>
  <c r="X118" i="2"/>
  <c r="Y118" i="2" s="1"/>
  <c r="X335" i="2"/>
  <c r="Y335" i="2" s="1"/>
  <c r="X1815" i="2"/>
  <c r="Y1815" i="2" s="1"/>
  <c r="X233" i="2"/>
  <c r="Y233" i="2" s="1"/>
  <c r="X727" i="2"/>
  <c r="Y727" i="2" s="1"/>
  <c r="X701" i="2"/>
  <c r="Y701" i="2" s="1"/>
  <c r="X664" i="2"/>
  <c r="Y664" i="2" s="1"/>
  <c r="X260" i="2"/>
  <c r="Y260" i="2" s="1"/>
  <c r="X1385" i="2"/>
  <c r="Y1385" i="2" s="1"/>
  <c r="X1285" i="2"/>
  <c r="Y1285" i="2" s="1"/>
  <c r="X690" i="2"/>
  <c r="Y690" i="2" s="1"/>
  <c r="X991" i="2"/>
  <c r="Y991" i="2" s="1"/>
  <c r="X818" i="2"/>
  <c r="Y818" i="2" s="1"/>
  <c r="X583" i="2"/>
  <c r="Y583" i="2" s="1"/>
  <c r="X311" i="2"/>
  <c r="Y311" i="2" s="1"/>
  <c r="X1137" i="2"/>
  <c r="Y1137" i="2" s="1"/>
  <c r="X1220" i="2"/>
  <c r="Y1220" i="2" s="1"/>
  <c r="X979" i="2"/>
  <c r="Y979" i="2" s="1"/>
  <c r="X98" i="2"/>
  <c r="Y98" i="2" s="1"/>
  <c r="X1714" i="2"/>
  <c r="Y1714" i="2" s="1"/>
  <c r="X477" i="2"/>
  <c r="Y477" i="2" s="1"/>
  <c r="X1744" i="2"/>
  <c r="Y1744" i="2" s="1"/>
  <c r="X28" i="2"/>
  <c r="Y28" i="2" s="1"/>
  <c r="X1556" i="2"/>
  <c r="Y1556" i="2" s="1"/>
  <c r="X137" i="2"/>
  <c r="Y137" i="2" s="1"/>
  <c r="X1752" i="2"/>
  <c r="Y1752" i="2" s="1"/>
  <c r="X1933" i="2"/>
  <c r="Y1933" i="2" s="1"/>
  <c r="X695" i="2"/>
  <c r="Y695" i="2" s="1"/>
  <c r="X401" i="2"/>
  <c r="Y401" i="2" s="1"/>
  <c r="X732" i="2"/>
  <c r="Y732" i="2" s="1"/>
  <c r="X1293" i="2"/>
  <c r="Y1293" i="2" s="1"/>
  <c r="X1678" i="2"/>
  <c r="Y1678" i="2" s="1"/>
  <c r="X364" i="2"/>
  <c r="Y364" i="2" s="1"/>
  <c r="X1237" i="2"/>
  <c r="Y1237" i="2" s="1"/>
  <c r="X1958" i="2"/>
  <c r="Y1958" i="2" s="1"/>
  <c r="X984" i="2"/>
  <c r="Y984" i="2" s="1"/>
  <c r="X1373" i="2"/>
  <c r="Y1373" i="2" s="1"/>
  <c r="X436" i="2"/>
  <c r="Y436" i="2" s="1"/>
  <c r="X828" i="2"/>
  <c r="Y828" i="2" s="1"/>
  <c r="X216" i="2"/>
  <c r="Y216" i="2" s="1"/>
  <c r="X1729" i="2"/>
  <c r="Y1729" i="2" s="1"/>
  <c r="X1767" i="2"/>
  <c r="Y1767" i="2" s="1"/>
  <c r="X459" i="2"/>
  <c r="Y459" i="2" s="1"/>
  <c r="X1398" i="2"/>
  <c r="Y1398" i="2" s="1"/>
  <c r="X1290" i="2"/>
  <c r="Y1290" i="2" s="1"/>
  <c r="X897" i="2"/>
  <c r="Y897" i="2" s="1"/>
  <c r="X1080" i="2"/>
  <c r="Y1080" i="2" s="1"/>
  <c r="X1888" i="2"/>
  <c r="Y1888" i="2" s="1"/>
  <c r="X2005" i="2"/>
  <c r="Y2005" i="2" s="1"/>
  <c r="X500" i="2"/>
  <c r="Y500" i="2" s="1"/>
  <c r="X985" i="2"/>
  <c r="Y985" i="2" s="1"/>
  <c r="X1115" i="2"/>
  <c r="Y1115" i="2" s="1"/>
  <c r="X1913" i="2"/>
  <c r="X1822" i="2"/>
  <c r="Y1822" i="2" s="1"/>
  <c r="X424" i="2"/>
  <c r="Y424" i="2" s="1"/>
  <c r="X637" i="2"/>
  <c r="Y637" i="2" s="1"/>
  <c r="X1350" i="2"/>
  <c r="Y1350" i="2" s="1"/>
  <c r="X564" i="2"/>
  <c r="Y564" i="2" s="1"/>
  <c r="X815" i="2"/>
  <c r="Y815" i="2" s="1"/>
  <c r="X1607" i="2"/>
  <c r="Y1607" i="2" s="1"/>
  <c r="X1796" i="2"/>
  <c r="Y1796" i="2" s="1"/>
  <c r="X668" i="2"/>
  <c r="Y668" i="2" s="1"/>
  <c r="X167" i="2"/>
  <c r="Y167" i="2" s="1"/>
  <c r="X1645" i="2"/>
  <c r="Y1645" i="2" s="1"/>
  <c r="X259" i="2"/>
  <c r="Y259" i="2" s="1"/>
  <c r="X1222" i="2"/>
  <c r="Y1222" i="2" s="1"/>
  <c r="X359" i="2"/>
  <c r="Y359" i="2" s="1"/>
  <c r="X486" i="2"/>
  <c r="Y486" i="2" s="1"/>
  <c r="X1272" i="2"/>
  <c r="Y1272" i="2" s="1"/>
  <c r="X492" i="2"/>
  <c r="Y492" i="2" s="1"/>
  <c r="X249" i="2"/>
  <c r="Y249" i="2" s="1"/>
  <c r="X606" i="2"/>
  <c r="Y606" i="2" s="1"/>
  <c r="X945" i="2"/>
  <c r="Y945" i="2" s="1"/>
  <c r="X1342" i="2"/>
  <c r="Y1342" i="2" s="1"/>
  <c r="X5" i="2"/>
  <c r="Y5" i="2" s="1"/>
  <c r="X1797" i="2"/>
  <c r="Y1797" i="2" s="1"/>
  <c r="X1419" i="2"/>
  <c r="Y1419" i="2" s="1"/>
  <c r="X26" i="2"/>
  <c r="Y26" i="2" s="1"/>
  <c r="X1914" i="2"/>
  <c r="Y1914" i="2" s="1"/>
  <c r="X1206" i="2"/>
  <c r="Y1206" i="2" s="1"/>
  <c r="X1215" i="2"/>
  <c r="Y1215" i="2" s="1"/>
  <c r="X63" i="2"/>
  <c r="X490" i="2"/>
  <c r="Y490" i="2" s="1"/>
  <c r="X990" i="2"/>
  <c r="Y990" i="2" s="1"/>
  <c r="X348" i="2"/>
  <c r="Y348" i="2" s="1"/>
  <c r="X1597" i="2"/>
  <c r="Y1597" i="2" s="1"/>
  <c r="X1651" i="2"/>
  <c r="Y1651" i="2" s="1"/>
  <c r="X140" i="2"/>
  <c r="Y140" i="2" s="1"/>
  <c r="X605" i="2"/>
  <c r="Y605" i="2" s="1"/>
  <c r="X878" i="2"/>
  <c r="Y878" i="2" s="1"/>
  <c r="X337" i="2"/>
  <c r="Y337" i="2" s="1"/>
  <c r="X1591" i="2"/>
  <c r="Y1591" i="2" s="1"/>
  <c r="X1941" i="2"/>
  <c r="Y1941" i="2" s="1"/>
  <c r="X1034" i="2"/>
  <c r="Y1034" i="2" s="1"/>
  <c r="X1335" i="2"/>
  <c r="Y1335" i="2" s="1"/>
  <c r="X824" i="2"/>
  <c r="Y824" i="2" s="1"/>
  <c r="X1413" i="2"/>
  <c r="Y1413" i="2" s="1"/>
  <c r="X1632" i="2"/>
  <c r="Y1632" i="2" s="1"/>
  <c r="X1741" i="2"/>
  <c r="Y1741" i="2" s="1"/>
  <c r="X1507" i="2"/>
  <c r="Y1507" i="2" s="1"/>
  <c r="X168" i="2"/>
  <c r="Y168" i="2" s="1"/>
  <c r="X1962" i="2"/>
  <c r="Y1962" i="2" s="1"/>
  <c r="X277" i="2"/>
  <c r="Y277" i="2" s="1"/>
  <c r="X666" i="2"/>
  <c r="Y666" i="2" s="1"/>
  <c r="X974" i="2"/>
  <c r="Y974" i="2" s="1"/>
  <c r="X103" i="2"/>
  <c r="Y103" i="2" s="1"/>
  <c r="X1703" i="2"/>
  <c r="Y1703" i="2" s="1"/>
  <c r="X1628" i="2"/>
  <c r="Y1628" i="2" s="1"/>
  <c r="X145" i="2"/>
  <c r="Y145" i="2" s="1"/>
  <c r="X1230" i="2"/>
  <c r="Y1230" i="2" s="1"/>
  <c r="AE3" i="2" l="1"/>
</calcChain>
</file>

<file path=xl/sharedStrings.xml><?xml version="1.0" encoding="utf-8"?>
<sst xmlns="http://schemas.openxmlformats.org/spreadsheetml/2006/main" count="144" uniqueCount="93">
  <si>
    <t xml:space="preserve">Introduction </t>
  </si>
  <si>
    <t>Table of Content</t>
  </si>
  <si>
    <t xml:space="preserve"> </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</si>
  <si>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</si>
  <si>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</si>
  <si>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</si>
  <si>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</si>
  <si>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</si>
  <si>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</si>
  <si>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</si>
  <si>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</si>
  <si>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</si>
  <si>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</si>
  <si>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</si>
  <si>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</si>
  <si>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</si>
  <si>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</si>
  <si>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</si>
  <si>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</si>
  <si>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</si>
  <si>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</si>
  <si>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</si>
  <si>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</si>
  <si>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</si>
  <si>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</si>
  <si>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</si>
  <si>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</si>
  <si>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</si>
  <si>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</si>
  <si>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</si>
  <si>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</si>
  <si>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</si>
  <si>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</si>
  <si>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</si>
  <si>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</si>
  <si>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</si>
  <si>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</si>
  <si>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</si>
  <si>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</si>
  <si>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</si>
  <si>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</si>
  <si>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</si>
  <si>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</si>
  <si>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</si>
  <si>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</si>
  <si>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</si>
  <si>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</si>
  <si>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</si>
  <si>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</si>
  <si>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</si>
  <si>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</si>
  <si>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</si>
  <si>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</si>
  <si>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</si>
  <si>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</si>
  <si>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</si>
  <si>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</si>
  <si>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</si>
  <si>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GlasWork's data for its SKUs</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</si>
  <si>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</si>
  <si>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</si>
  <si>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</si>
  <si>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</si>
  <si>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</si>
  <si>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</si>
  <si>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</si>
  <si>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</si>
  <si>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</si>
  <si>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</si>
  <si>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</si>
  <si>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</si>
  <si>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</si>
  <si>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</si>
  <si>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</si>
  <si>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</si>
  <si>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</si>
  <si>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</si>
  <si>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</si>
  <si>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</si>
  <si>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</si>
  <si>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</si>
  <si>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</si>
  <si>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</si>
  <si>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</si>
  <si>
    <t>Annual Demand</t>
  </si>
  <si>
    <t>Daily Demand</t>
  </si>
  <si>
    <t>Demand during Lead Time</t>
  </si>
  <si>
    <t>Standard Deviation of Demand</t>
  </si>
  <si>
    <t>Service Level</t>
  </si>
  <si>
    <t>Re-order Point</t>
  </si>
  <si>
    <t>Working Capital of the Re-order Point</t>
  </si>
  <si>
    <t>Demand after Initial Inventory</t>
  </si>
  <si>
    <t>Sum of Working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</si>
</sst>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quot;M&quot;"/>
    <numFmt numFmtId="165" formatCode="_(* #,##0_);_(* \(#,##0\);_(* &quot;-&quot;??_);_(@_)"/>
    <numFmt numFmtId="166" formatCode="0.0"/>
  </numFmts>
  <fonts count="15"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9"/>
      <color theme="1"/>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58">
    <xf numFmtId="0" fontId="0" fillId="0" borderId="0" xfId="0"/>
    <xf numFmtId="0" fontId="2" fillId="0" borderId="0" xfId="0" applyFont="1" applyAlignment="1">
      <alignment wrapText="1"/>
    </xf>
    <xf numFmtId="0" fontId="6" fillId="0" borderId="10" xfId="0" applyFont="1" applyBorder="1" applyAlignment="1">
      <alignment horizontal="left" vertical="top" wrapText="1"/>
    </xf>
    <xf numFmtId="0" fontId="6" fillId="0" borderId="5" xfId="0" applyFont="1" applyBorder="1" applyAlignment="1">
      <alignment horizontal="left" vertical="top"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horizontal="center" vertical="center" wrapText="1"/>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1" fillId="0" borderId="4" xfId="0" applyFont="1" applyBorder="1" applyAlignment="1">
      <alignment horizontal="center" vertical="center" wrapText="1"/>
    </xf>
    <xf numFmtId="164" fontId="11" fillId="0" borderId="11" xfId="2" applyNumberFormat="1" applyFont="1" applyBorder="1" applyAlignment="1">
      <alignment horizontal="center" vertical="center"/>
    </xf>
    <xf numFmtId="0" fontId="11" fillId="0" borderId="5" xfId="0" applyFont="1" applyBorder="1" applyAlignment="1">
      <alignment horizontal="center" vertical="center" wrapText="1"/>
    </xf>
    <xf numFmtId="0" fontId="13" fillId="0" borderId="4" xfId="0" applyFont="1" applyBorder="1" applyAlignment="1">
      <alignment horizontal="center" vertical="center" wrapText="1"/>
    </xf>
    <xf numFmtId="164" fontId="11" fillId="0" borderId="0" xfId="2" applyNumberFormat="1" applyFont="1" applyBorder="1" applyAlignment="1">
      <alignment horizontal="center" vertical="center"/>
    </xf>
    <xf numFmtId="0" fontId="13" fillId="0" borderId="0" xfId="0" applyFont="1" applyAlignment="1">
      <alignment horizontal="center" vertical="center" wrapText="1"/>
    </xf>
    <xf numFmtId="0" fontId="13" fillId="0" borderId="6" xfId="0" applyFont="1" applyBorder="1" applyAlignment="1">
      <alignment horizontal="center" vertical="center" wrapText="1"/>
    </xf>
    <xf numFmtId="0" fontId="11" fillId="0" borderId="7" xfId="0" applyFont="1" applyBorder="1" applyAlignment="1">
      <alignment horizontal="center" vertical="center" wrapText="1"/>
    </xf>
    <xf numFmtId="164" fontId="11" fillId="0" borderId="7" xfId="2" applyNumberFormat="1" applyFont="1" applyBorder="1" applyAlignment="1">
      <alignment horizontal="center" vertical="center"/>
    </xf>
    <xf numFmtId="0" fontId="13"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Alignment="1">
      <alignment horizontal="right"/>
    </xf>
    <xf numFmtId="0" fontId="12" fillId="3" borderId="4" xfId="0" applyFont="1" applyFill="1" applyBorder="1" applyAlignment="1">
      <alignment horizontal="center" vertical="center" wrapText="1"/>
    </xf>
    <xf numFmtId="0" fontId="12" fillId="3" borderId="0" xfId="0" applyFont="1" applyFill="1" applyAlignment="1">
      <alignment horizontal="center" vertical="center" wrapText="1"/>
    </xf>
    <xf numFmtId="1" fontId="11" fillId="0" borderId="0" xfId="0" applyNumberFormat="1" applyFont="1" applyAlignment="1">
      <alignment horizontal="right"/>
    </xf>
    <xf numFmtId="165" fontId="11" fillId="0" borderId="0" xfId="1" applyNumberFormat="1" applyFont="1" applyAlignment="1">
      <alignment horizontal="right"/>
    </xf>
    <xf numFmtId="9" fontId="11" fillId="0" borderId="0" xfId="3" applyFont="1" applyAlignment="1">
      <alignment horizontal="right"/>
    </xf>
    <xf numFmtId="9" fontId="11" fillId="0" borderId="0" xfId="3" applyFont="1" applyFill="1" applyAlignment="1">
      <alignment horizontal="right"/>
    </xf>
    <xf numFmtId="0" fontId="10" fillId="4" borderId="0" xfId="0" applyFont="1" applyFill="1" applyAlignment="1">
      <alignment horizontal="center" vertical="center" wrapText="1"/>
    </xf>
    <xf numFmtId="166" fontId="11" fillId="0" borderId="0" xfId="0" applyNumberFormat="1" applyFont="1" applyAlignment="1">
      <alignment horizontal="right"/>
    </xf>
    <xf numFmtId="165" fontId="11" fillId="0" borderId="0" xfId="0" applyNumberFormat="1" applyFont="1" applyAlignment="1">
      <alignment horizontal="right"/>
    </xf>
    <xf numFmtId="9" fontId="11" fillId="0" borderId="0" xfId="0" applyNumberFormat="1" applyFont="1" applyAlignment="1">
      <alignment horizontal="right"/>
    </xf>
    <xf numFmtId="0" fontId="11" fillId="4" borderId="0" xfId="0" applyFont="1" applyFill="1" applyAlignment="1">
      <alignment horizontal="right"/>
    </xf>
    <xf numFmtId="166" fontId="11" fillId="4" borderId="0" xfId="0" applyNumberFormat="1" applyFont="1" applyFill="1" applyAlignment="1">
      <alignment horizontal="right"/>
    </xf>
    <xf numFmtId="44" fontId="11" fillId="0" borderId="0" xfId="2" applyFont="1" applyAlignment="1">
      <alignment horizontal="right"/>
    </xf>
    <xf numFmtId="44" fontId="11" fillId="4" borderId="0" xfId="2" applyFont="1" applyFill="1" applyAlignment="1">
      <alignment horizontal="right"/>
    </xf>
    <xf numFmtId="0" fontId="11" fillId="0" borderId="9" xfId="0" applyFont="1" applyBorder="1" applyAlignment="1">
      <alignment horizontal="right"/>
    </xf>
    <xf numFmtId="165" fontId="11" fillId="0" borderId="9" xfId="0" applyNumberFormat="1" applyFont="1" applyBorder="1" applyAlignment="1">
      <alignment horizontal="right"/>
    </xf>
    <xf numFmtId="0" fontId="11" fillId="4" borderId="18" xfId="0" applyFont="1" applyFill="1" applyBorder="1" applyAlignment="1">
      <alignment horizontal="center" vertical="center" wrapText="1"/>
    </xf>
    <xf numFmtId="0" fontId="11" fillId="4" borderId="17" xfId="0" applyFont="1" applyFill="1" applyBorder="1" applyAlignment="1">
      <alignment horizontal="center" vertical="center" wrapText="1"/>
    </xf>
    <xf numFmtId="44" fontId="11" fillId="4" borderId="19" xfId="2" applyFont="1" applyFill="1" applyBorder="1" applyAlignment="1">
      <alignment horizontal="center" vertical="center" wrapText="1"/>
    </xf>
    <xf numFmtId="0" fontId="11" fillId="0" borderId="20" xfId="0" applyFont="1" applyBorder="1" applyAlignment="1">
      <alignment horizontal="right"/>
    </xf>
    <xf numFmtId="44" fontId="11" fillId="0" borderId="21" xfId="2" applyFont="1" applyBorder="1" applyAlignment="1">
      <alignment horizontal="right"/>
    </xf>
    <xf numFmtId="0" fontId="11" fillId="0" borderId="22" xfId="0" applyFont="1" applyBorder="1" applyAlignment="1">
      <alignment horizontal="right"/>
    </xf>
    <xf numFmtId="165" fontId="11" fillId="0" borderId="23" xfId="0" applyNumberFormat="1" applyFont="1" applyBorder="1" applyAlignment="1">
      <alignment horizontal="right"/>
    </xf>
    <xf numFmtId="0" fontId="11" fillId="0" borderId="23" xfId="0" applyFont="1" applyBorder="1" applyAlignment="1">
      <alignment horizontal="right"/>
    </xf>
    <xf numFmtId="44" fontId="11" fillId="0" borderId="24" xfId="2" applyFont="1" applyBorder="1" applyAlignment="1">
      <alignment horizontal="right"/>
    </xf>
    <xf numFmtId="44" fontId="14" fillId="4" borderId="13" xfId="0" applyNumberFormat="1" applyFont="1" applyFill="1" applyBorder="1" applyAlignment="1">
      <alignment horizontal="right"/>
    </xf>
    <xf numFmtId="0" fontId="14" fillId="4" borderId="10" xfId="0" applyFont="1" applyFill="1" applyBorder="1" applyAlignment="1">
      <alignment horizontal="center" vertical="center"/>
    </xf>
    <xf numFmtId="0" fontId="3" fillId="2" borderId="1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0" borderId="2" xfId="0" applyFon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61">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border diagonalUp="0" diagonalDown="0">
        <left style="medium">
          <color indexed="64"/>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AC2013" totalsRowCount="1" headerRowDxfId="60" dataDxfId="59" tableBorderDxfId="58">
  <autoFilter ref="A2:AC2012" xr:uid="{00000000-0009-0000-0100-000001000000}"/>
  <tableColumns count="29">
    <tableColumn id="1" xr3:uid="{00000000-0010-0000-0000-000001000000}" name="SKU " dataDxfId="57" totalsRowDxfId="29"/>
    <tableColumn id="2" xr3:uid="{00000000-0010-0000-0000-000002000000}" name="Std. Price ($)" dataDxfId="56" totalsRowDxfId="28" dataCellStyle="Comma"/>
    <tableColumn id="3" xr3:uid="{00000000-0010-0000-0000-000003000000}" name="On-Hand Stock ($)" dataDxfId="55" totalsRowDxfId="27" dataCellStyle="Comma"/>
    <tableColumn id="13" xr3:uid="{00000000-0010-0000-0000-00000D000000}" name="INVENTORY IN UNITS ON HAND" dataDxfId="54" totalsRowDxfId="26" dataCellStyle="Comma">
      <calculatedColumnFormula>C3/Table1[[#This Row],[Std. Price ($)]]</calculatedColumnFormula>
    </tableColumn>
    <tableColumn id="4" xr3:uid="{00000000-0010-0000-0000-000004000000}" name="APU_x000a_(units)" dataDxfId="53" totalsRowDxfId="25"/>
    <tableColumn id="11" xr3:uid="{00000000-0010-0000-0000-00000B000000}" name="Oct" dataDxfId="52" totalsRowDxfId="24">
      <calculatedColumnFormula>E3+$Z$3*E3</calculatedColumnFormula>
    </tableColumn>
    <tableColumn id="12" xr3:uid="{00000000-0010-0000-0000-00000C000000}" name="Nov" dataDxfId="51" totalsRowDxfId="23">
      <calculatedColumnFormula>F3+$Z$3*F3</calculatedColumnFormula>
    </tableColumn>
    <tableColumn id="10" xr3:uid="{00000000-0010-0000-0000-00000A000000}" name="Dec" dataDxfId="50" totalsRowDxfId="22">
      <calculatedColumnFormula>G3+$Z$3*G3</calculatedColumnFormula>
    </tableColumn>
    <tableColumn id="14" xr3:uid="{00000000-0010-0000-0000-00000E000000}" name="Jan" dataDxfId="49" totalsRowDxfId="21">
      <calculatedColumnFormula>H3+$Z$3*H3</calculatedColumnFormula>
    </tableColumn>
    <tableColumn id="15" xr3:uid="{00000000-0010-0000-0000-00000F000000}" name="Feb" dataDxfId="48" totalsRowDxfId="20">
      <calculatedColumnFormula>I3+$Z$3*I3</calculatedColumnFormula>
    </tableColumn>
    <tableColumn id="16" xr3:uid="{00000000-0010-0000-0000-000010000000}" name="Mar" dataDxfId="47" totalsRowDxfId="19">
      <calculatedColumnFormula>J3+$Z$3*J3</calculatedColumnFormula>
    </tableColumn>
    <tableColumn id="17" xr3:uid="{00000000-0010-0000-0000-000011000000}" name="Apr" dataDxfId="46" totalsRowDxfId="18">
      <calculatedColumnFormula>K3+$Z$3*K3</calculatedColumnFormula>
    </tableColumn>
    <tableColumn id="18" xr3:uid="{00000000-0010-0000-0000-000012000000}" name="May" dataDxfId="45" totalsRowDxfId="17">
      <calculatedColumnFormula>L3+$Z$3*L3</calculatedColumnFormula>
    </tableColumn>
    <tableColumn id="19" xr3:uid="{00000000-0010-0000-0000-000013000000}" name="June" dataDxfId="44" totalsRowDxfId="16">
      <calculatedColumnFormula>M3+$Z$3*M3</calculatedColumnFormula>
    </tableColumn>
    <tableColumn id="20" xr3:uid="{00000000-0010-0000-0000-000014000000}" name="July" dataDxfId="43" totalsRowDxfId="15">
      <calculatedColumnFormula>N3+$Z$3*N3</calculatedColumnFormula>
    </tableColumn>
    <tableColumn id="21" xr3:uid="{00000000-0010-0000-0000-000015000000}" name="August" totalsRowLabel="Potential Obsolete inventory" dataDxfId="42" totalsRowDxfId="14">
      <calculatedColumnFormula>O3+$Z$3*O3</calculatedColumnFormula>
    </tableColumn>
    <tableColumn id="8" xr3:uid="{00000000-0010-0000-0000-000008000000}" name="September" totalsRowFunction="custom" dataDxfId="41" totalsRowDxfId="13">
      <calculatedColumnFormula>P3+$Z$3*P3</calculatedColumnFormula>
      <totalsRowFormula>SUM(Table1[September])</totalsRowFormula>
    </tableColumn>
    <tableColumn id="22" xr3:uid="{EFCE7A4D-19A2-408D-A037-F31BE0DA8661}" name="Annual Demand" dataDxfId="40" totalsRowDxfId="12">
      <calculatedColumnFormula>SUM(Table1[[#This Row],[Oct]:[September]])</calculatedColumnFormula>
    </tableColumn>
    <tableColumn id="29" xr3:uid="{08835A3D-99AE-4A2C-AC99-EFDE2884C6E3}" name="Demand after Initial Inventory" dataDxfId="39" totalsRowDxfId="11">
      <calculatedColumnFormula>R3-D3</calculatedColumnFormula>
    </tableColumn>
    <tableColumn id="23" xr3:uid="{73382507-0A37-4117-9BB4-ABB9088D1C46}" name="Daily Demand" dataDxfId="38" totalsRowDxfId="10">
      <calculatedColumnFormula>Table1[[#This Row],[Annual Demand]]/365</calculatedColumnFormula>
    </tableColumn>
    <tableColumn id="24" xr3:uid="{C94DC18F-4D39-4B47-90B5-54D67DE55E42}" name="Demand during Lead Time" dataDxfId="37" totalsRowDxfId="9">
      <calculatedColumnFormula>Table1[[#This Row],[Daily Demand]]*Table1[[#This Row],[Lead Time (days)]]</calculatedColumnFormula>
    </tableColumn>
    <tableColumn id="25" xr3:uid="{5945C8DE-5036-41A4-B739-F8E45663749D}" name="Standard Deviation of Demand" dataDxfId="36" totalsRowDxfId="8">
      <calculatedColumnFormula>T3*AB3*SQRT(Table1[[#This Row],[Lead Time (days)]])</calculatedColumnFormula>
    </tableColumn>
    <tableColumn id="26" xr3:uid="{E1097BAC-007E-4BD9-A063-D39724968F13}" name="Service Level" dataDxfId="0" totalsRowDxfId="7">
      <calculatedColumnFormula>IF(AB3&gt;1.5,0.95,0.8)</calculatedColumnFormula>
    </tableColumn>
    <tableColumn id="27" xr3:uid="{68993936-78AE-46CE-8665-2EF67DFBB3A1}" name="Re-order Point" dataDxfId="35" totalsRowDxfId="6">
      <calculatedColumnFormula>Table1[[#This Row],[Demand during Lead Time]]+NORMSINV(W3)*V3</calculatedColumnFormula>
    </tableColumn>
    <tableColumn id="28" xr3:uid="{C6EBA5C8-8C92-45BC-8F1D-E7B3592E1A5F}" name="Working Capital of the Re-order Point" dataDxfId="34" totalsRowDxfId="5" dataCellStyle="Currency" totalsRowCellStyle="Currency">
      <calculatedColumnFormula>IF(S3&gt;0,X3*B3,0)</calculatedColumnFormula>
    </tableColumn>
    <tableColumn id="5" xr3:uid="{00000000-0010-0000-0000-000005000000}" name="APU Trend" dataDxfId="33" totalsRowDxfId="4" dataCellStyle="Percent"/>
    <tableColumn id="6" xr3:uid="{00000000-0010-0000-0000-000006000000}" name="S-OTD" dataDxfId="32" totalsRowDxfId="3"/>
    <tableColumn id="7" xr3:uid="{00000000-0010-0000-0000-000007000000}" name="Demand variability (COV)" dataDxfId="31" totalsRowDxfId="2"/>
    <tableColumn id="9" xr3:uid="{00000000-0010-0000-0000-000009000000}" name="Lead Time (days)" dataDxfId="30" totalsRow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workbookViewId="0">
      <selection activeCell="H6" sqref="H6"/>
    </sheetView>
  </sheetViews>
  <sheetFormatPr defaultColWidth="9.109375" defaultRowHeight="12.6" x14ac:dyDescent="0.2"/>
  <cols>
    <col min="1" max="1" width="8.109375" style="1" customWidth="1"/>
    <col min="2" max="2" width="25.109375" style="1" customWidth="1"/>
    <col min="3" max="3" width="132.109375" style="1" customWidth="1"/>
    <col min="4" max="16384" width="9.109375" style="1"/>
  </cols>
  <sheetData>
    <row r="2" spans="2:4" ht="13.2" thickBot="1" x14ac:dyDescent="0.25"/>
    <row r="3" spans="2:4" ht="30" customHeight="1" thickBot="1" x14ac:dyDescent="0.25">
      <c r="B3" s="50" t="s">
        <v>0</v>
      </c>
      <c r="C3" s="51"/>
    </row>
    <row r="4" spans="2:4" ht="79.05" customHeight="1" thickBot="1" x14ac:dyDescent="0.25">
      <c r="B4" s="52" t="s">
        <v>61</v>
      </c>
      <c r="C4" s="53"/>
    </row>
    <row r="5" spans="2:4" ht="28.05" customHeight="1" thickBot="1" x14ac:dyDescent="0.25">
      <c r="B5" s="54" t="s">
        <v>1</v>
      </c>
      <c r="C5" s="55"/>
    </row>
    <row r="6" spans="2:4" ht="307.95" customHeight="1" thickBot="1" x14ac:dyDescent="0.25">
      <c r="B6" s="5" t="s">
        <v>54</v>
      </c>
      <c r="C6" s="2" t="s">
        <v>62</v>
      </c>
      <c r="D6" s="1" t="s">
        <v>2</v>
      </c>
    </row>
    <row r="7" spans="2:4" ht="259.05" customHeight="1" thickBot="1" x14ac:dyDescent="0.25">
      <c r="B7" s="4" t="s">
        <v>55</v>
      </c>
      <c r="C7" s="2" t="s">
        <v>65</v>
      </c>
    </row>
    <row r="8" spans="2:4" ht="150" customHeight="1" thickBot="1" x14ac:dyDescent="0.25">
      <c r="B8" s="4" t="s">
        <v>56</v>
      </c>
      <c r="C8" s="3" t="s">
        <v>59</v>
      </c>
    </row>
    <row r="9" spans="2:4" ht="188.55" customHeight="1" thickBot="1" x14ac:dyDescent="0.25">
      <c r="B9" s="4" t="s">
        <v>57</v>
      </c>
      <c r="C9" s="2" t="s">
        <v>60</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15"/>
  <sheetViews>
    <sheetView workbookViewId="0">
      <selection activeCell="E17" sqref="E17"/>
    </sheetView>
  </sheetViews>
  <sheetFormatPr defaultColWidth="8.77734375" defaultRowHeight="11.4" x14ac:dyDescent="0.3"/>
  <cols>
    <col min="1" max="1" width="14.44140625" style="6" bestFit="1" customWidth="1"/>
    <col min="2" max="2" width="12.77734375" style="6" bestFit="1" customWidth="1"/>
    <col min="3" max="3" width="12.33203125" style="6" customWidth="1"/>
    <col min="4" max="4" width="14.109375" style="6" customWidth="1"/>
    <col min="5" max="5" width="11.77734375" style="6" bestFit="1" customWidth="1"/>
    <col min="6" max="6" width="13.6640625" style="6" customWidth="1"/>
    <col min="7" max="7" width="12.109375" style="6" bestFit="1" customWidth="1"/>
    <col min="8" max="8" width="11.77734375" style="6" bestFit="1" customWidth="1"/>
    <col min="9" max="9" width="12.109375" style="6" bestFit="1" customWidth="1"/>
    <col min="10" max="10" width="13.77734375" style="6" bestFit="1" customWidth="1"/>
    <col min="11" max="11" width="18.44140625" style="6" customWidth="1"/>
    <col min="12" max="16384" width="8.77734375" style="6"/>
  </cols>
  <sheetData>
    <row r="1" spans="1:11" ht="15" customHeight="1" thickBot="1" x14ac:dyDescent="0.35">
      <c r="A1" s="56" t="s">
        <v>64</v>
      </c>
      <c r="B1" s="56"/>
      <c r="C1" s="56"/>
      <c r="I1" s="7"/>
      <c r="J1" s="7"/>
      <c r="K1" s="7"/>
    </row>
    <row r="2" spans="1:11" ht="22.8" x14ac:dyDescent="0.3">
      <c r="A2" s="8" t="s">
        <v>3</v>
      </c>
      <c r="B2" s="9" t="s">
        <v>4</v>
      </c>
      <c r="C2" s="9" t="s">
        <v>5</v>
      </c>
      <c r="D2" s="9" t="s">
        <v>6</v>
      </c>
      <c r="E2" s="8" t="s">
        <v>7</v>
      </c>
      <c r="F2" s="9" t="s">
        <v>8</v>
      </c>
      <c r="G2" s="9" t="s">
        <v>9</v>
      </c>
      <c r="H2" s="9" t="s">
        <v>10</v>
      </c>
      <c r="I2" s="8" t="s">
        <v>11</v>
      </c>
      <c r="J2" s="9" t="s">
        <v>12</v>
      </c>
      <c r="K2" s="10" t="s">
        <v>13</v>
      </c>
    </row>
    <row r="3" spans="1:11" x14ac:dyDescent="0.3">
      <c r="A3" s="11" t="s">
        <v>31</v>
      </c>
      <c r="B3" s="6" t="s">
        <v>14</v>
      </c>
      <c r="C3" s="6" t="s">
        <v>15</v>
      </c>
      <c r="D3" s="12">
        <v>354000000</v>
      </c>
      <c r="E3" s="6">
        <v>3</v>
      </c>
      <c r="F3" s="6">
        <v>0.91</v>
      </c>
      <c r="G3" s="6" t="s">
        <v>16</v>
      </c>
      <c r="H3" s="6" t="s">
        <v>17</v>
      </c>
      <c r="I3" s="6">
        <v>9</v>
      </c>
      <c r="J3" s="6" t="s">
        <v>16</v>
      </c>
      <c r="K3" s="13" t="s">
        <v>17</v>
      </c>
    </row>
    <row r="4" spans="1:11" x14ac:dyDescent="0.3">
      <c r="A4" s="14" t="s">
        <v>46</v>
      </c>
      <c r="B4" s="6" t="s">
        <v>39</v>
      </c>
      <c r="C4" s="6" t="s">
        <v>18</v>
      </c>
      <c r="D4" s="15">
        <v>904628910</v>
      </c>
      <c r="E4" s="16">
        <v>3</v>
      </c>
      <c r="F4" s="6">
        <v>0.85</v>
      </c>
      <c r="G4" s="6" t="s">
        <v>17</v>
      </c>
      <c r="H4" s="6" t="s">
        <v>17</v>
      </c>
      <c r="I4" s="16">
        <v>8</v>
      </c>
      <c r="J4" s="6" t="s">
        <v>17</v>
      </c>
      <c r="K4" s="13" t="s">
        <v>17</v>
      </c>
    </row>
    <row r="5" spans="1:11" x14ac:dyDescent="0.3">
      <c r="A5" s="11" t="s">
        <v>47</v>
      </c>
      <c r="B5" s="6" t="s">
        <v>40</v>
      </c>
      <c r="C5" s="6" t="s">
        <v>19</v>
      </c>
      <c r="D5" s="15">
        <v>363900000</v>
      </c>
      <c r="E5" s="6">
        <v>3</v>
      </c>
      <c r="F5" s="6">
        <v>0.63</v>
      </c>
      <c r="G5" s="6" t="s">
        <v>17</v>
      </c>
      <c r="H5" s="6" t="s">
        <v>17</v>
      </c>
      <c r="I5" s="6">
        <v>8</v>
      </c>
      <c r="J5" s="6" t="s">
        <v>17</v>
      </c>
      <c r="K5" s="13" t="s">
        <v>17</v>
      </c>
    </row>
    <row r="6" spans="1:11" x14ac:dyDescent="0.3">
      <c r="A6" s="14" t="s">
        <v>41</v>
      </c>
      <c r="B6" s="6" t="s">
        <v>20</v>
      </c>
      <c r="C6" s="6" t="s">
        <v>21</v>
      </c>
      <c r="D6" s="15">
        <v>435960000</v>
      </c>
      <c r="E6" s="16">
        <v>2</v>
      </c>
      <c r="F6" s="6">
        <v>0.9</v>
      </c>
      <c r="G6" s="6" t="s">
        <v>17</v>
      </c>
      <c r="H6" s="6" t="s">
        <v>17</v>
      </c>
      <c r="I6" s="16">
        <v>9</v>
      </c>
      <c r="J6" s="6" t="s">
        <v>17</v>
      </c>
      <c r="K6" s="13" t="s">
        <v>17</v>
      </c>
    </row>
    <row r="7" spans="1:11" x14ac:dyDescent="0.3">
      <c r="A7" s="11" t="s">
        <v>38</v>
      </c>
      <c r="B7" s="6" t="s">
        <v>22</v>
      </c>
      <c r="C7" s="6" t="s">
        <v>23</v>
      </c>
      <c r="D7" s="15">
        <v>3996000000</v>
      </c>
      <c r="E7" s="6">
        <v>1</v>
      </c>
      <c r="F7" s="6">
        <v>0.82</v>
      </c>
      <c r="G7" s="6" t="s">
        <v>16</v>
      </c>
      <c r="H7" s="6" t="s">
        <v>16</v>
      </c>
      <c r="I7" s="6">
        <v>10</v>
      </c>
      <c r="J7" s="6" t="s">
        <v>16</v>
      </c>
      <c r="K7" s="13" t="s">
        <v>16</v>
      </c>
    </row>
    <row r="8" spans="1:11" x14ac:dyDescent="0.3">
      <c r="A8" s="14" t="s">
        <v>32</v>
      </c>
      <c r="B8" s="6" t="s">
        <v>22</v>
      </c>
      <c r="C8" s="6" t="s">
        <v>24</v>
      </c>
      <c r="D8" s="15">
        <v>23310000</v>
      </c>
      <c r="E8" s="16">
        <v>4</v>
      </c>
      <c r="F8" s="6">
        <v>0.88</v>
      </c>
      <c r="G8" s="6" t="s">
        <v>16</v>
      </c>
      <c r="H8" s="6" t="s">
        <v>16</v>
      </c>
      <c r="I8" s="16">
        <v>7</v>
      </c>
      <c r="J8" s="6" t="s">
        <v>17</v>
      </c>
      <c r="K8" s="13" t="s">
        <v>17</v>
      </c>
    </row>
    <row r="9" spans="1:11" x14ac:dyDescent="0.3">
      <c r="A9" s="11" t="s">
        <v>37</v>
      </c>
      <c r="B9" s="6" t="s">
        <v>14</v>
      </c>
      <c r="C9" s="6" t="s">
        <v>25</v>
      </c>
      <c r="D9" s="15">
        <v>23900000</v>
      </c>
      <c r="E9" s="6">
        <v>2</v>
      </c>
      <c r="F9" s="6">
        <v>0.78</v>
      </c>
      <c r="G9" s="6" t="s">
        <v>16</v>
      </c>
      <c r="H9" s="6" t="s">
        <v>17</v>
      </c>
      <c r="I9" s="6">
        <v>10</v>
      </c>
      <c r="J9" s="6" t="s">
        <v>17</v>
      </c>
      <c r="K9" s="13" t="s">
        <v>17</v>
      </c>
    </row>
    <row r="10" spans="1:11" x14ac:dyDescent="0.3">
      <c r="A10" s="14" t="s">
        <v>33</v>
      </c>
      <c r="B10" s="6" t="s">
        <v>42</v>
      </c>
      <c r="C10" s="6" t="s">
        <v>26</v>
      </c>
      <c r="D10" s="15">
        <v>9500000</v>
      </c>
      <c r="E10" s="16">
        <v>4</v>
      </c>
      <c r="F10" s="6">
        <v>0.94</v>
      </c>
      <c r="G10" s="6" t="s">
        <v>16</v>
      </c>
      <c r="H10" s="6" t="s">
        <v>16</v>
      </c>
      <c r="I10" s="16">
        <v>7</v>
      </c>
      <c r="J10" s="6" t="s">
        <v>17</v>
      </c>
      <c r="K10" s="13" t="s">
        <v>17</v>
      </c>
    </row>
    <row r="11" spans="1:11" x14ac:dyDescent="0.3">
      <c r="A11" s="11" t="s">
        <v>34</v>
      </c>
      <c r="B11" s="6" t="s">
        <v>43</v>
      </c>
      <c r="C11" s="6" t="s">
        <v>27</v>
      </c>
      <c r="D11" s="15">
        <v>309135000</v>
      </c>
      <c r="E11" s="6">
        <v>3</v>
      </c>
      <c r="F11" s="6">
        <v>0.86</v>
      </c>
      <c r="G11" s="6" t="s">
        <v>17</v>
      </c>
      <c r="H11" s="6" t="s">
        <v>17</v>
      </c>
      <c r="I11" s="6">
        <v>8</v>
      </c>
      <c r="J11" s="6" t="s">
        <v>17</v>
      </c>
      <c r="K11" s="13" t="s">
        <v>16</v>
      </c>
    </row>
    <row r="12" spans="1:11" x14ac:dyDescent="0.3">
      <c r="A12" s="14" t="s">
        <v>35</v>
      </c>
      <c r="B12" s="6" t="s">
        <v>44</v>
      </c>
      <c r="C12" s="6" t="s">
        <v>28</v>
      </c>
      <c r="D12" s="15">
        <v>6375600</v>
      </c>
      <c r="E12" s="16">
        <v>3</v>
      </c>
      <c r="F12" s="6">
        <v>0.92</v>
      </c>
      <c r="G12" s="6" t="s">
        <v>17</v>
      </c>
      <c r="H12" s="6" t="s">
        <v>17</v>
      </c>
      <c r="I12" s="16">
        <v>5</v>
      </c>
      <c r="J12" s="6" t="s">
        <v>17</v>
      </c>
      <c r="K12" s="13" t="s">
        <v>17</v>
      </c>
    </row>
    <row r="13" spans="1:11" x14ac:dyDescent="0.3">
      <c r="A13" s="11" t="s">
        <v>45</v>
      </c>
      <c r="B13" s="6" t="s">
        <v>14</v>
      </c>
      <c r="C13" s="6" t="s">
        <v>29</v>
      </c>
      <c r="D13" s="15">
        <v>9000000</v>
      </c>
      <c r="E13" s="6">
        <v>5</v>
      </c>
      <c r="F13" s="6">
        <v>0.88</v>
      </c>
      <c r="G13" s="6" t="s">
        <v>16</v>
      </c>
      <c r="H13" s="6" t="s">
        <v>16</v>
      </c>
      <c r="I13" s="6">
        <v>7</v>
      </c>
      <c r="J13" s="6" t="s">
        <v>17</v>
      </c>
      <c r="K13" s="13" t="s">
        <v>17</v>
      </c>
    </row>
    <row r="14" spans="1:11" ht="12" thickBot="1" x14ac:dyDescent="0.35">
      <c r="A14" s="17" t="s">
        <v>36</v>
      </c>
      <c r="B14" s="18" t="s">
        <v>20</v>
      </c>
      <c r="C14" s="18" t="s">
        <v>30</v>
      </c>
      <c r="D14" s="19">
        <v>340368000</v>
      </c>
      <c r="E14" s="20">
        <v>2</v>
      </c>
      <c r="F14" s="18">
        <v>0.79</v>
      </c>
      <c r="G14" s="18" t="s">
        <v>17</v>
      </c>
      <c r="H14" s="18" t="s">
        <v>17</v>
      </c>
      <c r="I14" s="20">
        <v>8</v>
      </c>
      <c r="J14" s="18" t="s">
        <v>17</v>
      </c>
      <c r="K14" s="21" t="s">
        <v>17</v>
      </c>
    </row>
    <row r="15" spans="1:11" ht="22.8" x14ac:dyDescent="0.3">
      <c r="C15" s="57" t="s">
        <v>78</v>
      </c>
      <c r="D15" s="57"/>
      <c r="E15" s="57"/>
      <c r="F15" s="7" t="s">
        <v>79</v>
      </c>
      <c r="G15" s="57" t="s">
        <v>80</v>
      </c>
      <c r="H15" s="57"/>
      <c r="I15" s="57"/>
      <c r="J15" s="57" t="s">
        <v>81</v>
      </c>
      <c r="K15" s="57"/>
    </row>
  </sheetData>
  <mergeCells count="4">
    <mergeCell ref="A1:C1"/>
    <mergeCell ref="C15:E15"/>
    <mergeCell ref="J15:K15"/>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E3318"/>
  <sheetViews>
    <sheetView tabSelected="1" topLeftCell="R1" zoomScale="80" zoomScaleNormal="80" workbookViewId="0">
      <pane ySplit="2" topLeftCell="A3" activePane="bottomLeft" state="frozen"/>
      <selection pane="bottomLeft" activeCell="Y15" sqref="Y15"/>
    </sheetView>
  </sheetViews>
  <sheetFormatPr defaultColWidth="15" defaultRowHeight="11.4" x14ac:dyDescent="0.2"/>
  <cols>
    <col min="1" max="1" width="10.6640625" style="22" customWidth="1"/>
    <col min="2" max="2" width="15.33203125" style="22" customWidth="1"/>
    <col min="3" max="3" width="14.6640625" style="22" customWidth="1"/>
    <col min="4" max="4" width="14.109375" style="22" customWidth="1"/>
    <col min="5" max="5" width="12.77734375" style="22" bestFit="1" customWidth="1"/>
    <col min="6" max="17" width="12.77734375" style="22" customWidth="1"/>
    <col min="18" max="18" width="17.77734375" style="22" customWidth="1"/>
    <col min="19" max="19" width="18.33203125" style="22" customWidth="1"/>
    <col min="20" max="20" width="17.21875" style="22" customWidth="1"/>
    <col min="21" max="23" width="16.6640625" style="22" customWidth="1"/>
    <col min="24" max="24" width="18.109375" style="22" customWidth="1"/>
    <col min="25" max="25" width="21.44140625" style="35" customWidth="1"/>
    <col min="26" max="26" width="16.6640625" style="22" bestFit="1" customWidth="1"/>
    <col min="27" max="27" width="12.6640625" style="22" bestFit="1" customWidth="1"/>
    <col min="28" max="28" width="29.6640625" style="22" bestFit="1" customWidth="1"/>
    <col min="29" max="29" width="22" style="22" bestFit="1" customWidth="1"/>
    <col min="30" max="30" width="15" style="22"/>
    <col min="31" max="31" width="22.77734375" style="22" customWidth="1"/>
    <col min="32" max="16384" width="15" style="22"/>
  </cols>
  <sheetData>
    <row r="1" spans="1:31" ht="12" thickBot="1" x14ac:dyDescent="0.25">
      <c r="A1" s="56" t="s">
        <v>58</v>
      </c>
      <c r="B1" s="56"/>
      <c r="C1" s="56"/>
      <c r="D1" s="29"/>
    </row>
    <row r="2" spans="1:31" ht="34.799999999999997" thickBot="1" x14ac:dyDescent="0.25">
      <c r="A2" s="23" t="s">
        <v>63</v>
      </c>
      <c r="B2" s="24" t="s">
        <v>48</v>
      </c>
      <c r="C2" s="24" t="s">
        <v>49</v>
      </c>
      <c r="D2" s="24" t="s">
        <v>66</v>
      </c>
      <c r="E2" s="24" t="s">
        <v>50</v>
      </c>
      <c r="F2" s="24" t="s">
        <v>67</v>
      </c>
      <c r="G2" s="24" t="s">
        <v>68</v>
      </c>
      <c r="H2" s="24" t="s">
        <v>69</v>
      </c>
      <c r="I2" s="24" t="s">
        <v>70</v>
      </c>
      <c r="J2" s="24" t="s">
        <v>71</v>
      </c>
      <c r="K2" s="24" t="s">
        <v>72</v>
      </c>
      <c r="L2" s="24" t="s">
        <v>73</v>
      </c>
      <c r="M2" s="24" t="s">
        <v>74</v>
      </c>
      <c r="N2" s="24" t="s">
        <v>75</v>
      </c>
      <c r="O2" s="24" t="s">
        <v>76</v>
      </c>
      <c r="P2" s="24" t="s">
        <v>77</v>
      </c>
      <c r="Q2" s="24" t="s">
        <v>83</v>
      </c>
      <c r="R2" s="39" t="s">
        <v>84</v>
      </c>
      <c r="S2" s="40" t="s">
        <v>91</v>
      </c>
      <c r="T2" s="40" t="s">
        <v>85</v>
      </c>
      <c r="U2" s="40" t="s">
        <v>86</v>
      </c>
      <c r="V2" s="40" t="s">
        <v>87</v>
      </c>
      <c r="W2" s="40" t="s">
        <v>88</v>
      </c>
      <c r="X2" s="40" t="s">
        <v>89</v>
      </c>
      <c r="Y2" s="41" t="s">
        <v>90</v>
      </c>
      <c r="Z2" s="24" t="s">
        <v>51</v>
      </c>
      <c r="AA2" s="24" t="s">
        <v>8</v>
      </c>
      <c r="AB2" s="24" t="s">
        <v>52</v>
      </c>
      <c r="AC2" s="23" t="s">
        <v>53</v>
      </c>
      <c r="AE2" s="49" t="s">
        <v>92</v>
      </c>
    </row>
    <row r="3" spans="1:31" ht="12" thickBot="1" x14ac:dyDescent="0.25">
      <c r="A3" s="25">
        <v>14171.732124836068</v>
      </c>
      <c r="B3" s="26">
        <v>33.762953400000001</v>
      </c>
      <c r="C3" s="26">
        <v>5837.3127181956124</v>
      </c>
      <c r="D3" s="26">
        <f>C3/Table1[[#This Row],[Std. Price ($)]]</f>
        <v>172.89105751618317</v>
      </c>
      <c r="E3" s="22">
        <v>122</v>
      </c>
      <c r="F3" s="22">
        <f>$E3+$Z3*$E3</f>
        <v>109.8</v>
      </c>
      <c r="G3" s="22">
        <f t="shared" ref="G3:Q18" si="0">$E3+$Z3*$E3</f>
        <v>109.8</v>
      </c>
      <c r="H3" s="22">
        <f t="shared" si="0"/>
        <v>109.8</v>
      </c>
      <c r="I3" s="22">
        <f t="shared" si="0"/>
        <v>109.8</v>
      </c>
      <c r="J3" s="22">
        <f t="shared" si="0"/>
        <v>109.8</v>
      </c>
      <c r="K3" s="22">
        <f t="shared" si="0"/>
        <v>109.8</v>
      </c>
      <c r="L3" s="22">
        <f t="shared" si="0"/>
        <v>109.8</v>
      </c>
      <c r="M3" s="22">
        <f t="shared" si="0"/>
        <v>109.8</v>
      </c>
      <c r="N3" s="22">
        <f t="shared" si="0"/>
        <v>109.8</v>
      </c>
      <c r="O3" s="22">
        <f t="shared" si="0"/>
        <v>109.8</v>
      </c>
      <c r="P3" s="22">
        <f t="shared" si="0"/>
        <v>109.8</v>
      </c>
      <c r="Q3" s="22">
        <f t="shared" si="0"/>
        <v>109.8</v>
      </c>
      <c r="R3" s="42">
        <f>SUM(Table1[[#This Row],[Oct]:[September]])</f>
        <v>1317.5999999999997</v>
      </c>
      <c r="S3" s="38">
        <f t="shared" ref="S3:S66" si="1">R3-D3</f>
        <v>1144.7089424838166</v>
      </c>
      <c r="T3" s="37">
        <f>Table1[[#This Row],[Annual Demand]]/365</f>
        <v>3.6098630136986292</v>
      </c>
      <c r="U3" s="37">
        <f>Table1[[#This Row],[Daily Demand]]*Table1[[#This Row],[Lead Time (days)]]</f>
        <v>83.026849315068475</v>
      </c>
      <c r="V3" s="37">
        <f>T3*AB3*SQRT(Table1[[#This Row],[Lead Time (days)]])</f>
        <v>27.007179944061001</v>
      </c>
      <c r="W3" s="37">
        <f t="shared" ref="W3:W66" si="2">IF(AB3&gt;1.5,0.95,0.8)</f>
        <v>0.95</v>
      </c>
      <c r="X3" s="37">
        <f>Table1[[#This Row],[Demand during Lead Time]]+NORMSINV(W3)*V3</f>
        <v>127.44970719978825</v>
      </c>
      <c r="Y3" s="43">
        <f t="shared" ref="Y3:Y66" si="3">IF(S3&gt;0,X3*B3,0)</f>
        <v>4303.0785250300951</v>
      </c>
      <c r="Z3" s="27">
        <v>-0.1</v>
      </c>
      <c r="AA3" s="22">
        <v>0.77</v>
      </c>
      <c r="AB3" s="22">
        <v>1.56</v>
      </c>
      <c r="AC3" s="22">
        <v>23</v>
      </c>
      <c r="AE3" s="48">
        <f>SUM(Table1[Working Capital of the Re-order Point])</f>
        <v>97854467.616975546</v>
      </c>
    </row>
    <row r="4" spans="1:31" x14ac:dyDescent="0.2">
      <c r="A4" s="25">
        <v>52169.042825457393</v>
      </c>
      <c r="B4" s="26">
        <v>12.089325599999999</v>
      </c>
      <c r="C4" s="26">
        <v>1532.7194757659297</v>
      </c>
      <c r="D4" s="26">
        <f>C4/Table1[[#This Row],[Std. Price ($)]]</f>
        <v>126.78287660363203</v>
      </c>
      <c r="E4" s="22">
        <v>178</v>
      </c>
      <c r="F4" s="22">
        <f t="shared" ref="F4:Q67" si="4">$E4+$Z4*$E4</f>
        <v>213.6</v>
      </c>
      <c r="G4" s="22">
        <f t="shared" si="0"/>
        <v>213.6</v>
      </c>
      <c r="H4" s="22">
        <f t="shared" si="0"/>
        <v>213.6</v>
      </c>
      <c r="I4" s="22">
        <f t="shared" si="0"/>
        <v>213.6</v>
      </c>
      <c r="J4" s="22">
        <f t="shared" si="0"/>
        <v>213.6</v>
      </c>
      <c r="K4" s="22">
        <f t="shared" si="0"/>
        <v>213.6</v>
      </c>
      <c r="L4" s="22">
        <f t="shared" si="0"/>
        <v>213.6</v>
      </c>
      <c r="M4" s="22">
        <f t="shared" si="0"/>
        <v>213.6</v>
      </c>
      <c r="N4" s="22">
        <f t="shared" si="0"/>
        <v>213.6</v>
      </c>
      <c r="O4" s="22">
        <f t="shared" si="0"/>
        <v>213.6</v>
      </c>
      <c r="P4" s="22">
        <f t="shared" si="0"/>
        <v>213.6</v>
      </c>
      <c r="Q4" s="22">
        <f t="shared" si="0"/>
        <v>213.6</v>
      </c>
      <c r="R4" s="42">
        <f>SUM(Table1[[#This Row],[Oct]:[September]])</f>
        <v>2563.1999999999994</v>
      </c>
      <c r="S4" s="38">
        <f t="shared" si="1"/>
        <v>2436.4171233963675</v>
      </c>
      <c r="T4" s="37">
        <f>Table1[[#This Row],[Annual Demand]]/365</f>
        <v>7.0224657534246555</v>
      </c>
      <c r="U4" s="37">
        <f>Table1[[#This Row],[Daily Demand]]*Table1[[#This Row],[Lead Time (days)]]</f>
        <v>84.26958904109587</v>
      </c>
      <c r="V4" s="37">
        <f>T4*AB4*SQRT(Table1[[#This Row],[Lead Time (days)]])</f>
        <v>43.787762925638248</v>
      </c>
      <c r="W4" s="37">
        <f t="shared" si="2"/>
        <v>0.95</v>
      </c>
      <c r="X4" s="37">
        <f>Table1[[#This Row],[Demand during Lead Time]]+NORMSINV(W4)*V4</f>
        <v>156.29404970542311</v>
      </c>
      <c r="Y4" s="43">
        <f t="shared" si="3"/>
        <v>1889.4896562314439</v>
      </c>
      <c r="Z4" s="27">
        <v>0.2</v>
      </c>
      <c r="AA4" s="22">
        <v>0.85</v>
      </c>
      <c r="AB4" s="22">
        <v>1.8</v>
      </c>
      <c r="AC4" s="22">
        <v>12</v>
      </c>
    </row>
    <row r="5" spans="1:31" x14ac:dyDescent="0.2">
      <c r="A5" s="25">
        <v>72156.257445671916</v>
      </c>
      <c r="B5" s="26">
        <v>11.7561345</v>
      </c>
      <c r="C5" s="26">
        <v>4562.3341368992969</v>
      </c>
      <c r="D5" s="26">
        <f>C5/Table1[[#This Row],[Std. Price ($)]]</f>
        <v>388.08114494601068</v>
      </c>
      <c r="E5" s="22">
        <v>324</v>
      </c>
      <c r="F5" s="22">
        <f t="shared" si="4"/>
        <v>194.4</v>
      </c>
      <c r="G5" s="22">
        <f t="shared" si="0"/>
        <v>194.4</v>
      </c>
      <c r="H5" s="22">
        <f t="shared" si="0"/>
        <v>194.4</v>
      </c>
      <c r="I5" s="22">
        <f t="shared" si="0"/>
        <v>194.4</v>
      </c>
      <c r="J5" s="22">
        <f t="shared" si="0"/>
        <v>194.4</v>
      </c>
      <c r="K5" s="22">
        <f t="shared" si="0"/>
        <v>194.4</v>
      </c>
      <c r="L5" s="22">
        <f t="shared" si="0"/>
        <v>194.4</v>
      </c>
      <c r="M5" s="22">
        <f t="shared" si="0"/>
        <v>194.4</v>
      </c>
      <c r="N5" s="22">
        <f t="shared" si="0"/>
        <v>194.4</v>
      </c>
      <c r="O5" s="22">
        <f t="shared" si="0"/>
        <v>194.4</v>
      </c>
      <c r="P5" s="22">
        <f t="shared" si="0"/>
        <v>194.4</v>
      </c>
      <c r="Q5" s="22">
        <f t="shared" si="0"/>
        <v>194.4</v>
      </c>
      <c r="R5" s="42">
        <f>SUM(Table1[[#This Row],[Oct]:[September]])</f>
        <v>2332.8000000000006</v>
      </c>
      <c r="S5" s="38">
        <f t="shared" si="1"/>
        <v>1944.71885505399</v>
      </c>
      <c r="T5" s="37">
        <f>Table1[[#This Row],[Annual Demand]]/365</f>
        <v>6.3912328767123308</v>
      </c>
      <c r="U5" s="37">
        <f>Table1[[#This Row],[Daily Demand]]*Table1[[#This Row],[Lead Time (days)]]</f>
        <v>134.21589041095893</v>
      </c>
      <c r="V5" s="37">
        <f>T5*AB5*SQRT(Table1[[#This Row],[Lead Time (days)]])</f>
        <v>40.417865649441978</v>
      </c>
      <c r="W5" s="37">
        <f t="shared" si="2"/>
        <v>0.8</v>
      </c>
      <c r="X5" s="37">
        <f>Table1[[#This Row],[Demand during Lead Time]]+NORMSINV(W5)*V5</f>
        <v>168.23242435722662</v>
      </c>
      <c r="Y5" s="43">
        <f t="shared" si="3"/>
        <v>1977.7630080046322</v>
      </c>
      <c r="Z5" s="27">
        <v>-0.4</v>
      </c>
      <c r="AA5" s="22">
        <v>0.77</v>
      </c>
      <c r="AB5" s="22">
        <v>1.38</v>
      </c>
      <c r="AC5" s="22">
        <v>21</v>
      </c>
    </row>
    <row r="6" spans="1:31" x14ac:dyDescent="0.2">
      <c r="A6" s="25">
        <v>8954.0769843880153</v>
      </c>
      <c r="B6" s="26">
        <v>8.1576923999999984</v>
      </c>
      <c r="C6" s="26">
        <v>4156.8952615571998</v>
      </c>
      <c r="D6" s="26">
        <f>C6/Table1[[#This Row],[Std. Price ($)]]</f>
        <v>509.5675416196375</v>
      </c>
      <c r="E6" s="22">
        <v>414</v>
      </c>
      <c r="F6" s="22">
        <f t="shared" si="4"/>
        <v>621</v>
      </c>
      <c r="G6" s="22">
        <f t="shared" si="0"/>
        <v>621</v>
      </c>
      <c r="H6" s="22">
        <f t="shared" si="0"/>
        <v>621</v>
      </c>
      <c r="I6" s="22">
        <f t="shared" si="0"/>
        <v>621</v>
      </c>
      <c r="J6" s="22">
        <f t="shared" si="0"/>
        <v>621</v>
      </c>
      <c r="K6" s="22">
        <f t="shared" si="0"/>
        <v>621</v>
      </c>
      <c r="L6" s="22">
        <f t="shared" si="0"/>
        <v>621</v>
      </c>
      <c r="M6" s="22">
        <f t="shared" si="0"/>
        <v>621</v>
      </c>
      <c r="N6" s="22">
        <f t="shared" si="0"/>
        <v>621</v>
      </c>
      <c r="O6" s="22">
        <f t="shared" si="0"/>
        <v>621</v>
      </c>
      <c r="P6" s="22">
        <f t="shared" si="0"/>
        <v>621</v>
      </c>
      <c r="Q6" s="22">
        <f t="shared" si="0"/>
        <v>621</v>
      </c>
      <c r="R6" s="42">
        <f>SUM(Table1[[#This Row],[Oct]:[September]])</f>
        <v>7452</v>
      </c>
      <c r="S6" s="38">
        <f t="shared" si="1"/>
        <v>6942.4324583803627</v>
      </c>
      <c r="T6" s="37">
        <f>Table1[[#This Row],[Annual Demand]]/365</f>
        <v>20.416438356164385</v>
      </c>
      <c r="U6" s="37">
        <f>Table1[[#This Row],[Daily Demand]]*Table1[[#This Row],[Lead Time (days)]]</f>
        <v>306.24657534246575</v>
      </c>
      <c r="V6" s="37">
        <f>T6*AB6*SQRT(Table1[[#This Row],[Lead Time (days)]])</f>
        <v>157.35432622716704</v>
      </c>
      <c r="W6" s="37">
        <f t="shared" si="2"/>
        <v>0.95</v>
      </c>
      <c r="X6" s="37">
        <f>Table1[[#This Row],[Demand during Lead Time]]+NORMSINV(W6)*V6</f>
        <v>565.07140955372643</v>
      </c>
      <c r="Y6" s="43">
        <f t="shared" si="3"/>
        <v>4609.6787431737202</v>
      </c>
      <c r="Z6" s="27">
        <v>0.5</v>
      </c>
      <c r="AA6" s="22">
        <v>0.7</v>
      </c>
      <c r="AB6" s="22">
        <v>1.99</v>
      </c>
      <c r="AC6" s="22">
        <v>15</v>
      </c>
    </row>
    <row r="7" spans="1:31" x14ac:dyDescent="0.2">
      <c r="A7" s="25">
        <v>94785.831804257352</v>
      </c>
      <c r="B7" s="26">
        <v>5.2694136</v>
      </c>
      <c r="C7" s="26">
        <v>587.58576363914324</v>
      </c>
      <c r="D7" s="26">
        <f>C7/Table1[[#This Row],[Std. Price ($)]]</f>
        <v>111.508757566334</v>
      </c>
      <c r="E7" s="22">
        <v>170</v>
      </c>
      <c r="F7" s="22">
        <f t="shared" si="4"/>
        <v>374</v>
      </c>
      <c r="G7" s="22">
        <f t="shared" si="0"/>
        <v>374</v>
      </c>
      <c r="H7" s="22">
        <f t="shared" si="0"/>
        <v>374</v>
      </c>
      <c r="I7" s="22">
        <f t="shared" si="0"/>
        <v>374</v>
      </c>
      <c r="J7" s="22">
        <f t="shared" si="0"/>
        <v>374</v>
      </c>
      <c r="K7" s="22">
        <f t="shared" si="0"/>
        <v>374</v>
      </c>
      <c r="L7" s="22">
        <f t="shared" si="0"/>
        <v>374</v>
      </c>
      <c r="M7" s="22">
        <f t="shared" si="0"/>
        <v>374</v>
      </c>
      <c r="N7" s="22">
        <f t="shared" si="0"/>
        <v>374</v>
      </c>
      <c r="O7" s="22">
        <f t="shared" si="0"/>
        <v>374</v>
      </c>
      <c r="P7" s="22">
        <f t="shared" si="0"/>
        <v>374</v>
      </c>
      <c r="Q7" s="22">
        <f t="shared" si="0"/>
        <v>374</v>
      </c>
      <c r="R7" s="42">
        <f>SUM(Table1[[#This Row],[Oct]:[September]])</f>
        <v>4488</v>
      </c>
      <c r="S7" s="38">
        <f t="shared" si="1"/>
        <v>4376.4912424336662</v>
      </c>
      <c r="T7" s="37">
        <f>Table1[[#This Row],[Annual Demand]]/365</f>
        <v>12.295890410958904</v>
      </c>
      <c r="U7" s="37">
        <f>Table1[[#This Row],[Daily Demand]]*Table1[[#This Row],[Lead Time (days)]]</f>
        <v>184.43835616438355</v>
      </c>
      <c r="V7" s="37">
        <f>T7*AB7*SQRT(Table1[[#This Row],[Lead Time (days)]])</f>
        <v>43.812036485360487</v>
      </c>
      <c r="W7" s="37">
        <f t="shared" si="2"/>
        <v>0.8</v>
      </c>
      <c r="X7" s="37">
        <f>Table1[[#This Row],[Demand during Lead Time]]+NORMSINV(W7)*V7</f>
        <v>221.31149635653418</v>
      </c>
      <c r="Y7" s="43">
        <f t="shared" si="3"/>
        <v>1166.1818087374716</v>
      </c>
      <c r="Z7" s="27">
        <v>1.2</v>
      </c>
      <c r="AA7" s="22">
        <v>0.8</v>
      </c>
      <c r="AB7" s="22">
        <v>0.92</v>
      </c>
      <c r="AC7" s="22">
        <v>15</v>
      </c>
    </row>
    <row r="8" spans="1:31" x14ac:dyDescent="0.2">
      <c r="A8" s="25">
        <v>7857.7523192599028</v>
      </c>
      <c r="B8" s="26">
        <v>9.3221238</v>
      </c>
      <c r="C8" s="26">
        <v>233.16917194429956</v>
      </c>
      <c r="D8" s="26">
        <f>C8/Table1[[#This Row],[Std. Price ($)]]</f>
        <v>25.012451770303628</v>
      </c>
      <c r="E8" s="22">
        <v>42</v>
      </c>
      <c r="F8" s="22">
        <f t="shared" si="4"/>
        <v>33.6</v>
      </c>
      <c r="G8" s="22">
        <f t="shared" si="0"/>
        <v>33.6</v>
      </c>
      <c r="H8" s="22">
        <f t="shared" si="0"/>
        <v>33.6</v>
      </c>
      <c r="I8" s="22">
        <f t="shared" si="0"/>
        <v>33.6</v>
      </c>
      <c r="J8" s="22">
        <f t="shared" si="0"/>
        <v>33.6</v>
      </c>
      <c r="K8" s="22">
        <f t="shared" si="0"/>
        <v>33.6</v>
      </c>
      <c r="L8" s="22">
        <f t="shared" si="0"/>
        <v>33.6</v>
      </c>
      <c r="M8" s="22">
        <f t="shared" si="0"/>
        <v>33.6</v>
      </c>
      <c r="N8" s="22">
        <f t="shared" si="0"/>
        <v>33.6</v>
      </c>
      <c r="O8" s="22">
        <f t="shared" si="0"/>
        <v>33.6</v>
      </c>
      <c r="P8" s="22">
        <f t="shared" si="0"/>
        <v>33.6</v>
      </c>
      <c r="Q8" s="22">
        <f t="shared" si="0"/>
        <v>33.6</v>
      </c>
      <c r="R8" s="42">
        <f>SUM(Table1[[#This Row],[Oct]:[September]])</f>
        <v>403.2000000000001</v>
      </c>
      <c r="S8" s="38">
        <f t="shared" si="1"/>
        <v>378.18754822969646</v>
      </c>
      <c r="T8" s="37">
        <f>Table1[[#This Row],[Annual Demand]]/365</f>
        <v>1.1046575342465756</v>
      </c>
      <c r="U8" s="37">
        <f>Table1[[#This Row],[Daily Demand]]*Table1[[#This Row],[Lead Time (days)]]</f>
        <v>13.255890410958909</v>
      </c>
      <c r="V8" s="37">
        <f>T8*AB8*SQRT(Table1[[#This Row],[Lead Time (days)]])</f>
        <v>4.4771757598124529</v>
      </c>
      <c r="W8" s="37">
        <f t="shared" si="2"/>
        <v>0.8</v>
      </c>
      <c r="X8" s="37">
        <f>Table1[[#This Row],[Demand during Lead Time]]+NORMSINV(W8)*V8</f>
        <v>17.023976596855018</v>
      </c>
      <c r="Y8" s="43">
        <f t="shared" si="3"/>
        <v>158.69961740418518</v>
      </c>
      <c r="Z8" s="27">
        <v>-0.2</v>
      </c>
      <c r="AA8" s="22">
        <v>0.83</v>
      </c>
      <c r="AB8" s="22">
        <v>1.17</v>
      </c>
      <c r="AC8" s="22">
        <v>12</v>
      </c>
    </row>
    <row r="9" spans="1:31" x14ac:dyDescent="0.2">
      <c r="A9" s="25">
        <v>23921.162034421061</v>
      </c>
      <c r="B9" s="26">
        <v>36.645671700000001</v>
      </c>
      <c r="C9" s="26">
        <v>239.16063625965978</v>
      </c>
      <c r="D9" s="26">
        <f>C9/Table1[[#This Row],[Std. Price ($)]]</f>
        <v>6.5262997010274413</v>
      </c>
      <c r="E9" s="22">
        <v>10</v>
      </c>
      <c r="F9" s="22">
        <f t="shared" si="4"/>
        <v>6</v>
      </c>
      <c r="G9" s="22">
        <f t="shared" si="0"/>
        <v>6</v>
      </c>
      <c r="H9" s="22">
        <f t="shared" si="0"/>
        <v>6</v>
      </c>
      <c r="I9" s="22">
        <f t="shared" si="0"/>
        <v>6</v>
      </c>
      <c r="J9" s="22">
        <f t="shared" si="0"/>
        <v>6</v>
      </c>
      <c r="K9" s="22">
        <f t="shared" si="0"/>
        <v>6</v>
      </c>
      <c r="L9" s="22">
        <f t="shared" si="0"/>
        <v>6</v>
      </c>
      <c r="M9" s="22">
        <f t="shared" si="0"/>
        <v>6</v>
      </c>
      <c r="N9" s="22">
        <f t="shared" si="0"/>
        <v>6</v>
      </c>
      <c r="O9" s="22">
        <f t="shared" si="0"/>
        <v>6</v>
      </c>
      <c r="P9" s="22">
        <f t="shared" si="0"/>
        <v>6</v>
      </c>
      <c r="Q9" s="22">
        <f t="shared" si="0"/>
        <v>6</v>
      </c>
      <c r="R9" s="42">
        <f>SUM(Table1[[#This Row],[Oct]:[September]])</f>
        <v>72</v>
      </c>
      <c r="S9" s="38">
        <f t="shared" si="1"/>
        <v>65.47370029897256</v>
      </c>
      <c r="T9" s="37">
        <f>Table1[[#This Row],[Annual Demand]]/365</f>
        <v>0.19726027397260273</v>
      </c>
      <c r="U9" s="37">
        <f>Table1[[#This Row],[Daily Demand]]*Table1[[#This Row],[Lead Time (days)]]</f>
        <v>3.1561643835616437</v>
      </c>
      <c r="V9" s="37">
        <f>T9*AB9*SQRT(Table1[[#This Row],[Lead Time (days)]])</f>
        <v>0.78904109589041094</v>
      </c>
      <c r="W9" s="37">
        <f t="shared" si="2"/>
        <v>0.8</v>
      </c>
      <c r="X9" s="37">
        <f>Table1[[#This Row],[Demand during Lead Time]]+NORMSINV(W9)*V9</f>
        <v>3.8202381240246561</v>
      </c>
      <c r="Y9" s="43">
        <f t="shared" si="3"/>
        <v>139.99519210883145</v>
      </c>
      <c r="Z9" s="27">
        <v>-0.4</v>
      </c>
      <c r="AA9" s="22">
        <v>0.73</v>
      </c>
      <c r="AB9" s="22">
        <v>1</v>
      </c>
      <c r="AC9" s="22">
        <v>16</v>
      </c>
    </row>
    <row r="10" spans="1:31" x14ac:dyDescent="0.2">
      <c r="A10" s="25">
        <v>20838.156820606437</v>
      </c>
      <c r="B10" s="26">
        <v>14.4690876</v>
      </c>
      <c r="C10" s="26">
        <v>328.75859732340206</v>
      </c>
      <c r="D10" s="26">
        <f>C10/Table1[[#This Row],[Std. Price ($)]]</f>
        <v>22.7214463283367</v>
      </c>
      <c r="E10" s="22">
        <v>18</v>
      </c>
      <c r="F10" s="22">
        <f t="shared" si="4"/>
        <v>27</v>
      </c>
      <c r="G10" s="22">
        <f t="shared" si="0"/>
        <v>27</v>
      </c>
      <c r="H10" s="22">
        <f t="shared" si="0"/>
        <v>27</v>
      </c>
      <c r="I10" s="22">
        <f t="shared" si="0"/>
        <v>27</v>
      </c>
      <c r="J10" s="22">
        <f t="shared" si="0"/>
        <v>27</v>
      </c>
      <c r="K10" s="22">
        <f t="shared" si="0"/>
        <v>27</v>
      </c>
      <c r="L10" s="22">
        <f t="shared" si="0"/>
        <v>27</v>
      </c>
      <c r="M10" s="22">
        <f t="shared" si="0"/>
        <v>27</v>
      </c>
      <c r="N10" s="22">
        <f t="shared" si="0"/>
        <v>27</v>
      </c>
      <c r="O10" s="22">
        <f t="shared" si="0"/>
        <v>27</v>
      </c>
      <c r="P10" s="22">
        <f t="shared" si="0"/>
        <v>27</v>
      </c>
      <c r="Q10" s="22">
        <f t="shared" si="0"/>
        <v>27</v>
      </c>
      <c r="R10" s="42">
        <f>SUM(Table1[[#This Row],[Oct]:[September]])</f>
        <v>324</v>
      </c>
      <c r="S10" s="38">
        <f t="shared" si="1"/>
        <v>301.2785536716633</v>
      </c>
      <c r="T10" s="37">
        <f>Table1[[#This Row],[Annual Demand]]/365</f>
        <v>0.88767123287671235</v>
      </c>
      <c r="U10" s="37">
        <f>Table1[[#This Row],[Daily Demand]]*Table1[[#This Row],[Lead Time (days)]]</f>
        <v>20.416438356164385</v>
      </c>
      <c r="V10" s="37">
        <f>T10*AB10*SQRT(Table1[[#This Row],[Lead Time (days)]])</f>
        <v>5.7045430524971241</v>
      </c>
      <c r="W10" s="37">
        <f t="shared" si="2"/>
        <v>0.8</v>
      </c>
      <c r="X10" s="37">
        <f>Table1[[#This Row],[Demand during Lead Time]]+NORMSINV(W10)*V10</f>
        <v>25.217502916976816</v>
      </c>
      <c r="Y10" s="43">
        <f t="shared" si="3"/>
        <v>364.87425875899305</v>
      </c>
      <c r="Z10" s="27">
        <v>0.5</v>
      </c>
      <c r="AA10" s="22">
        <v>0.77</v>
      </c>
      <c r="AB10" s="22">
        <v>1.34</v>
      </c>
      <c r="AC10" s="22">
        <v>23</v>
      </c>
    </row>
    <row r="11" spans="1:31" x14ac:dyDescent="0.2">
      <c r="A11" s="25">
        <v>28119.914361028019</v>
      </c>
      <c r="B11" s="26">
        <v>7.042196699999999</v>
      </c>
      <c r="C11" s="26">
        <v>1169.9312050712874</v>
      </c>
      <c r="D11" s="26">
        <f>C11/Table1[[#This Row],[Std. Price ($)]]</f>
        <v>166.13157156932121</v>
      </c>
      <c r="E11" s="22">
        <v>162</v>
      </c>
      <c r="F11" s="22">
        <f t="shared" si="4"/>
        <v>243</v>
      </c>
      <c r="G11" s="22">
        <f t="shared" si="0"/>
        <v>243</v>
      </c>
      <c r="H11" s="22">
        <f t="shared" si="0"/>
        <v>243</v>
      </c>
      <c r="I11" s="22">
        <f t="shared" si="0"/>
        <v>243</v>
      </c>
      <c r="J11" s="22">
        <f t="shared" si="0"/>
        <v>243</v>
      </c>
      <c r="K11" s="22">
        <f t="shared" si="0"/>
        <v>243</v>
      </c>
      <c r="L11" s="22">
        <f t="shared" si="0"/>
        <v>243</v>
      </c>
      <c r="M11" s="22">
        <f t="shared" si="0"/>
        <v>243</v>
      </c>
      <c r="N11" s="22">
        <f t="shared" si="0"/>
        <v>243</v>
      </c>
      <c r="O11" s="22">
        <f t="shared" si="0"/>
        <v>243</v>
      </c>
      <c r="P11" s="22">
        <f t="shared" si="0"/>
        <v>243</v>
      </c>
      <c r="Q11" s="22">
        <f t="shared" si="0"/>
        <v>243</v>
      </c>
      <c r="R11" s="42">
        <f>SUM(Table1[[#This Row],[Oct]:[September]])</f>
        <v>2916</v>
      </c>
      <c r="S11" s="38">
        <f t="shared" si="1"/>
        <v>2749.8684284306787</v>
      </c>
      <c r="T11" s="37">
        <f>Table1[[#This Row],[Annual Demand]]/365</f>
        <v>7.9890410958904106</v>
      </c>
      <c r="U11" s="37">
        <f>Table1[[#This Row],[Daily Demand]]*Table1[[#This Row],[Lead Time (days)]]</f>
        <v>167.76986301369863</v>
      </c>
      <c r="V11" s="37">
        <f>T11*AB11*SQRT(Table1[[#This Row],[Lead Time (days)]])</f>
        <v>32.949346996827686</v>
      </c>
      <c r="W11" s="37">
        <f t="shared" si="2"/>
        <v>0.8</v>
      </c>
      <c r="X11" s="37">
        <f>Table1[[#This Row],[Demand during Lead Time]]+NORMSINV(W11)*V11</f>
        <v>195.50073307859077</v>
      </c>
      <c r="Y11" s="43">
        <f t="shared" si="3"/>
        <v>1376.7546173336325</v>
      </c>
      <c r="Z11" s="27">
        <v>0.5</v>
      </c>
      <c r="AA11" s="22">
        <v>0.77</v>
      </c>
      <c r="AB11" s="22">
        <v>0.9</v>
      </c>
      <c r="AC11" s="22">
        <v>21</v>
      </c>
    </row>
    <row r="12" spans="1:31" x14ac:dyDescent="0.2">
      <c r="A12" s="25">
        <v>39145.012382407898</v>
      </c>
      <c r="B12" s="26">
        <v>7.9908708000000006</v>
      </c>
      <c r="C12" s="26">
        <v>64000</v>
      </c>
      <c r="D12" s="26">
        <f>C12/Table1[[#This Row],[Std. Price ($)]]</f>
        <v>8009.1396296884186</v>
      </c>
      <c r="E12" s="22">
        <v>130</v>
      </c>
      <c r="F12" s="22">
        <f t="shared" si="4"/>
        <v>78</v>
      </c>
      <c r="G12" s="22">
        <f t="shared" si="0"/>
        <v>78</v>
      </c>
      <c r="H12" s="22">
        <f t="shared" si="0"/>
        <v>78</v>
      </c>
      <c r="I12" s="22">
        <f t="shared" si="0"/>
        <v>78</v>
      </c>
      <c r="J12" s="22">
        <f t="shared" si="0"/>
        <v>78</v>
      </c>
      <c r="K12" s="22">
        <f t="shared" si="0"/>
        <v>78</v>
      </c>
      <c r="L12" s="22">
        <f t="shared" si="0"/>
        <v>78</v>
      </c>
      <c r="M12" s="22">
        <f t="shared" si="0"/>
        <v>78</v>
      </c>
      <c r="N12" s="22">
        <f t="shared" si="0"/>
        <v>78</v>
      </c>
      <c r="O12" s="22">
        <f t="shared" si="0"/>
        <v>78</v>
      </c>
      <c r="P12" s="22">
        <f t="shared" si="0"/>
        <v>78</v>
      </c>
      <c r="Q12" s="22">
        <f t="shared" si="0"/>
        <v>78</v>
      </c>
      <c r="R12" s="42">
        <f>SUM(Table1[[#This Row],[Oct]:[September]])</f>
        <v>936</v>
      </c>
      <c r="S12" s="38">
        <f t="shared" si="1"/>
        <v>-7073.1396296884186</v>
      </c>
      <c r="T12" s="37">
        <f>Table1[[#This Row],[Annual Demand]]/365</f>
        <v>2.5643835616438357</v>
      </c>
      <c r="U12" s="37">
        <f>Table1[[#This Row],[Daily Demand]]*Table1[[#This Row],[Lead Time (days)]]</f>
        <v>30.772602739726029</v>
      </c>
      <c r="V12" s="37">
        <f>T12*AB12*SQRT(Table1[[#This Row],[Lead Time (days)]])</f>
        <v>8.7056195329686563</v>
      </c>
      <c r="W12" s="37">
        <f t="shared" si="2"/>
        <v>0.8</v>
      </c>
      <c r="X12" s="37">
        <f>Table1[[#This Row],[Demand during Lead Time]]+NORMSINV(W12)*V12</f>
        <v>38.099436990079568</v>
      </c>
      <c r="Y12" s="43">
        <f t="shared" si="3"/>
        <v>0</v>
      </c>
      <c r="Z12" s="27">
        <v>-0.4</v>
      </c>
      <c r="AA12" s="22">
        <v>0.8</v>
      </c>
      <c r="AB12" s="22">
        <v>0.98</v>
      </c>
      <c r="AC12" s="22">
        <v>12</v>
      </c>
    </row>
    <row r="13" spans="1:31" x14ac:dyDescent="0.2">
      <c r="A13" s="25">
        <v>36916.602496282583</v>
      </c>
      <c r="B13" s="26">
        <v>98.483952599999995</v>
      </c>
      <c r="C13" s="26">
        <v>1041.1157216969082</v>
      </c>
      <c r="D13" s="26">
        <f>C13/Table1[[#This Row],[Std. Price ($)]]</f>
        <v>10.571425031299041</v>
      </c>
      <c r="E13" s="22">
        <v>10</v>
      </c>
      <c r="F13" s="22">
        <f t="shared" si="4"/>
        <v>16</v>
      </c>
      <c r="G13" s="22">
        <f t="shared" si="0"/>
        <v>16</v>
      </c>
      <c r="H13" s="22">
        <f t="shared" si="0"/>
        <v>16</v>
      </c>
      <c r="I13" s="22">
        <f t="shared" si="0"/>
        <v>16</v>
      </c>
      <c r="J13" s="22">
        <f t="shared" si="0"/>
        <v>16</v>
      </c>
      <c r="K13" s="22">
        <f t="shared" si="0"/>
        <v>16</v>
      </c>
      <c r="L13" s="22">
        <f t="shared" si="0"/>
        <v>16</v>
      </c>
      <c r="M13" s="22">
        <f t="shared" si="0"/>
        <v>16</v>
      </c>
      <c r="N13" s="22">
        <f t="shared" si="0"/>
        <v>16</v>
      </c>
      <c r="O13" s="22">
        <f t="shared" si="0"/>
        <v>16</v>
      </c>
      <c r="P13" s="22">
        <f t="shared" si="0"/>
        <v>16</v>
      </c>
      <c r="Q13" s="22">
        <f t="shared" si="0"/>
        <v>16</v>
      </c>
      <c r="R13" s="42">
        <f>SUM(Table1[[#This Row],[Oct]:[September]])</f>
        <v>192</v>
      </c>
      <c r="S13" s="38">
        <f t="shared" si="1"/>
        <v>181.42857496870096</v>
      </c>
      <c r="T13" s="37">
        <f>Table1[[#This Row],[Annual Demand]]/365</f>
        <v>0.52602739726027392</v>
      </c>
      <c r="U13" s="37">
        <f>Table1[[#This Row],[Daily Demand]]*Table1[[#This Row],[Lead Time (days)]]</f>
        <v>8.4164383561643827</v>
      </c>
      <c r="V13" s="37">
        <f>T13*AB13*SQRT(Table1[[#This Row],[Lead Time (days)]])</f>
        <v>3.0088767123287665</v>
      </c>
      <c r="W13" s="37">
        <f t="shared" si="2"/>
        <v>0.8</v>
      </c>
      <c r="X13" s="37">
        <f>Table1[[#This Row],[Demand during Lead Time]]+NORMSINV(W13)*V13</f>
        <v>10.948772886463335</v>
      </c>
      <c r="Y13" s="43">
        <f t="shared" si="3"/>
        <v>1078.2784299786201</v>
      </c>
      <c r="Z13" s="27">
        <v>0.6</v>
      </c>
      <c r="AA13" s="22">
        <v>0.77</v>
      </c>
      <c r="AB13" s="22">
        <v>1.43</v>
      </c>
      <c r="AC13" s="22">
        <v>16</v>
      </c>
    </row>
    <row r="14" spans="1:31" x14ac:dyDescent="0.2">
      <c r="A14" s="25">
        <v>20167.095233451193</v>
      </c>
      <c r="B14" s="26">
        <v>17.733305700000003</v>
      </c>
      <c r="C14" s="26">
        <v>549.92005959374637</v>
      </c>
      <c r="D14" s="26">
        <f>C14/Table1[[#This Row],[Std. Price ($)]]</f>
        <v>31.010577999213439</v>
      </c>
      <c r="E14" s="22">
        <v>26</v>
      </c>
      <c r="F14" s="22">
        <f t="shared" si="4"/>
        <v>57.2</v>
      </c>
      <c r="G14" s="22">
        <f t="shared" si="0"/>
        <v>57.2</v>
      </c>
      <c r="H14" s="22">
        <f t="shared" si="0"/>
        <v>57.2</v>
      </c>
      <c r="I14" s="22">
        <f t="shared" si="0"/>
        <v>57.2</v>
      </c>
      <c r="J14" s="22">
        <f t="shared" si="0"/>
        <v>57.2</v>
      </c>
      <c r="K14" s="22">
        <f t="shared" si="0"/>
        <v>57.2</v>
      </c>
      <c r="L14" s="22">
        <f t="shared" si="0"/>
        <v>57.2</v>
      </c>
      <c r="M14" s="22">
        <f t="shared" si="0"/>
        <v>57.2</v>
      </c>
      <c r="N14" s="22">
        <f t="shared" si="0"/>
        <v>57.2</v>
      </c>
      <c r="O14" s="22">
        <f t="shared" si="0"/>
        <v>57.2</v>
      </c>
      <c r="P14" s="22">
        <f t="shared" si="0"/>
        <v>57.2</v>
      </c>
      <c r="Q14" s="22">
        <f t="shared" si="0"/>
        <v>57.2</v>
      </c>
      <c r="R14" s="42">
        <f>SUM(Table1[[#This Row],[Oct]:[September]])</f>
        <v>686.40000000000009</v>
      </c>
      <c r="S14" s="38">
        <f t="shared" si="1"/>
        <v>655.38942200078668</v>
      </c>
      <c r="T14" s="37">
        <f>Table1[[#This Row],[Annual Demand]]/365</f>
        <v>1.8805479452054796</v>
      </c>
      <c r="U14" s="37">
        <f>Table1[[#This Row],[Daily Demand]]*Table1[[#This Row],[Lead Time (days)]]</f>
        <v>43.252602739726029</v>
      </c>
      <c r="V14" s="37">
        <f>T14*AB14*SQRT(Table1[[#This Row],[Lead Time (days)]])</f>
        <v>11.544052629398271</v>
      </c>
      <c r="W14" s="37">
        <f t="shared" si="2"/>
        <v>0.8</v>
      </c>
      <c r="X14" s="37">
        <f>Table1[[#This Row],[Demand during Lead Time]]+NORMSINV(W14)*V14</f>
        <v>52.968322554110856</v>
      </c>
      <c r="Y14" s="43">
        <f t="shared" si="3"/>
        <v>939.30345626825272</v>
      </c>
      <c r="Z14" s="27">
        <v>1.2</v>
      </c>
      <c r="AA14" s="22">
        <v>0.81</v>
      </c>
      <c r="AB14" s="22">
        <v>1.28</v>
      </c>
      <c r="AC14" s="22">
        <v>23</v>
      </c>
    </row>
    <row r="15" spans="1:31" x14ac:dyDescent="0.2">
      <c r="A15" s="25">
        <v>13825.925658404514</v>
      </c>
      <c r="B15" s="26">
        <v>21.084742800000001</v>
      </c>
      <c r="C15" s="26">
        <v>222.31934126585699</v>
      </c>
      <c r="D15" s="26">
        <f>C15/Table1[[#This Row],[Std. Price ($)]]</f>
        <v>10.54408599500948</v>
      </c>
      <c r="E15" s="22">
        <v>18</v>
      </c>
      <c r="F15" s="22">
        <f t="shared" si="4"/>
        <v>32.4</v>
      </c>
      <c r="G15" s="22">
        <f t="shared" si="0"/>
        <v>32.4</v>
      </c>
      <c r="H15" s="22">
        <f t="shared" si="0"/>
        <v>32.4</v>
      </c>
      <c r="I15" s="22">
        <f t="shared" si="0"/>
        <v>32.4</v>
      </c>
      <c r="J15" s="22">
        <f t="shared" si="0"/>
        <v>32.4</v>
      </c>
      <c r="K15" s="22">
        <f t="shared" si="0"/>
        <v>32.4</v>
      </c>
      <c r="L15" s="22">
        <f t="shared" si="0"/>
        <v>32.4</v>
      </c>
      <c r="M15" s="22">
        <f t="shared" si="0"/>
        <v>32.4</v>
      </c>
      <c r="N15" s="22">
        <f t="shared" si="0"/>
        <v>32.4</v>
      </c>
      <c r="O15" s="22">
        <f t="shared" si="0"/>
        <v>32.4</v>
      </c>
      <c r="P15" s="22">
        <f t="shared" si="0"/>
        <v>32.4</v>
      </c>
      <c r="Q15" s="22">
        <f t="shared" si="0"/>
        <v>32.4</v>
      </c>
      <c r="R15" s="42">
        <f>SUM(Table1[[#This Row],[Oct]:[September]])</f>
        <v>388.7999999999999</v>
      </c>
      <c r="S15" s="38">
        <f t="shared" si="1"/>
        <v>378.25591400499042</v>
      </c>
      <c r="T15" s="37">
        <f>Table1[[#This Row],[Annual Demand]]/365</f>
        <v>1.0652054794520545</v>
      </c>
      <c r="U15" s="37">
        <f>Table1[[#This Row],[Daily Demand]]*Table1[[#This Row],[Lead Time (days)]]</f>
        <v>11.717260273972599</v>
      </c>
      <c r="V15" s="37">
        <f>T15*AB15*SQRT(Table1[[#This Row],[Lead Time (days)]])</f>
        <v>4.6634107079644833</v>
      </c>
      <c r="W15" s="37">
        <f t="shared" si="2"/>
        <v>0.8</v>
      </c>
      <c r="X15" s="37">
        <f>Table1[[#This Row],[Demand during Lead Time]]+NORMSINV(W15)*V15</f>
        <v>15.642085746666806</v>
      </c>
      <c r="Y15" s="43">
        <f t="shared" si="3"/>
        <v>329.8093548240156</v>
      </c>
      <c r="Z15" s="27">
        <v>0.8</v>
      </c>
      <c r="AA15" s="22">
        <v>0.77</v>
      </c>
      <c r="AB15" s="22">
        <v>1.32</v>
      </c>
      <c r="AC15" s="22">
        <v>11</v>
      </c>
    </row>
    <row r="16" spans="1:31" x14ac:dyDescent="0.2">
      <c r="A16" s="25">
        <v>35393.004059608233</v>
      </c>
      <c r="B16" s="26">
        <v>7.5951645000000001</v>
      </c>
      <c r="C16" s="26">
        <v>1758.931944485377</v>
      </c>
      <c r="D16" s="26">
        <f>C16/Table1[[#This Row],[Std. Price ($)]]</f>
        <v>231.58576018799553</v>
      </c>
      <c r="E16" s="22">
        <v>122</v>
      </c>
      <c r="F16" s="22">
        <f t="shared" si="4"/>
        <v>146.4</v>
      </c>
      <c r="G16" s="22">
        <f t="shared" si="0"/>
        <v>146.4</v>
      </c>
      <c r="H16" s="22">
        <f t="shared" si="0"/>
        <v>146.4</v>
      </c>
      <c r="I16" s="22">
        <f t="shared" si="0"/>
        <v>146.4</v>
      </c>
      <c r="J16" s="22">
        <f t="shared" si="0"/>
        <v>146.4</v>
      </c>
      <c r="K16" s="22">
        <f t="shared" si="0"/>
        <v>146.4</v>
      </c>
      <c r="L16" s="22">
        <f t="shared" si="0"/>
        <v>146.4</v>
      </c>
      <c r="M16" s="22">
        <f t="shared" si="0"/>
        <v>146.4</v>
      </c>
      <c r="N16" s="22">
        <f t="shared" si="0"/>
        <v>146.4</v>
      </c>
      <c r="O16" s="22">
        <f t="shared" si="0"/>
        <v>146.4</v>
      </c>
      <c r="P16" s="22">
        <f t="shared" si="0"/>
        <v>146.4</v>
      </c>
      <c r="Q16" s="22">
        <f t="shared" si="0"/>
        <v>146.4</v>
      </c>
      <c r="R16" s="42">
        <f>SUM(Table1[[#This Row],[Oct]:[September]])</f>
        <v>1756.8000000000004</v>
      </c>
      <c r="S16" s="38">
        <f t="shared" si="1"/>
        <v>1525.214239812005</v>
      </c>
      <c r="T16" s="37">
        <f>Table1[[#This Row],[Annual Demand]]/365</f>
        <v>4.8131506849315082</v>
      </c>
      <c r="U16" s="37">
        <f>Table1[[#This Row],[Daily Demand]]*Table1[[#This Row],[Lead Time (days)]]</f>
        <v>149.20767123287675</v>
      </c>
      <c r="V16" s="37">
        <f>T16*AB16*SQRT(Table1[[#This Row],[Lead Time (days)]])</f>
        <v>48.237279941686609</v>
      </c>
      <c r="W16" s="37">
        <f t="shared" si="2"/>
        <v>0.95</v>
      </c>
      <c r="X16" s="37">
        <f>Table1[[#This Row],[Demand during Lead Time]]+NORMSINV(W16)*V16</f>
        <v>228.55093609923344</v>
      </c>
      <c r="Y16" s="43">
        <f t="shared" si="3"/>
        <v>1735.8819563026664</v>
      </c>
      <c r="Z16" s="27">
        <v>0.2</v>
      </c>
      <c r="AA16" s="22">
        <v>0.77</v>
      </c>
      <c r="AB16" s="22">
        <v>1.8</v>
      </c>
      <c r="AC16" s="22">
        <v>31</v>
      </c>
    </row>
    <row r="17" spans="1:29" x14ac:dyDescent="0.2">
      <c r="A17" s="25">
        <v>64602.929221362239</v>
      </c>
      <c r="B17" s="26">
        <v>7.1017254000000003</v>
      </c>
      <c r="C17" s="26">
        <v>1636.063717050346</v>
      </c>
      <c r="D17" s="26">
        <f>C17/Table1[[#This Row],[Std. Price ($)]]</f>
        <v>230.37552494642301</v>
      </c>
      <c r="E17" s="22">
        <v>122</v>
      </c>
      <c r="F17" s="22">
        <f t="shared" si="4"/>
        <v>97.6</v>
      </c>
      <c r="G17" s="22">
        <f t="shared" si="0"/>
        <v>97.6</v>
      </c>
      <c r="H17" s="22">
        <f t="shared" si="0"/>
        <v>97.6</v>
      </c>
      <c r="I17" s="22">
        <f t="shared" si="0"/>
        <v>97.6</v>
      </c>
      <c r="J17" s="22">
        <f t="shared" si="0"/>
        <v>97.6</v>
      </c>
      <c r="K17" s="22">
        <f t="shared" si="0"/>
        <v>97.6</v>
      </c>
      <c r="L17" s="22">
        <f t="shared" si="0"/>
        <v>97.6</v>
      </c>
      <c r="M17" s="22">
        <f t="shared" si="0"/>
        <v>97.6</v>
      </c>
      <c r="N17" s="22">
        <f t="shared" si="0"/>
        <v>97.6</v>
      </c>
      <c r="O17" s="22">
        <f t="shared" si="0"/>
        <v>97.6</v>
      </c>
      <c r="P17" s="22">
        <f t="shared" si="0"/>
        <v>97.6</v>
      </c>
      <c r="Q17" s="22">
        <f t="shared" si="0"/>
        <v>97.6</v>
      </c>
      <c r="R17" s="42">
        <f>SUM(Table1[[#This Row],[Oct]:[September]])</f>
        <v>1171.2</v>
      </c>
      <c r="S17" s="38">
        <f t="shared" si="1"/>
        <v>940.82447505357709</v>
      </c>
      <c r="T17" s="37">
        <f>Table1[[#This Row],[Annual Demand]]/365</f>
        <v>3.2087671232876716</v>
      </c>
      <c r="U17" s="37">
        <f>Table1[[#This Row],[Daily Demand]]*Table1[[#This Row],[Lead Time (days)]]</f>
        <v>99.471780821917818</v>
      </c>
      <c r="V17" s="37">
        <f>T17*AB17*SQRT(Table1[[#This Row],[Lead Time (days)]])</f>
        <v>31.800873443037833</v>
      </c>
      <c r="W17" s="37">
        <f t="shared" si="2"/>
        <v>0.95</v>
      </c>
      <c r="X17" s="37">
        <f>Table1[[#This Row],[Demand during Lead Time]]+NORMSINV(W17)*V17</f>
        <v>151.77956284492333</v>
      </c>
      <c r="Y17" s="43">
        <f t="shared" si="3"/>
        <v>1077.8967766566884</v>
      </c>
      <c r="Z17" s="27">
        <v>-0.2</v>
      </c>
      <c r="AA17" s="22">
        <v>0.77</v>
      </c>
      <c r="AB17" s="22">
        <v>1.78</v>
      </c>
      <c r="AC17" s="22">
        <v>31</v>
      </c>
    </row>
    <row r="18" spans="1:29" x14ac:dyDescent="0.2">
      <c r="A18" s="25">
        <v>78437.897509284914</v>
      </c>
      <c r="B18" s="26">
        <v>16.6069134</v>
      </c>
      <c r="C18" s="26">
        <v>3409.9840384445884</v>
      </c>
      <c r="D18" s="26">
        <f>C18/Table1[[#This Row],[Std. Price ($)]]</f>
        <v>205.33520927763664</v>
      </c>
      <c r="E18" s="22">
        <v>74</v>
      </c>
      <c r="F18" s="22">
        <f t="shared" si="4"/>
        <v>66.599999999999994</v>
      </c>
      <c r="G18" s="22">
        <f t="shared" si="0"/>
        <v>66.599999999999994</v>
      </c>
      <c r="H18" s="22">
        <f t="shared" si="0"/>
        <v>66.599999999999994</v>
      </c>
      <c r="I18" s="22">
        <f t="shared" si="0"/>
        <v>66.599999999999994</v>
      </c>
      <c r="J18" s="22">
        <f t="shared" si="0"/>
        <v>66.599999999999994</v>
      </c>
      <c r="K18" s="22">
        <f t="shared" si="0"/>
        <v>66.599999999999994</v>
      </c>
      <c r="L18" s="22">
        <f t="shared" si="0"/>
        <v>66.599999999999994</v>
      </c>
      <c r="M18" s="22">
        <f t="shared" si="0"/>
        <v>66.599999999999994</v>
      </c>
      <c r="N18" s="22">
        <f t="shared" si="0"/>
        <v>66.599999999999994</v>
      </c>
      <c r="O18" s="22">
        <f t="shared" si="0"/>
        <v>66.599999999999994</v>
      </c>
      <c r="P18" s="22">
        <f t="shared" si="0"/>
        <v>66.599999999999994</v>
      </c>
      <c r="Q18" s="22">
        <f t="shared" si="0"/>
        <v>66.599999999999994</v>
      </c>
      <c r="R18" s="42">
        <f>SUM(Table1[[#This Row],[Oct]:[September]])</f>
        <v>799.20000000000016</v>
      </c>
      <c r="S18" s="38">
        <f t="shared" si="1"/>
        <v>593.86479072236352</v>
      </c>
      <c r="T18" s="37">
        <f>Table1[[#This Row],[Annual Demand]]/365</f>
        <v>2.1895890410958909</v>
      </c>
      <c r="U18" s="37">
        <f>Table1[[#This Row],[Daily Demand]]*Table1[[#This Row],[Lead Time (days)]]</f>
        <v>133.56493150684935</v>
      </c>
      <c r="V18" s="37">
        <f>T18*AB18*SQRT(Table1[[#This Row],[Lead Time (days)]])</f>
        <v>18.811360808446739</v>
      </c>
      <c r="W18" s="37">
        <f t="shared" si="2"/>
        <v>0.8</v>
      </c>
      <c r="X18" s="37">
        <f>Table1[[#This Row],[Demand during Lead Time]]+NORMSINV(W18)*V18</f>
        <v>149.39697219563948</v>
      </c>
      <c r="Y18" s="43">
        <f t="shared" si="3"/>
        <v>2481.0225794751927</v>
      </c>
      <c r="Z18" s="27">
        <v>-0.1</v>
      </c>
      <c r="AA18" s="22">
        <v>0.77</v>
      </c>
      <c r="AB18" s="22">
        <v>1.1000000000000001</v>
      </c>
      <c r="AC18" s="22">
        <v>61</v>
      </c>
    </row>
    <row r="19" spans="1:29" x14ac:dyDescent="0.2">
      <c r="A19" s="25">
        <v>49840.641108975193</v>
      </c>
      <c r="B19" s="26">
        <v>37.023805499999995</v>
      </c>
      <c r="C19" s="26">
        <v>272.355807146404</v>
      </c>
      <c r="D19" s="26">
        <f>C19/Table1[[#This Row],[Std. Price ($)]]</f>
        <v>7.3562348188763051</v>
      </c>
      <c r="E19" s="22">
        <v>10</v>
      </c>
      <c r="F19" s="22">
        <f t="shared" si="4"/>
        <v>22</v>
      </c>
      <c r="G19" s="22">
        <f t="shared" si="4"/>
        <v>22</v>
      </c>
      <c r="H19" s="22">
        <f t="shared" si="4"/>
        <v>22</v>
      </c>
      <c r="I19" s="22">
        <f t="shared" si="4"/>
        <v>22</v>
      </c>
      <c r="J19" s="22">
        <f t="shared" si="4"/>
        <v>22</v>
      </c>
      <c r="K19" s="22">
        <f t="shared" si="4"/>
        <v>22</v>
      </c>
      <c r="L19" s="22">
        <f t="shared" si="4"/>
        <v>22</v>
      </c>
      <c r="M19" s="22">
        <f t="shared" si="4"/>
        <v>22</v>
      </c>
      <c r="N19" s="22">
        <f t="shared" si="4"/>
        <v>22</v>
      </c>
      <c r="O19" s="22">
        <f t="shared" si="4"/>
        <v>22</v>
      </c>
      <c r="P19" s="22">
        <f t="shared" si="4"/>
        <v>22</v>
      </c>
      <c r="Q19" s="22">
        <f t="shared" si="4"/>
        <v>22</v>
      </c>
      <c r="R19" s="42">
        <f>SUM(Table1[[#This Row],[Oct]:[September]])</f>
        <v>264</v>
      </c>
      <c r="S19" s="38">
        <f t="shared" si="1"/>
        <v>256.64376518112368</v>
      </c>
      <c r="T19" s="37">
        <f>Table1[[#This Row],[Annual Demand]]/365</f>
        <v>0.72328767123287674</v>
      </c>
      <c r="U19" s="37">
        <f>Table1[[#This Row],[Daily Demand]]*Table1[[#This Row],[Lead Time (days)]]</f>
        <v>9.4027397260273968</v>
      </c>
      <c r="V19" s="37">
        <f>T19*AB19*SQRT(Table1[[#This Row],[Lead Time (days)]])</f>
        <v>3.7292266233237403</v>
      </c>
      <c r="W19" s="37">
        <f t="shared" si="2"/>
        <v>0.8</v>
      </c>
      <c r="X19" s="37">
        <f>Table1[[#This Row],[Demand during Lead Time]]+NORMSINV(W19)*V19</f>
        <v>12.541336037022079</v>
      </c>
      <c r="Y19" s="43">
        <f t="shared" si="3"/>
        <v>464.32798614484619</v>
      </c>
      <c r="Z19" s="27">
        <v>1.2</v>
      </c>
      <c r="AA19" s="22">
        <v>0.77</v>
      </c>
      <c r="AB19" s="22">
        <v>1.43</v>
      </c>
      <c r="AC19" s="22">
        <v>13</v>
      </c>
    </row>
    <row r="20" spans="1:29" x14ac:dyDescent="0.2">
      <c r="A20" s="25">
        <v>11673.868118827302</v>
      </c>
      <c r="B20" s="26">
        <v>34.395662399999999</v>
      </c>
      <c r="C20" s="26">
        <v>331.52684597226045</v>
      </c>
      <c r="D20" s="26">
        <f>C20/Table1[[#This Row],[Std. Price ($)]]</f>
        <v>9.6386236763464819</v>
      </c>
      <c r="E20" s="22">
        <v>10</v>
      </c>
      <c r="F20" s="22">
        <f t="shared" si="4"/>
        <v>9</v>
      </c>
      <c r="G20" s="22">
        <f t="shared" si="4"/>
        <v>9</v>
      </c>
      <c r="H20" s="22">
        <f t="shared" si="4"/>
        <v>9</v>
      </c>
      <c r="I20" s="22">
        <f t="shared" si="4"/>
        <v>9</v>
      </c>
      <c r="J20" s="22">
        <f t="shared" si="4"/>
        <v>9</v>
      </c>
      <c r="K20" s="22">
        <f t="shared" si="4"/>
        <v>9</v>
      </c>
      <c r="L20" s="22">
        <f t="shared" si="4"/>
        <v>9</v>
      </c>
      <c r="M20" s="22">
        <f t="shared" si="4"/>
        <v>9</v>
      </c>
      <c r="N20" s="22">
        <f t="shared" si="4"/>
        <v>9</v>
      </c>
      <c r="O20" s="22">
        <f t="shared" si="4"/>
        <v>9</v>
      </c>
      <c r="P20" s="22">
        <f t="shared" si="4"/>
        <v>9</v>
      </c>
      <c r="Q20" s="22">
        <f t="shared" si="4"/>
        <v>9</v>
      </c>
      <c r="R20" s="42">
        <f>SUM(Table1[[#This Row],[Oct]:[September]])</f>
        <v>108</v>
      </c>
      <c r="S20" s="38">
        <f t="shared" si="1"/>
        <v>98.361376323653516</v>
      </c>
      <c r="T20" s="37">
        <f>Table1[[#This Row],[Annual Demand]]/365</f>
        <v>0.29589041095890412</v>
      </c>
      <c r="U20" s="37">
        <f>Table1[[#This Row],[Daily Demand]]*Table1[[#This Row],[Lead Time (days)]]</f>
        <v>6.2136986301369861</v>
      </c>
      <c r="V20" s="37">
        <f>T20*AB20*SQRT(Table1[[#This Row],[Lead Time (days)]])</f>
        <v>1.5593312364753844</v>
      </c>
      <c r="W20" s="37">
        <f t="shared" si="2"/>
        <v>0.8</v>
      </c>
      <c r="X20" s="37">
        <f>Table1[[#This Row],[Demand during Lead Time]]+NORMSINV(W20)*V20</f>
        <v>7.526064908928177</v>
      </c>
      <c r="Y20" s="43">
        <f t="shared" si="3"/>
        <v>258.86398780798032</v>
      </c>
      <c r="Z20" s="27">
        <v>-0.1</v>
      </c>
      <c r="AA20" s="22">
        <v>0.8</v>
      </c>
      <c r="AB20" s="22">
        <v>1.1499999999999999</v>
      </c>
      <c r="AC20" s="22">
        <v>21</v>
      </c>
    </row>
    <row r="21" spans="1:29" x14ac:dyDescent="0.2">
      <c r="A21" s="25">
        <v>67407.819871389409</v>
      </c>
      <c r="B21" s="26">
        <v>28.492213200000002</v>
      </c>
      <c r="C21" s="26">
        <v>214.01300006447684</v>
      </c>
      <c r="D21" s="26">
        <f>C21/Table1[[#This Row],[Std. Price ($)]]</f>
        <v>7.5112803123513352</v>
      </c>
      <c r="E21" s="22">
        <v>10</v>
      </c>
      <c r="F21" s="22">
        <f t="shared" si="4"/>
        <v>6</v>
      </c>
      <c r="G21" s="22">
        <f t="shared" si="4"/>
        <v>6</v>
      </c>
      <c r="H21" s="22">
        <f t="shared" si="4"/>
        <v>6</v>
      </c>
      <c r="I21" s="22">
        <f t="shared" si="4"/>
        <v>6</v>
      </c>
      <c r="J21" s="22">
        <f t="shared" si="4"/>
        <v>6</v>
      </c>
      <c r="K21" s="22">
        <f t="shared" si="4"/>
        <v>6</v>
      </c>
      <c r="L21" s="22">
        <f t="shared" si="4"/>
        <v>6</v>
      </c>
      <c r="M21" s="22">
        <f t="shared" si="4"/>
        <v>6</v>
      </c>
      <c r="N21" s="22">
        <f t="shared" si="4"/>
        <v>6</v>
      </c>
      <c r="O21" s="22">
        <f t="shared" si="4"/>
        <v>6</v>
      </c>
      <c r="P21" s="22">
        <f t="shared" si="4"/>
        <v>6</v>
      </c>
      <c r="Q21" s="22">
        <f t="shared" si="4"/>
        <v>6</v>
      </c>
      <c r="R21" s="42">
        <f>SUM(Table1[[#This Row],[Oct]:[September]])</f>
        <v>72</v>
      </c>
      <c r="S21" s="38">
        <f t="shared" si="1"/>
        <v>64.488719687648668</v>
      </c>
      <c r="T21" s="37">
        <f>Table1[[#This Row],[Annual Demand]]/365</f>
        <v>0.19726027397260273</v>
      </c>
      <c r="U21" s="37">
        <f>Table1[[#This Row],[Daily Demand]]*Table1[[#This Row],[Lead Time (days)]]</f>
        <v>2.3671232876712329</v>
      </c>
      <c r="V21" s="37">
        <f>T21*AB21*SQRT(Table1[[#This Row],[Lead Time (days)]])</f>
        <v>1.0796608212001944</v>
      </c>
      <c r="W21" s="37">
        <f t="shared" si="2"/>
        <v>0.95</v>
      </c>
      <c r="X21" s="37">
        <f>Table1[[#This Row],[Demand during Lead Time]]+NORMSINV(W21)*V21</f>
        <v>4.1430073052997773</v>
      </c>
      <c r="Y21" s="43">
        <f t="shared" si="3"/>
        <v>118.04344743175875</v>
      </c>
      <c r="Z21" s="27">
        <v>-0.4</v>
      </c>
      <c r="AA21" s="22">
        <v>0.77</v>
      </c>
      <c r="AB21" s="22">
        <v>1.58</v>
      </c>
      <c r="AC21" s="22">
        <v>12</v>
      </c>
    </row>
    <row r="22" spans="1:29" x14ac:dyDescent="0.2">
      <c r="A22" s="25">
        <v>45569.933058809496</v>
      </c>
      <c r="B22" s="26">
        <v>15.422959199999999</v>
      </c>
      <c r="C22" s="26">
        <v>1500</v>
      </c>
      <c r="D22" s="26">
        <f>C22/Table1[[#This Row],[Std. Price ($)]]</f>
        <v>97.257600214620297</v>
      </c>
      <c r="E22" s="22">
        <v>10</v>
      </c>
      <c r="F22" s="22">
        <f t="shared" si="4"/>
        <v>6</v>
      </c>
      <c r="G22" s="22">
        <f t="shared" si="4"/>
        <v>6</v>
      </c>
      <c r="H22" s="22">
        <f t="shared" si="4"/>
        <v>6</v>
      </c>
      <c r="I22" s="22">
        <f t="shared" si="4"/>
        <v>6</v>
      </c>
      <c r="J22" s="22">
        <f t="shared" si="4"/>
        <v>6</v>
      </c>
      <c r="K22" s="22">
        <f t="shared" si="4"/>
        <v>6</v>
      </c>
      <c r="L22" s="22">
        <f t="shared" si="4"/>
        <v>6</v>
      </c>
      <c r="M22" s="22">
        <f t="shared" si="4"/>
        <v>6</v>
      </c>
      <c r="N22" s="22">
        <f t="shared" si="4"/>
        <v>6</v>
      </c>
      <c r="O22" s="22">
        <f t="shared" si="4"/>
        <v>6</v>
      </c>
      <c r="P22" s="22">
        <f t="shared" si="4"/>
        <v>6</v>
      </c>
      <c r="Q22" s="22">
        <f t="shared" si="4"/>
        <v>6</v>
      </c>
      <c r="R22" s="42">
        <f>SUM(Table1[[#This Row],[Oct]:[September]])</f>
        <v>72</v>
      </c>
      <c r="S22" s="38">
        <f t="shared" si="1"/>
        <v>-25.257600214620297</v>
      </c>
      <c r="T22" s="37">
        <f>Table1[[#This Row],[Annual Demand]]/365</f>
        <v>0.19726027397260273</v>
      </c>
      <c r="U22" s="37">
        <f>Table1[[#This Row],[Daily Demand]]*Table1[[#This Row],[Lead Time (days)]]</f>
        <v>3.1561643835616437</v>
      </c>
      <c r="V22" s="37">
        <f>T22*AB22*SQRT(Table1[[#This Row],[Lead Time (days)]])</f>
        <v>1.2151232876712328</v>
      </c>
      <c r="W22" s="37">
        <f t="shared" si="2"/>
        <v>0.95</v>
      </c>
      <c r="X22" s="37">
        <f>Table1[[#This Row],[Demand during Lead Time]]+NORMSINV(W22)*V22</f>
        <v>5.1548643304808675</v>
      </c>
      <c r="Y22" s="43">
        <f t="shared" si="3"/>
        <v>0</v>
      </c>
      <c r="Z22" s="27">
        <v>-0.4</v>
      </c>
      <c r="AA22" s="22">
        <v>0.77</v>
      </c>
      <c r="AB22" s="22">
        <v>1.54</v>
      </c>
      <c r="AC22" s="22">
        <v>16</v>
      </c>
    </row>
    <row r="23" spans="1:29" x14ac:dyDescent="0.2">
      <c r="A23" s="25">
        <v>46546.618425031826</v>
      </c>
      <c r="B23" s="26">
        <v>9.4444613999999998</v>
      </c>
      <c r="C23" s="26">
        <v>59.179333498731872</v>
      </c>
      <c r="D23" s="26">
        <f>C23/Table1[[#This Row],[Std. Price ($)]]</f>
        <v>6.2660358269590546</v>
      </c>
      <c r="E23" s="22">
        <v>10</v>
      </c>
      <c r="F23" s="22">
        <f t="shared" si="4"/>
        <v>22</v>
      </c>
      <c r="G23" s="22">
        <f t="shared" si="4"/>
        <v>22</v>
      </c>
      <c r="H23" s="22">
        <f t="shared" si="4"/>
        <v>22</v>
      </c>
      <c r="I23" s="22">
        <f t="shared" si="4"/>
        <v>22</v>
      </c>
      <c r="J23" s="22">
        <f t="shared" si="4"/>
        <v>22</v>
      </c>
      <c r="K23" s="22">
        <f t="shared" si="4"/>
        <v>22</v>
      </c>
      <c r="L23" s="22">
        <f t="shared" si="4"/>
        <v>22</v>
      </c>
      <c r="M23" s="22">
        <f t="shared" si="4"/>
        <v>22</v>
      </c>
      <c r="N23" s="22">
        <f t="shared" si="4"/>
        <v>22</v>
      </c>
      <c r="O23" s="22">
        <f t="shared" si="4"/>
        <v>22</v>
      </c>
      <c r="P23" s="22">
        <f t="shared" si="4"/>
        <v>22</v>
      </c>
      <c r="Q23" s="22">
        <f t="shared" si="4"/>
        <v>22</v>
      </c>
      <c r="R23" s="42">
        <f>SUM(Table1[[#This Row],[Oct]:[September]])</f>
        <v>264</v>
      </c>
      <c r="S23" s="38">
        <f t="shared" si="1"/>
        <v>257.73396417304093</v>
      </c>
      <c r="T23" s="37">
        <f>Table1[[#This Row],[Annual Demand]]/365</f>
        <v>0.72328767123287674</v>
      </c>
      <c r="U23" s="37">
        <f>Table1[[#This Row],[Daily Demand]]*Table1[[#This Row],[Lead Time (days)]]</f>
        <v>8.6794520547945204</v>
      </c>
      <c r="V23" s="37">
        <f>T23*AB23*SQRT(Table1[[#This Row],[Lead Time (days)]])</f>
        <v>3.0818166478562508</v>
      </c>
      <c r="W23" s="37">
        <f t="shared" si="2"/>
        <v>0.8</v>
      </c>
      <c r="X23" s="37">
        <f>Table1[[#This Row],[Demand during Lead Time]]+NORMSINV(W23)*V23</f>
        <v>11.273174383608843</v>
      </c>
      <c r="Y23" s="43">
        <f t="shared" si="3"/>
        <v>106.46906032146251</v>
      </c>
      <c r="Z23" s="27">
        <v>1.2</v>
      </c>
      <c r="AA23" s="22">
        <v>0.77</v>
      </c>
      <c r="AB23" s="22">
        <v>1.23</v>
      </c>
      <c r="AC23" s="22">
        <v>12</v>
      </c>
    </row>
    <row r="24" spans="1:29" x14ac:dyDescent="0.2">
      <c r="A24" s="25">
        <v>16996.042258722046</v>
      </c>
      <c r="B24" s="26">
        <v>17.9005431</v>
      </c>
      <c r="C24" s="26">
        <v>602.74567509123153</v>
      </c>
      <c r="D24" s="26">
        <f>C24/Table1[[#This Row],[Std. Price ($)]]</f>
        <v>33.67192111010484</v>
      </c>
      <c r="E24" s="22">
        <v>10</v>
      </c>
      <c r="F24" s="22">
        <f t="shared" si="4"/>
        <v>8</v>
      </c>
      <c r="G24" s="22">
        <f t="shared" si="4"/>
        <v>8</v>
      </c>
      <c r="H24" s="22">
        <f t="shared" si="4"/>
        <v>8</v>
      </c>
      <c r="I24" s="22">
        <f t="shared" si="4"/>
        <v>8</v>
      </c>
      <c r="J24" s="22">
        <f t="shared" si="4"/>
        <v>8</v>
      </c>
      <c r="K24" s="22">
        <f t="shared" si="4"/>
        <v>8</v>
      </c>
      <c r="L24" s="22">
        <f t="shared" si="4"/>
        <v>8</v>
      </c>
      <c r="M24" s="22">
        <f t="shared" si="4"/>
        <v>8</v>
      </c>
      <c r="N24" s="22">
        <f t="shared" si="4"/>
        <v>8</v>
      </c>
      <c r="O24" s="22">
        <f t="shared" si="4"/>
        <v>8</v>
      </c>
      <c r="P24" s="22">
        <f t="shared" si="4"/>
        <v>8</v>
      </c>
      <c r="Q24" s="22">
        <f t="shared" si="4"/>
        <v>8</v>
      </c>
      <c r="R24" s="42">
        <f>SUM(Table1[[#This Row],[Oct]:[September]])</f>
        <v>96</v>
      </c>
      <c r="S24" s="38">
        <f t="shared" si="1"/>
        <v>62.32807888989516</v>
      </c>
      <c r="T24" s="37">
        <f>Table1[[#This Row],[Annual Demand]]/365</f>
        <v>0.26301369863013696</v>
      </c>
      <c r="U24" s="37">
        <f>Table1[[#This Row],[Daily Demand]]*Table1[[#This Row],[Lead Time (days)]]</f>
        <v>21.304109589041094</v>
      </c>
      <c r="V24" s="37">
        <f>T24*AB24*SQRT(Table1[[#This Row],[Lead Time (days)]])</f>
        <v>2.3671232876712325</v>
      </c>
      <c r="W24" s="37">
        <f t="shared" si="2"/>
        <v>0.8</v>
      </c>
      <c r="X24" s="37">
        <f>Table1[[#This Row],[Demand during Lead Time]]+NORMSINV(W24)*V24</f>
        <v>23.296330810430131</v>
      </c>
      <c r="Y24" s="43">
        <f t="shared" si="3"/>
        <v>417.01697374396252</v>
      </c>
      <c r="Z24" s="27">
        <v>-0.2</v>
      </c>
      <c r="AA24" s="22">
        <v>0.77</v>
      </c>
      <c r="AB24" s="22">
        <v>1</v>
      </c>
      <c r="AC24" s="22">
        <v>81</v>
      </c>
    </row>
    <row r="25" spans="1:29" x14ac:dyDescent="0.2">
      <c r="A25" s="25">
        <v>89385.16644414865</v>
      </c>
      <c r="B25" s="26">
        <v>20.130366299999999</v>
      </c>
      <c r="C25" s="26">
        <v>260.68434699035231</v>
      </c>
      <c r="D25" s="26">
        <f>C25/Table1[[#This Row],[Std. Price ($)]]</f>
        <v>12.949806432004783</v>
      </c>
      <c r="E25" s="22">
        <v>10</v>
      </c>
      <c r="F25" s="22">
        <f t="shared" si="4"/>
        <v>15</v>
      </c>
      <c r="G25" s="22">
        <f t="shared" si="4"/>
        <v>15</v>
      </c>
      <c r="H25" s="22">
        <f t="shared" si="4"/>
        <v>15</v>
      </c>
      <c r="I25" s="22">
        <f t="shared" si="4"/>
        <v>15</v>
      </c>
      <c r="J25" s="22">
        <f t="shared" si="4"/>
        <v>15</v>
      </c>
      <c r="K25" s="22">
        <f t="shared" si="4"/>
        <v>15</v>
      </c>
      <c r="L25" s="22">
        <f t="shared" si="4"/>
        <v>15</v>
      </c>
      <c r="M25" s="22">
        <f t="shared" si="4"/>
        <v>15</v>
      </c>
      <c r="N25" s="22">
        <f t="shared" si="4"/>
        <v>15</v>
      </c>
      <c r="O25" s="22">
        <f t="shared" si="4"/>
        <v>15</v>
      </c>
      <c r="P25" s="22">
        <f t="shared" si="4"/>
        <v>15</v>
      </c>
      <c r="Q25" s="22">
        <f t="shared" si="4"/>
        <v>15</v>
      </c>
      <c r="R25" s="42">
        <f>SUM(Table1[[#This Row],[Oct]:[September]])</f>
        <v>180</v>
      </c>
      <c r="S25" s="38">
        <f t="shared" si="1"/>
        <v>167.05019356799522</v>
      </c>
      <c r="T25" s="37">
        <f>Table1[[#This Row],[Annual Demand]]/365</f>
        <v>0.49315068493150682</v>
      </c>
      <c r="U25" s="37">
        <f>Table1[[#This Row],[Daily Demand]]*Table1[[#This Row],[Lead Time (days)]]</f>
        <v>10.356164383561643</v>
      </c>
      <c r="V25" s="37">
        <f>T25*AB25*SQRT(Table1[[#This Row],[Lead Time (days)]])</f>
        <v>3.4802465277856403</v>
      </c>
      <c r="W25" s="37">
        <f t="shared" si="2"/>
        <v>0.95</v>
      </c>
      <c r="X25" s="37">
        <f>Table1[[#This Row],[Demand during Lead Time]]+NORMSINV(W25)*V25</f>
        <v>16.080660507475116</v>
      </c>
      <c r="Y25" s="43">
        <f t="shared" si="3"/>
        <v>323.70958636141796</v>
      </c>
      <c r="Z25" s="27">
        <v>0.5</v>
      </c>
      <c r="AA25" s="22">
        <v>0.77</v>
      </c>
      <c r="AB25" s="22">
        <v>1.54</v>
      </c>
      <c r="AC25" s="22">
        <v>21</v>
      </c>
    </row>
    <row r="26" spans="1:29" x14ac:dyDescent="0.2">
      <c r="A26" s="25">
        <v>94094.524342425939</v>
      </c>
      <c r="B26" s="26">
        <v>21.678858299999998</v>
      </c>
      <c r="C26" s="26">
        <v>337.47430000724898</v>
      </c>
      <c r="D26" s="26">
        <f>C26/Table1[[#This Row],[Std. Price ($)]]</f>
        <v>15.566977528851186</v>
      </c>
      <c r="E26" s="22">
        <v>10</v>
      </c>
      <c r="F26" s="22">
        <f t="shared" si="4"/>
        <v>8</v>
      </c>
      <c r="G26" s="22">
        <f t="shared" si="4"/>
        <v>8</v>
      </c>
      <c r="H26" s="22">
        <f t="shared" si="4"/>
        <v>8</v>
      </c>
      <c r="I26" s="22">
        <f t="shared" si="4"/>
        <v>8</v>
      </c>
      <c r="J26" s="22">
        <f t="shared" si="4"/>
        <v>8</v>
      </c>
      <c r="K26" s="22">
        <f t="shared" si="4"/>
        <v>8</v>
      </c>
      <c r="L26" s="22">
        <f t="shared" si="4"/>
        <v>8</v>
      </c>
      <c r="M26" s="22">
        <f t="shared" si="4"/>
        <v>8</v>
      </c>
      <c r="N26" s="22">
        <f t="shared" si="4"/>
        <v>8</v>
      </c>
      <c r="O26" s="22">
        <f t="shared" si="4"/>
        <v>8</v>
      </c>
      <c r="P26" s="22">
        <f t="shared" si="4"/>
        <v>8</v>
      </c>
      <c r="Q26" s="22">
        <f t="shared" si="4"/>
        <v>8</v>
      </c>
      <c r="R26" s="42">
        <f>SUM(Table1[[#This Row],[Oct]:[September]])</f>
        <v>96</v>
      </c>
      <c r="S26" s="38">
        <f t="shared" si="1"/>
        <v>80.433022471148817</v>
      </c>
      <c r="T26" s="37">
        <f>Table1[[#This Row],[Annual Demand]]/365</f>
        <v>0.26301369863013696</v>
      </c>
      <c r="U26" s="37">
        <f>Table1[[#This Row],[Daily Demand]]*Table1[[#This Row],[Lead Time (days)]]</f>
        <v>4.2082191780821914</v>
      </c>
      <c r="V26" s="37">
        <f>T26*AB26*SQRT(Table1[[#This Row],[Lead Time (days)]])</f>
        <v>2.6090958904109587</v>
      </c>
      <c r="W26" s="37">
        <f t="shared" si="2"/>
        <v>0.95</v>
      </c>
      <c r="X26" s="37">
        <f>Table1[[#This Row],[Demand during Lead Time]]+NORMSINV(W26)*V26</f>
        <v>8.4998000164888357</v>
      </c>
      <c r="Y26" s="43">
        <f t="shared" si="3"/>
        <v>184.26596013579911</v>
      </c>
      <c r="Z26" s="27">
        <v>-0.2</v>
      </c>
      <c r="AA26" s="22">
        <v>0.77</v>
      </c>
      <c r="AB26" s="22">
        <v>2.48</v>
      </c>
      <c r="AC26" s="22">
        <v>16</v>
      </c>
    </row>
    <row r="27" spans="1:29" x14ac:dyDescent="0.2">
      <c r="A27" s="25">
        <v>53822.564247220529</v>
      </c>
      <c r="B27" s="26">
        <v>7.0849383000000001</v>
      </c>
      <c r="C27" s="26">
        <v>90.014273670386274</v>
      </c>
      <c r="D27" s="26">
        <f>C27/Table1[[#This Row],[Std. Price ($)]]</f>
        <v>12.705018711367787</v>
      </c>
      <c r="E27" s="22">
        <v>10</v>
      </c>
      <c r="F27" s="22">
        <f t="shared" si="4"/>
        <v>22</v>
      </c>
      <c r="G27" s="22">
        <f t="shared" si="4"/>
        <v>22</v>
      </c>
      <c r="H27" s="22">
        <f t="shared" si="4"/>
        <v>22</v>
      </c>
      <c r="I27" s="22">
        <f t="shared" si="4"/>
        <v>22</v>
      </c>
      <c r="J27" s="22">
        <f t="shared" si="4"/>
        <v>22</v>
      </c>
      <c r="K27" s="22">
        <f t="shared" si="4"/>
        <v>22</v>
      </c>
      <c r="L27" s="22">
        <f t="shared" si="4"/>
        <v>22</v>
      </c>
      <c r="M27" s="22">
        <f t="shared" si="4"/>
        <v>22</v>
      </c>
      <c r="N27" s="22">
        <f t="shared" si="4"/>
        <v>22</v>
      </c>
      <c r="O27" s="22">
        <f t="shared" si="4"/>
        <v>22</v>
      </c>
      <c r="P27" s="22">
        <f t="shared" si="4"/>
        <v>22</v>
      </c>
      <c r="Q27" s="22">
        <f t="shared" si="4"/>
        <v>22</v>
      </c>
      <c r="R27" s="42">
        <f>SUM(Table1[[#This Row],[Oct]:[September]])</f>
        <v>264</v>
      </c>
      <c r="S27" s="38">
        <f t="shared" si="1"/>
        <v>251.29498128863221</v>
      </c>
      <c r="T27" s="37">
        <f>Table1[[#This Row],[Annual Demand]]/365</f>
        <v>0.72328767123287674</v>
      </c>
      <c r="U27" s="37">
        <f>Table1[[#This Row],[Daily Demand]]*Table1[[#This Row],[Lead Time (days)]]</f>
        <v>11.572602739726028</v>
      </c>
      <c r="V27" s="37">
        <f>T27*AB27*SQRT(Table1[[#This Row],[Lead Time (days)]])</f>
        <v>5.5259178082191784</v>
      </c>
      <c r="W27" s="37">
        <f t="shared" si="2"/>
        <v>0.95</v>
      </c>
      <c r="X27" s="37">
        <f>Table1[[#This Row],[Demand during Lead Time]]+NORMSINV(W27)*V27</f>
        <v>20.66192868881107</v>
      </c>
      <c r="Y27" s="43">
        <f t="shared" si="3"/>
        <v>146.38848991922634</v>
      </c>
      <c r="Z27" s="27">
        <v>1.2</v>
      </c>
      <c r="AA27" s="22">
        <v>0.77</v>
      </c>
      <c r="AB27" s="22">
        <v>1.91</v>
      </c>
      <c r="AC27" s="22">
        <v>16</v>
      </c>
    </row>
    <row r="28" spans="1:29" x14ac:dyDescent="0.2">
      <c r="A28" s="25">
        <v>46060.916780075167</v>
      </c>
      <c r="B28" s="26">
        <v>9.7864568999999992</v>
      </c>
      <c r="C28" s="26">
        <v>482.58153493120705</v>
      </c>
      <c r="D28" s="26">
        <f>C28/Table1[[#This Row],[Std. Price ($)]]</f>
        <v>49.311159274732724</v>
      </c>
      <c r="E28" s="22">
        <v>18</v>
      </c>
      <c r="F28" s="22">
        <f t="shared" si="4"/>
        <v>25.2</v>
      </c>
      <c r="G28" s="22">
        <f t="shared" si="4"/>
        <v>25.2</v>
      </c>
      <c r="H28" s="22">
        <f t="shared" si="4"/>
        <v>25.2</v>
      </c>
      <c r="I28" s="22">
        <f t="shared" si="4"/>
        <v>25.2</v>
      </c>
      <c r="J28" s="22">
        <f t="shared" si="4"/>
        <v>25.2</v>
      </c>
      <c r="K28" s="22">
        <f t="shared" si="4"/>
        <v>25.2</v>
      </c>
      <c r="L28" s="22">
        <f t="shared" si="4"/>
        <v>25.2</v>
      </c>
      <c r="M28" s="22">
        <f t="shared" si="4"/>
        <v>25.2</v>
      </c>
      <c r="N28" s="22">
        <f t="shared" si="4"/>
        <v>25.2</v>
      </c>
      <c r="O28" s="22">
        <f t="shared" si="4"/>
        <v>25.2</v>
      </c>
      <c r="P28" s="22">
        <f t="shared" si="4"/>
        <v>25.2</v>
      </c>
      <c r="Q28" s="22">
        <f t="shared" si="4"/>
        <v>25.2</v>
      </c>
      <c r="R28" s="42">
        <f>SUM(Table1[[#This Row],[Oct]:[September]])</f>
        <v>302.39999999999992</v>
      </c>
      <c r="S28" s="38">
        <f t="shared" si="1"/>
        <v>253.0888407252672</v>
      </c>
      <c r="T28" s="37">
        <f>Table1[[#This Row],[Annual Demand]]/365</f>
        <v>0.82849315068493123</v>
      </c>
      <c r="U28" s="37">
        <f>Table1[[#This Row],[Daily Demand]]*Table1[[#This Row],[Lead Time (days)]]</f>
        <v>51.366575342465737</v>
      </c>
      <c r="V28" s="37">
        <f>T28*AB28*SQRT(Table1[[#This Row],[Lead Time (days)]])</f>
        <v>6.6540328238991631</v>
      </c>
      <c r="W28" s="37">
        <f t="shared" si="2"/>
        <v>0.8</v>
      </c>
      <c r="X28" s="37">
        <f>Table1[[#This Row],[Demand during Lead Time]]+NORMSINV(W28)*V28</f>
        <v>56.966750655950413</v>
      </c>
      <c r="Y28" s="43">
        <f t="shared" si="3"/>
        <v>557.50265002750541</v>
      </c>
      <c r="Z28" s="27">
        <v>0.4</v>
      </c>
      <c r="AA28" s="22">
        <v>0.77</v>
      </c>
      <c r="AB28" s="22">
        <v>1.02</v>
      </c>
      <c r="AC28" s="22">
        <v>62</v>
      </c>
    </row>
    <row r="29" spans="1:29" x14ac:dyDescent="0.2">
      <c r="A29" s="25">
        <v>41213.870876960027</v>
      </c>
      <c r="B29" s="26">
        <v>12.946361999999999</v>
      </c>
      <c r="C29" s="26">
        <v>1022.2382200549524</v>
      </c>
      <c r="D29" s="26">
        <f>C29/Table1[[#This Row],[Std. Price ($)]]</f>
        <v>78.959496115970836</v>
      </c>
      <c r="E29" s="22">
        <v>10</v>
      </c>
      <c r="F29" s="22">
        <f t="shared" si="4"/>
        <v>22</v>
      </c>
      <c r="G29" s="22">
        <f t="shared" si="4"/>
        <v>22</v>
      </c>
      <c r="H29" s="22">
        <f t="shared" si="4"/>
        <v>22</v>
      </c>
      <c r="I29" s="22">
        <f t="shared" si="4"/>
        <v>22</v>
      </c>
      <c r="J29" s="22">
        <f t="shared" si="4"/>
        <v>22</v>
      </c>
      <c r="K29" s="22">
        <f t="shared" si="4"/>
        <v>22</v>
      </c>
      <c r="L29" s="22">
        <f t="shared" si="4"/>
        <v>22</v>
      </c>
      <c r="M29" s="22">
        <f t="shared" si="4"/>
        <v>22</v>
      </c>
      <c r="N29" s="22">
        <f t="shared" si="4"/>
        <v>22</v>
      </c>
      <c r="O29" s="22">
        <f t="shared" si="4"/>
        <v>22</v>
      </c>
      <c r="P29" s="22">
        <f t="shared" si="4"/>
        <v>22</v>
      </c>
      <c r="Q29" s="22">
        <f t="shared" si="4"/>
        <v>22</v>
      </c>
      <c r="R29" s="42">
        <f>SUM(Table1[[#This Row],[Oct]:[September]])</f>
        <v>264</v>
      </c>
      <c r="S29" s="38">
        <f t="shared" si="1"/>
        <v>185.04050388402916</v>
      </c>
      <c r="T29" s="37">
        <f>Table1[[#This Row],[Annual Demand]]/365</f>
        <v>0.72328767123287674</v>
      </c>
      <c r="U29" s="37">
        <f>Table1[[#This Row],[Daily Demand]]*Table1[[#This Row],[Lead Time (days)]]</f>
        <v>127.2986301369863</v>
      </c>
      <c r="V29" s="37">
        <f>T29*AB29*SQRT(Table1[[#This Row],[Lead Time (days)]])</f>
        <v>12.762008727557129</v>
      </c>
      <c r="W29" s="37">
        <f t="shared" si="2"/>
        <v>0.8</v>
      </c>
      <c r="X29" s="37">
        <f>Table1[[#This Row],[Demand during Lead Time]]+NORMSINV(W29)*V29</f>
        <v>138.03940766514123</v>
      </c>
      <c r="Y29" s="43">
        <f t="shared" si="3"/>
        <v>1787.1081418984929</v>
      </c>
      <c r="Z29" s="27">
        <v>1.2</v>
      </c>
      <c r="AA29" s="22">
        <v>0.77</v>
      </c>
      <c r="AB29" s="22">
        <v>1.33</v>
      </c>
      <c r="AC29" s="22">
        <v>176</v>
      </c>
    </row>
    <row r="30" spans="1:29" x14ac:dyDescent="0.2">
      <c r="A30" s="25">
        <v>77704.066538688159</v>
      </c>
      <c r="B30" s="26">
        <v>19.362317699999998</v>
      </c>
      <c r="C30" s="26">
        <v>603.64623115638051</v>
      </c>
      <c r="D30" s="26">
        <f>C30/Table1[[#This Row],[Std. Price ($)]]</f>
        <v>31.176341619287683</v>
      </c>
      <c r="E30" s="22">
        <v>10</v>
      </c>
      <c r="F30" s="22">
        <f t="shared" si="4"/>
        <v>22</v>
      </c>
      <c r="G30" s="22">
        <f t="shared" si="4"/>
        <v>22</v>
      </c>
      <c r="H30" s="22">
        <f t="shared" si="4"/>
        <v>22</v>
      </c>
      <c r="I30" s="22">
        <f t="shared" si="4"/>
        <v>22</v>
      </c>
      <c r="J30" s="22">
        <f t="shared" si="4"/>
        <v>22</v>
      </c>
      <c r="K30" s="22">
        <f t="shared" si="4"/>
        <v>22</v>
      </c>
      <c r="L30" s="22">
        <f t="shared" si="4"/>
        <v>22</v>
      </c>
      <c r="M30" s="22">
        <f t="shared" si="4"/>
        <v>22</v>
      </c>
      <c r="N30" s="22">
        <f t="shared" si="4"/>
        <v>22</v>
      </c>
      <c r="O30" s="22">
        <f t="shared" si="4"/>
        <v>22</v>
      </c>
      <c r="P30" s="22">
        <f t="shared" si="4"/>
        <v>22</v>
      </c>
      <c r="Q30" s="22">
        <f t="shared" si="4"/>
        <v>22</v>
      </c>
      <c r="R30" s="42">
        <f>SUM(Table1[[#This Row],[Oct]:[September]])</f>
        <v>264</v>
      </c>
      <c r="S30" s="38">
        <f t="shared" si="1"/>
        <v>232.82365838071232</v>
      </c>
      <c r="T30" s="37">
        <f>Table1[[#This Row],[Annual Demand]]/365</f>
        <v>0.72328767123287674</v>
      </c>
      <c r="U30" s="37">
        <f>Table1[[#This Row],[Daily Demand]]*Table1[[#This Row],[Lead Time (days)]]</f>
        <v>22.421917808219177</v>
      </c>
      <c r="V30" s="37">
        <f>T30*AB30*SQRT(Table1[[#This Row],[Lead Time (days)]])</f>
        <v>10.309364019109703</v>
      </c>
      <c r="W30" s="37">
        <f t="shared" si="2"/>
        <v>0.95</v>
      </c>
      <c r="X30" s="37">
        <f>Table1[[#This Row],[Demand during Lead Time]]+NORMSINV(W30)*V30</f>
        <v>39.379312606614775</v>
      </c>
      <c r="Y30" s="43">
        <f t="shared" si="3"/>
        <v>762.47476149689032</v>
      </c>
      <c r="Z30" s="27">
        <v>1.2</v>
      </c>
      <c r="AA30" s="22">
        <v>0.77</v>
      </c>
      <c r="AB30" s="22">
        <v>2.56</v>
      </c>
      <c r="AC30" s="22">
        <v>31</v>
      </c>
    </row>
    <row r="31" spans="1:29" x14ac:dyDescent="0.2">
      <c r="A31" s="25">
        <v>21835.377876907714</v>
      </c>
      <c r="B31" s="26">
        <v>46.209649200000001</v>
      </c>
      <c r="C31" s="26">
        <v>1276.5788235283969</v>
      </c>
      <c r="D31" s="26">
        <f>C31/Table1[[#This Row],[Std. Price ($)]]</f>
        <v>27.625806419850441</v>
      </c>
      <c r="E31" s="22">
        <v>10</v>
      </c>
      <c r="F31" s="22">
        <f t="shared" si="4"/>
        <v>25</v>
      </c>
      <c r="G31" s="22">
        <f t="shared" si="4"/>
        <v>25</v>
      </c>
      <c r="H31" s="22">
        <f t="shared" si="4"/>
        <v>25</v>
      </c>
      <c r="I31" s="22">
        <f t="shared" si="4"/>
        <v>25</v>
      </c>
      <c r="J31" s="22">
        <f t="shared" si="4"/>
        <v>25</v>
      </c>
      <c r="K31" s="22">
        <f t="shared" si="4"/>
        <v>25</v>
      </c>
      <c r="L31" s="22">
        <f t="shared" si="4"/>
        <v>25</v>
      </c>
      <c r="M31" s="22">
        <f t="shared" si="4"/>
        <v>25</v>
      </c>
      <c r="N31" s="22">
        <f t="shared" si="4"/>
        <v>25</v>
      </c>
      <c r="O31" s="22">
        <f t="shared" si="4"/>
        <v>25</v>
      </c>
      <c r="P31" s="22">
        <f t="shared" si="4"/>
        <v>25</v>
      </c>
      <c r="Q31" s="22">
        <f t="shared" si="4"/>
        <v>25</v>
      </c>
      <c r="R31" s="42">
        <f>SUM(Table1[[#This Row],[Oct]:[September]])</f>
        <v>300</v>
      </c>
      <c r="S31" s="38">
        <f t="shared" si="1"/>
        <v>272.37419358014955</v>
      </c>
      <c r="T31" s="37">
        <f>Table1[[#This Row],[Annual Demand]]/365</f>
        <v>0.82191780821917804</v>
      </c>
      <c r="U31" s="37">
        <f>Table1[[#This Row],[Daily Demand]]*Table1[[#This Row],[Lead Time (days)]]</f>
        <v>66.575342465753423</v>
      </c>
      <c r="V31" s="37">
        <f>T31*AB31*SQRT(Table1[[#This Row],[Lead Time (days)]])</f>
        <v>7.6931506849315063</v>
      </c>
      <c r="W31" s="37">
        <f t="shared" si="2"/>
        <v>0.8</v>
      </c>
      <c r="X31" s="37">
        <f>Table1[[#This Row],[Demand during Lead Time]]+NORMSINV(W31)*V31</f>
        <v>73.050061435267793</v>
      </c>
      <c r="Y31" s="43">
        <f t="shared" si="3"/>
        <v>3375.6177129621733</v>
      </c>
      <c r="Z31" s="27">
        <v>1.5</v>
      </c>
      <c r="AA31" s="22">
        <v>0.77</v>
      </c>
      <c r="AB31" s="22">
        <v>1.04</v>
      </c>
      <c r="AC31" s="22">
        <v>81</v>
      </c>
    </row>
    <row r="32" spans="1:29" x14ac:dyDescent="0.2">
      <c r="A32" s="25">
        <v>52607.266498464291</v>
      </c>
      <c r="B32" s="26">
        <v>6.2842592999999995</v>
      </c>
      <c r="C32" s="26">
        <v>135.63776523624503</v>
      </c>
      <c r="D32" s="26">
        <f>C32/Table1[[#This Row],[Std. Price ($)]]</f>
        <v>21.583731472736179</v>
      </c>
      <c r="E32" s="22">
        <v>10</v>
      </c>
      <c r="F32" s="22">
        <f t="shared" si="4"/>
        <v>6</v>
      </c>
      <c r="G32" s="22">
        <f t="shared" si="4"/>
        <v>6</v>
      </c>
      <c r="H32" s="22">
        <f t="shared" si="4"/>
        <v>6</v>
      </c>
      <c r="I32" s="22">
        <f t="shared" si="4"/>
        <v>6</v>
      </c>
      <c r="J32" s="22">
        <f t="shared" si="4"/>
        <v>6</v>
      </c>
      <c r="K32" s="22">
        <f t="shared" si="4"/>
        <v>6</v>
      </c>
      <c r="L32" s="22">
        <f t="shared" si="4"/>
        <v>6</v>
      </c>
      <c r="M32" s="22">
        <f t="shared" si="4"/>
        <v>6</v>
      </c>
      <c r="N32" s="22">
        <f t="shared" si="4"/>
        <v>6</v>
      </c>
      <c r="O32" s="22">
        <f t="shared" si="4"/>
        <v>6</v>
      </c>
      <c r="P32" s="22">
        <f t="shared" si="4"/>
        <v>6</v>
      </c>
      <c r="Q32" s="22">
        <f t="shared" si="4"/>
        <v>6</v>
      </c>
      <c r="R32" s="42">
        <f>SUM(Table1[[#This Row],[Oct]:[September]])</f>
        <v>72</v>
      </c>
      <c r="S32" s="38">
        <f t="shared" si="1"/>
        <v>50.416268527263824</v>
      </c>
      <c r="T32" s="37">
        <f>Table1[[#This Row],[Annual Demand]]/365</f>
        <v>0.19726027397260273</v>
      </c>
      <c r="U32" s="37">
        <f>Table1[[#This Row],[Daily Demand]]*Table1[[#This Row],[Lead Time (days)]]</f>
        <v>4.536986301369863</v>
      </c>
      <c r="V32" s="37">
        <f>T32*AB32*SQRT(Table1[[#This Row],[Lead Time (days)]])</f>
        <v>2.1474813812883036</v>
      </c>
      <c r="W32" s="37">
        <f t="shared" si="2"/>
        <v>0.95</v>
      </c>
      <c r="X32" s="37">
        <f>Table1[[#This Row],[Demand during Lead Time]]+NORMSINV(W32)*V32</f>
        <v>8.069278840192684</v>
      </c>
      <c r="Y32" s="43">
        <f t="shared" si="3"/>
        <v>50.709440595774083</v>
      </c>
      <c r="Z32" s="27">
        <v>-0.4</v>
      </c>
      <c r="AA32" s="22">
        <v>0.77</v>
      </c>
      <c r="AB32" s="22">
        <v>2.27</v>
      </c>
      <c r="AC32" s="22">
        <v>23</v>
      </c>
    </row>
    <row r="33" spans="1:29" x14ac:dyDescent="0.2">
      <c r="A33" s="25">
        <v>70964.120089984572</v>
      </c>
      <c r="B33" s="26">
        <v>12.0782211</v>
      </c>
      <c r="C33" s="26">
        <v>833.34338437307429</v>
      </c>
      <c r="D33" s="26">
        <f>C33/Table1[[#This Row],[Std. Price ($)]]</f>
        <v>68.995539779701019</v>
      </c>
      <c r="E33" s="22">
        <v>18</v>
      </c>
      <c r="F33" s="22">
        <f t="shared" si="4"/>
        <v>21.6</v>
      </c>
      <c r="G33" s="22">
        <f t="shared" si="4"/>
        <v>21.6</v>
      </c>
      <c r="H33" s="22">
        <f t="shared" si="4"/>
        <v>21.6</v>
      </c>
      <c r="I33" s="22">
        <f t="shared" si="4"/>
        <v>21.6</v>
      </c>
      <c r="J33" s="22">
        <f t="shared" si="4"/>
        <v>21.6</v>
      </c>
      <c r="K33" s="22">
        <f t="shared" si="4"/>
        <v>21.6</v>
      </c>
      <c r="L33" s="22">
        <f t="shared" si="4"/>
        <v>21.6</v>
      </c>
      <c r="M33" s="22">
        <f t="shared" si="4"/>
        <v>21.6</v>
      </c>
      <c r="N33" s="22">
        <f t="shared" si="4"/>
        <v>21.6</v>
      </c>
      <c r="O33" s="22">
        <f t="shared" si="4"/>
        <v>21.6</v>
      </c>
      <c r="P33" s="22">
        <f t="shared" si="4"/>
        <v>21.6</v>
      </c>
      <c r="Q33" s="22">
        <f t="shared" si="4"/>
        <v>21.6</v>
      </c>
      <c r="R33" s="42">
        <f>SUM(Table1[[#This Row],[Oct]:[September]])</f>
        <v>259.2</v>
      </c>
      <c r="S33" s="38">
        <f t="shared" si="1"/>
        <v>190.20446022029898</v>
      </c>
      <c r="T33" s="37">
        <f>Table1[[#This Row],[Annual Demand]]/365</f>
        <v>0.71013698630136979</v>
      </c>
      <c r="U33" s="37">
        <f>Table1[[#This Row],[Daily Demand]]*Table1[[#This Row],[Lead Time (days)]]</f>
        <v>43.318356164383559</v>
      </c>
      <c r="V33" s="37">
        <f>T33*AB33*SQRT(Table1[[#This Row],[Lead Time (days)]])</f>
        <v>7.0993243739002905</v>
      </c>
      <c r="W33" s="37">
        <f t="shared" si="2"/>
        <v>0.8</v>
      </c>
      <c r="X33" s="37">
        <f>Table1[[#This Row],[Demand during Lead Time]]+NORMSINV(W33)*V33</f>
        <v>49.29329830147978</v>
      </c>
      <c r="Y33" s="43">
        <f t="shared" si="3"/>
        <v>595.37535563352731</v>
      </c>
      <c r="Z33" s="27">
        <v>0.2</v>
      </c>
      <c r="AA33" s="22">
        <v>0.77</v>
      </c>
      <c r="AB33" s="22">
        <v>1.28</v>
      </c>
      <c r="AC33" s="22">
        <v>61</v>
      </c>
    </row>
    <row r="34" spans="1:29" x14ac:dyDescent="0.2">
      <c r="A34" s="25">
        <v>57014.258973457079</v>
      </c>
      <c r="B34" s="26">
        <v>23.983010699999998</v>
      </c>
      <c r="C34" s="26">
        <v>97.357364295358138</v>
      </c>
      <c r="D34" s="26">
        <f>C34/Table1[[#This Row],[Std. Price ($)]]</f>
        <v>4.0594304657237279</v>
      </c>
      <c r="E34" s="22">
        <v>10</v>
      </c>
      <c r="F34" s="22">
        <f t="shared" si="4"/>
        <v>16</v>
      </c>
      <c r="G34" s="22">
        <f t="shared" si="4"/>
        <v>16</v>
      </c>
      <c r="H34" s="22">
        <f t="shared" si="4"/>
        <v>16</v>
      </c>
      <c r="I34" s="22">
        <f t="shared" si="4"/>
        <v>16</v>
      </c>
      <c r="J34" s="22">
        <f t="shared" si="4"/>
        <v>16</v>
      </c>
      <c r="K34" s="22">
        <f t="shared" si="4"/>
        <v>16</v>
      </c>
      <c r="L34" s="22">
        <f t="shared" si="4"/>
        <v>16</v>
      </c>
      <c r="M34" s="22">
        <f t="shared" si="4"/>
        <v>16</v>
      </c>
      <c r="N34" s="22">
        <f t="shared" si="4"/>
        <v>16</v>
      </c>
      <c r="O34" s="22">
        <f t="shared" si="4"/>
        <v>16</v>
      </c>
      <c r="P34" s="22">
        <f t="shared" si="4"/>
        <v>16</v>
      </c>
      <c r="Q34" s="22">
        <f t="shared" si="4"/>
        <v>16</v>
      </c>
      <c r="R34" s="42">
        <f>SUM(Table1[[#This Row],[Oct]:[September]])</f>
        <v>192</v>
      </c>
      <c r="S34" s="38">
        <f t="shared" si="1"/>
        <v>187.94056953427628</v>
      </c>
      <c r="T34" s="37">
        <f>Table1[[#This Row],[Annual Demand]]/365</f>
        <v>0.52602739726027392</v>
      </c>
      <c r="U34" s="37">
        <f>Table1[[#This Row],[Daily Demand]]*Table1[[#This Row],[Lead Time (days)]]</f>
        <v>5.786301369863013</v>
      </c>
      <c r="V34" s="37">
        <f>T34*AB34*SQRT(Table1[[#This Row],[Lead Time (days)]])</f>
        <v>1.5527256004820018</v>
      </c>
      <c r="W34" s="37">
        <f t="shared" si="2"/>
        <v>0.8</v>
      </c>
      <c r="X34" s="37">
        <f>Table1[[#This Row],[Demand during Lead Time]]+NORMSINV(W34)*V34</f>
        <v>7.0931082051409202</v>
      </c>
      <c r="Y34" s="43">
        <f t="shared" si="3"/>
        <v>170.11408998015247</v>
      </c>
      <c r="Z34" s="27">
        <v>0.6</v>
      </c>
      <c r="AA34" s="22">
        <v>0.77</v>
      </c>
      <c r="AB34" s="22">
        <v>0.89</v>
      </c>
      <c r="AC34" s="22">
        <v>11</v>
      </c>
    </row>
    <row r="35" spans="1:29" x14ac:dyDescent="0.2">
      <c r="A35" s="25">
        <v>42854.326203967183</v>
      </c>
      <c r="B35" s="26">
        <v>11.8356084</v>
      </c>
      <c r="C35" s="26">
        <v>381.01984679822368</v>
      </c>
      <c r="D35" s="26">
        <f>C35/Table1[[#This Row],[Std. Price ($)]]</f>
        <v>32.192670957094499</v>
      </c>
      <c r="E35" s="22">
        <v>10</v>
      </c>
      <c r="F35" s="22">
        <f t="shared" si="4"/>
        <v>16</v>
      </c>
      <c r="G35" s="22">
        <f t="shared" si="4"/>
        <v>16</v>
      </c>
      <c r="H35" s="22">
        <f t="shared" si="4"/>
        <v>16</v>
      </c>
      <c r="I35" s="22">
        <f t="shared" si="4"/>
        <v>16</v>
      </c>
      <c r="J35" s="22">
        <f t="shared" si="4"/>
        <v>16</v>
      </c>
      <c r="K35" s="22">
        <f t="shared" si="4"/>
        <v>16</v>
      </c>
      <c r="L35" s="22">
        <f t="shared" si="4"/>
        <v>16</v>
      </c>
      <c r="M35" s="22">
        <f t="shared" si="4"/>
        <v>16</v>
      </c>
      <c r="N35" s="22">
        <f t="shared" si="4"/>
        <v>16</v>
      </c>
      <c r="O35" s="22">
        <f t="shared" si="4"/>
        <v>16</v>
      </c>
      <c r="P35" s="22">
        <f t="shared" si="4"/>
        <v>16</v>
      </c>
      <c r="Q35" s="22">
        <f t="shared" si="4"/>
        <v>16</v>
      </c>
      <c r="R35" s="42">
        <f>SUM(Table1[[#This Row],[Oct]:[September]])</f>
        <v>192</v>
      </c>
      <c r="S35" s="38">
        <f t="shared" si="1"/>
        <v>159.80732904290551</v>
      </c>
      <c r="T35" s="37">
        <f>Table1[[#This Row],[Annual Demand]]/365</f>
        <v>0.52602739726027392</v>
      </c>
      <c r="U35" s="37">
        <f>Table1[[#This Row],[Daily Demand]]*Table1[[#This Row],[Lead Time (days)]]</f>
        <v>42.608219178082187</v>
      </c>
      <c r="V35" s="37">
        <f>T35*AB35*SQRT(Table1[[#This Row],[Lead Time (days)]])</f>
        <v>4.3555068493150682</v>
      </c>
      <c r="W35" s="37">
        <f t="shared" si="2"/>
        <v>0.8</v>
      </c>
      <c r="X35" s="37">
        <f>Table1[[#This Row],[Demand during Lead Time]]+NORMSINV(W35)*V35</f>
        <v>46.273906225438012</v>
      </c>
      <c r="Y35" s="43">
        <f t="shared" si="3"/>
        <v>547.67983322260648</v>
      </c>
      <c r="Z35" s="27">
        <v>0.6</v>
      </c>
      <c r="AA35" s="22">
        <v>0.77</v>
      </c>
      <c r="AB35" s="22">
        <v>0.92</v>
      </c>
      <c r="AC35" s="22">
        <v>81</v>
      </c>
    </row>
    <row r="36" spans="1:29" x14ac:dyDescent="0.2">
      <c r="A36" s="25">
        <v>55647.424503145085</v>
      </c>
      <c r="B36" s="26">
        <v>21.839901600000001</v>
      </c>
      <c r="C36" s="26">
        <v>587.77033702960853</v>
      </c>
      <c r="D36" s="26">
        <f>C36/Table1[[#This Row],[Std. Price ($)]]</f>
        <v>26.912682474247433</v>
      </c>
      <c r="E36" s="22">
        <v>10</v>
      </c>
      <c r="F36" s="22">
        <f t="shared" si="4"/>
        <v>14</v>
      </c>
      <c r="G36" s="22">
        <f t="shared" si="4"/>
        <v>14</v>
      </c>
      <c r="H36" s="22">
        <f t="shared" si="4"/>
        <v>14</v>
      </c>
      <c r="I36" s="22">
        <f t="shared" si="4"/>
        <v>14</v>
      </c>
      <c r="J36" s="22">
        <f t="shared" si="4"/>
        <v>14</v>
      </c>
      <c r="K36" s="22">
        <f t="shared" ref="G36:Q59" si="5">$E36+$Z36*$E36</f>
        <v>14</v>
      </c>
      <c r="L36" s="22">
        <f t="shared" si="5"/>
        <v>14</v>
      </c>
      <c r="M36" s="22">
        <f t="shared" si="5"/>
        <v>14</v>
      </c>
      <c r="N36" s="22">
        <f t="shared" si="5"/>
        <v>14</v>
      </c>
      <c r="O36" s="22">
        <f t="shared" si="5"/>
        <v>14</v>
      </c>
      <c r="P36" s="22">
        <f t="shared" si="5"/>
        <v>14</v>
      </c>
      <c r="Q36" s="22">
        <f t="shared" si="5"/>
        <v>14</v>
      </c>
      <c r="R36" s="42">
        <f>SUM(Table1[[#This Row],[Oct]:[September]])</f>
        <v>168</v>
      </c>
      <c r="S36" s="38">
        <f t="shared" si="1"/>
        <v>141.08731752575255</v>
      </c>
      <c r="T36" s="37">
        <f>Table1[[#This Row],[Annual Demand]]/365</f>
        <v>0.46027397260273972</v>
      </c>
      <c r="U36" s="37">
        <f>Table1[[#This Row],[Daily Demand]]*Table1[[#This Row],[Lead Time (days)]]</f>
        <v>28.536986301369861</v>
      </c>
      <c r="V36" s="37">
        <f>T36*AB36*SQRT(Table1[[#This Row],[Lead Time (days)]])</f>
        <v>3.8416529375452693</v>
      </c>
      <c r="W36" s="37">
        <f t="shared" si="2"/>
        <v>0.8</v>
      </c>
      <c r="X36" s="37">
        <f>Table1[[#This Row],[Demand during Lead Time]]+NORMSINV(W36)*V36</f>
        <v>31.770202985625723</v>
      </c>
      <c r="Y36" s="43">
        <f t="shared" si="3"/>
        <v>693.85810701809203</v>
      </c>
      <c r="Z36" s="27">
        <v>0.4</v>
      </c>
      <c r="AA36" s="22">
        <v>0.77</v>
      </c>
      <c r="AB36" s="22">
        <v>1.06</v>
      </c>
      <c r="AC36" s="22">
        <v>62</v>
      </c>
    </row>
    <row r="37" spans="1:29" x14ac:dyDescent="0.2">
      <c r="A37" s="25">
        <v>72009.698592499291</v>
      </c>
      <c r="B37" s="26">
        <v>23.023713900000001</v>
      </c>
      <c r="C37" s="26">
        <v>273.76121703429982</v>
      </c>
      <c r="D37" s="26">
        <f>C37/Table1[[#This Row],[Std. Price ($)]]</f>
        <v>11.89040214030369</v>
      </c>
      <c r="E37" s="22">
        <v>10</v>
      </c>
      <c r="F37" s="22">
        <f t="shared" si="4"/>
        <v>14</v>
      </c>
      <c r="G37" s="22">
        <f t="shared" si="5"/>
        <v>14</v>
      </c>
      <c r="H37" s="22">
        <f t="shared" si="5"/>
        <v>14</v>
      </c>
      <c r="I37" s="22">
        <f t="shared" si="5"/>
        <v>14</v>
      </c>
      <c r="J37" s="22">
        <f t="shared" si="5"/>
        <v>14</v>
      </c>
      <c r="K37" s="22">
        <f t="shared" si="5"/>
        <v>14</v>
      </c>
      <c r="L37" s="22">
        <f t="shared" si="5"/>
        <v>14</v>
      </c>
      <c r="M37" s="22">
        <f t="shared" si="5"/>
        <v>14</v>
      </c>
      <c r="N37" s="22">
        <f t="shared" si="5"/>
        <v>14</v>
      </c>
      <c r="O37" s="22">
        <f t="shared" si="5"/>
        <v>14</v>
      </c>
      <c r="P37" s="22">
        <f t="shared" si="5"/>
        <v>14</v>
      </c>
      <c r="Q37" s="22">
        <f t="shared" si="5"/>
        <v>14</v>
      </c>
      <c r="R37" s="42">
        <f>SUM(Table1[[#This Row],[Oct]:[September]])</f>
        <v>168</v>
      </c>
      <c r="S37" s="38">
        <f t="shared" si="1"/>
        <v>156.10959785969632</v>
      </c>
      <c r="T37" s="37">
        <f>Table1[[#This Row],[Annual Demand]]/365</f>
        <v>0.46027397260273972</v>
      </c>
      <c r="U37" s="37">
        <f>Table1[[#This Row],[Daily Demand]]*Table1[[#This Row],[Lead Time (days)]]</f>
        <v>9.6657534246575345</v>
      </c>
      <c r="V37" s="37">
        <f>T37*AB37*SQRT(Table1[[#This Row],[Lead Time (days)]])</f>
        <v>2.9740288510168202</v>
      </c>
      <c r="W37" s="37">
        <f t="shared" si="2"/>
        <v>0.8</v>
      </c>
      <c r="X37" s="37">
        <f>Table1[[#This Row],[Demand during Lead Time]]+NORMSINV(W37)*V37</f>
        <v>12.16875925493175</v>
      </c>
      <c r="Y37" s="43">
        <f t="shared" si="3"/>
        <v>280.17003160352579</v>
      </c>
      <c r="Z37" s="27">
        <v>0.4</v>
      </c>
      <c r="AA37" s="22">
        <v>0.75</v>
      </c>
      <c r="AB37" s="22">
        <v>1.41</v>
      </c>
      <c r="AC37" s="22">
        <v>21</v>
      </c>
    </row>
    <row r="38" spans="1:29" x14ac:dyDescent="0.2">
      <c r="A38" s="25">
        <v>12950.882455361512</v>
      </c>
      <c r="B38" s="26">
        <v>7.0735005000000006</v>
      </c>
      <c r="C38" s="26">
        <v>239.1445530038034</v>
      </c>
      <c r="D38" s="26">
        <f>C38/Table1[[#This Row],[Std. Price ($)]]</f>
        <v>33.808515741789144</v>
      </c>
      <c r="E38" s="22">
        <v>10</v>
      </c>
      <c r="F38" s="22">
        <f t="shared" si="4"/>
        <v>16</v>
      </c>
      <c r="G38" s="22">
        <f t="shared" si="5"/>
        <v>16</v>
      </c>
      <c r="H38" s="22">
        <f t="shared" si="5"/>
        <v>16</v>
      </c>
      <c r="I38" s="22">
        <f t="shared" si="5"/>
        <v>16</v>
      </c>
      <c r="J38" s="22">
        <f t="shared" si="5"/>
        <v>16</v>
      </c>
      <c r="K38" s="22">
        <f t="shared" si="5"/>
        <v>16</v>
      </c>
      <c r="L38" s="22">
        <f t="shared" si="5"/>
        <v>16</v>
      </c>
      <c r="M38" s="22">
        <f t="shared" si="5"/>
        <v>16</v>
      </c>
      <c r="N38" s="22">
        <f t="shared" si="5"/>
        <v>16</v>
      </c>
      <c r="O38" s="22">
        <f t="shared" si="5"/>
        <v>16</v>
      </c>
      <c r="P38" s="22">
        <f t="shared" si="5"/>
        <v>16</v>
      </c>
      <c r="Q38" s="22">
        <f t="shared" si="5"/>
        <v>16</v>
      </c>
      <c r="R38" s="42">
        <f>SUM(Table1[[#This Row],[Oct]:[September]])</f>
        <v>192</v>
      </c>
      <c r="S38" s="38">
        <f t="shared" si="1"/>
        <v>158.19148425821086</v>
      </c>
      <c r="T38" s="37">
        <f>Table1[[#This Row],[Annual Demand]]/365</f>
        <v>0.52602739726027392</v>
      </c>
      <c r="U38" s="37">
        <f>Table1[[#This Row],[Daily Demand]]*Table1[[#This Row],[Lead Time (days)]]</f>
        <v>21.56712328767123</v>
      </c>
      <c r="V38" s="37">
        <f>T38*AB38*SQRT(Table1[[#This Row],[Lead Time (days)]])</f>
        <v>6.7027553661324459</v>
      </c>
      <c r="W38" s="37">
        <f t="shared" si="2"/>
        <v>0.95</v>
      </c>
      <c r="X38" s="37">
        <f>Table1[[#This Row],[Demand during Lead Time]]+NORMSINV(W38)*V38</f>
        <v>32.592174762222619</v>
      </c>
      <c r="Y38" s="43">
        <f t="shared" si="3"/>
        <v>230.5407644766691</v>
      </c>
      <c r="Z38" s="27">
        <v>0.6</v>
      </c>
      <c r="AA38" s="22">
        <v>0.77</v>
      </c>
      <c r="AB38" s="22">
        <v>1.99</v>
      </c>
      <c r="AC38" s="22">
        <v>41</v>
      </c>
    </row>
    <row r="39" spans="1:29" x14ac:dyDescent="0.2">
      <c r="A39" s="25">
        <v>12391.621345426229</v>
      </c>
      <c r="B39" s="26">
        <v>13.416117</v>
      </c>
      <c r="C39" s="26">
        <v>212.74118803416701</v>
      </c>
      <c r="D39" s="26">
        <f>C39/Table1[[#This Row],[Std. Price ($)]]</f>
        <v>15.857135714765086</v>
      </c>
      <c r="E39" s="22">
        <v>18</v>
      </c>
      <c r="F39" s="22">
        <f t="shared" si="4"/>
        <v>28.799999999999997</v>
      </c>
      <c r="G39" s="22">
        <f t="shared" si="5"/>
        <v>28.799999999999997</v>
      </c>
      <c r="H39" s="22">
        <f t="shared" si="5"/>
        <v>28.799999999999997</v>
      </c>
      <c r="I39" s="22">
        <f t="shared" si="5"/>
        <v>28.799999999999997</v>
      </c>
      <c r="J39" s="22">
        <f t="shared" si="5"/>
        <v>28.799999999999997</v>
      </c>
      <c r="K39" s="22">
        <f t="shared" si="5"/>
        <v>28.799999999999997</v>
      </c>
      <c r="L39" s="22">
        <f t="shared" si="5"/>
        <v>28.799999999999997</v>
      </c>
      <c r="M39" s="22">
        <f t="shared" si="5"/>
        <v>28.799999999999997</v>
      </c>
      <c r="N39" s="22">
        <f t="shared" si="5"/>
        <v>28.799999999999997</v>
      </c>
      <c r="O39" s="22">
        <f t="shared" si="5"/>
        <v>28.799999999999997</v>
      </c>
      <c r="P39" s="22">
        <f t="shared" si="5"/>
        <v>28.799999999999997</v>
      </c>
      <c r="Q39" s="22">
        <f t="shared" si="5"/>
        <v>28.799999999999997</v>
      </c>
      <c r="R39" s="42">
        <f>SUM(Table1[[#This Row],[Oct]:[September]])</f>
        <v>345.60000000000008</v>
      </c>
      <c r="S39" s="38">
        <f t="shared" si="1"/>
        <v>329.74286428523499</v>
      </c>
      <c r="T39" s="37">
        <f>Table1[[#This Row],[Annual Demand]]/365</f>
        <v>0.94684931506849335</v>
      </c>
      <c r="U39" s="37">
        <f>Table1[[#This Row],[Daily Demand]]*Table1[[#This Row],[Lead Time (days)]]</f>
        <v>19.883835616438361</v>
      </c>
      <c r="V39" s="37">
        <f>T39*AB39*SQRT(Table1[[#This Row],[Lead Time (days)]])</f>
        <v>4.2956185714382773</v>
      </c>
      <c r="W39" s="37">
        <f t="shared" si="2"/>
        <v>0.8</v>
      </c>
      <c r="X39" s="37">
        <f>Table1[[#This Row],[Demand during Lead Time]]+NORMSINV(W39)*V39</f>
        <v>23.499119417490967</v>
      </c>
      <c r="Y39" s="43">
        <f t="shared" si="3"/>
        <v>315.26693550203066</v>
      </c>
      <c r="Z39" s="27">
        <v>0.6</v>
      </c>
      <c r="AA39" s="22">
        <v>0.77</v>
      </c>
      <c r="AB39" s="22">
        <v>0.99</v>
      </c>
      <c r="AC39" s="22">
        <v>21</v>
      </c>
    </row>
    <row r="40" spans="1:29" x14ac:dyDescent="0.2">
      <c r="A40" s="25">
        <v>28494.960962650162</v>
      </c>
      <c r="B40" s="26">
        <v>23.475104399999999</v>
      </c>
      <c r="C40" s="26">
        <v>12240</v>
      </c>
      <c r="D40" s="26">
        <f>C40/Table1[[#This Row],[Std. Price ($)]]</f>
        <v>521.40343196940159</v>
      </c>
      <c r="E40" s="22">
        <v>10</v>
      </c>
      <c r="F40" s="22">
        <f t="shared" si="4"/>
        <v>4</v>
      </c>
      <c r="G40" s="22">
        <f t="shared" si="5"/>
        <v>4</v>
      </c>
      <c r="H40" s="22">
        <f t="shared" si="5"/>
        <v>4</v>
      </c>
      <c r="I40" s="22">
        <f t="shared" si="5"/>
        <v>4</v>
      </c>
      <c r="J40" s="22">
        <f t="shared" si="5"/>
        <v>4</v>
      </c>
      <c r="K40" s="22">
        <f t="shared" si="5"/>
        <v>4</v>
      </c>
      <c r="L40" s="22">
        <f t="shared" si="5"/>
        <v>4</v>
      </c>
      <c r="M40" s="22">
        <f t="shared" si="5"/>
        <v>4</v>
      </c>
      <c r="N40" s="22">
        <f t="shared" si="5"/>
        <v>4</v>
      </c>
      <c r="O40" s="22">
        <f t="shared" si="5"/>
        <v>4</v>
      </c>
      <c r="P40" s="22">
        <f t="shared" si="5"/>
        <v>4</v>
      </c>
      <c r="Q40" s="22">
        <f t="shared" si="5"/>
        <v>4</v>
      </c>
      <c r="R40" s="42">
        <f>SUM(Table1[[#This Row],[Oct]:[September]])</f>
        <v>48</v>
      </c>
      <c r="S40" s="38">
        <f t="shared" si="1"/>
        <v>-473.40343196940159</v>
      </c>
      <c r="T40" s="37">
        <f>Table1[[#This Row],[Annual Demand]]/365</f>
        <v>0.13150684931506848</v>
      </c>
      <c r="U40" s="37">
        <f>Table1[[#This Row],[Daily Demand]]*Table1[[#This Row],[Lead Time (days)]]</f>
        <v>2.7616438356164381</v>
      </c>
      <c r="V40" s="37">
        <f>T40*AB40*SQRT(Table1[[#This Row],[Lead Time (days)]])</f>
        <v>0.88588093434543569</v>
      </c>
      <c r="W40" s="37">
        <f t="shared" si="2"/>
        <v>0.8</v>
      </c>
      <c r="X40" s="37">
        <f>Table1[[#This Row],[Demand during Lead Time]]+NORMSINV(W40)*V40</f>
        <v>3.5072200403789697</v>
      </c>
      <c r="Y40" s="43">
        <f t="shared" si="3"/>
        <v>0</v>
      </c>
      <c r="Z40" s="27">
        <v>-0.6</v>
      </c>
      <c r="AA40" s="22">
        <v>0.77</v>
      </c>
      <c r="AB40" s="22">
        <v>1.47</v>
      </c>
      <c r="AC40" s="22">
        <v>21</v>
      </c>
    </row>
    <row r="41" spans="1:29" x14ac:dyDescent="0.2">
      <c r="A41" s="25">
        <v>13316.331424275684</v>
      </c>
      <c r="B41" s="26">
        <v>25.6429899</v>
      </c>
      <c r="C41" s="26">
        <v>105.88315580414672</v>
      </c>
      <c r="D41" s="26">
        <f>C41/Table1[[#This Row],[Std. Price ($)]]</f>
        <v>4.1291267600642279</v>
      </c>
      <c r="E41" s="22">
        <v>10</v>
      </c>
      <c r="F41" s="22">
        <f t="shared" si="4"/>
        <v>12</v>
      </c>
      <c r="G41" s="22">
        <f t="shared" si="5"/>
        <v>12</v>
      </c>
      <c r="H41" s="22">
        <f t="shared" si="5"/>
        <v>12</v>
      </c>
      <c r="I41" s="22">
        <f t="shared" si="5"/>
        <v>12</v>
      </c>
      <c r="J41" s="22">
        <f t="shared" si="5"/>
        <v>12</v>
      </c>
      <c r="K41" s="22">
        <f t="shared" si="5"/>
        <v>12</v>
      </c>
      <c r="L41" s="22">
        <f t="shared" si="5"/>
        <v>12</v>
      </c>
      <c r="M41" s="22">
        <f t="shared" si="5"/>
        <v>12</v>
      </c>
      <c r="N41" s="22">
        <f t="shared" si="5"/>
        <v>12</v>
      </c>
      <c r="O41" s="22">
        <f t="shared" si="5"/>
        <v>12</v>
      </c>
      <c r="P41" s="22">
        <f t="shared" si="5"/>
        <v>12</v>
      </c>
      <c r="Q41" s="22">
        <f t="shared" si="5"/>
        <v>12</v>
      </c>
      <c r="R41" s="42">
        <f>SUM(Table1[[#This Row],[Oct]:[September]])</f>
        <v>144</v>
      </c>
      <c r="S41" s="38">
        <f t="shared" si="1"/>
        <v>139.87087323993578</v>
      </c>
      <c r="T41" s="37">
        <f>Table1[[#This Row],[Annual Demand]]/365</f>
        <v>0.39452054794520547</v>
      </c>
      <c r="U41" s="37">
        <f>Table1[[#This Row],[Daily Demand]]*Table1[[#This Row],[Lead Time (days)]]</f>
        <v>4.3397260273972602</v>
      </c>
      <c r="V41" s="37">
        <f>T41*AB41*SQRT(Table1[[#This Row],[Lead Time (days)]])</f>
        <v>1.1907137329538948</v>
      </c>
      <c r="W41" s="37">
        <f t="shared" si="2"/>
        <v>0.8</v>
      </c>
      <c r="X41" s="37">
        <f>Table1[[#This Row],[Demand during Lead Time]]+NORMSINV(W41)*V41</f>
        <v>5.3418559881581276</v>
      </c>
      <c r="Y41" s="43">
        <f t="shared" si="3"/>
        <v>136.98115915159337</v>
      </c>
      <c r="Z41" s="27">
        <v>0.2</v>
      </c>
      <c r="AA41" s="22">
        <v>0.77</v>
      </c>
      <c r="AB41" s="22">
        <v>0.91</v>
      </c>
      <c r="AC41" s="22">
        <v>11</v>
      </c>
    </row>
    <row r="42" spans="1:29" x14ac:dyDescent="0.2">
      <c r="A42" s="25">
        <v>9715.7292054904301</v>
      </c>
      <c r="B42" s="26">
        <v>20.9975205</v>
      </c>
      <c r="C42" s="26">
        <v>74.402889458783577</v>
      </c>
      <c r="D42" s="26">
        <f>C42/Table1[[#This Row],[Std. Price ($)]]</f>
        <v>3.5434131119807013</v>
      </c>
      <c r="E42" s="22">
        <v>10</v>
      </c>
      <c r="F42" s="22">
        <f t="shared" si="4"/>
        <v>9</v>
      </c>
      <c r="G42" s="22">
        <f t="shared" si="5"/>
        <v>9</v>
      </c>
      <c r="H42" s="22">
        <f t="shared" si="5"/>
        <v>9</v>
      </c>
      <c r="I42" s="22">
        <f t="shared" si="5"/>
        <v>9</v>
      </c>
      <c r="J42" s="22">
        <f t="shared" si="5"/>
        <v>9</v>
      </c>
      <c r="K42" s="22">
        <f t="shared" si="5"/>
        <v>9</v>
      </c>
      <c r="L42" s="22">
        <f t="shared" si="5"/>
        <v>9</v>
      </c>
      <c r="M42" s="22">
        <f t="shared" si="5"/>
        <v>9</v>
      </c>
      <c r="N42" s="22">
        <f t="shared" si="5"/>
        <v>9</v>
      </c>
      <c r="O42" s="22">
        <f t="shared" si="5"/>
        <v>9</v>
      </c>
      <c r="P42" s="22">
        <f t="shared" si="5"/>
        <v>9</v>
      </c>
      <c r="Q42" s="22">
        <f t="shared" si="5"/>
        <v>9</v>
      </c>
      <c r="R42" s="42">
        <f>SUM(Table1[[#This Row],[Oct]:[September]])</f>
        <v>108</v>
      </c>
      <c r="S42" s="38">
        <f t="shared" si="1"/>
        <v>104.4565868880193</v>
      </c>
      <c r="T42" s="37">
        <f>Table1[[#This Row],[Annual Demand]]/365</f>
        <v>0.29589041095890412</v>
      </c>
      <c r="U42" s="37">
        <f>Table1[[#This Row],[Daily Demand]]*Table1[[#This Row],[Lead Time (days)]]</f>
        <v>3.2547945205479452</v>
      </c>
      <c r="V42" s="37">
        <f>T42*AB42*SQRT(Table1[[#This Row],[Lead Time (days)]])</f>
        <v>0.73601810416106139</v>
      </c>
      <c r="W42" s="37">
        <f t="shared" si="2"/>
        <v>0.8</v>
      </c>
      <c r="X42" s="37">
        <f>Table1[[#This Row],[Demand during Lead Time]]+NORMSINV(W42)*V42</f>
        <v>3.8742429853039759</v>
      </c>
      <c r="Y42" s="43">
        <f t="shared" si="3"/>
        <v>81.349496505901428</v>
      </c>
      <c r="Z42" s="27">
        <v>-0.1</v>
      </c>
      <c r="AA42" s="22">
        <v>0.75</v>
      </c>
      <c r="AB42" s="22">
        <v>0.75</v>
      </c>
      <c r="AC42" s="22">
        <v>11</v>
      </c>
    </row>
    <row r="43" spans="1:29" x14ac:dyDescent="0.2">
      <c r="A43" s="25">
        <v>92172.872152101176</v>
      </c>
      <c r="B43" s="26">
        <v>14.803562399999999</v>
      </c>
      <c r="C43" s="26">
        <v>1095.4970661068262</v>
      </c>
      <c r="D43" s="26">
        <f>C43/Table1[[#This Row],[Std. Price ($)]]</f>
        <v>74.002259490379572</v>
      </c>
      <c r="E43" s="22">
        <v>42</v>
      </c>
      <c r="F43" s="22">
        <f t="shared" si="4"/>
        <v>37.799999999999997</v>
      </c>
      <c r="G43" s="22">
        <f t="shared" si="5"/>
        <v>37.799999999999997</v>
      </c>
      <c r="H43" s="22">
        <f t="shared" si="5"/>
        <v>37.799999999999997</v>
      </c>
      <c r="I43" s="22">
        <f t="shared" si="5"/>
        <v>37.799999999999997</v>
      </c>
      <c r="J43" s="22">
        <f t="shared" si="5"/>
        <v>37.799999999999997</v>
      </c>
      <c r="K43" s="22">
        <f t="shared" si="5"/>
        <v>37.799999999999997</v>
      </c>
      <c r="L43" s="22">
        <f t="shared" si="5"/>
        <v>37.799999999999997</v>
      </c>
      <c r="M43" s="22">
        <f t="shared" si="5"/>
        <v>37.799999999999997</v>
      </c>
      <c r="N43" s="22">
        <f t="shared" si="5"/>
        <v>37.799999999999997</v>
      </c>
      <c r="O43" s="22">
        <f t="shared" si="5"/>
        <v>37.799999999999997</v>
      </c>
      <c r="P43" s="22">
        <f t="shared" si="5"/>
        <v>37.799999999999997</v>
      </c>
      <c r="Q43" s="22">
        <f t="shared" si="5"/>
        <v>37.799999999999997</v>
      </c>
      <c r="R43" s="42">
        <f>SUM(Table1[[#This Row],[Oct]:[September]])</f>
        <v>453.60000000000008</v>
      </c>
      <c r="S43" s="38">
        <f t="shared" si="1"/>
        <v>379.59774050962051</v>
      </c>
      <c r="T43" s="37">
        <f>Table1[[#This Row],[Annual Demand]]/365</f>
        <v>1.2427397260273976</v>
      </c>
      <c r="U43" s="37">
        <f>Table1[[#This Row],[Daily Demand]]*Table1[[#This Row],[Lead Time (days)]]</f>
        <v>54.68054794520549</v>
      </c>
      <c r="V43" s="37">
        <f>T43*AB43*SQRT(Table1[[#This Row],[Lead Time (days)]])</f>
        <v>6.4298541579510333</v>
      </c>
      <c r="W43" s="37">
        <f t="shared" si="2"/>
        <v>0.8</v>
      </c>
      <c r="X43" s="37">
        <f>Table1[[#This Row],[Demand during Lead Time]]+NORMSINV(W43)*V43</f>
        <v>60.09204973331417</v>
      </c>
      <c r="Y43" s="43">
        <f t="shared" si="3"/>
        <v>889.57640797101965</v>
      </c>
      <c r="Z43" s="27">
        <v>-0.1</v>
      </c>
      <c r="AA43" s="22">
        <v>0.77</v>
      </c>
      <c r="AB43" s="22">
        <v>0.78</v>
      </c>
      <c r="AC43" s="22">
        <v>44</v>
      </c>
    </row>
    <row r="44" spans="1:29" x14ac:dyDescent="0.2">
      <c r="A44" s="25">
        <v>48429.39229175105</v>
      </c>
      <c r="B44" s="26">
        <v>5.9462006999999995</v>
      </c>
      <c r="C44" s="26">
        <v>3800</v>
      </c>
      <c r="D44" s="26">
        <f>C44/Table1[[#This Row],[Std. Price ($)]]</f>
        <v>639.06352841403429</v>
      </c>
      <c r="E44" s="22">
        <v>34</v>
      </c>
      <c r="F44" s="22">
        <f t="shared" si="4"/>
        <v>13.600000000000001</v>
      </c>
      <c r="G44" s="22">
        <f t="shared" si="5"/>
        <v>13.600000000000001</v>
      </c>
      <c r="H44" s="22">
        <f t="shared" si="5"/>
        <v>13.600000000000001</v>
      </c>
      <c r="I44" s="22">
        <f t="shared" si="5"/>
        <v>13.600000000000001</v>
      </c>
      <c r="J44" s="22">
        <f t="shared" si="5"/>
        <v>13.600000000000001</v>
      </c>
      <c r="K44" s="22">
        <f t="shared" si="5"/>
        <v>13.600000000000001</v>
      </c>
      <c r="L44" s="22">
        <f t="shared" si="5"/>
        <v>13.600000000000001</v>
      </c>
      <c r="M44" s="22">
        <f t="shared" si="5"/>
        <v>13.600000000000001</v>
      </c>
      <c r="N44" s="22">
        <f t="shared" si="5"/>
        <v>13.600000000000001</v>
      </c>
      <c r="O44" s="22">
        <f t="shared" si="5"/>
        <v>13.600000000000001</v>
      </c>
      <c r="P44" s="22">
        <f t="shared" si="5"/>
        <v>13.600000000000001</v>
      </c>
      <c r="Q44" s="22">
        <f t="shared" si="5"/>
        <v>13.600000000000001</v>
      </c>
      <c r="R44" s="42">
        <f>SUM(Table1[[#This Row],[Oct]:[September]])</f>
        <v>163.19999999999996</v>
      </c>
      <c r="S44" s="38">
        <f t="shared" si="1"/>
        <v>-475.86352841403436</v>
      </c>
      <c r="T44" s="37">
        <f>Table1[[#This Row],[Annual Demand]]/365</f>
        <v>0.44712328767123277</v>
      </c>
      <c r="U44" s="37">
        <f>Table1[[#This Row],[Daily Demand]]*Table1[[#This Row],[Lead Time (days)]]</f>
        <v>36.66410958904109</v>
      </c>
      <c r="V44" s="37">
        <f>T44*AB44*SQRT(Table1[[#This Row],[Lead Time (days)]])</f>
        <v>3.4820312737201711</v>
      </c>
      <c r="W44" s="37">
        <f t="shared" si="2"/>
        <v>0.8</v>
      </c>
      <c r="X44" s="37">
        <f>Table1[[#This Row],[Demand during Lead Time]]+NORMSINV(W44)*V44</f>
        <v>39.59466104496893</v>
      </c>
      <c r="Y44" s="43">
        <f t="shared" si="3"/>
        <v>0</v>
      </c>
      <c r="Z44" s="27">
        <v>-0.6</v>
      </c>
      <c r="AA44" s="22">
        <v>0.77</v>
      </c>
      <c r="AB44" s="22">
        <v>0.86</v>
      </c>
      <c r="AC44" s="22">
        <v>82</v>
      </c>
    </row>
    <row r="45" spans="1:29" x14ac:dyDescent="0.2">
      <c r="A45" s="25">
        <v>67144.682333246892</v>
      </c>
      <c r="B45" s="26">
        <v>18.792473700000002</v>
      </c>
      <c r="C45" s="26">
        <v>194.02673740796331</v>
      </c>
      <c r="D45" s="26">
        <f>C45/Table1[[#This Row],[Std. Price ($)]]</f>
        <v>10.324704480387981</v>
      </c>
      <c r="E45" s="22">
        <v>10</v>
      </c>
      <c r="F45" s="22">
        <f t="shared" si="4"/>
        <v>25</v>
      </c>
      <c r="G45" s="22">
        <f t="shared" si="5"/>
        <v>25</v>
      </c>
      <c r="H45" s="22">
        <f t="shared" si="5"/>
        <v>25</v>
      </c>
      <c r="I45" s="22">
        <f t="shared" si="5"/>
        <v>25</v>
      </c>
      <c r="J45" s="22">
        <f t="shared" si="5"/>
        <v>25</v>
      </c>
      <c r="K45" s="22">
        <f t="shared" si="5"/>
        <v>25</v>
      </c>
      <c r="L45" s="22">
        <f t="shared" si="5"/>
        <v>25</v>
      </c>
      <c r="M45" s="22">
        <f t="shared" si="5"/>
        <v>25</v>
      </c>
      <c r="N45" s="22">
        <f t="shared" si="5"/>
        <v>25</v>
      </c>
      <c r="O45" s="22">
        <f t="shared" si="5"/>
        <v>25</v>
      </c>
      <c r="P45" s="22">
        <f t="shared" si="5"/>
        <v>25</v>
      </c>
      <c r="Q45" s="22">
        <f t="shared" si="5"/>
        <v>25</v>
      </c>
      <c r="R45" s="42">
        <f>SUM(Table1[[#This Row],[Oct]:[September]])</f>
        <v>300</v>
      </c>
      <c r="S45" s="38">
        <f t="shared" si="1"/>
        <v>289.67529551961201</v>
      </c>
      <c r="T45" s="37">
        <f>Table1[[#This Row],[Annual Demand]]/365</f>
        <v>0.82191780821917804</v>
      </c>
      <c r="U45" s="37">
        <f>Table1[[#This Row],[Daily Demand]]*Table1[[#This Row],[Lead Time (days)]]</f>
        <v>25.479452054794518</v>
      </c>
      <c r="V45" s="37">
        <f>T45*AB45*SQRT(Table1[[#This Row],[Lead Time (days)]])</f>
        <v>3.5694708517869183</v>
      </c>
      <c r="W45" s="37">
        <f t="shared" si="2"/>
        <v>0.8</v>
      </c>
      <c r="X45" s="37">
        <f>Table1[[#This Row],[Demand during Lead Time]]+NORMSINV(W45)*V45</f>
        <v>28.483594516277986</v>
      </c>
      <c r="Y45" s="43">
        <f t="shared" si="3"/>
        <v>535.27720082861833</v>
      </c>
      <c r="Z45" s="27">
        <v>1.5</v>
      </c>
      <c r="AA45" s="22">
        <v>0.77</v>
      </c>
      <c r="AB45" s="22">
        <v>0.78</v>
      </c>
      <c r="AC45" s="22">
        <v>31</v>
      </c>
    </row>
    <row r="46" spans="1:29" x14ac:dyDescent="0.2">
      <c r="A46" s="25">
        <v>22940.711258558742</v>
      </c>
      <c r="B46" s="26">
        <v>26.014629299999999</v>
      </c>
      <c r="C46" s="26">
        <v>979.40993105082362</v>
      </c>
      <c r="D46" s="26">
        <f>C46/Table1[[#This Row],[Std. Price ($)]]</f>
        <v>37.648429264791545</v>
      </c>
      <c r="E46" s="22">
        <v>10</v>
      </c>
      <c r="F46" s="22">
        <f t="shared" si="4"/>
        <v>15</v>
      </c>
      <c r="G46" s="22">
        <f t="shared" si="5"/>
        <v>15</v>
      </c>
      <c r="H46" s="22">
        <f t="shared" si="5"/>
        <v>15</v>
      </c>
      <c r="I46" s="22">
        <f t="shared" si="5"/>
        <v>15</v>
      </c>
      <c r="J46" s="22">
        <f t="shared" si="5"/>
        <v>15</v>
      </c>
      <c r="K46" s="22">
        <f t="shared" si="5"/>
        <v>15</v>
      </c>
      <c r="L46" s="22">
        <f t="shared" si="5"/>
        <v>15</v>
      </c>
      <c r="M46" s="22">
        <f t="shared" si="5"/>
        <v>15</v>
      </c>
      <c r="N46" s="22">
        <f t="shared" si="5"/>
        <v>15</v>
      </c>
      <c r="O46" s="22">
        <f t="shared" si="5"/>
        <v>15</v>
      </c>
      <c r="P46" s="22">
        <f t="shared" si="5"/>
        <v>15</v>
      </c>
      <c r="Q46" s="22">
        <f t="shared" si="5"/>
        <v>15</v>
      </c>
      <c r="R46" s="42">
        <f>SUM(Table1[[#This Row],[Oct]:[September]])</f>
        <v>180</v>
      </c>
      <c r="S46" s="38">
        <f t="shared" si="1"/>
        <v>142.35157073520844</v>
      </c>
      <c r="T46" s="37">
        <f>Table1[[#This Row],[Annual Demand]]/365</f>
        <v>0.49315068493150682</v>
      </c>
      <c r="U46" s="37">
        <f>Table1[[#This Row],[Daily Demand]]*Table1[[#This Row],[Lead Time (days)]]</f>
        <v>30.575342465753423</v>
      </c>
      <c r="V46" s="37">
        <f>T46*AB46*SQRT(Table1[[#This Row],[Lead Time (days)]])</f>
        <v>4.9703326415680031</v>
      </c>
      <c r="W46" s="37">
        <f t="shared" si="2"/>
        <v>0.8</v>
      </c>
      <c r="X46" s="37">
        <f>Table1[[#This Row],[Demand during Lead Time]]+NORMSINV(W46)*V46</f>
        <v>34.758479954817609</v>
      </c>
      <c r="Y46" s="43">
        <f t="shared" si="3"/>
        <v>904.2289710560608</v>
      </c>
      <c r="Z46" s="27">
        <v>0.5</v>
      </c>
      <c r="AA46" s="22">
        <v>0.77</v>
      </c>
      <c r="AB46" s="22">
        <v>1.28</v>
      </c>
      <c r="AC46" s="22">
        <v>62</v>
      </c>
    </row>
    <row r="47" spans="1:29" x14ac:dyDescent="0.2">
      <c r="A47" s="25">
        <v>91258.556531604889</v>
      </c>
      <c r="B47" s="26">
        <v>14.765371499999999</v>
      </c>
      <c r="C47" s="26">
        <v>862.55821731848823</v>
      </c>
      <c r="D47" s="26">
        <f>C47/Table1[[#This Row],[Std. Price ($)]]</f>
        <v>58.417644101842498</v>
      </c>
      <c r="E47" s="22">
        <v>18</v>
      </c>
      <c r="F47" s="22">
        <f t="shared" si="4"/>
        <v>27</v>
      </c>
      <c r="G47" s="22">
        <f t="shared" si="5"/>
        <v>27</v>
      </c>
      <c r="H47" s="22">
        <f t="shared" si="5"/>
        <v>27</v>
      </c>
      <c r="I47" s="22">
        <f t="shared" si="5"/>
        <v>27</v>
      </c>
      <c r="J47" s="22">
        <f t="shared" si="5"/>
        <v>27</v>
      </c>
      <c r="K47" s="22">
        <f t="shared" si="5"/>
        <v>27</v>
      </c>
      <c r="L47" s="22">
        <f t="shared" si="5"/>
        <v>27</v>
      </c>
      <c r="M47" s="22">
        <f t="shared" si="5"/>
        <v>27</v>
      </c>
      <c r="N47" s="22">
        <f t="shared" si="5"/>
        <v>27</v>
      </c>
      <c r="O47" s="22">
        <f t="shared" si="5"/>
        <v>27</v>
      </c>
      <c r="P47" s="22">
        <f t="shared" si="5"/>
        <v>27</v>
      </c>
      <c r="Q47" s="22">
        <f t="shared" si="5"/>
        <v>27</v>
      </c>
      <c r="R47" s="42">
        <f>SUM(Table1[[#This Row],[Oct]:[September]])</f>
        <v>324</v>
      </c>
      <c r="S47" s="38">
        <f t="shared" si="1"/>
        <v>265.58235589815752</v>
      </c>
      <c r="T47" s="37">
        <f>Table1[[#This Row],[Annual Demand]]/365</f>
        <v>0.88767123287671235</v>
      </c>
      <c r="U47" s="37">
        <f>Table1[[#This Row],[Daily Demand]]*Table1[[#This Row],[Lead Time (days)]]</f>
        <v>55.035616438356165</v>
      </c>
      <c r="V47" s="37">
        <f>T47*AB47*SQRT(Table1[[#This Row],[Lead Time (days)]])</f>
        <v>7.4089020938373062</v>
      </c>
      <c r="W47" s="37">
        <f t="shared" si="2"/>
        <v>0.8</v>
      </c>
      <c r="X47" s="37">
        <f>Table1[[#This Row],[Demand during Lead Time]]+NORMSINV(W47)*V47</f>
        <v>61.271105757992473</v>
      </c>
      <c r="Y47" s="43">
        <f t="shared" si="3"/>
        <v>904.69063873254788</v>
      </c>
      <c r="Z47" s="27">
        <v>0.5</v>
      </c>
      <c r="AA47" s="22">
        <v>0.77</v>
      </c>
      <c r="AB47" s="22">
        <v>1.06</v>
      </c>
      <c r="AC47" s="22">
        <v>62</v>
      </c>
    </row>
    <row r="48" spans="1:29" x14ac:dyDescent="0.2">
      <c r="A48" s="25">
        <v>84273.510192652131</v>
      </c>
      <c r="B48" s="26">
        <v>8.2379648999999997</v>
      </c>
      <c r="C48" s="26">
        <v>215.69723653317837</v>
      </c>
      <c r="D48" s="26">
        <f>C48/Table1[[#This Row],[Std. Price ($)]]</f>
        <v>26.183315800869504</v>
      </c>
      <c r="E48" s="22">
        <v>18</v>
      </c>
      <c r="F48" s="22">
        <f t="shared" si="4"/>
        <v>32.4</v>
      </c>
      <c r="G48" s="22">
        <f t="shared" si="5"/>
        <v>32.4</v>
      </c>
      <c r="H48" s="22">
        <f t="shared" si="5"/>
        <v>32.4</v>
      </c>
      <c r="I48" s="22">
        <f t="shared" si="5"/>
        <v>32.4</v>
      </c>
      <c r="J48" s="22">
        <f t="shared" si="5"/>
        <v>32.4</v>
      </c>
      <c r="K48" s="22">
        <f t="shared" si="5"/>
        <v>32.4</v>
      </c>
      <c r="L48" s="22">
        <f t="shared" si="5"/>
        <v>32.4</v>
      </c>
      <c r="M48" s="22">
        <f t="shared" si="5"/>
        <v>32.4</v>
      </c>
      <c r="N48" s="22">
        <f t="shared" si="5"/>
        <v>32.4</v>
      </c>
      <c r="O48" s="22">
        <f t="shared" si="5"/>
        <v>32.4</v>
      </c>
      <c r="P48" s="22">
        <f t="shared" si="5"/>
        <v>32.4</v>
      </c>
      <c r="Q48" s="22">
        <f t="shared" si="5"/>
        <v>32.4</v>
      </c>
      <c r="R48" s="42">
        <f>SUM(Table1[[#This Row],[Oct]:[September]])</f>
        <v>388.7999999999999</v>
      </c>
      <c r="S48" s="38">
        <f t="shared" si="1"/>
        <v>362.61668419913042</v>
      </c>
      <c r="T48" s="37">
        <f>Table1[[#This Row],[Annual Demand]]/365</f>
        <v>1.0652054794520545</v>
      </c>
      <c r="U48" s="37">
        <f>Table1[[#This Row],[Daily Demand]]*Table1[[#This Row],[Lead Time (days)]]</f>
        <v>22.369315068493144</v>
      </c>
      <c r="V48" s="37">
        <f>T48*AB48*SQRT(Table1[[#This Row],[Lead Time (days)]])</f>
        <v>8.2007263636548888</v>
      </c>
      <c r="W48" s="37">
        <f t="shared" si="2"/>
        <v>0.95</v>
      </c>
      <c r="X48" s="37">
        <f>Table1[[#This Row],[Demand during Lead Time]]+NORMSINV(W48)*V48</f>
        <v>35.858309571387437</v>
      </c>
      <c r="Y48" s="43">
        <f t="shared" si="3"/>
        <v>295.39949562242373</v>
      </c>
      <c r="Z48" s="27">
        <v>0.8</v>
      </c>
      <c r="AA48" s="22">
        <v>1</v>
      </c>
      <c r="AB48" s="22">
        <v>1.68</v>
      </c>
      <c r="AC48" s="22">
        <v>21</v>
      </c>
    </row>
    <row r="49" spans="1:29" x14ac:dyDescent="0.2">
      <c r="A49" s="25">
        <v>75297.951502509546</v>
      </c>
      <c r="B49" s="26">
        <v>10.8518157</v>
      </c>
      <c r="C49" s="26">
        <v>742.36093241674655</v>
      </c>
      <c r="D49" s="26">
        <f>C49/Table1[[#This Row],[Std. Price ($)]]</f>
        <v>68.408914502367253</v>
      </c>
      <c r="E49" s="22">
        <v>18</v>
      </c>
      <c r="F49" s="22">
        <f t="shared" si="4"/>
        <v>14.4</v>
      </c>
      <c r="G49" s="22">
        <f t="shared" si="5"/>
        <v>14.4</v>
      </c>
      <c r="H49" s="22">
        <f t="shared" si="5"/>
        <v>14.4</v>
      </c>
      <c r="I49" s="22">
        <f t="shared" si="5"/>
        <v>14.4</v>
      </c>
      <c r="J49" s="22">
        <f t="shared" si="5"/>
        <v>14.4</v>
      </c>
      <c r="K49" s="22">
        <f t="shared" si="5"/>
        <v>14.4</v>
      </c>
      <c r="L49" s="22">
        <f t="shared" si="5"/>
        <v>14.4</v>
      </c>
      <c r="M49" s="22">
        <f t="shared" si="5"/>
        <v>14.4</v>
      </c>
      <c r="N49" s="22">
        <f t="shared" si="5"/>
        <v>14.4</v>
      </c>
      <c r="O49" s="22">
        <f t="shared" si="5"/>
        <v>14.4</v>
      </c>
      <c r="P49" s="22">
        <f t="shared" si="5"/>
        <v>14.4</v>
      </c>
      <c r="Q49" s="22">
        <f t="shared" si="5"/>
        <v>14.4</v>
      </c>
      <c r="R49" s="42">
        <f>SUM(Table1[[#This Row],[Oct]:[September]])</f>
        <v>172.80000000000004</v>
      </c>
      <c r="S49" s="38">
        <f t="shared" si="1"/>
        <v>104.39108549763279</v>
      </c>
      <c r="T49" s="37">
        <f>Table1[[#This Row],[Annual Demand]]/365</f>
        <v>0.47342465753424667</v>
      </c>
      <c r="U49" s="37">
        <f>Table1[[#This Row],[Daily Demand]]*Table1[[#This Row],[Lead Time (days)]]</f>
        <v>19.410410958904112</v>
      </c>
      <c r="V49" s="37">
        <f>T49*AB49*SQRT(Table1[[#This Row],[Lead Time (days)]])</f>
        <v>5.9112239535489675</v>
      </c>
      <c r="W49" s="37">
        <f t="shared" si="2"/>
        <v>0.95</v>
      </c>
      <c r="X49" s="37">
        <f>Table1[[#This Row],[Demand during Lead Time]]+NORMSINV(W49)*V49</f>
        <v>29.133509118621546</v>
      </c>
      <c r="Y49" s="43">
        <f t="shared" si="3"/>
        <v>316.15147164955044</v>
      </c>
      <c r="Z49" s="27">
        <v>-0.2</v>
      </c>
      <c r="AA49" s="22">
        <v>1</v>
      </c>
      <c r="AB49" s="22">
        <v>1.95</v>
      </c>
      <c r="AC49" s="22">
        <v>41</v>
      </c>
    </row>
    <row r="50" spans="1:29" x14ac:dyDescent="0.2">
      <c r="A50" s="25">
        <v>33972.888701308715</v>
      </c>
      <c r="B50" s="26">
        <v>50.433900000000001</v>
      </c>
      <c r="C50" s="26">
        <v>1146.0129631500001</v>
      </c>
      <c r="D50" s="26">
        <f>C50/Table1[[#This Row],[Std. Price ($)]]</f>
        <v>22.723068474775896</v>
      </c>
      <c r="E50" s="22">
        <v>10</v>
      </c>
      <c r="F50" s="22">
        <f t="shared" si="4"/>
        <v>6</v>
      </c>
      <c r="G50" s="22">
        <f t="shared" si="5"/>
        <v>6</v>
      </c>
      <c r="H50" s="22">
        <f t="shared" si="5"/>
        <v>6</v>
      </c>
      <c r="I50" s="22">
        <f t="shared" si="5"/>
        <v>6</v>
      </c>
      <c r="J50" s="22">
        <f t="shared" si="5"/>
        <v>6</v>
      </c>
      <c r="K50" s="22">
        <f t="shared" si="5"/>
        <v>6</v>
      </c>
      <c r="L50" s="22">
        <f t="shared" si="5"/>
        <v>6</v>
      </c>
      <c r="M50" s="22">
        <f t="shared" si="5"/>
        <v>6</v>
      </c>
      <c r="N50" s="22">
        <f t="shared" si="5"/>
        <v>6</v>
      </c>
      <c r="O50" s="22">
        <f t="shared" si="5"/>
        <v>6</v>
      </c>
      <c r="P50" s="22">
        <f t="shared" si="5"/>
        <v>6</v>
      </c>
      <c r="Q50" s="22">
        <f t="shared" si="5"/>
        <v>6</v>
      </c>
      <c r="R50" s="42">
        <f>SUM(Table1[[#This Row],[Oct]:[September]])</f>
        <v>72</v>
      </c>
      <c r="S50" s="38">
        <f t="shared" si="1"/>
        <v>49.2769315252241</v>
      </c>
      <c r="T50" s="37">
        <f>Table1[[#This Row],[Annual Demand]]/365</f>
        <v>0.19726027397260273</v>
      </c>
      <c r="U50" s="37">
        <f>Table1[[#This Row],[Daily Demand]]*Table1[[#This Row],[Lead Time (days)]]</f>
        <v>14.005479452054795</v>
      </c>
      <c r="V50" s="37">
        <f>T50*AB50*SQRT(Table1[[#This Row],[Lead Time (days)]])</f>
        <v>1.6621446127909529</v>
      </c>
      <c r="W50" s="37">
        <f t="shared" si="2"/>
        <v>0.8</v>
      </c>
      <c r="X50" s="37">
        <f>Table1[[#This Row],[Demand during Lead Time]]+NORMSINV(W50)*V50</f>
        <v>15.404375651448492</v>
      </c>
      <c r="Y50" s="43">
        <f t="shared" si="3"/>
        <v>776.90274116758815</v>
      </c>
      <c r="Z50" s="27">
        <v>-0.4</v>
      </c>
      <c r="AA50" s="22">
        <v>1</v>
      </c>
      <c r="AB50" s="22">
        <v>1</v>
      </c>
      <c r="AC50" s="22">
        <v>71</v>
      </c>
    </row>
    <row r="51" spans="1:29" x14ac:dyDescent="0.2">
      <c r="A51" s="25">
        <v>66345.500149352578</v>
      </c>
      <c r="B51" s="26">
        <v>8.1713742000000007</v>
      </c>
      <c r="C51" s="26">
        <v>214.62013457227201</v>
      </c>
      <c r="D51" s="26">
        <f>C51/Table1[[#This Row],[Std. Price ($)]]</f>
        <v>26.264876545767784</v>
      </c>
      <c r="E51" s="22">
        <v>18</v>
      </c>
      <c r="F51" s="22">
        <f t="shared" si="4"/>
        <v>32.4</v>
      </c>
      <c r="G51" s="22">
        <f t="shared" si="5"/>
        <v>32.4</v>
      </c>
      <c r="H51" s="22">
        <f t="shared" si="5"/>
        <v>32.4</v>
      </c>
      <c r="I51" s="22">
        <f t="shared" si="5"/>
        <v>32.4</v>
      </c>
      <c r="J51" s="22">
        <f t="shared" si="5"/>
        <v>32.4</v>
      </c>
      <c r="K51" s="22">
        <f t="shared" si="5"/>
        <v>32.4</v>
      </c>
      <c r="L51" s="22">
        <f t="shared" si="5"/>
        <v>32.4</v>
      </c>
      <c r="M51" s="22">
        <f t="shared" si="5"/>
        <v>32.4</v>
      </c>
      <c r="N51" s="22">
        <f t="shared" si="5"/>
        <v>32.4</v>
      </c>
      <c r="O51" s="22">
        <f t="shared" si="5"/>
        <v>32.4</v>
      </c>
      <c r="P51" s="22">
        <f t="shared" si="5"/>
        <v>32.4</v>
      </c>
      <c r="Q51" s="22">
        <f t="shared" si="5"/>
        <v>32.4</v>
      </c>
      <c r="R51" s="42">
        <f>SUM(Table1[[#This Row],[Oct]:[September]])</f>
        <v>388.7999999999999</v>
      </c>
      <c r="S51" s="38">
        <f t="shared" si="1"/>
        <v>362.53512345423212</v>
      </c>
      <c r="T51" s="37">
        <f>Table1[[#This Row],[Annual Demand]]/365</f>
        <v>1.0652054794520545</v>
      </c>
      <c r="U51" s="37">
        <f>Table1[[#This Row],[Daily Demand]]*Table1[[#This Row],[Lead Time (days)]]</f>
        <v>43.673424657534234</v>
      </c>
      <c r="V51" s="37">
        <f>T51*AB51*SQRT(Table1[[#This Row],[Lead Time (days)]])</f>
        <v>5.456514418660583</v>
      </c>
      <c r="W51" s="37">
        <f t="shared" si="2"/>
        <v>0.8</v>
      </c>
      <c r="X51" s="37">
        <f>Table1[[#This Row],[Demand during Lead Time]]+NORMSINV(W51)*V51</f>
        <v>48.265743053575747</v>
      </c>
      <c r="Y51" s="43">
        <f t="shared" si="3"/>
        <v>394.3974475318181</v>
      </c>
      <c r="Z51" s="27">
        <v>0.8</v>
      </c>
      <c r="AA51" s="22">
        <v>1</v>
      </c>
      <c r="AB51" s="22">
        <v>0.8</v>
      </c>
      <c r="AC51" s="22">
        <v>41</v>
      </c>
    </row>
    <row r="52" spans="1:29" x14ac:dyDescent="0.2">
      <c r="A52" s="25">
        <v>44320.835308585338</v>
      </c>
      <c r="B52" s="26">
        <v>5.8950408000000003</v>
      </c>
      <c r="C52" s="26">
        <v>186.4623035163504</v>
      </c>
      <c r="D52" s="26">
        <f>C52/Table1[[#This Row],[Std. Price ($)]]</f>
        <v>31.630366920675154</v>
      </c>
      <c r="E52" s="22">
        <v>18</v>
      </c>
      <c r="F52" s="22">
        <f t="shared" si="4"/>
        <v>45</v>
      </c>
      <c r="G52" s="22">
        <f t="shared" si="5"/>
        <v>45</v>
      </c>
      <c r="H52" s="22">
        <f t="shared" si="5"/>
        <v>45</v>
      </c>
      <c r="I52" s="22">
        <f t="shared" si="5"/>
        <v>45</v>
      </c>
      <c r="J52" s="22">
        <f t="shared" si="5"/>
        <v>45</v>
      </c>
      <c r="K52" s="22">
        <f t="shared" si="5"/>
        <v>45</v>
      </c>
      <c r="L52" s="22">
        <f t="shared" si="5"/>
        <v>45</v>
      </c>
      <c r="M52" s="22">
        <f t="shared" si="5"/>
        <v>45</v>
      </c>
      <c r="N52" s="22">
        <f t="shared" si="5"/>
        <v>45</v>
      </c>
      <c r="O52" s="22">
        <f t="shared" si="5"/>
        <v>45</v>
      </c>
      <c r="P52" s="22">
        <f t="shared" si="5"/>
        <v>45</v>
      </c>
      <c r="Q52" s="22">
        <f t="shared" si="5"/>
        <v>45</v>
      </c>
      <c r="R52" s="42">
        <f>SUM(Table1[[#This Row],[Oct]:[September]])</f>
        <v>540</v>
      </c>
      <c r="S52" s="38">
        <f t="shared" si="1"/>
        <v>508.36963307932484</v>
      </c>
      <c r="T52" s="37">
        <f>Table1[[#This Row],[Annual Demand]]/365</f>
        <v>1.4794520547945205</v>
      </c>
      <c r="U52" s="37">
        <f>Table1[[#This Row],[Daily Demand]]*Table1[[#This Row],[Lead Time (days)]]</f>
        <v>60.657534246575338</v>
      </c>
      <c r="V52" s="37">
        <f>T52*AB52*SQRT(Table1[[#This Row],[Lead Time (days)]])</f>
        <v>8.9047283915641469</v>
      </c>
      <c r="W52" s="37">
        <f t="shared" si="2"/>
        <v>0.8</v>
      </c>
      <c r="X52" s="37">
        <f>Table1[[#This Row],[Demand during Lead Time]]+NORMSINV(W52)*V52</f>
        <v>68.151942740115317</v>
      </c>
      <c r="Y52" s="43">
        <f t="shared" si="3"/>
        <v>401.75848305224361</v>
      </c>
      <c r="Z52" s="27">
        <v>1.5</v>
      </c>
      <c r="AA52" s="22">
        <v>1</v>
      </c>
      <c r="AB52" s="22">
        <v>0.94</v>
      </c>
      <c r="AC52" s="22">
        <v>41</v>
      </c>
    </row>
    <row r="53" spans="1:29" x14ac:dyDescent="0.2">
      <c r="A53" s="25">
        <v>5368.4487535381795</v>
      </c>
      <c r="B53" s="26">
        <v>5.2347140999999997</v>
      </c>
      <c r="C53" s="26">
        <v>34.373623234221334</v>
      </c>
      <c r="D53" s="26">
        <f>C53/Table1[[#This Row],[Std. Price ($)]]</f>
        <v>6.5664757573334018</v>
      </c>
      <c r="E53" s="22">
        <v>10</v>
      </c>
      <c r="F53" s="22">
        <f t="shared" si="4"/>
        <v>15</v>
      </c>
      <c r="G53" s="22">
        <f t="shared" si="5"/>
        <v>15</v>
      </c>
      <c r="H53" s="22">
        <f t="shared" si="5"/>
        <v>15</v>
      </c>
      <c r="I53" s="22">
        <f t="shared" si="5"/>
        <v>15</v>
      </c>
      <c r="J53" s="22">
        <f t="shared" si="5"/>
        <v>15</v>
      </c>
      <c r="K53" s="22">
        <f t="shared" si="5"/>
        <v>15</v>
      </c>
      <c r="L53" s="22">
        <f t="shared" si="5"/>
        <v>15</v>
      </c>
      <c r="M53" s="22">
        <f t="shared" si="5"/>
        <v>15</v>
      </c>
      <c r="N53" s="22">
        <f t="shared" si="5"/>
        <v>15</v>
      </c>
      <c r="O53" s="22">
        <f t="shared" si="5"/>
        <v>15</v>
      </c>
      <c r="P53" s="22">
        <f t="shared" si="5"/>
        <v>15</v>
      </c>
      <c r="Q53" s="22">
        <f t="shared" si="5"/>
        <v>15</v>
      </c>
      <c r="R53" s="42">
        <f>SUM(Table1[[#This Row],[Oct]:[September]])</f>
        <v>180</v>
      </c>
      <c r="S53" s="38">
        <f t="shared" si="1"/>
        <v>173.43352424266661</v>
      </c>
      <c r="T53" s="37">
        <f>Table1[[#This Row],[Annual Demand]]/365</f>
        <v>0.49315068493150682</v>
      </c>
      <c r="U53" s="37">
        <f>Table1[[#This Row],[Daily Demand]]*Table1[[#This Row],[Lead Time (days)]]</f>
        <v>7.8904109589041092</v>
      </c>
      <c r="V53" s="37">
        <f>T53*AB53*SQRT(Table1[[#This Row],[Lead Time (days)]])</f>
        <v>1.7161643835616438</v>
      </c>
      <c r="W53" s="37">
        <f t="shared" si="2"/>
        <v>0.8</v>
      </c>
      <c r="X53" s="37">
        <f>Table1[[#This Row],[Demand during Lead Time]]+NORMSINV(W53)*V53</f>
        <v>9.3347713444111609</v>
      </c>
      <c r="Y53" s="43">
        <f t="shared" si="3"/>
        <v>48.86485917686506</v>
      </c>
      <c r="Z53" s="27">
        <v>0.5</v>
      </c>
      <c r="AA53" s="22">
        <v>1</v>
      </c>
      <c r="AB53" s="22">
        <v>0.87</v>
      </c>
      <c r="AC53" s="22">
        <v>16</v>
      </c>
    </row>
    <row r="54" spans="1:29" x14ac:dyDescent="0.2">
      <c r="A54" s="25">
        <v>9503.4366664486497</v>
      </c>
      <c r="B54" s="26">
        <v>5.9926317000000004</v>
      </c>
      <c r="C54" s="26">
        <v>162.80381444812727</v>
      </c>
      <c r="D54" s="26">
        <f>C54/Table1[[#This Row],[Std. Price ($)]]</f>
        <v>27.167331916648116</v>
      </c>
      <c r="E54" s="22">
        <v>26</v>
      </c>
      <c r="F54" s="22">
        <f t="shared" si="4"/>
        <v>57.2</v>
      </c>
      <c r="G54" s="22">
        <f t="shared" si="5"/>
        <v>57.2</v>
      </c>
      <c r="H54" s="22">
        <f t="shared" si="5"/>
        <v>57.2</v>
      </c>
      <c r="I54" s="22">
        <f t="shared" si="5"/>
        <v>57.2</v>
      </c>
      <c r="J54" s="22">
        <f t="shared" si="5"/>
        <v>57.2</v>
      </c>
      <c r="K54" s="22">
        <f t="shared" si="5"/>
        <v>57.2</v>
      </c>
      <c r="L54" s="22">
        <f t="shared" si="5"/>
        <v>57.2</v>
      </c>
      <c r="M54" s="22">
        <f t="shared" si="5"/>
        <v>57.2</v>
      </c>
      <c r="N54" s="22">
        <f t="shared" si="5"/>
        <v>57.2</v>
      </c>
      <c r="O54" s="22">
        <f t="shared" si="5"/>
        <v>57.2</v>
      </c>
      <c r="P54" s="22">
        <f t="shared" si="5"/>
        <v>57.2</v>
      </c>
      <c r="Q54" s="22">
        <f t="shared" si="5"/>
        <v>57.2</v>
      </c>
      <c r="R54" s="42">
        <f>SUM(Table1[[#This Row],[Oct]:[September]])</f>
        <v>686.40000000000009</v>
      </c>
      <c r="S54" s="38">
        <f t="shared" si="1"/>
        <v>659.232668083352</v>
      </c>
      <c r="T54" s="37">
        <f>Table1[[#This Row],[Annual Demand]]/365</f>
        <v>1.8805479452054796</v>
      </c>
      <c r="U54" s="37">
        <f>Table1[[#This Row],[Daily Demand]]*Table1[[#This Row],[Lead Time (days)]]</f>
        <v>43.252602739726029</v>
      </c>
      <c r="V54" s="37">
        <f>T54*AB54*SQRT(Table1[[#This Row],[Lead Time (days)]])</f>
        <v>9.1089790278845744</v>
      </c>
      <c r="W54" s="37">
        <f t="shared" si="2"/>
        <v>0.8</v>
      </c>
      <c r="X54" s="37">
        <f>Table1[[#This Row],[Demand during Lead Time]]+NORMSINV(W54)*V54</f>
        <v>50.918912905764053</v>
      </c>
      <c r="Y54" s="43">
        <f t="shared" si="3"/>
        <v>305.13829160862082</v>
      </c>
      <c r="Z54" s="27">
        <v>1.2</v>
      </c>
      <c r="AA54" s="22">
        <v>1</v>
      </c>
      <c r="AB54" s="22">
        <v>1.01</v>
      </c>
      <c r="AC54" s="22">
        <v>23</v>
      </c>
    </row>
    <row r="55" spans="1:29" x14ac:dyDescent="0.2">
      <c r="A55" s="25">
        <v>10035.774732539849</v>
      </c>
      <c r="B55" s="26">
        <v>7.3064474999999991</v>
      </c>
      <c r="C55" s="26">
        <v>780</v>
      </c>
      <c r="D55" s="26">
        <f>C55/Table1[[#This Row],[Std. Price ($)]]</f>
        <v>106.75502698130659</v>
      </c>
      <c r="E55" s="22">
        <v>34</v>
      </c>
      <c r="F55" s="22">
        <f t="shared" si="4"/>
        <v>10.200000000000003</v>
      </c>
      <c r="G55" s="22">
        <f t="shared" si="5"/>
        <v>10.200000000000003</v>
      </c>
      <c r="H55" s="22">
        <f t="shared" si="5"/>
        <v>10.200000000000003</v>
      </c>
      <c r="I55" s="22">
        <f t="shared" si="5"/>
        <v>10.200000000000003</v>
      </c>
      <c r="J55" s="22">
        <f t="shared" si="5"/>
        <v>10.200000000000003</v>
      </c>
      <c r="K55" s="22">
        <f t="shared" si="5"/>
        <v>10.200000000000003</v>
      </c>
      <c r="L55" s="22">
        <f t="shared" si="5"/>
        <v>10.200000000000003</v>
      </c>
      <c r="M55" s="22">
        <f t="shared" si="5"/>
        <v>10.200000000000003</v>
      </c>
      <c r="N55" s="22">
        <f t="shared" si="5"/>
        <v>10.200000000000003</v>
      </c>
      <c r="O55" s="22">
        <f t="shared" si="5"/>
        <v>10.200000000000003</v>
      </c>
      <c r="P55" s="22">
        <f t="shared" si="5"/>
        <v>10.200000000000003</v>
      </c>
      <c r="Q55" s="22">
        <f t="shared" si="5"/>
        <v>10.200000000000003</v>
      </c>
      <c r="R55" s="42">
        <f>SUM(Table1[[#This Row],[Oct]:[September]])</f>
        <v>122.40000000000003</v>
      </c>
      <c r="S55" s="38">
        <f t="shared" si="1"/>
        <v>15.644973018693449</v>
      </c>
      <c r="T55" s="37">
        <f>Table1[[#This Row],[Annual Demand]]/365</f>
        <v>0.33534246575342475</v>
      </c>
      <c r="U55" s="37">
        <f>Table1[[#This Row],[Daily Demand]]*Table1[[#This Row],[Lead Time (days)]]</f>
        <v>20.455890410958908</v>
      </c>
      <c r="V55" s="37">
        <f>T55*AB55*SQRT(Table1[[#This Row],[Lead Time (days)]])</f>
        <v>1.9119491206619492</v>
      </c>
      <c r="W55" s="37">
        <f t="shared" si="2"/>
        <v>0.8</v>
      </c>
      <c r="X55" s="37">
        <f>Table1[[#This Row],[Demand during Lead Time]]+NORMSINV(W55)*V55</f>
        <v>22.065027388419068</v>
      </c>
      <c r="Y55" s="43">
        <f t="shared" si="3"/>
        <v>161.216964199546</v>
      </c>
      <c r="Z55" s="27">
        <v>-0.7</v>
      </c>
      <c r="AA55" s="22">
        <v>0.75</v>
      </c>
      <c r="AB55" s="22">
        <v>0.73</v>
      </c>
      <c r="AC55" s="22">
        <v>61</v>
      </c>
    </row>
    <row r="56" spans="1:29" x14ac:dyDescent="0.2">
      <c r="A56" s="25">
        <v>30898.511409038932</v>
      </c>
      <c r="B56" s="26">
        <v>94.708224599999994</v>
      </c>
      <c r="C56" s="26">
        <v>419.58322393096273</v>
      </c>
      <c r="D56" s="26">
        <f>C56/Table1[[#This Row],[Std. Price ($)]]</f>
        <v>4.4302722989800696</v>
      </c>
      <c r="E56" s="22">
        <v>10</v>
      </c>
      <c r="F56" s="22">
        <f t="shared" si="4"/>
        <v>14</v>
      </c>
      <c r="G56" s="22">
        <f t="shared" si="5"/>
        <v>14</v>
      </c>
      <c r="H56" s="22">
        <f t="shared" si="5"/>
        <v>14</v>
      </c>
      <c r="I56" s="22">
        <f t="shared" si="5"/>
        <v>14</v>
      </c>
      <c r="J56" s="22">
        <f t="shared" si="5"/>
        <v>14</v>
      </c>
      <c r="K56" s="22">
        <f t="shared" si="5"/>
        <v>14</v>
      </c>
      <c r="L56" s="22">
        <f t="shared" si="5"/>
        <v>14</v>
      </c>
      <c r="M56" s="22">
        <f t="shared" si="5"/>
        <v>14</v>
      </c>
      <c r="N56" s="22">
        <f t="shared" si="5"/>
        <v>14</v>
      </c>
      <c r="O56" s="22">
        <f t="shared" si="5"/>
        <v>14</v>
      </c>
      <c r="P56" s="22">
        <f t="shared" si="5"/>
        <v>14</v>
      </c>
      <c r="Q56" s="22">
        <f t="shared" si="5"/>
        <v>14</v>
      </c>
      <c r="R56" s="42">
        <f>SUM(Table1[[#This Row],[Oct]:[September]])</f>
        <v>168</v>
      </c>
      <c r="S56" s="38">
        <f t="shared" si="1"/>
        <v>163.56972770101993</v>
      </c>
      <c r="T56" s="37">
        <f>Table1[[#This Row],[Annual Demand]]/365</f>
        <v>0.46027397260273972</v>
      </c>
      <c r="U56" s="37">
        <f>Table1[[#This Row],[Daily Demand]]*Table1[[#This Row],[Lead Time (days)]]</f>
        <v>5.0630136986301366</v>
      </c>
      <c r="V56" s="37">
        <f>T56*AB56*SQRT(Table1[[#This Row],[Lead Time (days)]])</f>
        <v>1.5876183106051931</v>
      </c>
      <c r="W56" s="37">
        <f t="shared" si="2"/>
        <v>0.8</v>
      </c>
      <c r="X56" s="37">
        <f>Table1[[#This Row],[Demand during Lead Time]]+NORMSINV(W56)*V56</f>
        <v>6.3991869796446261</v>
      </c>
      <c r="Y56" s="43">
        <f t="shared" si="3"/>
        <v>606.05563772557889</v>
      </c>
      <c r="Z56" s="27">
        <v>0.4</v>
      </c>
      <c r="AA56" s="22">
        <v>1</v>
      </c>
      <c r="AB56" s="22">
        <v>1.04</v>
      </c>
      <c r="AC56" s="22">
        <v>11</v>
      </c>
    </row>
    <row r="57" spans="1:29" x14ac:dyDescent="0.2">
      <c r="A57" s="25">
        <v>64784.44353949264</v>
      </c>
      <c r="B57" s="26">
        <v>8.1688166999999989</v>
      </c>
      <c r="C57" s="26">
        <v>350</v>
      </c>
      <c r="D57" s="26">
        <f>C57/Table1[[#This Row],[Std. Price ($)]]</f>
        <v>42.845862853061696</v>
      </c>
      <c r="E57" s="22">
        <v>10</v>
      </c>
      <c r="F57" s="22">
        <f t="shared" si="4"/>
        <v>3</v>
      </c>
      <c r="G57" s="22">
        <f t="shared" si="5"/>
        <v>3</v>
      </c>
      <c r="H57" s="22">
        <f t="shared" si="5"/>
        <v>3</v>
      </c>
      <c r="I57" s="22">
        <f t="shared" si="5"/>
        <v>3</v>
      </c>
      <c r="J57" s="22">
        <f t="shared" si="5"/>
        <v>3</v>
      </c>
      <c r="K57" s="22">
        <f t="shared" si="5"/>
        <v>3</v>
      </c>
      <c r="L57" s="22">
        <f t="shared" si="5"/>
        <v>3</v>
      </c>
      <c r="M57" s="22">
        <f t="shared" si="5"/>
        <v>3</v>
      </c>
      <c r="N57" s="22">
        <f t="shared" si="5"/>
        <v>3</v>
      </c>
      <c r="O57" s="22">
        <f t="shared" si="5"/>
        <v>3</v>
      </c>
      <c r="P57" s="22">
        <f t="shared" si="5"/>
        <v>3</v>
      </c>
      <c r="Q57" s="22">
        <f t="shared" si="5"/>
        <v>3</v>
      </c>
      <c r="R57" s="42">
        <f>SUM(Table1[[#This Row],[Oct]:[September]])</f>
        <v>36</v>
      </c>
      <c r="S57" s="38">
        <f t="shared" si="1"/>
        <v>-6.8458628530616963</v>
      </c>
      <c r="T57" s="37">
        <f>Table1[[#This Row],[Annual Demand]]/365</f>
        <v>9.8630136986301367E-2</v>
      </c>
      <c r="U57" s="37">
        <f>Table1[[#This Row],[Daily Demand]]*Table1[[#This Row],[Lead Time (days)]]</f>
        <v>1.0849315068493151</v>
      </c>
      <c r="V57" s="37">
        <f>T57*AB57*SQRT(Table1[[#This Row],[Lead Time (days)]])</f>
        <v>0.26169532592393291</v>
      </c>
      <c r="W57" s="37">
        <f t="shared" si="2"/>
        <v>0.8</v>
      </c>
      <c r="X57" s="37">
        <f>Table1[[#This Row],[Demand during Lead Time]]+NORMSINV(W57)*V57</f>
        <v>1.3051798498736815</v>
      </c>
      <c r="Y57" s="43">
        <f t="shared" si="3"/>
        <v>0</v>
      </c>
      <c r="Z57" s="27">
        <v>-0.7</v>
      </c>
      <c r="AA57" s="22">
        <v>0.81</v>
      </c>
      <c r="AB57" s="22">
        <v>0.8</v>
      </c>
      <c r="AC57" s="22">
        <v>11</v>
      </c>
    </row>
    <row r="58" spans="1:29" x14ac:dyDescent="0.2">
      <c r="A58" s="25">
        <v>40510.062802339817</v>
      </c>
      <c r="B58" s="26">
        <v>5.0072780999999997</v>
      </c>
      <c r="C58" s="26">
        <v>81.04074027847966</v>
      </c>
      <c r="D58" s="26">
        <f>C58/Table1[[#This Row],[Std. Price ($)]]</f>
        <v>16.184589443610026</v>
      </c>
      <c r="E58" s="22">
        <v>10</v>
      </c>
      <c r="F58" s="22">
        <f t="shared" si="4"/>
        <v>22</v>
      </c>
      <c r="G58" s="22">
        <f t="shared" si="5"/>
        <v>22</v>
      </c>
      <c r="H58" s="22">
        <f t="shared" si="5"/>
        <v>22</v>
      </c>
      <c r="I58" s="22">
        <f t="shared" si="5"/>
        <v>22</v>
      </c>
      <c r="J58" s="22">
        <f t="shared" si="5"/>
        <v>22</v>
      </c>
      <c r="K58" s="22">
        <f t="shared" si="5"/>
        <v>22</v>
      </c>
      <c r="L58" s="22">
        <f t="shared" si="5"/>
        <v>22</v>
      </c>
      <c r="M58" s="22">
        <f t="shared" si="5"/>
        <v>22</v>
      </c>
      <c r="N58" s="22">
        <f t="shared" si="5"/>
        <v>22</v>
      </c>
      <c r="O58" s="22">
        <f t="shared" si="5"/>
        <v>22</v>
      </c>
      <c r="P58" s="22">
        <f t="shared" si="5"/>
        <v>22</v>
      </c>
      <c r="Q58" s="22">
        <f t="shared" si="5"/>
        <v>22</v>
      </c>
      <c r="R58" s="42">
        <f>SUM(Table1[[#This Row],[Oct]:[September]])</f>
        <v>264</v>
      </c>
      <c r="S58" s="38">
        <f t="shared" si="1"/>
        <v>247.81541055638996</v>
      </c>
      <c r="T58" s="37">
        <f>Table1[[#This Row],[Annual Demand]]/365</f>
        <v>0.72328767123287674</v>
      </c>
      <c r="U58" s="37">
        <f>Table1[[#This Row],[Daily Demand]]*Table1[[#This Row],[Lead Time (days)]]</f>
        <v>29.654794520547945</v>
      </c>
      <c r="V58" s="37">
        <f>T58*AB58*SQRT(Table1[[#This Row],[Lead Time (days)]])</f>
        <v>3.7976666710122275</v>
      </c>
      <c r="W58" s="37">
        <f t="shared" si="2"/>
        <v>0.8</v>
      </c>
      <c r="X58" s="37">
        <f>Table1[[#This Row],[Demand during Lead Time]]+NORMSINV(W58)*V58</f>
        <v>32.850991428904003</v>
      </c>
      <c r="Y58" s="43">
        <f t="shared" si="3"/>
        <v>164.49404994523871</v>
      </c>
      <c r="Z58" s="27">
        <v>1.2</v>
      </c>
      <c r="AA58" s="22">
        <v>1</v>
      </c>
      <c r="AB58" s="22">
        <v>0.82</v>
      </c>
      <c r="AC58" s="22">
        <v>41</v>
      </c>
    </row>
    <row r="59" spans="1:29" x14ac:dyDescent="0.2">
      <c r="A59" s="25">
        <v>66763.511866722838</v>
      </c>
      <c r="B59" s="26">
        <v>5.4342750000000004</v>
      </c>
      <c r="C59" s="26">
        <v>152.70103853400005</v>
      </c>
      <c r="D59" s="26">
        <f>C59/Table1[[#This Row],[Std. Price ($)]]</f>
        <v>28.099615594352521</v>
      </c>
      <c r="E59" s="22">
        <v>18</v>
      </c>
      <c r="F59" s="22">
        <f t="shared" si="4"/>
        <v>39.599999999999994</v>
      </c>
      <c r="G59" s="22">
        <f t="shared" si="5"/>
        <v>39.599999999999994</v>
      </c>
      <c r="H59" s="22">
        <f t="shared" si="5"/>
        <v>39.599999999999994</v>
      </c>
      <c r="I59" s="22">
        <f t="shared" si="5"/>
        <v>39.599999999999994</v>
      </c>
      <c r="J59" s="22">
        <f t="shared" si="5"/>
        <v>39.599999999999994</v>
      </c>
      <c r="K59" s="22">
        <f t="shared" si="5"/>
        <v>39.599999999999994</v>
      </c>
      <c r="L59" s="22">
        <f t="shared" si="5"/>
        <v>39.599999999999994</v>
      </c>
      <c r="M59" s="22">
        <f t="shared" ref="G59:Q82" si="6">$E59+$Z59*$E59</f>
        <v>39.599999999999994</v>
      </c>
      <c r="N59" s="22">
        <f t="shared" si="6"/>
        <v>39.599999999999994</v>
      </c>
      <c r="O59" s="22">
        <f t="shared" si="6"/>
        <v>39.599999999999994</v>
      </c>
      <c r="P59" s="22">
        <f t="shared" si="6"/>
        <v>39.599999999999994</v>
      </c>
      <c r="Q59" s="22">
        <f t="shared" si="6"/>
        <v>39.599999999999994</v>
      </c>
      <c r="R59" s="42">
        <f>SUM(Table1[[#This Row],[Oct]:[September]])</f>
        <v>475.20000000000005</v>
      </c>
      <c r="S59" s="38">
        <f t="shared" si="1"/>
        <v>447.1003844056475</v>
      </c>
      <c r="T59" s="37">
        <f>Table1[[#This Row],[Annual Demand]]/365</f>
        <v>1.3019178082191782</v>
      </c>
      <c r="U59" s="37">
        <f>Table1[[#This Row],[Daily Demand]]*Table1[[#This Row],[Lead Time (days)]]</f>
        <v>53.37863013698631</v>
      </c>
      <c r="V59" s="37">
        <f>T59*AB59*SQRT(Table1[[#This Row],[Lead Time (days)]])</f>
        <v>6.6690731783629369</v>
      </c>
      <c r="W59" s="37">
        <f t="shared" si="2"/>
        <v>0.8</v>
      </c>
      <c r="X59" s="37">
        <f>Table1[[#This Row],[Demand during Lead Time]]+NORMSINV(W59)*V59</f>
        <v>58.991463732148162</v>
      </c>
      <c r="Y59" s="43">
        <f t="shared" si="3"/>
        <v>320.5758365730195</v>
      </c>
      <c r="Z59" s="27">
        <v>1.2</v>
      </c>
      <c r="AA59" s="22">
        <v>1</v>
      </c>
      <c r="AB59" s="22">
        <v>0.8</v>
      </c>
      <c r="AC59" s="22">
        <v>41</v>
      </c>
    </row>
    <row r="60" spans="1:29" x14ac:dyDescent="0.2">
      <c r="A60" s="25">
        <v>79836.621885177214</v>
      </c>
      <c r="B60" s="26">
        <v>6.4482198000000004</v>
      </c>
      <c r="C60" s="26">
        <v>11000</v>
      </c>
      <c r="D60" s="26">
        <f>C60/Table1[[#This Row],[Std. Price ($)]]</f>
        <v>1705.8971842119897</v>
      </c>
      <c r="E60" s="22">
        <v>10</v>
      </c>
      <c r="F60" s="22">
        <f t="shared" si="4"/>
        <v>25</v>
      </c>
      <c r="G60" s="22">
        <f t="shared" si="6"/>
        <v>25</v>
      </c>
      <c r="H60" s="22">
        <f t="shared" si="6"/>
        <v>25</v>
      </c>
      <c r="I60" s="22">
        <f t="shared" si="6"/>
        <v>25</v>
      </c>
      <c r="J60" s="22">
        <f t="shared" si="6"/>
        <v>25</v>
      </c>
      <c r="K60" s="22">
        <f t="shared" si="6"/>
        <v>25</v>
      </c>
      <c r="L60" s="22">
        <f t="shared" si="6"/>
        <v>25</v>
      </c>
      <c r="M60" s="22">
        <f t="shared" si="6"/>
        <v>25</v>
      </c>
      <c r="N60" s="22">
        <f t="shared" si="6"/>
        <v>25</v>
      </c>
      <c r="O60" s="22">
        <f t="shared" si="6"/>
        <v>25</v>
      </c>
      <c r="P60" s="22">
        <f t="shared" si="6"/>
        <v>25</v>
      </c>
      <c r="Q60" s="22">
        <f t="shared" si="6"/>
        <v>25</v>
      </c>
      <c r="R60" s="42">
        <f>SUM(Table1[[#This Row],[Oct]:[September]])</f>
        <v>300</v>
      </c>
      <c r="S60" s="38">
        <f t="shared" si="1"/>
        <v>-1405.8971842119897</v>
      </c>
      <c r="T60" s="37">
        <f>Table1[[#This Row],[Annual Demand]]/365</f>
        <v>0.82191780821917804</v>
      </c>
      <c r="U60" s="37">
        <f>Table1[[#This Row],[Daily Demand]]*Table1[[#This Row],[Lead Time (days)]]</f>
        <v>144.65753424657532</v>
      </c>
      <c r="V60" s="37">
        <f>T60*AB60*SQRT(Table1[[#This Row],[Lead Time (days)]])</f>
        <v>17.446355061595526</v>
      </c>
      <c r="W60" s="37">
        <f t="shared" si="2"/>
        <v>0.95</v>
      </c>
      <c r="X60" s="37">
        <f>Table1[[#This Row],[Demand during Lead Time]]+NORMSINV(W60)*V60</f>
        <v>173.35423464672388</v>
      </c>
      <c r="Y60" s="43">
        <f t="shared" si="3"/>
        <v>0</v>
      </c>
      <c r="Z60" s="27">
        <v>1.5</v>
      </c>
      <c r="AA60" s="22">
        <v>0.85</v>
      </c>
      <c r="AB60" s="22">
        <v>1.6</v>
      </c>
      <c r="AC60" s="22">
        <v>176</v>
      </c>
    </row>
    <row r="61" spans="1:29" x14ac:dyDescent="0.2">
      <c r="A61" s="25">
        <v>42003.695676307019</v>
      </c>
      <c r="B61" s="26">
        <v>5.3376576</v>
      </c>
      <c r="C61" s="26">
        <v>1250</v>
      </c>
      <c r="D61" s="26">
        <f>C61/Table1[[#This Row],[Std. Price ($)]]</f>
        <v>234.18512270251281</v>
      </c>
      <c r="E61" s="22">
        <v>10</v>
      </c>
      <c r="F61" s="22">
        <f t="shared" si="4"/>
        <v>4</v>
      </c>
      <c r="G61" s="22">
        <f t="shared" si="6"/>
        <v>4</v>
      </c>
      <c r="H61" s="22">
        <f t="shared" si="6"/>
        <v>4</v>
      </c>
      <c r="I61" s="22">
        <f t="shared" si="6"/>
        <v>4</v>
      </c>
      <c r="J61" s="22">
        <f t="shared" si="6"/>
        <v>4</v>
      </c>
      <c r="K61" s="22">
        <f t="shared" si="6"/>
        <v>4</v>
      </c>
      <c r="L61" s="22">
        <f t="shared" si="6"/>
        <v>4</v>
      </c>
      <c r="M61" s="22">
        <f t="shared" si="6"/>
        <v>4</v>
      </c>
      <c r="N61" s="22">
        <f t="shared" si="6"/>
        <v>4</v>
      </c>
      <c r="O61" s="22">
        <f t="shared" si="6"/>
        <v>4</v>
      </c>
      <c r="P61" s="22">
        <f t="shared" si="6"/>
        <v>4</v>
      </c>
      <c r="Q61" s="22">
        <f t="shared" si="6"/>
        <v>4</v>
      </c>
      <c r="R61" s="42">
        <f>SUM(Table1[[#This Row],[Oct]:[September]])</f>
        <v>48</v>
      </c>
      <c r="S61" s="38">
        <f t="shared" si="1"/>
        <v>-186.18512270251281</v>
      </c>
      <c r="T61" s="37">
        <f>Table1[[#This Row],[Annual Demand]]/365</f>
        <v>0.13150684931506848</v>
      </c>
      <c r="U61" s="37">
        <f>Table1[[#This Row],[Daily Demand]]*Table1[[#This Row],[Lead Time (days)]]</f>
        <v>8.0219178082191771</v>
      </c>
      <c r="V61" s="37">
        <f>T61*AB61*SQRT(Table1[[#This Row],[Lead Time (days)]])</f>
        <v>0.88330714142856614</v>
      </c>
      <c r="W61" s="37">
        <f t="shared" si="2"/>
        <v>0.8</v>
      </c>
      <c r="X61" s="37">
        <f>Table1[[#This Row],[Demand during Lead Time]]+NORMSINV(W61)*V61</f>
        <v>8.7653278542120514</v>
      </c>
      <c r="Y61" s="43">
        <f t="shared" si="3"/>
        <v>0</v>
      </c>
      <c r="Z61" s="27">
        <v>-0.6</v>
      </c>
      <c r="AA61" s="22">
        <v>1</v>
      </c>
      <c r="AB61" s="22">
        <v>0.86</v>
      </c>
      <c r="AC61" s="22">
        <v>61</v>
      </c>
    </row>
    <row r="62" spans="1:29" x14ac:dyDescent="0.2">
      <c r="A62" s="25">
        <v>32369.281619072353</v>
      </c>
      <c r="B62" s="26">
        <v>9.7158765000000002</v>
      </c>
      <c r="C62" s="26">
        <v>137.46502042446252</v>
      </c>
      <c r="D62" s="26">
        <f>C62/Table1[[#This Row],[Std. Price ($)]]</f>
        <v>14.148494006121066</v>
      </c>
      <c r="E62" s="22">
        <v>10</v>
      </c>
      <c r="F62" s="22">
        <f t="shared" si="4"/>
        <v>12</v>
      </c>
      <c r="G62" s="22">
        <f t="shared" si="6"/>
        <v>12</v>
      </c>
      <c r="H62" s="22">
        <f t="shared" si="6"/>
        <v>12</v>
      </c>
      <c r="I62" s="22">
        <f t="shared" si="6"/>
        <v>12</v>
      </c>
      <c r="J62" s="22">
        <f t="shared" si="6"/>
        <v>12</v>
      </c>
      <c r="K62" s="22">
        <f t="shared" si="6"/>
        <v>12</v>
      </c>
      <c r="L62" s="22">
        <f t="shared" si="6"/>
        <v>12</v>
      </c>
      <c r="M62" s="22">
        <f t="shared" si="6"/>
        <v>12</v>
      </c>
      <c r="N62" s="22">
        <f t="shared" si="6"/>
        <v>12</v>
      </c>
      <c r="O62" s="22">
        <f t="shared" si="6"/>
        <v>12</v>
      </c>
      <c r="P62" s="22">
        <f t="shared" si="6"/>
        <v>12</v>
      </c>
      <c r="Q62" s="22">
        <f t="shared" si="6"/>
        <v>12</v>
      </c>
      <c r="R62" s="42">
        <f>SUM(Table1[[#This Row],[Oct]:[September]])</f>
        <v>144</v>
      </c>
      <c r="S62" s="38">
        <f t="shared" si="1"/>
        <v>129.85150599387893</v>
      </c>
      <c r="T62" s="37">
        <f>Table1[[#This Row],[Annual Demand]]/365</f>
        <v>0.39452054794520547</v>
      </c>
      <c r="U62" s="37">
        <f>Table1[[#This Row],[Daily Demand]]*Table1[[#This Row],[Lead Time (days)]]</f>
        <v>8.2849315068493148</v>
      </c>
      <c r="V62" s="37">
        <f>T62*AB62*SQRT(Table1[[#This Row],[Lead Time (days)]])</f>
        <v>2.9830684523876916</v>
      </c>
      <c r="W62" s="37">
        <f t="shared" si="2"/>
        <v>0.95</v>
      </c>
      <c r="X62" s="37">
        <f>Table1[[#This Row],[Demand during Lead Time]]+NORMSINV(W62)*V62</f>
        <v>13.191642470203721</v>
      </c>
      <c r="Y62" s="43">
        <f t="shared" si="3"/>
        <v>128.16836907265429</v>
      </c>
      <c r="Z62" s="27">
        <v>0.2</v>
      </c>
      <c r="AA62" s="22">
        <v>1</v>
      </c>
      <c r="AB62" s="22">
        <v>1.65</v>
      </c>
      <c r="AC62" s="22">
        <v>21</v>
      </c>
    </row>
    <row r="63" spans="1:29" x14ac:dyDescent="0.2">
      <c r="A63" s="25">
        <v>54570.822912430885</v>
      </c>
      <c r="B63" s="26">
        <v>8.1317181000000005</v>
      </c>
      <c r="C63" s="26">
        <v>2450</v>
      </c>
      <c r="D63" s="26">
        <f>C63/Table1[[#This Row],[Std. Price ($)]]</f>
        <v>301.28934253143871</v>
      </c>
      <c r="E63" s="22">
        <v>10</v>
      </c>
      <c r="F63" s="22">
        <f t="shared" si="4"/>
        <v>4</v>
      </c>
      <c r="G63" s="22">
        <f t="shared" si="6"/>
        <v>4</v>
      </c>
      <c r="H63" s="22">
        <f t="shared" si="6"/>
        <v>4</v>
      </c>
      <c r="I63" s="22">
        <f t="shared" si="6"/>
        <v>4</v>
      </c>
      <c r="J63" s="22">
        <f t="shared" si="6"/>
        <v>4</v>
      </c>
      <c r="K63" s="22">
        <f t="shared" si="6"/>
        <v>4</v>
      </c>
      <c r="L63" s="22">
        <f t="shared" si="6"/>
        <v>4</v>
      </c>
      <c r="M63" s="22">
        <f t="shared" si="6"/>
        <v>4</v>
      </c>
      <c r="N63" s="22">
        <f t="shared" si="6"/>
        <v>4</v>
      </c>
      <c r="O63" s="22">
        <f t="shared" si="6"/>
        <v>4</v>
      </c>
      <c r="P63" s="22">
        <f t="shared" si="6"/>
        <v>4</v>
      </c>
      <c r="Q63" s="22">
        <f t="shared" si="6"/>
        <v>4</v>
      </c>
      <c r="R63" s="42">
        <f>SUM(Table1[[#This Row],[Oct]:[September]])</f>
        <v>48</v>
      </c>
      <c r="S63" s="38">
        <f t="shared" si="1"/>
        <v>-253.28934253143871</v>
      </c>
      <c r="T63" s="37">
        <f>Table1[[#This Row],[Annual Demand]]/365</f>
        <v>0.13150684931506848</v>
      </c>
      <c r="U63" s="37">
        <f>Table1[[#This Row],[Daily Demand]]*Table1[[#This Row],[Lead Time (days)]]</f>
        <v>8.6794520547945204</v>
      </c>
      <c r="V63" s="37">
        <f>T63*AB63*SQRT(Table1[[#This Row],[Lead Time (days)]])</f>
        <v>1.1111013620806223</v>
      </c>
      <c r="W63" s="37">
        <f t="shared" si="2"/>
        <v>0.8</v>
      </c>
      <c r="X63" s="37">
        <f>Table1[[#This Row],[Demand during Lead Time]]+NORMSINV(W63)*V63</f>
        <v>9.6145785537733595</v>
      </c>
      <c r="Y63" s="43">
        <f t="shared" si="3"/>
        <v>0</v>
      </c>
      <c r="Z63" s="27">
        <v>-0.6</v>
      </c>
      <c r="AA63" s="22">
        <v>0.81</v>
      </c>
      <c r="AB63" s="22">
        <v>1.04</v>
      </c>
      <c r="AC63" s="22">
        <v>66</v>
      </c>
    </row>
    <row r="64" spans="1:29" x14ac:dyDescent="0.2">
      <c r="A64" s="25">
        <v>87416.072395658877</v>
      </c>
      <c r="B64" s="26">
        <v>7.6735130999999992</v>
      </c>
      <c r="C64" s="26">
        <v>680</v>
      </c>
      <c r="D64" s="26">
        <f>C64/Table1[[#This Row],[Std. Price ($)]]</f>
        <v>88.616516468838768</v>
      </c>
      <c r="E64" s="22">
        <v>10</v>
      </c>
      <c r="F64" s="22">
        <f t="shared" si="4"/>
        <v>6</v>
      </c>
      <c r="G64" s="22">
        <f t="shared" si="6"/>
        <v>6</v>
      </c>
      <c r="H64" s="22">
        <f t="shared" si="6"/>
        <v>6</v>
      </c>
      <c r="I64" s="22">
        <f t="shared" si="6"/>
        <v>6</v>
      </c>
      <c r="J64" s="22">
        <f t="shared" si="6"/>
        <v>6</v>
      </c>
      <c r="K64" s="22">
        <f t="shared" si="6"/>
        <v>6</v>
      </c>
      <c r="L64" s="22">
        <f t="shared" si="6"/>
        <v>6</v>
      </c>
      <c r="M64" s="22">
        <f t="shared" si="6"/>
        <v>6</v>
      </c>
      <c r="N64" s="22">
        <f t="shared" si="6"/>
        <v>6</v>
      </c>
      <c r="O64" s="22">
        <f t="shared" si="6"/>
        <v>6</v>
      </c>
      <c r="P64" s="22">
        <f t="shared" si="6"/>
        <v>6</v>
      </c>
      <c r="Q64" s="22">
        <f t="shared" si="6"/>
        <v>6</v>
      </c>
      <c r="R64" s="42">
        <f>SUM(Table1[[#This Row],[Oct]:[September]])</f>
        <v>72</v>
      </c>
      <c r="S64" s="38">
        <f t="shared" si="1"/>
        <v>-16.616516468838768</v>
      </c>
      <c r="T64" s="37">
        <f>Table1[[#This Row],[Annual Demand]]/365</f>
        <v>0.19726027397260273</v>
      </c>
      <c r="U64" s="37">
        <f>Table1[[#This Row],[Daily Demand]]*Table1[[#This Row],[Lead Time (days)]]</f>
        <v>2.1698630136986301</v>
      </c>
      <c r="V64" s="37">
        <f>T64*AB64*SQRT(Table1[[#This Row],[Lead Time (days)]])</f>
        <v>1.275764713879173</v>
      </c>
      <c r="W64" s="37">
        <f t="shared" si="2"/>
        <v>0.95</v>
      </c>
      <c r="X64" s="37">
        <f>Table1[[#This Row],[Demand during Lead Time]]+NORMSINV(W64)*V64</f>
        <v>4.2683092304594936</v>
      </c>
      <c r="Y64" s="43">
        <f t="shared" si="3"/>
        <v>0</v>
      </c>
      <c r="Z64" s="27">
        <v>-0.4</v>
      </c>
      <c r="AA64" s="22">
        <v>1</v>
      </c>
      <c r="AB64" s="22">
        <v>1.95</v>
      </c>
      <c r="AC64" s="22">
        <v>11</v>
      </c>
    </row>
    <row r="65" spans="1:29" x14ac:dyDescent="0.2">
      <c r="A65" s="25">
        <v>35550.826262362069</v>
      </c>
      <c r="B65" s="26">
        <v>11.3686089</v>
      </c>
      <c r="C65" s="26">
        <v>480.47437916230513</v>
      </c>
      <c r="D65" s="26">
        <f>C65/Table1[[#This Row],[Std. Price ($)]]</f>
        <v>42.263251677371464</v>
      </c>
      <c r="E65" s="22">
        <v>18</v>
      </c>
      <c r="F65" s="22">
        <f t="shared" si="4"/>
        <v>14.4</v>
      </c>
      <c r="G65" s="22">
        <f t="shared" si="6"/>
        <v>14.4</v>
      </c>
      <c r="H65" s="22">
        <f t="shared" si="6"/>
        <v>14.4</v>
      </c>
      <c r="I65" s="22">
        <f t="shared" si="6"/>
        <v>14.4</v>
      </c>
      <c r="J65" s="22">
        <f t="shared" si="6"/>
        <v>14.4</v>
      </c>
      <c r="K65" s="22">
        <f t="shared" si="6"/>
        <v>14.4</v>
      </c>
      <c r="L65" s="22">
        <f t="shared" si="6"/>
        <v>14.4</v>
      </c>
      <c r="M65" s="22">
        <f t="shared" si="6"/>
        <v>14.4</v>
      </c>
      <c r="N65" s="22">
        <f t="shared" si="6"/>
        <v>14.4</v>
      </c>
      <c r="O65" s="22">
        <f t="shared" si="6"/>
        <v>14.4</v>
      </c>
      <c r="P65" s="22">
        <f t="shared" si="6"/>
        <v>14.4</v>
      </c>
      <c r="Q65" s="22">
        <f t="shared" si="6"/>
        <v>14.4</v>
      </c>
      <c r="R65" s="42">
        <f>SUM(Table1[[#This Row],[Oct]:[September]])</f>
        <v>172.80000000000004</v>
      </c>
      <c r="S65" s="38">
        <f t="shared" si="1"/>
        <v>130.53674832262857</v>
      </c>
      <c r="T65" s="37">
        <f>Table1[[#This Row],[Annual Demand]]/365</f>
        <v>0.47342465753424667</v>
      </c>
      <c r="U65" s="37">
        <f>Table1[[#This Row],[Daily Demand]]*Table1[[#This Row],[Lead Time (days)]]</f>
        <v>14.202739726027399</v>
      </c>
      <c r="V65" s="37">
        <f>T65*AB65*SQRT(Table1[[#This Row],[Lead Time (days)]])</f>
        <v>5.0564546021079675</v>
      </c>
      <c r="W65" s="37">
        <f t="shared" si="2"/>
        <v>0.95</v>
      </c>
      <c r="X65" s="37">
        <f>Table1[[#This Row],[Demand during Lead Time]]+NORMSINV(W65)*V65</f>
        <v>22.519867417820151</v>
      </c>
      <c r="Y65" s="43">
        <f t="shared" si="3"/>
        <v>256.01956515305017</v>
      </c>
      <c r="Z65" s="27">
        <v>-0.2</v>
      </c>
      <c r="AA65" s="22">
        <v>1</v>
      </c>
      <c r="AB65" s="22">
        <v>1.95</v>
      </c>
      <c r="AC65" s="22">
        <v>30</v>
      </c>
    </row>
    <row r="66" spans="1:29" x14ac:dyDescent="0.2">
      <c r="A66" s="25">
        <v>58772.385511943859</v>
      </c>
      <c r="B66" s="26">
        <v>12.803963700000001</v>
      </c>
      <c r="C66" s="26">
        <v>69.196554268526668</v>
      </c>
      <c r="D66" s="26">
        <f>C66/Table1[[#This Row],[Std. Price ($)]]</f>
        <v>5.4043072824805547</v>
      </c>
      <c r="E66" s="22">
        <v>10</v>
      </c>
      <c r="F66" s="22">
        <f t="shared" si="4"/>
        <v>18</v>
      </c>
      <c r="G66" s="22">
        <f t="shared" si="6"/>
        <v>18</v>
      </c>
      <c r="H66" s="22">
        <f t="shared" si="6"/>
        <v>18</v>
      </c>
      <c r="I66" s="22">
        <f t="shared" si="6"/>
        <v>18</v>
      </c>
      <c r="J66" s="22">
        <f t="shared" si="6"/>
        <v>18</v>
      </c>
      <c r="K66" s="22">
        <f t="shared" si="6"/>
        <v>18</v>
      </c>
      <c r="L66" s="22">
        <f t="shared" si="6"/>
        <v>18</v>
      </c>
      <c r="M66" s="22">
        <f t="shared" si="6"/>
        <v>18</v>
      </c>
      <c r="N66" s="22">
        <f t="shared" si="6"/>
        <v>18</v>
      </c>
      <c r="O66" s="22">
        <f t="shared" si="6"/>
        <v>18</v>
      </c>
      <c r="P66" s="22">
        <f t="shared" si="6"/>
        <v>18</v>
      </c>
      <c r="Q66" s="22">
        <f t="shared" si="6"/>
        <v>18</v>
      </c>
      <c r="R66" s="42">
        <f>SUM(Table1[[#This Row],[Oct]:[September]])</f>
        <v>216</v>
      </c>
      <c r="S66" s="38">
        <f t="shared" si="1"/>
        <v>210.59569271751946</v>
      </c>
      <c r="T66" s="37">
        <f>Table1[[#This Row],[Annual Demand]]/365</f>
        <v>0.59178082191780823</v>
      </c>
      <c r="U66" s="37">
        <f>Table1[[#This Row],[Daily Demand]]*Table1[[#This Row],[Lead Time (days)]]</f>
        <v>6.5095890410958903</v>
      </c>
      <c r="V66" s="37">
        <f>T66*AB66*SQRT(Table1[[#This Row],[Lead Time (days)]])</f>
        <v>2.3552579333153965</v>
      </c>
      <c r="W66" s="37">
        <f t="shared" si="2"/>
        <v>0.8</v>
      </c>
      <c r="X66" s="37">
        <f>Table1[[#This Row],[Demand during Lead Time]]+NORMSINV(W66)*V66</f>
        <v>8.4918241283151872</v>
      </c>
      <c r="Y66" s="43">
        <f t="shared" si="3"/>
        <v>108.7290078857318</v>
      </c>
      <c r="Z66" s="27">
        <v>0.8</v>
      </c>
      <c r="AA66" s="22">
        <v>1</v>
      </c>
      <c r="AB66" s="22">
        <v>1.2</v>
      </c>
      <c r="AC66" s="22">
        <v>11</v>
      </c>
    </row>
    <row r="67" spans="1:29" x14ac:dyDescent="0.2">
      <c r="A67" s="25">
        <v>7436.8073142564326</v>
      </c>
      <c r="B67" s="26">
        <v>6.4020000000000001</v>
      </c>
      <c r="C67" s="26">
        <v>242.31584953261736</v>
      </c>
      <c r="D67" s="26">
        <f>C67/Table1[[#This Row],[Std. Price ($)]]</f>
        <v>37.850023357172347</v>
      </c>
      <c r="E67" s="22">
        <v>10</v>
      </c>
      <c r="F67" s="22">
        <f t="shared" si="4"/>
        <v>25</v>
      </c>
      <c r="G67" s="22">
        <f t="shared" si="6"/>
        <v>25</v>
      </c>
      <c r="H67" s="22">
        <f t="shared" si="6"/>
        <v>25</v>
      </c>
      <c r="I67" s="22">
        <f t="shared" si="6"/>
        <v>25</v>
      </c>
      <c r="J67" s="22">
        <f t="shared" si="6"/>
        <v>25</v>
      </c>
      <c r="K67" s="22">
        <f t="shared" si="6"/>
        <v>25</v>
      </c>
      <c r="L67" s="22">
        <f t="shared" si="6"/>
        <v>25</v>
      </c>
      <c r="M67" s="22">
        <f t="shared" si="6"/>
        <v>25</v>
      </c>
      <c r="N67" s="22">
        <f t="shared" si="6"/>
        <v>25</v>
      </c>
      <c r="O67" s="22">
        <f t="shared" si="6"/>
        <v>25</v>
      </c>
      <c r="P67" s="22">
        <f t="shared" si="6"/>
        <v>25</v>
      </c>
      <c r="Q67" s="22">
        <f t="shared" si="6"/>
        <v>25</v>
      </c>
      <c r="R67" s="42">
        <f>SUM(Table1[[#This Row],[Oct]:[September]])</f>
        <v>300</v>
      </c>
      <c r="S67" s="38">
        <f t="shared" ref="S67:S130" si="7">R67-D67</f>
        <v>262.14997664282765</v>
      </c>
      <c r="T67" s="37">
        <f>Table1[[#This Row],[Annual Demand]]/365</f>
        <v>0.82191780821917804</v>
      </c>
      <c r="U67" s="37">
        <f>Table1[[#This Row],[Daily Demand]]*Table1[[#This Row],[Lead Time (days)]]</f>
        <v>50.136986301369859</v>
      </c>
      <c r="V67" s="37">
        <f>T67*AB67*SQRT(Table1[[#This Row],[Lead Time (days)]])</f>
        <v>9.3081057781353262</v>
      </c>
      <c r="W67" s="37">
        <f t="shared" ref="W67:W130" si="8">IF(AB67&gt;1.5,0.95,0.8)</f>
        <v>0.8</v>
      </c>
      <c r="X67" s="37">
        <f>Table1[[#This Row],[Demand during Lead Time]]+NORMSINV(W67)*V67</f>
        <v>57.970885768591288</v>
      </c>
      <c r="Y67" s="43">
        <f t="shared" ref="Y67:Y130" si="9">IF(S67&gt;0,X67*B67,0)</f>
        <v>371.12961069052142</v>
      </c>
      <c r="Z67" s="27">
        <v>1.5</v>
      </c>
      <c r="AA67" s="22">
        <v>0.88</v>
      </c>
      <c r="AB67" s="22">
        <v>1.45</v>
      </c>
      <c r="AC67" s="22">
        <v>61</v>
      </c>
    </row>
    <row r="68" spans="1:29" x14ac:dyDescent="0.2">
      <c r="A68" s="25">
        <v>42197.03079931195</v>
      </c>
      <c r="B68" s="26">
        <v>5.3771553000000001</v>
      </c>
      <c r="C68" s="26">
        <v>115.54666002249998</v>
      </c>
      <c r="D68" s="26">
        <f>C68/Table1[[#This Row],[Std. Price ($)]]</f>
        <v>21.488436464258339</v>
      </c>
      <c r="E68" s="22">
        <v>10</v>
      </c>
      <c r="F68" s="22">
        <f t="shared" ref="F68:F131" si="10">$E68+$Z68*$E68</f>
        <v>25</v>
      </c>
      <c r="G68" s="22">
        <f t="shared" si="6"/>
        <v>25</v>
      </c>
      <c r="H68" s="22">
        <f t="shared" si="6"/>
        <v>25</v>
      </c>
      <c r="I68" s="22">
        <f t="shared" si="6"/>
        <v>25</v>
      </c>
      <c r="J68" s="22">
        <f t="shared" si="6"/>
        <v>25</v>
      </c>
      <c r="K68" s="22">
        <f t="shared" si="6"/>
        <v>25</v>
      </c>
      <c r="L68" s="22">
        <f t="shared" si="6"/>
        <v>25</v>
      </c>
      <c r="M68" s="22">
        <f t="shared" si="6"/>
        <v>25</v>
      </c>
      <c r="N68" s="22">
        <f t="shared" si="6"/>
        <v>25</v>
      </c>
      <c r="O68" s="22">
        <f t="shared" si="6"/>
        <v>25</v>
      </c>
      <c r="P68" s="22">
        <f t="shared" si="6"/>
        <v>25</v>
      </c>
      <c r="Q68" s="22">
        <f t="shared" si="6"/>
        <v>25</v>
      </c>
      <c r="R68" s="42">
        <f>SUM(Table1[[#This Row],[Oct]:[September]])</f>
        <v>300</v>
      </c>
      <c r="S68" s="38">
        <f t="shared" si="7"/>
        <v>278.51156353574169</v>
      </c>
      <c r="T68" s="37">
        <f>Table1[[#This Row],[Annual Demand]]/365</f>
        <v>0.82191780821917804</v>
      </c>
      <c r="U68" s="37">
        <f>Table1[[#This Row],[Daily Demand]]*Table1[[#This Row],[Lead Time (days)]]</f>
        <v>23.835616438356162</v>
      </c>
      <c r="V68" s="37">
        <f>T68*AB68*SQRT(Table1[[#This Row],[Lead Time (days)]])</f>
        <v>7.6130001109079561</v>
      </c>
      <c r="W68" s="37">
        <f t="shared" si="8"/>
        <v>0.95</v>
      </c>
      <c r="X68" s="37">
        <f>Table1[[#This Row],[Demand during Lead Time]]+NORMSINV(W68)*V68</f>
        <v>36.35788728276507</v>
      </c>
      <c r="Y68" s="43">
        <f t="shared" si="9"/>
        <v>195.5020062993228</v>
      </c>
      <c r="Z68" s="27">
        <v>1.5</v>
      </c>
      <c r="AA68" s="22">
        <v>0.75</v>
      </c>
      <c r="AB68" s="22">
        <v>1.72</v>
      </c>
      <c r="AC68" s="22">
        <v>29</v>
      </c>
    </row>
    <row r="69" spans="1:29" x14ac:dyDescent="0.2">
      <c r="A69" s="25">
        <v>65905.883814739136</v>
      </c>
      <c r="B69" s="26">
        <v>5.4384626999999996</v>
      </c>
      <c r="C69" s="26">
        <v>57.049940750199482</v>
      </c>
      <c r="D69" s="26">
        <f>C69/Table1[[#This Row],[Std. Price ($)]]</f>
        <v>10.49008587485568</v>
      </c>
      <c r="E69" s="22">
        <v>10</v>
      </c>
      <c r="F69" s="22">
        <f t="shared" si="10"/>
        <v>14</v>
      </c>
      <c r="G69" s="22">
        <f t="shared" si="6"/>
        <v>14</v>
      </c>
      <c r="H69" s="22">
        <f t="shared" si="6"/>
        <v>14</v>
      </c>
      <c r="I69" s="22">
        <f t="shared" si="6"/>
        <v>14</v>
      </c>
      <c r="J69" s="22">
        <f t="shared" si="6"/>
        <v>14</v>
      </c>
      <c r="K69" s="22">
        <f t="shared" si="6"/>
        <v>14</v>
      </c>
      <c r="L69" s="22">
        <f t="shared" si="6"/>
        <v>14</v>
      </c>
      <c r="M69" s="22">
        <f t="shared" si="6"/>
        <v>14</v>
      </c>
      <c r="N69" s="22">
        <f t="shared" si="6"/>
        <v>14</v>
      </c>
      <c r="O69" s="22">
        <f t="shared" si="6"/>
        <v>14</v>
      </c>
      <c r="P69" s="22">
        <f t="shared" si="6"/>
        <v>14</v>
      </c>
      <c r="Q69" s="22">
        <f t="shared" si="6"/>
        <v>14</v>
      </c>
      <c r="R69" s="42">
        <f>SUM(Table1[[#This Row],[Oct]:[September]])</f>
        <v>168</v>
      </c>
      <c r="S69" s="38">
        <f t="shared" si="7"/>
        <v>157.50991412514432</v>
      </c>
      <c r="T69" s="37">
        <f>Table1[[#This Row],[Annual Demand]]/365</f>
        <v>0.46027397260273972</v>
      </c>
      <c r="U69" s="37">
        <f>Table1[[#This Row],[Daily Demand]]*Table1[[#This Row],[Lead Time (days)]]</f>
        <v>7.3643835616438356</v>
      </c>
      <c r="V69" s="37">
        <f>T69*AB69*SQRT(Table1[[#This Row],[Lead Time (days)]])</f>
        <v>2.7616438356164386</v>
      </c>
      <c r="W69" s="37">
        <f t="shared" si="8"/>
        <v>0.8</v>
      </c>
      <c r="X69" s="37">
        <f>Table1[[#This Row],[Demand during Lead Time]]+NORMSINV(W69)*V69</f>
        <v>9.6886416532643782</v>
      </c>
      <c r="Y69" s="43">
        <f t="shared" si="9"/>
        <v>52.691316244944652</v>
      </c>
      <c r="Z69" s="27">
        <v>0.4</v>
      </c>
      <c r="AA69" s="22">
        <v>0.77</v>
      </c>
      <c r="AB69" s="22">
        <v>1.5</v>
      </c>
      <c r="AC69" s="22">
        <v>16</v>
      </c>
    </row>
    <row r="70" spans="1:29" x14ac:dyDescent="0.2">
      <c r="A70" s="25">
        <v>36205.111284001337</v>
      </c>
      <c r="B70" s="26">
        <v>29.849600000000002</v>
      </c>
      <c r="C70" s="26">
        <v>1016.4301731838484</v>
      </c>
      <c r="D70" s="26">
        <f>C70/Table1[[#This Row],[Std. Price ($)]]</f>
        <v>34.051718387645003</v>
      </c>
      <c r="E70" s="22">
        <v>58</v>
      </c>
      <c r="F70" s="22">
        <f t="shared" si="10"/>
        <v>34.799999999999997</v>
      </c>
      <c r="G70" s="22">
        <f t="shared" si="6"/>
        <v>34.799999999999997</v>
      </c>
      <c r="H70" s="22">
        <f t="shared" si="6"/>
        <v>34.799999999999997</v>
      </c>
      <c r="I70" s="22">
        <f t="shared" si="6"/>
        <v>34.799999999999997</v>
      </c>
      <c r="J70" s="22">
        <f t="shared" si="6"/>
        <v>34.799999999999997</v>
      </c>
      <c r="K70" s="22">
        <f t="shared" si="6"/>
        <v>34.799999999999997</v>
      </c>
      <c r="L70" s="22">
        <f t="shared" si="6"/>
        <v>34.799999999999997</v>
      </c>
      <c r="M70" s="22">
        <f t="shared" si="6"/>
        <v>34.799999999999997</v>
      </c>
      <c r="N70" s="22">
        <f t="shared" si="6"/>
        <v>34.799999999999997</v>
      </c>
      <c r="O70" s="22">
        <f t="shared" si="6"/>
        <v>34.799999999999997</v>
      </c>
      <c r="P70" s="22">
        <f t="shared" si="6"/>
        <v>34.799999999999997</v>
      </c>
      <c r="Q70" s="22">
        <f t="shared" si="6"/>
        <v>34.799999999999997</v>
      </c>
      <c r="R70" s="42">
        <f>SUM(Table1[[#This Row],[Oct]:[September]])</f>
        <v>417.60000000000008</v>
      </c>
      <c r="S70" s="38">
        <f t="shared" si="7"/>
        <v>383.54828161235508</v>
      </c>
      <c r="T70" s="37">
        <f>Table1[[#This Row],[Annual Demand]]/365</f>
        <v>1.1441095890410962</v>
      </c>
      <c r="U70" s="37">
        <f>Table1[[#This Row],[Daily Demand]]*Table1[[#This Row],[Lead Time (days)]]</f>
        <v>12.585205479452057</v>
      </c>
      <c r="V70" s="37">
        <f>T70*AB70*SQRT(Table1[[#This Row],[Lead Time (days)]])</f>
        <v>4.2499320930046727</v>
      </c>
      <c r="W70" s="37">
        <f t="shared" si="8"/>
        <v>0.8</v>
      </c>
      <c r="X70" s="37">
        <f>Table1[[#This Row],[Demand during Lead Time]]+NORMSINV(W70)*V70</f>
        <v>16.16203857016777</v>
      </c>
      <c r="Y70" s="43">
        <f t="shared" si="9"/>
        <v>482.43038650407988</v>
      </c>
      <c r="Z70" s="27">
        <v>-0.4</v>
      </c>
      <c r="AA70" s="22">
        <v>0.77</v>
      </c>
      <c r="AB70" s="22">
        <v>1.1200000000000001</v>
      </c>
      <c r="AC70" s="22">
        <v>11</v>
      </c>
    </row>
    <row r="71" spans="1:29" x14ac:dyDescent="0.2">
      <c r="A71" s="25">
        <v>92629.190022500523</v>
      </c>
      <c r="B71" s="26">
        <v>9.8304512000000006</v>
      </c>
      <c r="C71" s="26">
        <v>1266.9498710602393</v>
      </c>
      <c r="D71" s="26">
        <f>C71/Table1[[#This Row],[Std. Price ($)]]</f>
        <v>128.88013431776551</v>
      </c>
      <c r="E71" s="22">
        <v>268</v>
      </c>
      <c r="F71" s="22">
        <f t="shared" si="10"/>
        <v>107.20000000000002</v>
      </c>
      <c r="G71" s="22">
        <f t="shared" si="6"/>
        <v>107.20000000000002</v>
      </c>
      <c r="H71" s="22">
        <f t="shared" si="6"/>
        <v>107.20000000000002</v>
      </c>
      <c r="I71" s="22">
        <f t="shared" si="6"/>
        <v>107.20000000000002</v>
      </c>
      <c r="J71" s="22">
        <f t="shared" si="6"/>
        <v>107.20000000000002</v>
      </c>
      <c r="K71" s="22">
        <f t="shared" si="6"/>
        <v>107.20000000000002</v>
      </c>
      <c r="L71" s="22">
        <f t="shared" si="6"/>
        <v>107.20000000000002</v>
      </c>
      <c r="M71" s="22">
        <f t="shared" si="6"/>
        <v>107.20000000000002</v>
      </c>
      <c r="N71" s="22">
        <f t="shared" si="6"/>
        <v>107.20000000000002</v>
      </c>
      <c r="O71" s="22">
        <f t="shared" si="6"/>
        <v>107.20000000000002</v>
      </c>
      <c r="P71" s="22">
        <f t="shared" si="6"/>
        <v>107.20000000000002</v>
      </c>
      <c r="Q71" s="22">
        <f t="shared" si="6"/>
        <v>107.20000000000002</v>
      </c>
      <c r="R71" s="42">
        <f>SUM(Table1[[#This Row],[Oct]:[September]])</f>
        <v>1286.4000000000003</v>
      </c>
      <c r="S71" s="38">
        <f t="shared" si="7"/>
        <v>1157.5198656822349</v>
      </c>
      <c r="T71" s="37">
        <f>Table1[[#This Row],[Annual Demand]]/365</f>
        <v>3.5243835616438366</v>
      </c>
      <c r="U71" s="37">
        <f>Table1[[#This Row],[Daily Demand]]*Table1[[#This Row],[Lead Time (days)]]</f>
        <v>56.390136986301385</v>
      </c>
      <c r="V71" s="37">
        <f>T71*AB71*SQRT(Table1[[#This Row],[Lead Time (days)]])</f>
        <v>11.559978082191783</v>
      </c>
      <c r="W71" s="37">
        <f t="shared" si="8"/>
        <v>0.8</v>
      </c>
      <c r="X71" s="37">
        <f>Table1[[#This Row],[Demand during Lead Time]]+NORMSINV(W71)*V71</f>
        <v>66.119259999911492</v>
      </c>
      <c r="Y71" s="43">
        <f t="shared" si="9"/>
        <v>649.98215880924192</v>
      </c>
      <c r="Z71" s="27">
        <v>-0.6</v>
      </c>
      <c r="AA71" s="22">
        <v>0.77</v>
      </c>
      <c r="AB71" s="22">
        <v>0.82</v>
      </c>
      <c r="AC71" s="22">
        <v>16</v>
      </c>
    </row>
    <row r="72" spans="1:29" x14ac:dyDescent="0.2">
      <c r="A72" s="25">
        <v>14400.806892806084</v>
      </c>
      <c r="B72" s="26">
        <v>8.0211071999999994</v>
      </c>
      <c r="C72" s="26">
        <v>458.55718434731619</v>
      </c>
      <c r="D72" s="26">
        <f>C72/Table1[[#This Row],[Std. Price ($)]]</f>
        <v>57.168813844965968</v>
      </c>
      <c r="E72" s="22">
        <v>138</v>
      </c>
      <c r="F72" s="22">
        <f t="shared" si="10"/>
        <v>303.60000000000002</v>
      </c>
      <c r="G72" s="22">
        <f t="shared" si="6"/>
        <v>303.60000000000002</v>
      </c>
      <c r="H72" s="22">
        <f t="shared" si="6"/>
        <v>303.60000000000002</v>
      </c>
      <c r="I72" s="22">
        <f t="shared" si="6"/>
        <v>303.60000000000002</v>
      </c>
      <c r="J72" s="22">
        <f t="shared" si="6"/>
        <v>303.60000000000002</v>
      </c>
      <c r="K72" s="22">
        <f t="shared" si="6"/>
        <v>303.60000000000002</v>
      </c>
      <c r="L72" s="22">
        <f t="shared" si="6"/>
        <v>303.60000000000002</v>
      </c>
      <c r="M72" s="22">
        <f t="shared" si="6"/>
        <v>303.60000000000002</v>
      </c>
      <c r="N72" s="22">
        <f t="shared" si="6"/>
        <v>303.60000000000002</v>
      </c>
      <c r="O72" s="22">
        <f t="shared" si="6"/>
        <v>303.60000000000002</v>
      </c>
      <c r="P72" s="22">
        <f t="shared" si="6"/>
        <v>303.60000000000002</v>
      </c>
      <c r="Q72" s="22">
        <f t="shared" si="6"/>
        <v>303.60000000000002</v>
      </c>
      <c r="R72" s="42">
        <f>SUM(Table1[[#This Row],[Oct]:[September]])</f>
        <v>3643.1999999999994</v>
      </c>
      <c r="S72" s="38">
        <f t="shared" si="7"/>
        <v>3586.0311861550335</v>
      </c>
      <c r="T72" s="37">
        <f>Table1[[#This Row],[Annual Demand]]/365</f>
        <v>9.9813698630136969</v>
      </c>
      <c r="U72" s="37">
        <f>Table1[[#This Row],[Daily Demand]]*Table1[[#This Row],[Lead Time (days)]]</f>
        <v>109.79506849315067</v>
      </c>
      <c r="V72" s="37">
        <f>T72*AB72*SQRT(Table1[[#This Row],[Lead Time (days)]])</f>
        <v>27.145656158089555</v>
      </c>
      <c r="W72" s="37">
        <f t="shared" si="8"/>
        <v>0.8</v>
      </c>
      <c r="X72" s="37">
        <f>Table1[[#This Row],[Demand during Lead Time]]+NORMSINV(W72)*V72</f>
        <v>132.64142911506818</v>
      </c>
      <c r="Y72" s="43">
        <f t="shared" si="9"/>
        <v>1063.9311220931629</v>
      </c>
      <c r="Z72" s="27">
        <v>1.2</v>
      </c>
      <c r="AA72" s="22">
        <v>0.77</v>
      </c>
      <c r="AB72" s="22">
        <v>0.82</v>
      </c>
      <c r="AC72" s="22">
        <v>11</v>
      </c>
    </row>
    <row r="73" spans="1:29" x14ac:dyDescent="0.2">
      <c r="A73" s="25">
        <v>20418.927318283662</v>
      </c>
      <c r="B73" s="26">
        <v>41.027366399999998</v>
      </c>
      <c r="C73" s="26">
        <v>1492.006203976098</v>
      </c>
      <c r="D73" s="26">
        <f>C73/Table1[[#This Row],[Std. Price ($)]]</f>
        <v>36.366121808298622</v>
      </c>
      <c r="E73" s="22">
        <v>18</v>
      </c>
      <c r="F73" s="22">
        <f t="shared" si="10"/>
        <v>10.8</v>
      </c>
      <c r="G73" s="22">
        <f t="shared" si="6"/>
        <v>10.8</v>
      </c>
      <c r="H73" s="22">
        <f t="shared" si="6"/>
        <v>10.8</v>
      </c>
      <c r="I73" s="22">
        <f t="shared" si="6"/>
        <v>10.8</v>
      </c>
      <c r="J73" s="22">
        <f t="shared" si="6"/>
        <v>10.8</v>
      </c>
      <c r="K73" s="22">
        <f t="shared" si="6"/>
        <v>10.8</v>
      </c>
      <c r="L73" s="22">
        <f t="shared" si="6"/>
        <v>10.8</v>
      </c>
      <c r="M73" s="22">
        <f t="shared" si="6"/>
        <v>10.8</v>
      </c>
      <c r="N73" s="22">
        <f t="shared" si="6"/>
        <v>10.8</v>
      </c>
      <c r="O73" s="22">
        <f t="shared" si="6"/>
        <v>10.8</v>
      </c>
      <c r="P73" s="22">
        <f t="shared" si="6"/>
        <v>10.8</v>
      </c>
      <c r="Q73" s="22">
        <f t="shared" si="6"/>
        <v>10.8</v>
      </c>
      <c r="R73" s="42">
        <f>SUM(Table1[[#This Row],[Oct]:[September]])</f>
        <v>129.6</v>
      </c>
      <c r="S73" s="38">
        <f t="shared" si="7"/>
        <v>93.233878191701365</v>
      </c>
      <c r="T73" s="37">
        <f>Table1[[#This Row],[Annual Demand]]/365</f>
        <v>0.35506849315068489</v>
      </c>
      <c r="U73" s="37">
        <f>Table1[[#This Row],[Daily Demand]]*Table1[[#This Row],[Lead Time (days)]]</f>
        <v>10.652054794520547</v>
      </c>
      <c r="V73" s="37">
        <f>T73*AB73*SQRT(Table1[[#This Row],[Lead Time (days)]])</f>
        <v>4.1035073886337718</v>
      </c>
      <c r="W73" s="37">
        <f t="shared" si="8"/>
        <v>0.95</v>
      </c>
      <c r="X73" s="37">
        <f>Table1[[#This Row],[Demand during Lead Time]]+NORMSINV(W73)*V73</f>
        <v>17.401723805936967</v>
      </c>
      <c r="Y73" s="43">
        <f t="shared" si="9"/>
        <v>713.94689857777848</v>
      </c>
      <c r="Z73" s="27">
        <v>-0.4</v>
      </c>
      <c r="AA73" s="22">
        <v>0.77</v>
      </c>
      <c r="AB73" s="22">
        <v>2.11</v>
      </c>
      <c r="AC73" s="22">
        <v>30</v>
      </c>
    </row>
    <row r="74" spans="1:29" x14ac:dyDescent="0.2">
      <c r="A74" s="25">
        <v>69313.078215297952</v>
      </c>
      <c r="B74" s="26">
        <v>9.0898175999999999</v>
      </c>
      <c r="C74" s="26">
        <v>4627.2714782202211</v>
      </c>
      <c r="D74" s="26">
        <f>C74/Table1[[#This Row],[Std. Price ($)]]</f>
        <v>509.06098250202746</v>
      </c>
      <c r="E74" s="22">
        <v>82</v>
      </c>
      <c r="F74" s="22">
        <f t="shared" si="10"/>
        <v>49.199999999999996</v>
      </c>
      <c r="G74" s="22">
        <f t="shared" si="6"/>
        <v>49.199999999999996</v>
      </c>
      <c r="H74" s="22">
        <f t="shared" si="6"/>
        <v>49.199999999999996</v>
      </c>
      <c r="I74" s="22">
        <f t="shared" si="6"/>
        <v>49.199999999999996</v>
      </c>
      <c r="J74" s="22">
        <f t="shared" si="6"/>
        <v>49.199999999999996</v>
      </c>
      <c r="K74" s="22">
        <f t="shared" si="6"/>
        <v>49.199999999999996</v>
      </c>
      <c r="L74" s="22">
        <f t="shared" si="6"/>
        <v>49.199999999999996</v>
      </c>
      <c r="M74" s="22">
        <f t="shared" si="6"/>
        <v>49.199999999999996</v>
      </c>
      <c r="N74" s="22">
        <f t="shared" si="6"/>
        <v>49.199999999999996</v>
      </c>
      <c r="O74" s="22">
        <f t="shared" si="6"/>
        <v>49.199999999999996</v>
      </c>
      <c r="P74" s="22">
        <f t="shared" si="6"/>
        <v>49.199999999999996</v>
      </c>
      <c r="Q74" s="22">
        <f t="shared" si="6"/>
        <v>49.199999999999996</v>
      </c>
      <c r="R74" s="42">
        <f>SUM(Table1[[#This Row],[Oct]:[September]])</f>
        <v>590.4</v>
      </c>
      <c r="S74" s="38">
        <f t="shared" si="7"/>
        <v>81.33901749797252</v>
      </c>
      <c r="T74" s="37">
        <f>Table1[[#This Row],[Annual Demand]]/365</f>
        <v>1.6175342465753424</v>
      </c>
      <c r="U74" s="37">
        <f>Table1[[#This Row],[Daily Demand]]*Table1[[#This Row],[Lead Time (days)]]</f>
        <v>150.43068493150685</v>
      </c>
      <c r="V74" s="37">
        <f>T74*AB74*SQRT(Table1[[#This Row],[Lead Time (days)]])</f>
        <v>25.114285942348729</v>
      </c>
      <c r="W74" s="37">
        <f t="shared" si="8"/>
        <v>0.95</v>
      </c>
      <c r="X74" s="37">
        <f>Table1[[#This Row],[Demand during Lead Time]]+NORMSINV(W74)*V74</f>
        <v>191.74000925207551</v>
      </c>
      <c r="Y74" s="43">
        <f t="shared" si="9"/>
        <v>1742.8817107236787</v>
      </c>
      <c r="Z74" s="27">
        <v>-0.4</v>
      </c>
      <c r="AA74" s="22">
        <v>0.77</v>
      </c>
      <c r="AB74" s="22">
        <v>1.61</v>
      </c>
      <c r="AC74" s="22">
        <v>93</v>
      </c>
    </row>
    <row r="75" spans="1:29" x14ac:dyDescent="0.2">
      <c r="A75" s="25">
        <v>98329.550937801963</v>
      </c>
      <c r="B75" s="26">
        <v>14.396505600000001</v>
      </c>
      <c r="C75" s="26">
        <v>1237.2644842765626</v>
      </c>
      <c r="D75" s="26">
        <f>C75/Table1[[#This Row],[Std. Price ($)]]</f>
        <v>85.942000000094637</v>
      </c>
      <c r="E75" s="22">
        <v>42</v>
      </c>
      <c r="F75" s="22">
        <f t="shared" si="10"/>
        <v>92.4</v>
      </c>
      <c r="G75" s="22">
        <f t="shared" si="6"/>
        <v>92.4</v>
      </c>
      <c r="H75" s="22">
        <f t="shared" si="6"/>
        <v>92.4</v>
      </c>
      <c r="I75" s="22">
        <f t="shared" si="6"/>
        <v>92.4</v>
      </c>
      <c r="J75" s="22">
        <f t="shared" si="6"/>
        <v>92.4</v>
      </c>
      <c r="K75" s="22">
        <f t="shared" si="6"/>
        <v>92.4</v>
      </c>
      <c r="L75" s="22">
        <f t="shared" si="6"/>
        <v>92.4</v>
      </c>
      <c r="M75" s="22">
        <f t="shared" si="6"/>
        <v>92.4</v>
      </c>
      <c r="N75" s="22">
        <f t="shared" si="6"/>
        <v>92.4</v>
      </c>
      <c r="O75" s="22">
        <f t="shared" si="6"/>
        <v>92.4</v>
      </c>
      <c r="P75" s="22">
        <f t="shared" si="6"/>
        <v>92.4</v>
      </c>
      <c r="Q75" s="22">
        <f t="shared" si="6"/>
        <v>92.4</v>
      </c>
      <c r="R75" s="42">
        <f>SUM(Table1[[#This Row],[Oct]:[September]])</f>
        <v>1108.8</v>
      </c>
      <c r="S75" s="38">
        <f t="shared" si="7"/>
        <v>1022.8579999999054</v>
      </c>
      <c r="T75" s="37">
        <f>Table1[[#This Row],[Annual Demand]]/365</f>
        <v>3.037808219178082</v>
      </c>
      <c r="U75" s="37">
        <f>Table1[[#This Row],[Daily Demand]]*Table1[[#This Row],[Lead Time (days)]]</f>
        <v>185.30630136986301</v>
      </c>
      <c r="V75" s="37">
        <f>T75*AB75*SQRT(Table1[[#This Row],[Lead Time (days)]])</f>
        <v>23.014259439523116</v>
      </c>
      <c r="W75" s="37">
        <f t="shared" si="8"/>
        <v>0.8</v>
      </c>
      <c r="X75" s="37">
        <f>Table1[[#This Row],[Demand during Lead Time]]+NORMSINV(W75)*V75</f>
        <v>204.67559078912154</v>
      </c>
      <c r="Y75" s="43">
        <f t="shared" si="9"/>
        <v>2946.6132889788969</v>
      </c>
      <c r="Z75" s="27">
        <v>1.2</v>
      </c>
      <c r="AA75" s="22">
        <v>0.77</v>
      </c>
      <c r="AB75" s="22">
        <v>0.97</v>
      </c>
      <c r="AC75" s="22">
        <v>61</v>
      </c>
    </row>
    <row r="76" spans="1:29" x14ac:dyDescent="0.2">
      <c r="A76" s="25">
        <v>76231.033416619015</v>
      </c>
      <c r="B76" s="26">
        <v>19.982668799999999</v>
      </c>
      <c r="C76" s="26">
        <v>452.3846667023534</v>
      </c>
      <c r="D76" s="26">
        <f>C76/Table1[[#This Row],[Std. Price ($)]]</f>
        <v>22.638851258063859</v>
      </c>
      <c r="E76" s="22">
        <v>26</v>
      </c>
      <c r="F76" s="22">
        <f t="shared" si="10"/>
        <v>39</v>
      </c>
      <c r="G76" s="22">
        <f t="shared" si="6"/>
        <v>39</v>
      </c>
      <c r="H76" s="22">
        <f t="shared" si="6"/>
        <v>39</v>
      </c>
      <c r="I76" s="22">
        <f t="shared" si="6"/>
        <v>39</v>
      </c>
      <c r="J76" s="22">
        <f t="shared" si="6"/>
        <v>39</v>
      </c>
      <c r="K76" s="22">
        <f t="shared" si="6"/>
        <v>39</v>
      </c>
      <c r="L76" s="22">
        <f t="shared" si="6"/>
        <v>39</v>
      </c>
      <c r="M76" s="22">
        <f t="shared" si="6"/>
        <v>39</v>
      </c>
      <c r="N76" s="22">
        <f t="shared" si="6"/>
        <v>39</v>
      </c>
      <c r="O76" s="22">
        <f t="shared" si="6"/>
        <v>39</v>
      </c>
      <c r="P76" s="22">
        <f t="shared" si="6"/>
        <v>39</v>
      </c>
      <c r="Q76" s="22">
        <f t="shared" si="6"/>
        <v>39</v>
      </c>
      <c r="R76" s="42">
        <f>SUM(Table1[[#This Row],[Oct]:[September]])</f>
        <v>468</v>
      </c>
      <c r="S76" s="38">
        <f t="shared" si="7"/>
        <v>445.36114874193612</v>
      </c>
      <c r="T76" s="37">
        <f>Table1[[#This Row],[Annual Demand]]/365</f>
        <v>1.2821917808219179</v>
      </c>
      <c r="U76" s="37">
        <f>Table1[[#This Row],[Daily Demand]]*Table1[[#This Row],[Lead Time (days)]]</f>
        <v>14.104109589041096</v>
      </c>
      <c r="V76" s="37">
        <f>T76*AB76*SQRT(Table1[[#This Row],[Lead Time (days)]])</f>
        <v>8.5050980925278203</v>
      </c>
      <c r="W76" s="37">
        <f t="shared" si="8"/>
        <v>0.95</v>
      </c>
      <c r="X76" s="37">
        <f>Table1[[#This Row],[Demand during Lead Time]]+NORMSINV(W76)*V76</f>
        <v>28.093751034113524</v>
      </c>
      <c r="Y76" s="43">
        <f t="shared" si="9"/>
        <v>561.388122264348</v>
      </c>
      <c r="Z76" s="27">
        <v>0.5</v>
      </c>
      <c r="AA76" s="22">
        <v>0.77</v>
      </c>
      <c r="AB76" s="22">
        <v>2</v>
      </c>
      <c r="AC76" s="22">
        <v>11</v>
      </c>
    </row>
    <row r="77" spans="1:29" x14ac:dyDescent="0.2">
      <c r="A77" s="25">
        <v>81537.969013211579</v>
      </c>
      <c r="B77" s="26">
        <v>8.0640000000000001</v>
      </c>
      <c r="C77" s="26">
        <v>404.29619216971673</v>
      </c>
      <c r="D77" s="26">
        <f>C77/Table1[[#This Row],[Std. Price ($)]]</f>
        <v>50.135936528982732</v>
      </c>
      <c r="E77" s="22">
        <v>130</v>
      </c>
      <c r="F77" s="22">
        <f t="shared" si="10"/>
        <v>182</v>
      </c>
      <c r="G77" s="22">
        <f t="shared" si="6"/>
        <v>182</v>
      </c>
      <c r="H77" s="22">
        <f t="shared" si="6"/>
        <v>182</v>
      </c>
      <c r="I77" s="22">
        <f t="shared" si="6"/>
        <v>182</v>
      </c>
      <c r="J77" s="22">
        <f t="shared" si="6"/>
        <v>182</v>
      </c>
      <c r="K77" s="22">
        <f t="shared" si="6"/>
        <v>182</v>
      </c>
      <c r="L77" s="22">
        <f t="shared" si="6"/>
        <v>182</v>
      </c>
      <c r="M77" s="22">
        <f t="shared" si="6"/>
        <v>182</v>
      </c>
      <c r="N77" s="22">
        <f t="shared" si="6"/>
        <v>182</v>
      </c>
      <c r="O77" s="22">
        <f t="shared" si="6"/>
        <v>182</v>
      </c>
      <c r="P77" s="22">
        <f t="shared" si="6"/>
        <v>182</v>
      </c>
      <c r="Q77" s="22">
        <f t="shared" si="6"/>
        <v>182</v>
      </c>
      <c r="R77" s="42">
        <f>SUM(Table1[[#This Row],[Oct]:[September]])</f>
        <v>2184</v>
      </c>
      <c r="S77" s="38">
        <f t="shared" si="7"/>
        <v>2133.8640634710173</v>
      </c>
      <c r="T77" s="37">
        <f>Table1[[#This Row],[Annual Demand]]/365</f>
        <v>5.9835616438356167</v>
      </c>
      <c r="U77" s="37">
        <f>Table1[[#This Row],[Daily Demand]]*Table1[[#This Row],[Lead Time (days)]]</f>
        <v>65.819178082191783</v>
      </c>
      <c r="V77" s="37">
        <f>T77*AB77*SQRT(Table1[[#This Row],[Lead Time (days)]])</f>
        <v>14.883921661923685</v>
      </c>
      <c r="W77" s="37">
        <f t="shared" si="8"/>
        <v>0.8</v>
      </c>
      <c r="X77" s="37">
        <f>Table1[[#This Row],[Demand during Lead Time]]+NORMSINV(W77)*V77</f>
        <v>78.345802591702622</v>
      </c>
      <c r="Y77" s="43">
        <f t="shared" si="9"/>
        <v>631.78055209948991</v>
      </c>
      <c r="Z77" s="27">
        <v>0.4</v>
      </c>
      <c r="AA77" s="22">
        <v>0.77</v>
      </c>
      <c r="AB77" s="22">
        <v>0.75</v>
      </c>
      <c r="AC77" s="22">
        <v>11</v>
      </c>
    </row>
    <row r="78" spans="1:29" x14ac:dyDescent="0.2">
      <c r="A78" s="25">
        <v>848.08094534086774</v>
      </c>
      <c r="B78" s="26">
        <v>5.8013952</v>
      </c>
      <c r="C78" s="26">
        <v>4235.9016597287446</v>
      </c>
      <c r="D78" s="26">
        <f>C78/Table1[[#This Row],[Std. Price ($)]]</f>
        <v>730.15223298849639</v>
      </c>
      <c r="E78" s="22">
        <v>470</v>
      </c>
      <c r="F78" s="22">
        <f t="shared" si="10"/>
        <v>1034</v>
      </c>
      <c r="G78" s="22">
        <f t="shared" si="6"/>
        <v>1034</v>
      </c>
      <c r="H78" s="22">
        <f t="shared" si="6"/>
        <v>1034</v>
      </c>
      <c r="I78" s="22">
        <f t="shared" si="6"/>
        <v>1034</v>
      </c>
      <c r="J78" s="22">
        <f t="shared" si="6"/>
        <v>1034</v>
      </c>
      <c r="K78" s="22">
        <f t="shared" si="6"/>
        <v>1034</v>
      </c>
      <c r="L78" s="22">
        <f t="shared" si="6"/>
        <v>1034</v>
      </c>
      <c r="M78" s="22">
        <f t="shared" si="6"/>
        <v>1034</v>
      </c>
      <c r="N78" s="22">
        <f t="shared" si="6"/>
        <v>1034</v>
      </c>
      <c r="O78" s="22">
        <f t="shared" si="6"/>
        <v>1034</v>
      </c>
      <c r="P78" s="22">
        <f t="shared" si="6"/>
        <v>1034</v>
      </c>
      <c r="Q78" s="22">
        <f t="shared" si="6"/>
        <v>1034</v>
      </c>
      <c r="R78" s="42">
        <f>SUM(Table1[[#This Row],[Oct]:[September]])</f>
        <v>12408</v>
      </c>
      <c r="S78" s="38">
        <f t="shared" si="7"/>
        <v>11677.847767011504</v>
      </c>
      <c r="T78" s="37">
        <f>Table1[[#This Row],[Annual Demand]]/365</f>
        <v>33.994520547945207</v>
      </c>
      <c r="U78" s="37">
        <f>Table1[[#This Row],[Daily Demand]]*Table1[[#This Row],[Lead Time (days)]]</f>
        <v>917.85205479452054</v>
      </c>
      <c r="V78" s="37">
        <f>T78*AB78*SQRT(Table1[[#This Row],[Lead Time (days)]])</f>
        <v>229.63292339514263</v>
      </c>
      <c r="W78" s="37">
        <f t="shared" si="8"/>
        <v>0.8</v>
      </c>
      <c r="X78" s="37">
        <f>Table1[[#This Row],[Demand during Lead Time]]+NORMSINV(W78)*V78</f>
        <v>1111.1159990512951</v>
      </c>
      <c r="Y78" s="43">
        <f t="shared" si="9"/>
        <v>6446.0230235393883</v>
      </c>
      <c r="Z78" s="27">
        <v>1.2</v>
      </c>
      <c r="AA78" s="22">
        <v>0.77</v>
      </c>
      <c r="AB78" s="22">
        <v>1.3</v>
      </c>
      <c r="AC78" s="22">
        <v>27</v>
      </c>
    </row>
    <row r="79" spans="1:29" x14ac:dyDescent="0.2">
      <c r="A79" s="25">
        <v>5869.5934434239598</v>
      </c>
      <c r="B79" s="26">
        <v>25.6</v>
      </c>
      <c r="C79" s="26">
        <v>239.57190925859766</v>
      </c>
      <c r="D79" s="26">
        <f>C79/Table1[[#This Row],[Std. Price ($)]]</f>
        <v>9.3582777054139701</v>
      </c>
      <c r="E79" s="22">
        <v>18</v>
      </c>
      <c r="F79" s="22">
        <f t="shared" si="10"/>
        <v>25.2</v>
      </c>
      <c r="G79" s="22">
        <f t="shared" si="6"/>
        <v>25.2</v>
      </c>
      <c r="H79" s="22">
        <f t="shared" si="6"/>
        <v>25.2</v>
      </c>
      <c r="I79" s="22">
        <f t="shared" si="6"/>
        <v>25.2</v>
      </c>
      <c r="J79" s="22">
        <f t="shared" si="6"/>
        <v>25.2</v>
      </c>
      <c r="K79" s="22">
        <f t="shared" si="6"/>
        <v>25.2</v>
      </c>
      <c r="L79" s="22">
        <f t="shared" si="6"/>
        <v>25.2</v>
      </c>
      <c r="M79" s="22">
        <f t="shared" si="6"/>
        <v>25.2</v>
      </c>
      <c r="N79" s="22">
        <f t="shared" si="6"/>
        <v>25.2</v>
      </c>
      <c r="O79" s="22">
        <f t="shared" si="6"/>
        <v>25.2</v>
      </c>
      <c r="P79" s="22">
        <f t="shared" si="6"/>
        <v>25.2</v>
      </c>
      <c r="Q79" s="22">
        <f t="shared" si="6"/>
        <v>25.2</v>
      </c>
      <c r="R79" s="42">
        <f>SUM(Table1[[#This Row],[Oct]:[September]])</f>
        <v>302.39999999999992</v>
      </c>
      <c r="S79" s="38">
        <f t="shared" si="7"/>
        <v>293.04172229458595</v>
      </c>
      <c r="T79" s="37">
        <f>Table1[[#This Row],[Annual Demand]]/365</f>
        <v>0.82849315068493123</v>
      </c>
      <c r="U79" s="37">
        <f>Table1[[#This Row],[Daily Demand]]*Table1[[#This Row],[Lead Time (days)]]</f>
        <v>9.1134246575342441</v>
      </c>
      <c r="V79" s="37">
        <f>T79*AB79*SQRT(Table1[[#This Row],[Lead Time (days)]])</f>
        <v>3.2149270789755144</v>
      </c>
      <c r="W79" s="37">
        <f t="shared" si="8"/>
        <v>0.8</v>
      </c>
      <c r="X79" s="37">
        <f>Table1[[#This Row],[Demand during Lead Time]]+NORMSINV(W79)*V79</f>
        <v>11.819175551588584</v>
      </c>
      <c r="Y79" s="43">
        <f t="shared" si="9"/>
        <v>302.57089412066779</v>
      </c>
      <c r="Z79" s="27">
        <v>0.4</v>
      </c>
      <c r="AA79" s="22">
        <v>0.77</v>
      </c>
      <c r="AB79" s="22">
        <v>1.17</v>
      </c>
      <c r="AC79" s="22">
        <v>11</v>
      </c>
    </row>
    <row r="80" spans="1:29" x14ac:dyDescent="0.2">
      <c r="A80" s="25">
        <v>57416.495808418287</v>
      </c>
      <c r="B80" s="26">
        <v>9.8334463999999997</v>
      </c>
      <c r="C80" s="26">
        <v>1261.5865661343669</v>
      </c>
      <c r="D80" s="26">
        <f>C80/Table1[[#This Row],[Std. Price ($)]]</f>
        <v>128.2954637485355</v>
      </c>
      <c r="E80" s="22">
        <v>340</v>
      </c>
      <c r="F80" s="22">
        <f t="shared" si="10"/>
        <v>204</v>
      </c>
      <c r="G80" s="22">
        <f t="shared" si="6"/>
        <v>204</v>
      </c>
      <c r="H80" s="22">
        <f t="shared" si="6"/>
        <v>204</v>
      </c>
      <c r="I80" s="22">
        <f t="shared" si="6"/>
        <v>204</v>
      </c>
      <c r="J80" s="22">
        <f t="shared" si="6"/>
        <v>204</v>
      </c>
      <c r="K80" s="22">
        <f t="shared" si="6"/>
        <v>204</v>
      </c>
      <c r="L80" s="22">
        <f t="shared" si="6"/>
        <v>204</v>
      </c>
      <c r="M80" s="22">
        <f t="shared" si="6"/>
        <v>204</v>
      </c>
      <c r="N80" s="22">
        <f t="shared" si="6"/>
        <v>204</v>
      </c>
      <c r="O80" s="22">
        <f t="shared" si="6"/>
        <v>204</v>
      </c>
      <c r="P80" s="22">
        <f t="shared" si="6"/>
        <v>204</v>
      </c>
      <c r="Q80" s="22">
        <f t="shared" si="6"/>
        <v>204</v>
      </c>
      <c r="R80" s="42">
        <f>SUM(Table1[[#This Row],[Oct]:[September]])</f>
        <v>2448</v>
      </c>
      <c r="S80" s="38">
        <f t="shared" si="7"/>
        <v>2319.7045362514646</v>
      </c>
      <c r="T80" s="37">
        <f>Table1[[#This Row],[Annual Demand]]/365</f>
        <v>6.7068493150684931</v>
      </c>
      <c r="U80" s="37">
        <f>Table1[[#This Row],[Daily Demand]]*Table1[[#This Row],[Lead Time (days)]]</f>
        <v>73.775342465753425</v>
      </c>
      <c r="V80" s="37">
        <f>T80*AB80*SQRT(Table1[[#This Row],[Lead Time (days)]])</f>
        <v>21.354338595392925</v>
      </c>
      <c r="W80" s="37">
        <f t="shared" si="8"/>
        <v>0.8</v>
      </c>
      <c r="X80" s="37">
        <f>Table1[[#This Row],[Demand during Lead Time]]+NORMSINV(W80)*V80</f>
        <v>91.747607256541727</v>
      </c>
      <c r="Y80" s="43">
        <f t="shared" si="9"/>
        <v>902.19517828545406</v>
      </c>
      <c r="Z80" s="27">
        <v>-0.4</v>
      </c>
      <c r="AA80" s="22">
        <v>0.77</v>
      </c>
      <c r="AB80" s="22">
        <v>0.96</v>
      </c>
      <c r="AC80" s="22">
        <v>11</v>
      </c>
    </row>
    <row r="81" spans="1:29" x14ac:dyDescent="0.2">
      <c r="A81" s="25">
        <v>8392.5810713928568</v>
      </c>
      <c r="B81" s="26">
        <v>5.895168</v>
      </c>
      <c r="C81" s="26">
        <v>224.51143449890117</v>
      </c>
      <c r="D81" s="26">
        <f>C81/Table1[[#This Row],[Std. Price ($)]]</f>
        <v>38.083975638845438</v>
      </c>
      <c r="E81" s="22">
        <v>42</v>
      </c>
      <c r="F81" s="22">
        <f t="shared" si="10"/>
        <v>92.4</v>
      </c>
      <c r="G81" s="22">
        <f t="shared" si="6"/>
        <v>92.4</v>
      </c>
      <c r="H81" s="22">
        <f t="shared" si="6"/>
        <v>92.4</v>
      </c>
      <c r="I81" s="22">
        <f t="shared" si="6"/>
        <v>92.4</v>
      </c>
      <c r="J81" s="22">
        <f t="shared" si="6"/>
        <v>92.4</v>
      </c>
      <c r="K81" s="22">
        <f t="shared" si="6"/>
        <v>92.4</v>
      </c>
      <c r="L81" s="22">
        <f t="shared" si="6"/>
        <v>92.4</v>
      </c>
      <c r="M81" s="22">
        <f t="shared" si="6"/>
        <v>92.4</v>
      </c>
      <c r="N81" s="22">
        <f t="shared" si="6"/>
        <v>92.4</v>
      </c>
      <c r="O81" s="22">
        <f t="shared" si="6"/>
        <v>92.4</v>
      </c>
      <c r="P81" s="22">
        <f t="shared" si="6"/>
        <v>92.4</v>
      </c>
      <c r="Q81" s="22">
        <f t="shared" si="6"/>
        <v>92.4</v>
      </c>
      <c r="R81" s="42">
        <f>SUM(Table1[[#This Row],[Oct]:[September]])</f>
        <v>1108.8</v>
      </c>
      <c r="S81" s="38">
        <f t="shared" si="7"/>
        <v>1070.7160243611545</v>
      </c>
      <c r="T81" s="37">
        <f>Table1[[#This Row],[Annual Demand]]/365</f>
        <v>3.037808219178082</v>
      </c>
      <c r="U81" s="37">
        <f>Table1[[#This Row],[Daily Demand]]*Table1[[#This Row],[Lead Time (days)]]</f>
        <v>48.604931506849312</v>
      </c>
      <c r="V81" s="37">
        <f>T81*AB81*SQRT(Table1[[#This Row],[Lead Time (days)]])</f>
        <v>15.55357808219178</v>
      </c>
      <c r="W81" s="37">
        <f t="shared" si="8"/>
        <v>0.8</v>
      </c>
      <c r="X81" s="37">
        <f>Table1[[#This Row],[Demand during Lead Time]]+NORMSINV(W81)*V81</f>
        <v>61.695153078856208</v>
      </c>
      <c r="Y81" s="43">
        <f t="shared" si="9"/>
        <v>363.70329218557458</v>
      </c>
      <c r="Z81" s="27">
        <v>1.2</v>
      </c>
      <c r="AA81" s="22">
        <v>0.77</v>
      </c>
      <c r="AB81" s="22">
        <v>1.28</v>
      </c>
      <c r="AC81" s="22">
        <v>16</v>
      </c>
    </row>
    <row r="82" spans="1:29" x14ac:dyDescent="0.2">
      <c r="A82" s="25">
        <v>84102.458445281634</v>
      </c>
      <c r="B82" s="26">
        <v>25.6</v>
      </c>
      <c r="C82" s="26">
        <v>260.56846709222543</v>
      </c>
      <c r="D82" s="26">
        <f>C82/Table1[[#This Row],[Std. Price ($)]]</f>
        <v>10.178455745790055</v>
      </c>
      <c r="E82" s="22">
        <v>18</v>
      </c>
      <c r="F82" s="22">
        <f t="shared" si="10"/>
        <v>39.599999999999994</v>
      </c>
      <c r="G82" s="22">
        <f t="shared" si="6"/>
        <v>39.599999999999994</v>
      </c>
      <c r="H82" s="22">
        <f t="shared" si="6"/>
        <v>39.599999999999994</v>
      </c>
      <c r="I82" s="22">
        <f t="shared" si="6"/>
        <v>39.599999999999994</v>
      </c>
      <c r="J82" s="22">
        <f t="shared" si="6"/>
        <v>39.599999999999994</v>
      </c>
      <c r="K82" s="22">
        <f t="shared" si="6"/>
        <v>39.599999999999994</v>
      </c>
      <c r="L82" s="22">
        <f t="shared" si="6"/>
        <v>39.599999999999994</v>
      </c>
      <c r="M82" s="22">
        <f t="shared" si="6"/>
        <v>39.599999999999994</v>
      </c>
      <c r="N82" s="22">
        <f t="shared" si="6"/>
        <v>39.599999999999994</v>
      </c>
      <c r="O82" s="22">
        <f t="shared" ref="G82:Q105" si="11">$E82+$Z82*$E82</f>
        <v>39.599999999999994</v>
      </c>
      <c r="P82" s="22">
        <f t="shared" si="11"/>
        <v>39.599999999999994</v>
      </c>
      <c r="Q82" s="22">
        <f t="shared" si="11"/>
        <v>39.599999999999994</v>
      </c>
      <c r="R82" s="42">
        <f>SUM(Table1[[#This Row],[Oct]:[September]])</f>
        <v>475.20000000000005</v>
      </c>
      <c r="S82" s="38">
        <f t="shared" si="7"/>
        <v>465.02154425420997</v>
      </c>
      <c r="T82" s="37">
        <f>Table1[[#This Row],[Annual Demand]]/365</f>
        <v>1.3019178082191782</v>
      </c>
      <c r="U82" s="37">
        <f>Table1[[#This Row],[Daily Demand]]*Table1[[#This Row],[Lead Time (days)]]</f>
        <v>14.321095890410961</v>
      </c>
      <c r="V82" s="37">
        <f>T82*AB82*SQRT(Table1[[#This Row],[Lead Time (days)]])</f>
        <v>5.5270052835134642</v>
      </c>
      <c r="W82" s="37">
        <f t="shared" si="8"/>
        <v>0.8</v>
      </c>
      <c r="X82" s="37">
        <f>Table1[[#This Row],[Demand during Lead Time]]+NORMSINV(W82)*V82</f>
        <v>18.972740895085579</v>
      </c>
      <c r="Y82" s="43">
        <f t="shared" si="9"/>
        <v>485.70216691419085</v>
      </c>
      <c r="Z82" s="27">
        <v>1.2</v>
      </c>
      <c r="AA82" s="22">
        <v>0.77</v>
      </c>
      <c r="AB82" s="22">
        <v>1.28</v>
      </c>
      <c r="AC82" s="22">
        <v>11</v>
      </c>
    </row>
    <row r="83" spans="1:29" x14ac:dyDescent="0.2">
      <c r="A83" s="25">
        <v>53779.006650087998</v>
      </c>
      <c r="B83" s="26">
        <v>8.6186623999999998</v>
      </c>
      <c r="C83" s="26">
        <v>268.73038156554696</v>
      </c>
      <c r="D83" s="26">
        <f>C83/Table1[[#This Row],[Std. Price ($)]]</f>
        <v>31.180056613604794</v>
      </c>
      <c r="E83" s="22">
        <v>26</v>
      </c>
      <c r="F83" s="22">
        <f t="shared" si="10"/>
        <v>31.2</v>
      </c>
      <c r="G83" s="22">
        <f t="shared" si="11"/>
        <v>31.2</v>
      </c>
      <c r="H83" s="22">
        <f t="shared" si="11"/>
        <v>31.2</v>
      </c>
      <c r="I83" s="22">
        <f t="shared" si="11"/>
        <v>31.2</v>
      </c>
      <c r="J83" s="22">
        <f t="shared" si="11"/>
        <v>31.2</v>
      </c>
      <c r="K83" s="22">
        <f t="shared" si="11"/>
        <v>31.2</v>
      </c>
      <c r="L83" s="22">
        <f t="shared" si="11"/>
        <v>31.2</v>
      </c>
      <c r="M83" s="22">
        <f t="shared" si="11"/>
        <v>31.2</v>
      </c>
      <c r="N83" s="22">
        <f t="shared" si="11"/>
        <v>31.2</v>
      </c>
      <c r="O83" s="22">
        <f t="shared" si="11"/>
        <v>31.2</v>
      </c>
      <c r="P83" s="22">
        <f t="shared" si="11"/>
        <v>31.2</v>
      </c>
      <c r="Q83" s="22">
        <f t="shared" si="11"/>
        <v>31.2</v>
      </c>
      <c r="R83" s="42">
        <f>SUM(Table1[[#This Row],[Oct]:[September]])</f>
        <v>374.39999999999992</v>
      </c>
      <c r="S83" s="38">
        <f t="shared" si="7"/>
        <v>343.21994338639513</v>
      </c>
      <c r="T83" s="37">
        <f>Table1[[#This Row],[Annual Demand]]/365</f>
        <v>1.0257534246575339</v>
      </c>
      <c r="U83" s="37">
        <f>Table1[[#This Row],[Daily Demand]]*Table1[[#This Row],[Lead Time (days)]]</f>
        <v>22.566575342465747</v>
      </c>
      <c r="V83" s="37">
        <f>T83*AB83*SQRT(Table1[[#This Row],[Lead Time (days)]])</f>
        <v>6.1583488367443877</v>
      </c>
      <c r="W83" s="37">
        <f t="shared" si="8"/>
        <v>0.8</v>
      </c>
      <c r="X83" s="37">
        <f>Table1[[#This Row],[Demand during Lead Time]]+NORMSINV(W83)*V83</f>
        <v>27.749572487218884</v>
      </c>
      <c r="Y83" s="43">
        <f t="shared" si="9"/>
        <v>239.16419701166788</v>
      </c>
      <c r="Z83" s="27">
        <v>0.2</v>
      </c>
      <c r="AA83" s="22">
        <v>0.77</v>
      </c>
      <c r="AB83" s="22">
        <v>1.28</v>
      </c>
      <c r="AC83" s="22">
        <v>22</v>
      </c>
    </row>
    <row r="84" spans="1:29" x14ac:dyDescent="0.2">
      <c r="A84" s="25">
        <v>82832.524984684977</v>
      </c>
      <c r="B84" s="26">
        <v>5.2401536000000002</v>
      </c>
      <c r="C84" s="26">
        <v>278.5672066586003</v>
      </c>
      <c r="D84" s="26">
        <f>C84/Table1[[#This Row],[Std. Price ($)]]</f>
        <v>53.160122378588348</v>
      </c>
      <c r="E84" s="22">
        <v>10</v>
      </c>
      <c r="F84" s="22">
        <f t="shared" si="10"/>
        <v>15</v>
      </c>
      <c r="G84" s="22">
        <f t="shared" si="11"/>
        <v>15</v>
      </c>
      <c r="H84" s="22">
        <f t="shared" si="11"/>
        <v>15</v>
      </c>
      <c r="I84" s="22">
        <f t="shared" si="11"/>
        <v>15</v>
      </c>
      <c r="J84" s="22">
        <f t="shared" si="11"/>
        <v>15</v>
      </c>
      <c r="K84" s="22">
        <f t="shared" si="11"/>
        <v>15</v>
      </c>
      <c r="L84" s="22">
        <f t="shared" si="11"/>
        <v>15</v>
      </c>
      <c r="M84" s="22">
        <f t="shared" si="11"/>
        <v>15</v>
      </c>
      <c r="N84" s="22">
        <f t="shared" si="11"/>
        <v>15</v>
      </c>
      <c r="O84" s="22">
        <f t="shared" si="11"/>
        <v>15</v>
      </c>
      <c r="P84" s="22">
        <f t="shared" si="11"/>
        <v>15</v>
      </c>
      <c r="Q84" s="22">
        <f t="shared" si="11"/>
        <v>15</v>
      </c>
      <c r="R84" s="42">
        <f>SUM(Table1[[#This Row],[Oct]:[September]])</f>
        <v>180</v>
      </c>
      <c r="S84" s="38">
        <f t="shared" si="7"/>
        <v>126.83987762141166</v>
      </c>
      <c r="T84" s="37">
        <f>Table1[[#This Row],[Annual Demand]]/365</f>
        <v>0.49315068493150682</v>
      </c>
      <c r="U84" s="37">
        <f>Table1[[#This Row],[Daily Demand]]*Table1[[#This Row],[Lead Time (days)]]</f>
        <v>49.80821917808219</v>
      </c>
      <c r="V84" s="37">
        <f>T84*AB84*SQRT(Table1[[#This Row],[Lead Time (days)]])</f>
        <v>5.6995185029370514</v>
      </c>
      <c r="W84" s="37">
        <f t="shared" si="8"/>
        <v>0.8</v>
      </c>
      <c r="X84" s="37">
        <f>Table1[[#This Row],[Demand during Lead Time]]+NORMSINV(W84)*V84</f>
        <v>54.605054971295722</v>
      </c>
      <c r="Y84" s="43">
        <f t="shared" si="9"/>
        <v>286.13887538603319</v>
      </c>
      <c r="Z84" s="27">
        <v>0.5</v>
      </c>
      <c r="AA84" s="22">
        <v>0.77</v>
      </c>
      <c r="AB84" s="22">
        <v>1.1499999999999999</v>
      </c>
      <c r="AC84" s="22">
        <v>101</v>
      </c>
    </row>
    <row r="85" spans="1:29" x14ac:dyDescent="0.2">
      <c r="A85" s="25">
        <v>98378.275547645855</v>
      </c>
      <c r="B85" s="26">
        <v>7.1592448000000006</v>
      </c>
      <c r="C85" s="26">
        <v>122.9116519630403</v>
      </c>
      <c r="D85" s="26">
        <f>C85/Table1[[#This Row],[Std. Price ($)]]</f>
        <v>17.168242656409834</v>
      </c>
      <c r="E85" s="22">
        <v>42</v>
      </c>
      <c r="F85" s="22">
        <f t="shared" si="10"/>
        <v>92.4</v>
      </c>
      <c r="G85" s="22">
        <f t="shared" si="11"/>
        <v>92.4</v>
      </c>
      <c r="H85" s="22">
        <f t="shared" si="11"/>
        <v>92.4</v>
      </c>
      <c r="I85" s="22">
        <f t="shared" si="11"/>
        <v>92.4</v>
      </c>
      <c r="J85" s="22">
        <f t="shared" si="11"/>
        <v>92.4</v>
      </c>
      <c r="K85" s="22">
        <f t="shared" si="11"/>
        <v>92.4</v>
      </c>
      <c r="L85" s="22">
        <f t="shared" si="11"/>
        <v>92.4</v>
      </c>
      <c r="M85" s="22">
        <f t="shared" si="11"/>
        <v>92.4</v>
      </c>
      <c r="N85" s="22">
        <f t="shared" si="11"/>
        <v>92.4</v>
      </c>
      <c r="O85" s="22">
        <f t="shared" si="11"/>
        <v>92.4</v>
      </c>
      <c r="P85" s="22">
        <f t="shared" si="11"/>
        <v>92.4</v>
      </c>
      <c r="Q85" s="22">
        <f t="shared" si="11"/>
        <v>92.4</v>
      </c>
      <c r="R85" s="42">
        <f>SUM(Table1[[#This Row],[Oct]:[September]])</f>
        <v>1108.8</v>
      </c>
      <c r="S85" s="38">
        <f t="shared" si="7"/>
        <v>1091.6317573435902</v>
      </c>
      <c r="T85" s="37">
        <f>Table1[[#This Row],[Annual Demand]]/365</f>
        <v>3.037808219178082</v>
      </c>
      <c r="U85" s="37">
        <f>Table1[[#This Row],[Daily Demand]]*Table1[[#This Row],[Lead Time (days)]]</f>
        <v>33.415890410958902</v>
      </c>
      <c r="V85" s="37">
        <f>T85*AB85*SQRT(Table1[[#This Row],[Lead Time (days)]])</f>
        <v>7.9594633379764197</v>
      </c>
      <c r="W85" s="37">
        <f t="shared" si="8"/>
        <v>0.8</v>
      </c>
      <c r="X85" s="37">
        <f>Table1[[#This Row],[Demand during Lead Time]]+NORMSINV(W85)*V85</f>
        <v>40.114743764045002</v>
      </c>
      <c r="Y85" s="43">
        <f t="shared" si="9"/>
        <v>287.19127069607163</v>
      </c>
      <c r="Z85" s="27">
        <v>1.2</v>
      </c>
      <c r="AA85" s="22">
        <v>0.77</v>
      </c>
      <c r="AB85" s="22">
        <v>0.79</v>
      </c>
      <c r="AC85" s="22">
        <v>11</v>
      </c>
    </row>
    <row r="86" spans="1:29" x14ac:dyDescent="0.2">
      <c r="A86" s="25">
        <v>58079.343472632914</v>
      </c>
      <c r="B86" s="26">
        <v>18.8972032</v>
      </c>
      <c r="C86" s="26">
        <v>299.68780558186961</v>
      </c>
      <c r="D86" s="26">
        <f>C86/Table1[[#This Row],[Std. Price ($)]]</f>
        <v>15.858844423172082</v>
      </c>
      <c r="E86" s="22">
        <v>10</v>
      </c>
      <c r="F86" s="22">
        <f t="shared" si="10"/>
        <v>6</v>
      </c>
      <c r="G86" s="22">
        <f t="shared" si="11"/>
        <v>6</v>
      </c>
      <c r="H86" s="22">
        <f t="shared" si="11"/>
        <v>6</v>
      </c>
      <c r="I86" s="22">
        <f t="shared" si="11"/>
        <v>6</v>
      </c>
      <c r="J86" s="22">
        <f t="shared" si="11"/>
        <v>6</v>
      </c>
      <c r="K86" s="22">
        <f t="shared" si="11"/>
        <v>6</v>
      </c>
      <c r="L86" s="22">
        <f t="shared" si="11"/>
        <v>6</v>
      </c>
      <c r="M86" s="22">
        <f t="shared" si="11"/>
        <v>6</v>
      </c>
      <c r="N86" s="22">
        <f t="shared" si="11"/>
        <v>6</v>
      </c>
      <c r="O86" s="22">
        <f t="shared" si="11"/>
        <v>6</v>
      </c>
      <c r="P86" s="22">
        <f t="shared" si="11"/>
        <v>6</v>
      </c>
      <c r="Q86" s="22">
        <f t="shared" si="11"/>
        <v>6</v>
      </c>
      <c r="R86" s="42">
        <f>SUM(Table1[[#This Row],[Oct]:[September]])</f>
        <v>72</v>
      </c>
      <c r="S86" s="38">
        <f t="shared" si="7"/>
        <v>56.14115557682792</v>
      </c>
      <c r="T86" s="37">
        <f>Table1[[#This Row],[Annual Demand]]/365</f>
        <v>0.19726027397260273</v>
      </c>
      <c r="U86" s="37">
        <f>Table1[[#This Row],[Daily Demand]]*Table1[[#This Row],[Lead Time (days)]]</f>
        <v>10.06027397260274</v>
      </c>
      <c r="V86" s="37">
        <f>T86*AB86*SQRT(Table1[[#This Row],[Lead Time (days)]])</f>
        <v>1.0142784924264694</v>
      </c>
      <c r="W86" s="37">
        <f t="shared" si="8"/>
        <v>0.8</v>
      </c>
      <c r="X86" s="37">
        <f>Table1[[#This Row],[Demand during Lead Time]]+NORMSINV(W86)*V86</f>
        <v>10.913912288585182</v>
      </c>
      <c r="Y86" s="43">
        <f t="shared" si="9"/>
        <v>206.24241822437122</v>
      </c>
      <c r="Z86" s="27">
        <v>-0.4</v>
      </c>
      <c r="AA86" s="22">
        <v>0.77</v>
      </c>
      <c r="AB86" s="22">
        <v>0.72</v>
      </c>
      <c r="AC86" s="22">
        <v>51</v>
      </c>
    </row>
    <row r="87" spans="1:29" x14ac:dyDescent="0.2">
      <c r="A87" s="25">
        <v>20515.102967137809</v>
      </c>
      <c r="B87" s="26">
        <v>5.3887999999999998</v>
      </c>
      <c r="C87" s="26">
        <v>61.116268517025482</v>
      </c>
      <c r="D87" s="26">
        <f>C87/Table1[[#This Row],[Std. Price ($)]]</f>
        <v>11.341350303782935</v>
      </c>
      <c r="E87" s="22">
        <v>18</v>
      </c>
      <c r="F87" s="22">
        <f t="shared" si="10"/>
        <v>25.2</v>
      </c>
      <c r="G87" s="22">
        <f t="shared" si="11"/>
        <v>25.2</v>
      </c>
      <c r="H87" s="22">
        <f t="shared" si="11"/>
        <v>25.2</v>
      </c>
      <c r="I87" s="22">
        <f t="shared" si="11"/>
        <v>25.2</v>
      </c>
      <c r="J87" s="22">
        <f t="shared" si="11"/>
        <v>25.2</v>
      </c>
      <c r="K87" s="22">
        <f t="shared" si="11"/>
        <v>25.2</v>
      </c>
      <c r="L87" s="22">
        <f t="shared" si="11"/>
        <v>25.2</v>
      </c>
      <c r="M87" s="22">
        <f t="shared" si="11"/>
        <v>25.2</v>
      </c>
      <c r="N87" s="22">
        <f t="shared" si="11"/>
        <v>25.2</v>
      </c>
      <c r="O87" s="22">
        <f t="shared" si="11"/>
        <v>25.2</v>
      </c>
      <c r="P87" s="22">
        <f t="shared" si="11"/>
        <v>25.2</v>
      </c>
      <c r="Q87" s="22">
        <f t="shared" si="11"/>
        <v>25.2</v>
      </c>
      <c r="R87" s="42">
        <f>SUM(Table1[[#This Row],[Oct]:[September]])</f>
        <v>302.39999999999992</v>
      </c>
      <c r="S87" s="38">
        <f t="shared" si="7"/>
        <v>291.058649696217</v>
      </c>
      <c r="T87" s="37">
        <f>Table1[[#This Row],[Annual Demand]]/365</f>
        <v>0.82849315068493123</v>
      </c>
      <c r="U87" s="37">
        <f>Table1[[#This Row],[Daily Demand]]*Table1[[#This Row],[Lead Time (days)]]</f>
        <v>13.2558904109589</v>
      </c>
      <c r="V87" s="37">
        <f>T87*AB87*SQRT(Table1[[#This Row],[Lead Time (days)]])</f>
        <v>2.6511780821917803</v>
      </c>
      <c r="W87" s="37">
        <f t="shared" si="8"/>
        <v>0.8</v>
      </c>
      <c r="X87" s="37">
        <f>Table1[[#This Row],[Demand during Lead Time]]+NORMSINV(W87)*V87</f>
        <v>15.48717817891462</v>
      </c>
      <c r="Y87" s="43">
        <f t="shared" si="9"/>
        <v>83.4573057705351</v>
      </c>
      <c r="Z87" s="27">
        <v>0.4</v>
      </c>
      <c r="AA87" s="22">
        <v>0.77</v>
      </c>
      <c r="AB87" s="22">
        <v>0.8</v>
      </c>
      <c r="AC87" s="22">
        <v>16</v>
      </c>
    </row>
    <row r="88" spans="1:29" x14ac:dyDescent="0.2">
      <c r="A88" s="25">
        <v>21977.152664020461</v>
      </c>
      <c r="B88" s="26">
        <v>5.4584960000000002</v>
      </c>
      <c r="C88" s="26">
        <v>52.095096049419155</v>
      </c>
      <c r="D88" s="26">
        <f>C88/Table1[[#This Row],[Std. Price ($)]]</f>
        <v>9.543855312785638</v>
      </c>
      <c r="E88" s="22">
        <v>18</v>
      </c>
      <c r="F88" s="22">
        <f t="shared" si="10"/>
        <v>45</v>
      </c>
      <c r="G88" s="22">
        <f t="shared" si="11"/>
        <v>45</v>
      </c>
      <c r="H88" s="22">
        <f t="shared" si="11"/>
        <v>45</v>
      </c>
      <c r="I88" s="22">
        <f t="shared" si="11"/>
        <v>45</v>
      </c>
      <c r="J88" s="22">
        <f t="shared" si="11"/>
        <v>45</v>
      </c>
      <c r="K88" s="22">
        <f t="shared" si="11"/>
        <v>45</v>
      </c>
      <c r="L88" s="22">
        <f t="shared" si="11"/>
        <v>45</v>
      </c>
      <c r="M88" s="22">
        <f t="shared" si="11"/>
        <v>45</v>
      </c>
      <c r="N88" s="22">
        <f t="shared" si="11"/>
        <v>45</v>
      </c>
      <c r="O88" s="22">
        <f t="shared" si="11"/>
        <v>45</v>
      </c>
      <c r="P88" s="22">
        <f t="shared" si="11"/>
        <v>45</v>
      </c>
      <c r="Q88" s="22">
        <f t="shared" si="11"/>
        <v>45</v>
      </c>
      <c r="R88" s="42">
        <f>SUM(Table1[[#This Row],[Oct]:[September]])</f>
        <v>540</v>
      </c>
      <c r="S88" s="38">
        <f t="shared" si="7"/>
        <v>530.45614468721442</v>
      </c>
      <c r="T88" s="37">
        <f>Table1[[#This Row],[Annual Demand]]/365</f>
        <v>1.4794520547945205</v>
      </c>
      <c r="U88" s="37">
        <f>Table1[[#This Row],[Daily Demand]]*Table1[[#This Row],[Lead Time (days)]]</f>
        <v>16.273972602739725</v>
      </c>
      <c r="V88" s="37">
        <f>T88*AB88*SQRT(Table1[[#This Row],[Lead Time (days)]])</f>
        <v>5.103058855516692</v>
      </c>
      <c r="W88" s="37">
        <f t="shared" si="8"/>
        <v>0.8</v>
      </c>
      <c r="X88" s="37">
        <f>Table1[[#This Row],[Demand during Lead Time]]+NORMSINV(W88)*V88</f>
        <v>20.56881529171487</v>
      </c>
      <c r="Y88" s="43">
        <f t="shared" si="9"/>
        <v>112.27479599456446</v>
      </c>
      <c r="Z88" s="27">
        <v>1.5</v>
      </c>
      <c r="AA88" s="22">
        <v>0.77</v>
      </c>
      <c r="AB88" s="22">
        <v>1.04</v>
      </c>
      <c r="AC88" s="22">
        <v>11</v>
      </c>
    </row>
    <row r="89" spans="1:29" x14ac:dyDescent="0.2">
      <c r="A89" s="25">
        <v>23640.383645485454</v>
      </c>
      <c r="B89" s="26">
        <v>6.7225599999999996</v>
      </c>
      <c r="C89" s="26">
        <v>62000</v>
      </c>
      <c r="D89" s="26">
        <f>C89/Table1[[#This Row],[Std. Price ($)]]</f>
        <v>9222.677075399848</v>
      </c>
      <c r="E89" s="22">
        <v>10</v>
      </c>
      <c r="F89" s="22">
        <f t="shared" si="10"/>
        <v>6</v>
      </c>
      <c r="G89" s="22">
        <f t="shared" si="11"/>
        <v>6</v>
      </c>
      <c r="H89" s="22">
        <f t="shared" si="11"/>
        <v>6</v>
      </c>
      <c r="I89" s="22">
        <f t="shared" si="11"/>
        <v>6</v>
      </c>
      <c r="J89" s="22">
        <f t="shared" si="11"/>
        <v>6</v>
      </c>
      <c r="K89" s="22">
        <f t="shared" si="11"/>
        <v>6</v>
      </c>
      <c r="L89" s="22">
        <f t="shared" si="11"/>
        <v>6</v>
      </c>
      <c r="M89" s="22">
        <f t="shared" si="11"/>
        <v>6</v>
      </c>
      <c r="N89" s="22">
        <f t="shared" si="11"/>
        <v>6</v>
      </c>
      <c r="O89" s="22">
        <f t="shared" si="11"/>
        <v>6</v>
      </c>
      <c r="P89" s="22">
        <f t="shared" si="11"/>
        <v>6</v>
      </c>
      <c r="Q89" s="22">
        <f t="shared" si="11"/>
        <v>6</v>
      </c>
      <c r="R89" s="42">
        <f>SUM(Table1[[#This Row],[Oct]:[September]])</f>
        <v>72</v>
      </c>
      <c r="S89" s="38">
        <f t="shared" si="7"/>
        <v>-9150.677075399848</v>
      </c>
      <c r="T89" s="37">
        <f>Table1[[#This Row],[Annual Demand]]/365</f>
        <v>0.19726027397260273</v>
      </c>
      <c r="U89" s="37">
        <f>Table1[[#This Row],[Daily Demand]]*Table1[[#This Row],[Lead Time (days)]]</f>
        <v>4.1424657534246574</v>
      </c>
      <c r="V89" s="37">
        <f>T89*AB89*SQRT(Table1[[#This Row],[Lead Time (days)]])</f>
        <v>0.8768413329745639</v>
      </c>
      <c r="W89" s="37">
        <f t="shared" si="8"/>
        <v>0.8</v>
      </c>
      <c r="X89" s="37">
        <f>Table1[[#This Row],[Demand during Lead Time]]+NORMSINV(W89)*V89</f>
        <v>4.8804340377304287</v>
      </c>
      <c r="Y89" s="43">
        <f t="shared" si="9"/>
        <v>0</v>
      </c>
      <c r="Z89" s="27">
        <v>-0.4</v>
      </c>
      <c r="AA89" s="22">
        <v>0.77</v>
      </c>
      <c r="AB89" s="22">
        <v>0.97</v>
      </c>
      <c r="AC89" s="22">
        <v>21</v>
      </c>
    </row>
    <row r="90" spans="1:29" x14ac:dyDescent="0.2">
      <c r="A90" s="25">
        <v>61599.136972879562</v>
      </c>
      <c r="B90" s="26">
        <v>6.1364863999999999</v>
      </c>
      <c r="C90" s="26">
        <v>45.398928807756789</v>
      </c>
      <c r="D90" s="26">
        <f>C90/Table1[[#This Row],[Std. Price ($)]]</f>
        <v>7.3981959460965792</v>
      </c>
      <c r="E90" s="22">
        <v>18</v>
      </c>
      <c r="F90" s="22">
        <f t="shared" si="10"/>
        <v>32.4</v>
      </c>
      <c r="G90" s="22">
        <f t="shared" si="11"/>
        <v>32.4</v>
      </c>
      <c r="H90" s="22">
        <f t="shared" si="11"/>
        <v>32.4</v>
      </c>
      <c r="I90" s="22">
        <f t="shared" si="11"/>
        <v>32.4</v>
      </c>
      <c r="J90" s="22">
        <f t="shared" si="11"/>
        <v>32.4</v>
      </c>
      <c r="K90" s="22">
        <f t="shared" si="11"/>
        <v>32.4</v>
      </c>
      <c r="L90" s="22">
        <f t="shared" si="11"/>
        <v>32.4</v>
      </c>
      <c r="M90" s="22">
        <f t="shared" si="11"/>
        <v>32.4</v>
      </c>
      <c r="N90" s="22">
        <f t="shared" si="11"/>
        <v>32.4</v>
      </c>
      <c r="O90" s="22">
        <f t="shared" si="11"/>
        <v>32.4</v>
      </c>
      <c r="P90" s="22">
        <f t="shared" si="11"/>
        <v>32.4</v>
      </c>
      <c r="Q90" s="22">
        <f t="shared" si="11"/>
        <v>32.4</v>
      </c>
      <c r="R90" s="42">
        <f>SUM(Table1[[#This Row],[Oct]:[September]])</f>
        <v>388.7999999999999</v>
      </c>
      <c r="S90" s="38">
        <f t="shared" si="7"/>
        <v>381.40180405390333</v>
      </c>
      <c r="T90" s="37">
        <f>Table1[[#This Row],[Annual Demand]]/365</f>
        <v>1.0652054794520545</v>
      </c>
      <c r="U90" s="37">
        <f>Table1[[#This Row],[Daily Demand]]*Table1[[#This Row],[Lead Time (days)]]</f>
        <v>11.717260273972599</v>
      </c>
      <c r="V90" s="37">
        <f>T90*AB90*SQRT(Table1[[#This Row],[Lead Time (days)]])</f>
        <v>2.7203229129792819</v>
      </c>
      <c r="W90" s="37">
        <f t="shared" si="8"/>
        <v>0.8</v>
      </c>
      <c r="X90" s="37">
        <f>Table1[[#This Row],[Demand during Lead Time]]+NORMSINV(W90)*V90</f>
        <v>14.006741799710888</v>
      </c>
      <c r="Y90" s="43">
        <f t="shared" si="9"/>
        <v>85.952180562237388</v>
      </c>
      <c r="Z90" s="27">
        <v>0.8</v>
      </c>
      <c r="AA90" s="22">
        <v>0.77</v>
      </c>
      <c r="AB90" s="22">
        <v>0.77</v>
      </c>
      <c r="AC90" s="22">
        <v>11</v>
      </c>
    </row>
    <row r="91" spans="1:29" x14ac:dyDescent="0.2">
      <c r="A91" s="25">
        <v>19362.408878381964</v>
      </c>
      <c r="B91" s="26">
        <v>7.3965696000000003</v>
      </c>
      <c r="C91" s="26">
        <v>113.15589148705592</v>
      </c>
      <c r="D91" s="26">
        <f>C91/Table1[[#This Row],[Std. Price ($)]]</f>
        <v>15.298428542747157</v>
      </c>
      <c r="E91" s="22">
        <v>18</v>
      </c>
      <c r="F91" s="22">
        <f t="shared" si="10"/>
        <v>7.2000000000000011</v>
      </c>
      <c r="G91" s="22">
        <f t="shared" si="11"/>
        <v>7.2000000000000011</v>
      </c>
      <c r="H91" s="22">
        <f t="shared" si="11"/>
        <v>7.2000000000000011</v>
      </c>
      <c r="I91" s="22">
        <f t="shared" si="11"/>
        <v>7.2000000000000011</v>
      </c>
      <c r="J91" s="22">
        <f t="shared" si="11"/>
        <v>7.2000000000000011</v>
      </c>
      <c r="K91" s="22">
        <f t="shared" si="11"/>
        <v>7.2000000000000011</v>
      </c>
      <c r="L91" s="22">
        <f t="shared" si="11"/>
        <v>7.2000000000000011</v>
      </c>
      <c r="M91" s="22">
        <f t="shared" si="11"/>
        <v>7.2000000000000011</v>
      </c>
      <c r="N91" s="22">
        <f t="shared" si="11"/>
        <v>7.2000000000000011</v>
      </c>
      <c r="O91" s="22">
        <f t="shared" si="11"/>
        <v>7.2000000000000011</v>
      </c>
      <c r="P91" s="22">
        <f t="shared" si="11"/>
        <v>7.2000000000000011</v>
      </c>
      <c r="Q91" s="22">
        <f t="shared" si="11"/>
        <v>7.2000000000000011</v>
      </c>
      <c r="R91" s="42">
        <f>SUM(Table1[[#This Row],[Oct]:[September]])</f>
        <v>86.40000000000002</v>
      </c>
      <c r="S91" s="38">
        <f t="shared" si="7"/>
        <v>71.101571457252859</v>
      </c>
      <c r="T91" s="37">
        <f>Table1[[#This Row],[Annual Demand]]/365</f>
        <v>0.23671232876712334</v>
      </c>
      <c r="U91" s="37">
        <f>Table1[[#This Row],[Daily Demand]]*Table1[[#This Row],[Lead Time (days)]]</f>
        <v>2.6038356164383565</v>
      </c>
      <c r="V91" s="37">
        <f>T91*AB91*SQRT(Table1[[#This Row],[Lead Time (days)]])</f>
        <v>1.4602599186555461</v>
      </c>
      <c r="W91" s="37">
        <f t="shared" si="8"/>
        <v>0.95</v>
      </c>
      <c r="X91" s="37">
        <f>Table1[[#This Row],[Demand during Lead Time]]+NORMSINV(W91)*V91</f>
        <v>5.005749439930792</v>
      </c>
      <c r="Y91" s="43">
        <f t="shared" si="9"/>
        <v>37.025374132609123</v>
      </c>
      <c r="Z91" s="27">
        <v>-0.6</v>
      </c>
      <c r="AA91" s="22">
        <v>0.77</v>
      </c>
      <c r="AB91" s="22">
        <v>1.86</v>
      </c>
      <c r="AC91" s="22">
        <v>11</v>
      </c>
    </row>
    <row r="92" spans="1:29" x14ac:dyDescent="0.2">
      <c r="A92" s="25">
        <v>28643.913516922879</v>
      </c>
      <c r="B92" s="26">
        <v>5.4355072</v>
      </c>
      <c r="C92" s="26">
        <v>27.944578014109158</v>
      </c>
      <c r="D92" s="26">
        <f>C92/Table1[[#This Row],[Std. Price ($)]]</f>
        <v>5.1411169162114545</v>
      </c>
      <c r="E92" s="22">
        <v>10</v>
      </c>
      <c r="F92" s="22">
        <f t="shared" si="10"/>
        <v>22</v>
      </c>
      <c r="G92" s="22">
        <f t="shared" si="11"/>
        <v>22</v>
      </c>
      <c r="H92" s="22">
        <f t="shared" si="11"/>
        <v>22</v>
      </c>
      <c r="I92" s="22">
        <f t="shared" si="11"/>
        <v>22</v>
      </c>
      <c r="J92" s="22">
        <f t="shared" si="11"/>
        <v>22</v>
      </c>
      <c r="K92" s="22">
        <f t="shared" si="11"/>
        <v>22</v>
      </c>
      <c r="L92" s="22">
        <f t="shared" si="11"/>
        <v>22</v>
      </c>
      <c r="M92" s="22">
        <f t="shared" si="11"/>
        <v>22</v>
      </c>
      <c r="N92" s="22">
        <f t="shared" si="11"/>
        <v>22</v>
      </c>
      <c r="O92" s="22">
        <f t="shared" si="11"/>
        <v>22</v>
      </c>
      <c r="P92" s="22">
        <f t="shared" si="11"/>
        <v>22</v>
      </c>
      <c r="Q92" s="22">
        <f t="shared" si="11"/>
        <v>22</v>
      </c>
      <c r="R92" s="42">
        <f>SUM(Table1[[#This Row],[Oct]:[September]])</f>
        <v>264</v>
      </c>
      <c r="S92" s="38">
        <f t="shared" si="7"/>
        <v>258.85888308378856</v>
      </c>
      <c r="T92" s="37">
        <f>Table1[[#This Row],[Annual Demand]]/365</f>
        <v>0.72328767123287674</v>
      </c>
      <c r="U92" s="37">
        <f>Table1[[#This Row],[Daily Demand]]*Table1[[#This Row],[Lead Time (days)]]</f>
        <v>7.956164383561644</v>
      </c>
      <c r="V92" s="37">
        <f>T92*AB92*SQRT(Table1[[#This Row],[Lead Time (days)]])</f>
        <v>2.398873820969385</v>
      </c>
      <c r="W92" s="37">
        <f t="shared" si="8"/>
        <v>0.8</v>
      </c>
      <c r="X92" s="37">
        <f>Table1[[#This Row],[Demand during Lead Time]]+NORMSINV(W92)*V92</f>
        <v>9.9751075279516694</v>
      </c>
      <c r="Y92" s="43">
        <f t="shared" si="9"/>
        <v>54.219768788955498</v>
      </c>
      <c r="Z92" s="27">
        <v>1.2</v>
      </c>
      <c r="AA92" s="22">
        <v>0.77</v>
      </c>
      <c r="AB92" s="22">
        <v>1</v>
      </c>
      <c r="AC92" s="22">
        <v>11</v>
      </c>
    </row>
    <row r="93" spans="1:29" x14ac:dyDescent="0.2">
      <c r="A93" s="25">
        <v>40066.645333646309</v>
      </c>
      <c r="B93" s="26">
        <v>6.0789376000000006</v>
      </c>
      <c r="C93" s="26">
        <v>63.599366313953773</v>
      </c>
      <c r="D93" s="26">
        <f>C93/Table1[[#This Row],[Std. Price ($)]]</f>
        <v>10.462250231677615</v>
      </c>
      <c r="E93" s="22">
        <v>18</v>
      </c>
      <c r="F93" s="22">
        <f t="shared" si="10"/>
        <v>27</v>
      </c>
      <c r="G93" s="22">
        <f t="shared" si="11"/>
        <v>27</v>
      </c>
      <c r="H93" s="22">
        <f t="shared" si="11"/>
        <v>27</v>
      </c>
      <c r="I93" s="22">
        <f t="shared" si="11"/>
        <v>27</v>
      </c>
      <c r="J93" s="22">
        <f t="shared" si="11"/>
        <v>27</v>
      </c>
      <c r="K93" s="22">
        <f t="shared" si="11"/>
        <v>27</v>
      </c>
      <c r="L93" s="22">
        <f t="shared" si="11"/>
        <v>27</v>
      </c>
      <c r="M93" s="22">
        <f t="shared" si="11"/>
        <v>27</v>
      </c>
      <c r="N93" s="22">
        <f t="shared" si="11"/>
        <v>27</v>
      </c>
      <c r="O93" s="22">
        <f t="shared" si="11"/>
        <v>27</v>
      </c>
      <c r="P93" s="22">
        <f t="shared" si="11"/>
        <v>27</v>
      </c>
      <c r="Q93" s="22">
        <f t="shared" si="11"/>
        <v>27</v>
      </c>
      <c r="R93" s="42">
        <f>SUM(Table1[[#This Row],[Oct]:[September]])</f>
        <v>324</v>
      </c>
      <c r="S93" s="38">
        <f t="shared" si="7"/>
        <v>313.53774976832239</v>
      </c>
      <c r="T93" s="37">
        <f>Table1[[#This Row],[Annual Demand]]/365</f>
        <v>0.88767123287671235</v>
      </c>
      <c r="U93" s="37">
        <f>Table1[[#This Row],[Daily Demand]]*Table1[[#This Row],[Lead Time (days)]]</f>
        <v>14.202739726027398</v>
      </c>
      <c r="V93" s="37">
        <f>T93*AB93*SQRT(Table1[[#This Row],[Lead Time (days)]])</f>
        <v>2.6275068493150684</v>
      </c>
      <c r="W93" s="37">
        <f t="shared" si="8"/>
        <v>0.8</v>
      </c>
      <c r="X93" s="37">
        <f>Table1[[#This Row],[Demand during Lead Time]]+NORMSINV(W93)*V93</f>
        <v>16.414105281769228</v>
      </c>
      <c r="Y93" s="43">
        <f t="shared" si="9"/>
        <v>99.780321767705558</v>
      </c>
      <c r="Z93" s="27">
        <v>0.5</v>
      </c>
      <c r="AA93" s="22">
        <v>0.77</v>
      </c>
      <c r="AB93" s="22">
        <v>0.74</v>
      </c>
      <c r="AC93" s="22">
        <v>16</v>
      </c>
    </row>
    <row r="94" spans="1:29" x14ac:dyDescent="0.2">
      <c r="A94" s="25">
        <v>56531.788910381554</v>
      </c>
      <c r="B94" s="26">
        <v>5.0059519999999997</v>
      </c>
      <c r="C94" s="26">
        <v>791.79535407898038</v>
      </c>
      <c r="D94" s="26">
        <f>C94/Table1[[#This Row],[Std. Price ($)]]</f>
        <v>158.17078431414853</v>
      </c>
      <c r="E94" s="22">
        <v>34</v>
      </c>
      <c r="F94" s="22">
        <f t="shared" si="10"/>
        <v>85</v>
      </c>
      <c r="G94" s="22">
        <f t="shared" si="11"/>
        <v>85</v>
      </c>
      <c r="H94" s="22">
        <f t="shared" si="11"/>
        <v>85</v>
      </c>
      <c r="I94" s="22">
        <f t="shared" si="11"/>
        <v>85</v>
      </c>
      <c r="J94" s="22">
        <f t="shared" si="11"/>
        <v>85</v>
      </c>
      <c r="K94" s="22">
        <f t="shared" si="11"/>
        <v>85</v>
      </c>
      <c r="L94" s="22">
        <f t="shared" si="11"/>
        <v>85</v>
      </c>
      <c r="M94" s="22">
        <f t="shared" si="11"/>
        <v>85</v>
      </c>
      <c r="N94" s="22">
        <f t="shared" si="11"/>
        <v>85</v>
      </c>
      <c r="O94" s="22">
        <f t="shared" si="11"/>
        <v>85</v>
      </c>
      <c r="P94" s="22">
        <f t="shared" si="11"/>
        <v>85</v>
      </c>
      <c r="Q94" s="22">
        <f t="shared" si="11"/>
        <v>85</v>
      </c>
      <c r="R94" s="42">
        <f>SUM(Table1[[#This Row],[Oct]:[September]])</f>
        <v>1020</v>
      </c>
      <c r="S94" s="38">
        <f t="shared" si="7"/>
        <v>861.82921568585152</v>
      </c>
      <c r="T94" s="37">
        <f>Table1[[#This Row],[Annual Demand]]/365</f>
        <v>2.7945205479452055</v>
      </c>
      <c r="U94" s="37">
        <f>Table1[[#This Row],[Daily Demand]]*Table1[[#This Row],[Lead Time (days)]]</f>
        <v>190.02739726027397</v>
      </c>
      <c r="V94" s="37">
        <f>T94*AB94*SQRT(Table1[[#This Row],[Lead Time (days)]])</f>
        <v>29.496584683870783</v>
      </c>
      <c r="W94" s="37">
        <f t="shared" si="8"/>
        <v>0.8</v>
      </c>
      <c r="X94" s="37">
        <f>Table1[[#This Row],[Demand during Lead Time]]+NORMSINV(W94)*V94</f>
        <v>214.85234924810123</v>
      </c>
      <c r="Y94" s="43">
        <f t="shared" si="9"/>
        <v>1075.5405474232309</v>
      </c>
      <c r="Z94" s="27">
        <v>1.5</v>
      </c>
      <c r="AA94" s="22">
        <v>0.77</v>
      </c>
      <c r="AB94" s="22">
        <v>1.28</v>
      </c>
      <c r="AC94" s="22">
        <v>68</v>
      </c>
    </row>
    <row r="95" spans="1:29" x14ac:dyDescent="0.2">
      <c r="A95" s="25">
        <v>73183.076344977511</v>
      </c>
      <c r="B95" s="26">
        <v>12.8</v>
      </c>
      <c r="C95" s="26">
        <v>186.82204988052226</v>
      </c>
      <c r="D95" s="26">
        <f>C95/Table1[[#This Row],[Std. Price ($)]]</f>
        <v>14.5954726469158</v>
      </c>
      <c r="E95" s="22">
        <v>10</v>
      </c>
      <c r="F95" s="22">
        <f t="shared" si="10"/>
        <v>18</v>
      </c>
      <c r="G95" s="22">
        <f t="shared" si="11"/>
        <v>18</v>
      </c>
      <c r="H95" s="22">
        <f t="shared" si="11"/>
        <v>18</v>
      </c>
      <c r="I95" s="22">
        <f t="shared" si="11"/>
        <v>18</v>
      </c>
      <c r="J95" s="22">
        <f t="shared" si="11"/>
        <v>18</v>
      </c>
      <c r="K95" s="22">
        <f t="shared" si="11"/>
        <v>18</v>
      </c>
      <c r="L95" s="22">
        <f t="shared" si="11"/>
        <v>18</v>
      </c>
      <c r="M95" s="22">
        <f t="shared" si="11"/>
        <v>18</v>
      </c>
      <c r="N95" s="22">
        <f t="shared" si="11"/>
        <v>18</v>
      </c>
      <c r="O95" s="22">
        <f t="shared" si="11"/>
        <v>18</v>
      </c>
      <c r="P95" s="22">
        <f t="shared" si="11"/>
        <v>18</v>
      </c>
      <c r="Q95" s="22">
        <f t="shared" si="11"/>
        <v>18</v>
      </c>
      <c r="R95" s="42">
        <f>SUM(Table1[[#This Row],[Oct]:[September]])</f>
        <v>216</v>
      </c>
      <c r="S95" s="38">
        <f t="shared" si="7"/>
        <v>201.40452735308421</v>
      </c>
      <c r="T95" s="37">
        <f>Table1[[#This Row],[Annual Demand]]/365</f>
        <v>0.59178082191780823</v>
      </c>
      <c r="U95" s="37">
        <f>Table1[[#This Row],[Daily Demand]]*Table1[[#This Row],[Lead Time (days)]]</f>
        <v>25.446575342465753</v>
      </c>
      <c r="V95" s="37">
        <f>T95*AB95*SQRT(Table1[[#This Row],[Lead Time (days)]])</f>
        <v>2.9880360968819417</v>
      </c>
      <c r="W95" s="37">
        <f t="shared" si="8"/>
        <v>0.8</v>
      </c>
      <c r="X95" s="37">
        <f>Table1[[#This Row],[Demand during Lead Time]]+NORMSINV(W95)*V95</f>
        <v>27.961369968283929</v>
      </c>
      <c r="Y95" s="43">
        <f t="shared" si="9"/>
        <v>357.90553559403429</v>
      </c>
      <c r="Z95" s="27">
        <v>0.8</v>
      </c>
      <c r="AA95" s="22">
        <v>0.77</v>
      </c>
      <c r="AB95" s="22">
        <v>0.77</v>
      </c>
      <c r="AC95" s="22">
        <v>43</v>
      </c>
    </row>
    <row r="96" spans="1:29" x14ac:dyDescent="0.2">
      <c r="A96" s="25">
        <v>39547.295663475394</v>
      </c>
      <c r="B96" s="26">
        <v>5.9391999999999996</v>
      </c>
      <c r="C96" s="26">
        <v>94.665624982278985</v>
      </c>
      <c r="D96" s="26">
        <f>C96/Table1[[#This Row],[Std. Price ($)]]</f>
        <v>15.939120585647728</v>
      </c>
      <c r="E96" s="22">
        <v>10</v>
      </c>
      <c r="F96" s="22">
        <f t="shared" si="10"/>
        <v>18</v>
      </c>
      <c r="G96" s="22">
        <f t="shared" si="11"/>
        <v>18</v>
      </c>
      <c r="H96" s="22">
        <f t="shared" si="11"/>
        <v>18</v>
      </c>
      <c r="I96" s="22">
        <f t="shared" si="11"/>
        <v>18</v>
      </c>
      <c r="J96" s="22">
        <f t="shared" si="11"/>
        <v>18</v>
      </c>
      <c r="K96" s="22">
        <f t="shared" si="11"/>
        <v>18</v>
      </c>
      <c r="L96" s="22">
        <f t="shared" si="11"/>
        <v>18</v>
      </c>
      <c r="M96" s="22">
        <f t="shared" si="11"/>
        <v>18</v>
      </c>
      <c r="N96" s="22">
        <f t="shared" si="11"/>
        <v>18</v>
      </c>
      <c r="O96" s="22">
        <f t="shared" si="11"/>
        <v>18</v>
      </c>
      <c r="P96" s="22">
        <f t="shared" si="11"/>
        <v>18</v>
      </c>
      <c r="Q96" s="22">
        <f t="shared" si="11"/>
        <v>18</v>
      </c>
      <c r="R96" s="42">
        <f>SUM(Table1[[#This Row],[Oct]:[September]])</f>
        <v>216</v>
      </c>
      <c r="S96" s="38">
        <f t="shared" si="7"/>
        <v>200.06087941435226</v>
      </c>
      <c r="T96" s="37">
        <f>Table1[[#This Row],[Annual Demand]]/365</f>
        <v>0.59178082191780823</v>
      </c>
      <c r="U96" s="37">
        <f>Table1[[#This Row],[Daily Demand]]*Table1[[#This Row],[Lead Time (days)]]</f>
        <v>24.854794520547944</v>
      </c>
      <c r="V96" s="37">
        <f>T96*AB96*SQRT(Table1[[#This Row],[Lead Time (days)]])</f>
        <v>2.9914388845691957</v>
      </c>
      <c r="W96" s="37">
        <f t="shared" si="8"/>
        <v>0.8</v>
      </c>
      <c r="X96" s="37">
        <f>Table1[[#This Row],[Demand during Lead Time]]+NORMSINV(W96)*V96</f>
        <v>27.372453004737054</v>
      </c>
      <c r="Y96" s="43">
        <f t="shared" si="9"/>
        <v>162.57047288573429</v>
      </c>
      <c r="Z96" s="27">
        <v>0.8</v>
      </c>
      <c r="AA96" s="22">
        <v>0.77</v>
      </c>
      <c r="AB96" s="22">
        <v>0.78</v>
      </c>
      <c r="AC96" s="22">
        <v>42</v>
      </c>
    </row>
    <row r="97" spans="1:29" x14ac:dyDescent="0.2">
      <c r="A97" s="25">
        <v>74026.599655001672</v>
      </c>
      <c r="B97" s="26">
        <v>7.3965696000000003</v>
      </c>
      <c r="C97" s="26">
        <v>220.14866111672924</v>
      </c>
      <c r="D97" s="26">
        <f>C97/Table1[[#This Row],[Std. Price ($)]]</f>
        <v>29.763616517139138</v>
      </c>
      <c r="E97" s="22">
        <v>18</v>
      </c>
      <c r="F97" s="22">
        <f t="shared" si="10"/>
        <v>21.6</v>
      </c>
      <c r="G97" s="22">
        <f t="shared" si="11"/>
        <v>21.6</v>
      </c>
      <c r="H97" s="22">
        <f t="shared" si="11"/>
        <v>21.6</v>
      </c>
      <c r="I97" s="22">
        <f t="shared" si="11"/>
        <v>21.6</v>
      </c>
      <c r="J97" s="22">
        <f t="shared" si="11"/>
        <v>21.6</v>
      </c>
      <c r="K97" s="22">
        <f t="shared" si="11"/>
        <v>21.6</v>
      </c>
      <c r="L97" s="22">
        <f t="shared" si="11"/>
        <v>21.6</v>
      </c>
      <c r="M97" s="22">
        <f t="shared" si="11"/>
        <v>21.6</v>
      </c>
      <c r="N97" s="22">
        <f t="shared" si="11"/>
        <v>21.6</v>
      </c>
      <c r="O97" s="22">
        <f t="shared" si="11"/>
        <v>21.6</v>
      </c>
      <c r="P97" s="22">
        <f t="shared" si="11"/>
        <v>21.6</v>
      </c>
      <c r="Q97" s="22">
        <f t="shared" si="11"/>
        <v>21.6</v>
      </c>
      <c r="R97" s="42">
        <f>SUM(Table1[[#This Row],[Oct]:[September]])</f>
        <v>259.2</v>
      </c>
      <c r="S97" s="38">
        <f t="shared" si="7"/>
        <v>229.43638348286086</v>
      </c>
      <c r="T97" s="37">
        <f>Table1[[#This Row],[Annual Demand]]/365</f>
        <v>0.71013698630136979</v>
      </c>
      <c r="U97" s="37">
        <f>Table1[[#This Row],[Daily Demand]]*Table1[[#This Row],[Lead Time (days)]]</f>
        <v>30.535890410958899</v>
      </c>
      <c r="V97" s="37">
        <f>T97*AB97*SQRT(Table1[[#This Row],[Lead Time (days)]])</f>
        <v>3.8650440941485891</v>
      </c>
      <c r="W97" s="37">
        <f t="shared" si="8"/>
        <v>0.8</v>
      </c>
      <c r="X97" s="37">
        <f>Table1[[#This Row],[Demand during Lead Time]]+NORMSINV(W97)*V97</f>
        <v>33.788793589289945</v>
      </c>
      <c r="Y97" s="43">
        <f t="shared" si="9"/>
        <v>249.9211634832169</v>
      </c>
      <c r="Z97" s="27">
        <v>0.2</v>
      </c>
      <c r="AA97" s="22">
        <v>0.77</v>
      </c>
      <c r="AB97" s="22">
        <v>0.83</v>
      </c>
      <c r="AC97" s="22">
        <v>43</v>
      </c>
    </row>
    <row r="98" spans="1:29" x14ac:dyDescent="0.2">
      <c r="A98" s="25">
        <v>33788.869946461477</v>
      </c>
      <c r="B98" s="26">
        <v>5.2286592000000001</v>
      </c>
      <c r="C98" s="26">
        <v>154.38646329596813</v>
      </c>
      <c r="D98" s="26">
        <f>C98/Table1[[#This Row],[Std. Price ($)]]</f>
        <v>29.526969991841909</v>
      </c>
      <c r="E98" s="22">
        <v>10</v>
      </c>
      <c r="F98" s="22">
        <f t="shared" si="10"/>
        <v>14</v>
      </c>
      <c r="G98" s="22">
        <f t="shared" si="11"/>
        <v>14</v>
      </c>
      <c r="H98" s="22">
        <f t="shared" si="11"/>
        <v>14</v>
      </c>
      <c r="I98" s="22">
        <f t="shared" si="11"/>
        <v>14</v>
      </c>
      <c r="J98" s="22">
        <f t="shared" si="11"/>
        <v>14</v>
      </c>
      <c r="K98" s="22">
        <f t="shared" si="11"/>
        <v>14</v>
      </c>
      <c r="L98" s="22">
        <f t="shared" si="11"/>
        <v>14</v>
      </c>
      <c r="M98" s="22">
        <f t="shared" si="11"/>
        <v>14</v>
      </c>
      <c r="N98" s="22">
        <f t="shared" si="11"/>
        <v>14</v>
      </c>
      <c r="O98" s="22">
        <f t="shared" si="11"/>
        <v>14</v>
      </c>
      <c r="P98" s="22">
        <f t="shared" si="11"/>
        <v>14</v>
      </c>
      <c r="Q98" s="22">
        <f t="shared" si="11"/>
        <v>14</v>
      </c>
      <c r="R98" s="42">
        <f>SUM(Table1[[#This Row],[Oct]:[September]])</f>
        <v>168</v>
      </c>
      <c r="S98" s="38">
        <f t="shared" si="7"/>
        <v>138.4730300081581</v>
      </c>
      <c r="T98" s="37">
        <f>Table1[[#This Row],[Annual Demand]]/365</f>
        <v>0.46027397260273972</v>
      </c>
      <c r="U98" s="37">
        <f>Table1[[#This Row],[Daily Demand]]*Table1[[#This Row],[Lead Time (days)]]</f>
        <v>23.013698630136986</v>
      </c>
      <c r="V98" s="37">
        <f>T98*AB98*SQRT(Table1[[#This Row],[Lead Time (days)]])</f>
        <v>4.2961095834501037</v>
      </c>
      <c r="W98" s="37">
        <f t="shared" si="8"/>
        <v>0.8</v>
      </c>
      <c r="X98" s="37">
        <f>Table1[[#This Row],[Demand during Lead Time]]+NORMSINV(W98)*V98</f>
        <v>26.629395677324684</v>
      </c>
      <c r="Y98" s="43">
        <f t="shared" si="9"/>
        <v>139.23603469868394</v>
      </c>
      <c r="Z98" s="27">
        <v>0.4</v>
      </c>
      <c r="AA98" s="22">
        <v>0.77</v>
      </c>
      <c r="AB98" s="22">
        <v>1.32</v>
      </c>
      <c r="AC98" s="22">
        <v>50</v>
      </c>
    </row>
    <row r="99" spans="1:29" x14ac:dyDescent="0.2">
      <c r="A99" s="25">
        <v>22520.016891161697</v>
      </c>
      <c r="B99" s="26">
        <v>5.0944000000000003</v>
      </c>
      <c r="C99" s="26">
        <v>56.713130999649678</v>
      </c>
      <c r="D99" s="26">
        <f>C99/Table1[[#This Row],[Std. Price ($)]]</f>
        <v>11.132445626501585</v>
      </c>
      <c r="E99" s="22">
        <v>10</v>
      </c>
      <c r="F99" s="22">
        <f t="shared" si="10"/>
        <v>12</v>
      </c>
      <c r="G99" s="22">
        <f t="shared" si="11"/>
        <v>12</v>
      </c>
      <c r="H99" s="22">
        <f t="shared" si="11"/>
        <v>12</v>
      </c>
      <c r="I99" s="22">
        <f t="shared" si="11"/>
        <v>12</v>
      </c>
      <c r="J99" s="22">
        <f t="shared" si="11"/>
        <v>12</v>
      </c>
      <c r="K99" s="22">
        <f t="shared" si="11"/>
        <v>12</v>
      </c>
      <c r="L99" s="22">
        <f t="shared" si="11"/>
        <v>12</v>
      </c>
      <c r="M99" s="22">
        <f t="shared" si="11"/>
        <v>12</v>
      </c>
      <c r="N99" s="22">
        <f t="shared" si="11"/>
        <v>12</v>
      </c>
      <c r="O99" s="22">
        <f t="shared" si="11"/>
        <v>12</v>
      </c>
      <c r="P99" s="22">
        <f t="shared" si="11"/>
        <v>12</v>
      </c>
      <c r="Q99" s="22">
        <f t="shared" si="11"/>
        <v>12</v>
      </c>
      <c r="R99" s="42">
        <f>SUM(Table1[[#This Row],[Oct]:[September]])</f>
        <v>144</v>
      </c>
      <c r="S99" s="38">
        <f t="shared" si="7"/>
        <v>132.86755437349842</v>
      </c>
      <c r="T99" s="37">
        <f>Table1[[#This Row],[Annual Demand]]/365</f>
        <v>0.39452054794520547</v>
      </c>
      <c r="U99" s="37">
        <f>Table1[[#This Row],[Daily Demand]]*Table1[[#This Row],[Lead Time (days)]]</f>
        <v>8.6794520547945204</v>
      </c>
      <c r="V99" s="37">
        <f>T99*AB99*SQRT(Table1[[#This Row],[Lead Time (days)]])</f>
        <v>2.0170072812654398</v>
      </c>
      <c r="W99" s="37">
        <f t="shared" si="8"/>
        <v>0.8</v>
      </c>
      <c r="X99" s="37">
        <f>Table1[[#This Row],[Demand during Lead Time]]+NORMSINV(W99)*V99</f>
        <v>10.377008210978691</v>
      </c>
      <c r="Y99" s="43">
        <f t="shared" si="9"/>
        <v>52.864630630009842</v>
      </c>
      <c r="Z99" s="27">
        <v>0.2</v>
      </c>
      <c r="AA99" s="22">
        <v>0.77</v>
      </c>
      <c r="AB99" s="22">
        <v>1.0900000000000001</v>
      </c>
      <c r="AC99" s="22">
        <v>22</v>
      </c>
    </row>
    <row r="100" spans="1:29" x14ac:dyDescent="0.2">
      <c r="A100" s="25">
        <v>82709.240905984683</v>
      </c>
      <c r="B100" s="26">
        <v>21.042560000000002</v>
      </c>
      <c r="C100" s="26">
        <v>5134.8596178176003</v>
      </c>
      <c r="D100" s="26">
        <f>C100/Table1[[#This Row],[Std. Price ($)]]</f>
        <v>244.02257224489796</v>
      </c>
      <c r="E100" s="22">
        <v>122</v>
      </c>
      <c r="F100" s="22">
        <f t="shared" si="10"/>
        <v>268.39999999999998</v>
      </c>
      <c r="G100" s="22">
        <f t="shared" si="11"/>
        <v>268.39999999999998</v>
      </c>
      <c r="H100" s="22">
        <f t="shared" si="11"/>
        <v>268.39999999999998</v>
      </c>
      <c r="I100" s="22">
        <f t="shared" si="11"/>
        <v>268.39999999999998</v>
      </c>
      <c r="J100" s="22">
        <f t="shared" si="11"/>
        <v>268.39999999999998</v>
      </c>
      <c r="K100" s="22">
        <f t="shared" si="11"/>
        <v>268.39999999999998</v>
      </c>
      <c r="L100" s="22">
        <f t="shared" si="11"/>
        <v>268.39999999999998</v>
      </c>
      <c r="M100" s="22">
        <f t="shared" si="11"/>
        <v>268.39999999999998</v>
      </c>
      <c r="N100" s="22">
        <f t="shared" si="11"/>
        <v>268.39999999999998</v>
      </c>
      <c r="O100" s="22">
        <f t="shared" si="11"/>
        <v>268.39999999999998</v>
      </c>
      <c r="P100" s="22">
        <f t="shared" si="11"/>
        <v>268.39999999999998</v>
      </c>
      <c r="Q100" s="22">
        <f t="shared" si="11"/>
        <v>268.39999999999998</v>
      </c>
      <c r="R100" s="42">
        <f>SUM(Table1[[#This Row],[Oct]:[September]])</f>
        <v>3220.8000000000006</v>
      </c>
      <c r="S100" s="38">
        <f t="shared" si="7"/>
        <v>2976.7774277551025</v>
      </c>
      <c r="T100" s="37">
        <f>Table1[[#This Row],[Annual Demand]]/365</f>
        <v>8.8241095890410968</v>
      </c>
      <c r="U100" s="37">
        <f>Table1[[#This Row],[Daily Demand]]*Table1[[#This Row],[Lead Time (days)]]</f>
        <v>529.44657534246585</v>
      </c>
      <c r="V100" s="37">
        <f>T100*AB100*SQRT(Table1[[#This Row],[Lead Time (days)]])</f>
        <v>56.048032352883162</v>
      </c>
      <c r="W100" s="37">
        <f t="shared" si="8"/>
        <v>0.8</v>
      </c>
      <c r="X100" s="37">
        <f>Table1[[#This Row],[Demand during Lead Time]]+NORMSINV(W100)*V100</f>
        <v>576.61778947063397</v>
      </c>
      <c r="Y100" s="43">
        <f t="shared" si="9"/>
        <v>12133.514432003185</v>
      </c>
      <c r="Z100" s="27">
        <v>1.2</v>
      </c>
      <c r="AA100" s="22">
        <v>1</v>
      </c>
      <c r="AB100" s="22">
        <v>0.82</v>
      </c>
      <c r="AC100" s="22">
        <v>60</v>
      </c>
    </row>
    <row r="101" spans="1:29" x14ac:dyDescent="0.2">
      <c r="A101" s="25">
        <v>95156.364742257647</v>
      </c>
      <c r="B101" s="26">
        <v>6.3360000000000003</v>
      </c>
      <c r="C101" s="26">
        <v>770.69818233511603</v>
      </c>
      <c r="D101" s="26">
        <f>C101/Table1[[#This Row],[Std. Price ($)]]</f>
        <v>121.63797069683018</v>
      </c>
      <c r="E101" s="22">
        <v>34</v>
      </c>
      <c r="F101" s="22">
        <f t="shared" si="10"/>
        <v>74.8</v>
      </c>
      <c r="G101" s="22">
        <f t="shared" si="11"/>
        <v>74.8</v>
      </c>
      <c r="H101" s="22">
        <f t="shared" si="11"/>
        <v>74.8</v>
      </c>
      <c r="I101" s="22">
        <f t="shared" si="11"/>
        <v>74.8</v>
      </c>
      <c r="J101" s="22">
        <f t="shared" si="11"/>
        <v>74.8</v>
      </c>
      <c r="K101" s="22">
        <f t="shared" si="11"/>
        <v>74.8</v>
      </c>
      <c r="L101" s="22">
        <f t="shared" si="11"/>
        <v>74.8</v>
      </c>
      <c r="M101" s="22">
        <f t="shared" si="11"/>
        <v>74.8</v>
      </c>
      <c r="N101" s="22">
        <f t="shared" si="11"/>
        <v>74.8</v>
      </c>
      <c r="O101" s="22">
        <f t="shared" si="11"/>
        <v>74.8</v>
      </c>
      <c r="P101" s="22">
        <f t="shared" si="11"/>
        <v>74.8</v>
      </c>
      <c r="Q101" s="22">
        <f t="shared" si="11"/>
        <v>74.8</v>
      </c>
      <c r="R101" s="42">
        <f>SUM(Table1[[#This Row],[Oct]:[September]])</f>
        <v>897.5999999999998</v>
      </c>
      <c r="S101" s="38">
        <f t="shared" si="7"/>
        <v>775.96202930316963</v>
      </c>
      <c r="T101" s="37">
        <f>Table1[[#This Row],[Annual Demand]]/365</f>
        <v>2.4591780821917801</v>
      </c>
      <c r="U101" s="37">
        <f>Table1[[#This Row],[Daily Demand]]*Table1[[#This Row],[Lead Time (days)]]</f>
        <v>98.367123287671205</v>
      </c>
      <c r="V101" s="37">
        <f>T101*AB101*SQRT(Table1[[#This Row],[Lead Time (days)]])</f>
        <v>27.995774082086832</v>
      </c>
      <c r="W101" s="37">
        <f t="shared" si="8"/>
        <v>0.95</v>
      </c>
      <c r="X101" s="37">
        <f>Table1[[#This Row],[Demand during Lead Time]]+NORMSINV(W101)*V101</f>
        <v>144.41607382590573</v>
      </c>
      <c r="Y101" s="43">
        <f t="shared" si="9"/>
        <v>915.02024376093868</v>
      </c>
      <c r="Z101" s="27">
        <v>1.2</v>
      </c>
      <c r="AA101" s="22">
        <v>0.82</v>
      </c>
      <c r="AB101" s="22">
        <v>1.8</v>
      </c>
      <c r="AC101" s="22">
        <v>40</v>
      </c>
    </row>
    <row r="102" spans="1:29" x14ac:dyDescent="0.2">
      <c r="A102" s="25">
        <v>46403.873729979365</v>
      </c>
      <c r="B102" s="26">
        <v>11.173140000000002</v>
      </c>
      <c r="C102" s="26">
        <v>18597.082374102542</v>
      </c>
      <c r="D102" s="26">
        <f>C102/Table1[[#This Row],[Std. Price ($)]]</f>
        <v>1664.4454803307342</v>
      </c>
      <c r="E102" s="22">
        <v>122</v>
      </c>
      <c r="F102" s="22">
        <f t="shared" si="10"/>
        <v>73.199999999999989</v>
      </c>
      <c r="G102" s="22">
        <f t="shared" si="11"/>
        <v>73.199999999999989</v>
      </c>
      <c r="H102" s="22">
        <f t="shared" si="11"/>
        <v>73.199999999999989</v>
      </c>
      <c r="I102" s="22">
        <f t="shared" si="11"/>
        <v>73.199999999999989</v>
      </c>
      <c r="J102" s="22">
        <f t="shared" si="11"/>
        <v>73.199999999999989</v>
      </c>
      <c r="K102" s="22">
        <f t="shared" si="11"/>
        <v>73.199999999999989</v>
      </c>
      <c r="L102" s="22">
        <f t="shared" si="11"/>
        <v>73.199999999999989</v>
      </c>
      <c r="M102" s="22">
        <f t="shared" si="11"/>
        <v>73.199999999999989</v>
      </c>
      <c r="N102" s="22">
        <f t="shared" si="11"/>
        <v>73.199999999999989</v>
      </c>
      <c r="O102" s="22">
        <f t="shared" si="11"/>
        <v>73.199999999999989</v>
      </c>
      <c r="P102" s="22">
        <f t="shared" si="11"/>
        <v>73.199999999999989</v>
      </c>
      <c r="Q102" s="22">
        <f t="shared" si="11"/>
        <v>73.199999999999989</v>
      </c>
      <c r="R102" s="42">
        <f>SUM(Table1[[#This Row],[Oct]:[September]])</f>
        <v>878.40000000000009</v>
      </c>
      <c r="S102" s="38">
        <f t="shared" si="7"/>
        <v>-786.04548033073411</v>
      </c>
      <c r="T102" s="37">
        <f>Table1[[#This Row],[Annual Demand]]/365</f>
        <v>2.4065753424657537</v>
      </c>
      <c r="U102" s="37">
        <f>Table1[[#This Row],[Daily Demand]]*Table1[[#This Row],[Lead Time (days)]]</f>
        <v>628.11616438356168</v>
      </c>
      <c r="V102" s="37">
        <f>T102*AB102*SQRT(Table1[[#This Row],[Lead Time (days)]])</f>
        <v>49.376856440263765</v>
      </c>
      <c r="W102" s="37">
        <f t="shared" si="8"/>
        <v>0.8</v>
      </c>
      <c r="X102" s="37">
        <f>Table1[[#This Row],[Demand during Lead Time]]+NORMSINV(W102)*V102</f>
        <v>669.67277521076915</v>
      </c>
      <c r="Y102" s="43">
        <f t="shared" si="9"/>
        <v>0</v>
      </c>
      <c r="Z102" s="27">
        <v>-0.4</v>
      </c>
      <c r="AA102" s="22">
        <v>1</v>
      </c>
      <c r="AB102" s="22">
        <v>1.27</v>
      </c>
      <c r="AC102" s="22">
        <v>261</v>
      </c>
    </row>
    <row r="103" spans="1:29" x14ac:dyDescent="0.2">
      <c r="A103" s="25">
        <v>97104.283217804099</v>
      </c>
      <c r="B103" s="26">
        <v>16.61</v>
      </c>
      <c r="C103" s="26">
        <v>1624.7173535999998</v>
      </c>
      <c r="D103" s="26">
        <f>C103/Table1[[#This Row],[Std. Price ($)]]</f>
        <v>97.815614304635758</v>
      </c>
      <c r="E103" s="22">
        <v>18</v>
      </c>
      <c r="F103" s="22">
        <f t="shared" si="10"/>
        <v>14.4</v>
      </c>
      <c r="G103" s="22">
        <f t="shared" si="11"/>
        <v>14.4</v>
      </c>
      <c r="H103" s="22">
        <f t="shared" si="11"/>
        <v>14.4</v>
      </c>
      <c r="I103" s="22">
        <f t="shared" si="11"/>
        <v>14.4</v>
      </c>
      <c r="J103" s="22">
        <f t="shared" si="11"/>
        <v>14.4</v>
      </c>
      <c r="K103" s="22">
        <f t="shared" si="11"/>
        <v>14.4</v>
      </c>
      <c r="L103" s="22">
        <f t="shared" si="11"/>
        <v>14.4</v>
      </c>
      <c r="M103" s="22">
        <f t="shared" si="11"/>
        <v>14.4</v>
      </c>
      <c r="N103" s="22">
        <f t="shared" si="11"/>
        <v>14.4</v>
      </c>
      <c r="O103" s="22">
        <f t="shared" si="11"/>
        <v>14.4</v>
      </c>
      <c r="P103" s="22">
        <f t="shared" si="11"/>
        <v>14.4</v>
      </c>
      <c r="Q103" s="22">
        <f t="shared" si="11"/>
        <v>14.4</v>
      </c>
      <c r="R103" s="42">
        <f>SUM(Table1[[#This Row],[Oct]:[September]])</f>
        <v>172.80000000000004</v>
      </c>
      <c r="S103" s="38">
        <f t="shared" si="7"/>
        <v>74.984385695364281</v>
      </c>
      <c r="T103" s="37">
        <f>Table1[[#This Row],[Annual Demand]]/365</f>
        <v>0.47342465753424667</v>
      </c>
      <c r="U103" s="37">
        <f>Table1[[#This Row],[Daily Demand]]*Table1[[#This Row],[Lead Time (days)]]</f>
        <v>75.747945205479468</v>
      </c>
      <c r="V103" s="37">
        <f>T103*AB103*SQRT(Table1[[#This Row],[Lead Time (days)]])</f>
        <v>6.1081688906371285</v>
      </c>
      <c r="W103" s="37">
        <f t="shared" si="8"/>
        <v>0.8</v>
      </c>
      <c r="X103" s="37">
        <f>Table1[[#This Row],[Demand during Lead Time]]+NORMSINV(W103)*V103</f>
        <v>80.888709842089185</v>
      </c>
      <c r="Y103" s="43">
        <f t="shared" si="9"/>
        <v>1343.5614704771012</v>
      </c>
      <c r="Z103" s="27">
        <v>-0.2</v>
      </c>
      <c r="AA103" s="22">
        <v>1</v>
      </c>
      <c r="AB103" s="22">
        <v>1.02</v>
      </c>
      <c r="AC103" s="22">
        <v>160</v>
      </c>
    </row>
    <row r="104" spans="1:29" x14ac:dyDescent="0.2">
      <c r="A104" s="25">
        <v>48736.013963857935</v>
      </c>
      <c r="B104" s="26">
        <v>26.195400000000003</v>
      </c>
      <c r="C104" s="26">
        <v>3971.5844127960008</v>
      </c>
      <c r="D104" s="26">
        <f>C104/Table1[[#This Row],[Std. Price ($)]]</f>
        <v>151.61381054673723</v>
      </c>
      <c r="E104" s="22">
        <v>42</v>
      </c>
      <c r="F104" s="22">
        <f t="shared" si="10"/>
        <v>25.2</v>
      </c>
      <c r="G104" s="22">
        <f t="shared" si="11"/>
        <v>25.2</v>
      </c>
      <c r="H104" s="22">
        <f t="shared" si="11"/>
        <v>25.2</v>
      </c>
      <c r="I104" s="22">
        <f t="shared" si="11"/>
        <v>25.2</v>
      </c>
      <c r="J104" s="22">
        <f t="shared" si="11"/>
        <v>25.2</v>
      </c>
      <c r="K104" s="22">
        <f t="shared" si="11"/>
        <v>25.2</v>
      </c>
      <c r="L104" s="22">
        <f t="shared" si="11"/>
        <v>25.2</v>
      </c>
      <c r="M104" s="22">
        <f t="shared" si="11"/>
        <v>25.2</v>
      </c>
      <c r="N104" s="22">
        <f t="shared" si="11"/>
        <v>25.2</v>
      </c>
      <c r="O104" s="22">
        <f t="shared" si="11"/>
        <v>25.2</v>
      </c>
      <c r="P104" s="22">
        <f t="shared" si="11"/>
        <v>25.2</v>
      </c>
      <c r="Q104" s="22">
        <f t="shared" si="11"/>
        <v>25.2</v>
      </c>
      <c r="R104" s="42">
        <f>SUM(Table1[[#This Row],[Oct]:[September]])</f>
        <v>302.39999999999992</v>
      </c>
      <c r="S104" s="38">
        <f t="shared" si="7"/>
        <v>150.78618945326269</v>
      </c>
      <c r="T104" s="37">
        <f>Table1[[#This Row],[Annual Demand]]/365</f>
        <v>0.82849315068493123</v>
      </c>
      <c r="U104" s="37">
        <f>Table1[[#This Row],[Daily Demand]]*Table1[[#This Row],[Lead Time (days)]]</f>
        <v>49.709589041095875</v>
      </c>
      <c r="V104" s="37">
        <f>T104*AB104*SQRT(Table1[[#This Row],[Lead Time (days)]])</f>
        <v>9.8187449356519316</v>
      </c>
      <c r="W104" s="37">
        <f t="shared" si="8"/>
        <v>0.95</v>
      </c>
      <c r="X104" s="37">
        <f>Table1[[#This Row],[Demand during Lead Time]]+NORMSINV(W104)*V104</f>
        <v>65.859987260614346</v>
      </c>
      <c r="Y104" s="43">
        <f t="shared" si="9"/>
        <v>1725.2287102866972</v>
      </c>
      <c r="Z104" s="27">
        <v>-0.4</v>
      </c>
      <c r="AA104" s="22">
        <v>1</v>
      </c>
      <c r="AB104" s="22">
        <v>1.53</v>
      </c>
      <c r="AC104" s="22">
        <v>60</v>
      </c>
    </row>
    <row r="105" spans="1:29" x14ac:dyDescent="0.2">
      <c r="A105" s="25">
        <v>31967.577887724274</v>
      </c>
      <c r="B105" s="26">
        <v>6.512220000000001</v>
      </c>
      <c r="C105" s="26">
        <v>798.85387429466687</v>
      </c>
      <c r="D105" s="26">
        <f>C105/Table1[[#This Row],[Std. Price ($)]]</f>
        <v>122.66997648953303</v>
      </c>
      <c r="E105" s="22">
        <v>106</v>
      </c>
      <c r="F105" s="22">
        <f t="shared" si="10"/>
        <v>95.4</v>
      </c>
      <c r="G105" s="22">
        <f t="shared" si="11"/>
        <v>95.4</v>
      </c>
      <c r="H105" s="22">
        <f t="shared" si="11"/>
        <v>95.4</v>
      </c>
      <c r="I105" s="22">
        <f t="shared" si="11"/>
        <v>95.4</v>
      </c>
      <c r="J105" s="22">
        <f t="shared" si="11"/>
        <v>95.4</v>
      </c>
      <c r="K105" s="22">
        <f t="shared" si="11"/>
        <v>95.4</v>
      </c>
      <c r="L105" s="22">
        <f t="shared" si="11"/>
        <v>95.4</v>
      </c>
      <c r="M105" s="22">
        <f t="shared" si="11"/>
        <v>95.4</v>
      </c>
      <c r="N105" s="22">
        <f t="shared" si="11"/>
        <v>95.4</v>
      </c>
      <c r="O105" s="22">
        <f t="shared" si="11"/>
        <v>95.4</v>
      </c>
      <c r="P105" s="22">
        <f t="shared" si="11"/>
        <v>95.4</v>
      </c>
      <c r="Q105" s="22">
        <f t="shared" ref="G105:Q129" si="12">$E105+$Z105*$E105</f>
        <v>95.4</v>
      </c>
      <c r="R105" s="42">
        <f>SUM(Table1[[#This Row],[Oct]:[September]])</f>
        <v>1144.8</v>
      </c>
      <c r="S105" s="38">
        <f t="shared" si="7"/>
        <v>1022.1300235104669</v>
      </c>
      <c r="T105" s="37">
        <f>Table1[[#This Row],[Annual Demand]]/365</f>
        <v>3.1364383561643834</v>
      </c>
      <c r="U105" s="37">
        <f>Table1[[#This Row],[Daily Demand]]*Table1[[#This Row],[Lead Time (days)]]</f>
        <v>69.001643835616434</v>
      </c>
      <c r="V105" s="37">
        <f>T105*AB105*SQRT(Table1[[#This Row],[Lead Time (days)]])</f>
        <v>14.711199895468114</v>
      </c>
      <c r="W105" s="37">
        <f t="shared" si="8"/>
        <v>0.8</v>
      </c>
      <c r="X105" s="37">
        <f>Table1[[#This Row],[Demand during Lead Time]]+NORMSINV(W105)*V105</f>
        <v>81.382902038978045</v>
      </c>
      <c r="Y105" s="43">
        <f t="shared" si="9"/>
        <v>529.98336231627366</v>
      </c>
      <c r="Z105" s="27">
        <v>-0.1</v>
      </c>
      <c r="AA105" s="22">
        <v>1</v>
      </c>
      <c r="AB105" s="22">
        <v>1</v>
      </c>
      <c r="AC105" s="22">
        <v>22</v>
      </c>
    </row>
    <row r="106" spans="1:29" x14ac:dyDescent="0.2">
      <c r="A106" s="25">
        <v>71072.247317045592</v>
      </c>
      <c r="B106" s="26">
        <v>20.364300000000004</v>
      </c>
      <c r="C106" s="26">
        <v>1607.7341306400001</v>
      </c>
      <c r="D106" s="26">
        <f>C106/Table1[[#This Row],[Std. Price ($)]]</f>
        <v>78.948656749311283</v>
      </c>
      <c r="E106" s="22">
        <v>34</v>
      </c>
      <c r="F106" s="22">
        <f t="shared" si="10"/>
        <v>51</v>
      </c>
      <c r="G106" s="22">
        <f t="shared" si="12"/>
        <v>51</v>
      </c>
      <c r="H106" s="22">
        <f t="shared" si="12"/>
        <v>51</v>
      </c>
      <c r="I106" s="22">
        <f t="shared" si="12"/>
        <v>51</v>
      </c>
      <c r="J106" s="22">
        <f t="shared" si="12"/>
        <v>51</v>
      </c>
      <c r="K106" s="22">
        <f t="shared" si="12"/>
        <v>51</v>
      </c>
      <c r="L106" s="22">
        <f t="shared" si="12"/>
        <v>51</v>
      </c>
      <c r="M106" s="22">
        <f t="shared" si="12"/>
        <v>51</v>
      </c>
      <c r="N106" s="22">
        <f t="shared" si="12"/>
        <v>51</v>
      </c>
      <c r="O106" s="22">
        <f t="shared" si="12"/>
        <v>51</v>
      </c>
      <c r="P106" s="22">
        <f t="shared" si="12"/>
        <v>51</v>
      </c>
      <c r="Q106" s="22">
        <f t="shared" si="12"/>
        <v>51</v>
      </c>
      <c r="R106" s="42">
        <f>SUM(Table1[[#This Row],[Oct]:[September]])</f>
        <v>612</v>
      </c>
      <c r="S106" s="38">
        <f t="shared" si="7"/>
        <v>533.05134325068866</v>
      </c>
      <c r="T106" s="37">
        <f>Table1[[#This Row],[Annual Demand]]/365</f>
        <v>1.6767123287671233</v>
      </c>
      <c r="U106" s="37">
        <f>Table1[[#This Row],[Daily Demand]]*Table1[[#This Row],[Lead Time (days)]]</f>
        <v>67.06849315068493</v>
      </c>
      <c r="V106" s="37">
        <f>T106*AB106*SQRT(Table1[[#This Row],[Lead Time (days)]])</f>
        <v>19.088027783241024</v>
      </c>
      <c r="W106" s="37">
        <f t="shared" si="8"/>
        <v>0.95</v>
      </c>
      <c r="X106" s="37">
        <f>Table1[[#This Row],[Demand during Lead Time]]+NORMSINV(W106)*V106</f>
        <v>98.465504881299381</v>
      </c>
      <c r="Y106" s="43">
        <f t="shared" si="9"/>
        <v>2005.1810810542454</v>
      </c>
      <c r="Z106" s="27">
        <v>0.5</v>
      </c>
      <c r="AA106" s="22">
        <v>1</v>
      </c>
      <c r="AB106" s="22">
        <v>1.8</v>
      </c>
      <c r="AC106" s="22">
        <v>40</v>
      </c>
    </row>
    <row r="107" spans="1:29" x14ac:dyDescent="0.2">
      <c r="A107" s="25">
        <v>81909.301336004588</v>
      </c>
      <c r="B107" s="26">
        <v>54.411192000000007</v>
      </c>
      <c r="C107" s="26">
        <v>1026.1050310896001</v>
      </c>
      <c r="D107" s="26">
        <f>C107/Table1[[#This Row],[Std. Price ($)]]</f>
        <v>18.858345009048872</v>
      </c>
      <c r="E107" s="22">
        <v>10</v>
      </c>
      <c r="F107" s="22">
        <f t="shared" si="10"/>
        <v>3</v>
      </c>
      <c r="G107" s="22">
        <f t="shared" si="12"/>
        <v>3</v>
      </c>
      <c r="H107" s="22">
        <f t="shared" si="12"/>
        <v>3</v>
      </c>
      <c r="I107" s="22">
        <f t="shared" si="12"/>
        <v>3</v>
      </c>
      <c r="J107" s="22">
        <f t="shared" si="12"/>
        <v>3</v>
      </c>
      <c r="K107" s="22">
        <f t="shared" si="12"/>
        <v>3</v>
      </c>
      <c r="L107" s="22">
        <f t="shared" si="12"/>
        <v>3</v>
      </c>
      <c r="M107" s="22">
        <f t="shared" si="12"/>
        <v>3</v>
      </c>
      <c r="N107" s="22">
        <f t="shared" si="12"/>
        <v>3</v>
      </c>
      <c r="O107" s="22">
        <f t="shared" si="12"/>
        <v>3</v>
      </c>
      <c r="P107" s="22">
        <f t="shared" si="12"/>
        <v>3</v>
      </c>
      <c r="Q107" s="22">
        <f t="shared" si="12"/>
        <v>3</v>
      </c>
      <c r="R107" s="42">
        <f>SUM(Table1[[#This Row],[Oct]:[September]])</f>
        <v>36</v>
      </c>
      <c r="S107" s="38">
        <f t="shared" si="7"/>
        <v>17.141654990951128</v>
      </c>
      <c r="T107" s="37">
        <f>Table1[[#This Row],[Annual Demand]]/365</f>
        <v>9.8630136986301367E-2</v>
      </c>
      <c r="U107" s="37">
        <f>Table1[[#This Row],[Daily Demand]]*Table1[[#This Row],[Lead Time (days)]]</f>
        <v>6.904109589041096</v>
      </c>
      <c r="V107" s="37">
        <f>T107*AB107*SQRT(Table1[[#This Row],[Lead Time (days)]])</f>
        <v>0.69316710143535465</v>
      </c>
      <c r="W107" s="37">
        <f t="shared" si="8"/>
        <v>0.8</v>
      </c>
      <c r="X107" s="37">
        <f>Table1[[#This Row],[Demand during Lead Time]]+NORMSINV(W107)*V107</f>
        <v>7.4874937400232806</v>
      </c>
      <c r="Y107" s="43">
        <f t="shared" si="9"/>
        <v>407.40345948720488</v>
      </c>
      <c r="Z107" s="27">
        <v>-0.7</v>
      </c>
      <c r="AA107" s="22">
        <v>1</v>
      </c>
      <c r="AB107" s="22">
        <v>0.84</v>
      </c>
      <c r="AC107" s="22">
        <v>70</v>
      </c>
    </row>
    <row r="108" spans="1:29" x14ac:dyDescent="0.2">
      <c r="A108" s="25">
        <v>39840.738199650063</v>
      </c>
      <c r="B108" s="26">
        <v>8.2100700000000018</v>
      </c>
      <c r="C108" s="26">
        <v>1644.4164220695188</v>
      </c>
      <c r="D108" s="26">
        <f>C108/Table1[[#This Row],[Std. Price ($)]]</f>
        <v>200.2926189508151</v>
      </c>
      <c r="E108" s="22">
        <v>26</v>
      </c>
      <c r="F108" s="22">
        <f t="shared" si="10"/>
        <v>36.4</v>
      </c>
      <c r="G108" s="22">
        <f t="shared" si="12"/>
        <v>36.4</v>
      </c>
      <c r="H108" s="22">
        <f t="shared" si="12"/>
        <v>36.4</v>
      </c>
      <c r="I108" s="22">
        <f t="shared" si="12"/>
        <v>36.4</v>
      </c>
      <c r="J108" s="22">
        <f t="shared" si="12"/>
        <v>36.4</v>
      </c>
      <c r="K108" s="22">
        <f t="shared" si="12"/>
        <v>36.4</v>
      </c>
      <c r="L108" s="22">
        <f t="shared" si="12"/>
        <v>36.4</v>
      </c>
      <c r="M108" s="22">
        <f t="shared" si="12"/>
        <v>36.4</v>
      </c>
      <c r="N108" s="22">
        <f t="shared" si="12"/>
        <v>36.4</v>
      </c>
      <c r="O108" s="22">
        <f t="shared" si="12"/>
        <v>36.4</v>
      </c>
      <c r="P108" s="22">
        <f t="shared" si="12"/>
        <v>36.4</v>
      </c>
      <c r="Q108" s="22">
        <f t="shared" si="12"/>
        <v>36.4</v>
      </c>
      <c r="R108" s="42">
        <f>SUM(Table1[[#This Row],[Oct]:[September]])</f>
        <v>436.7999999999999</v>
      </c>
      <c r="S108" s="38">
        <f t="shared" si="7"/>
        <v>236.5073810491848</v>
      </c>
      <c r="T108" s="37">
        <f>Table1[[#This Row],[Annual Demand]]/365</f>
        <v>1.1967123287671231</v>
      </c>
      <c r="U108" s="37">
        <f>Table1[[#This Row],[Daily Demand]]*Table1[[#This Row],[Lead Time (days)]]</f>
        <v>317.12876712328762</v>
      </c>
      <c r="V108" s="37">
        <f>T108*AB108*SQRT(Table1[[#This Row],[Lead Time (days)]])</f>
        <v>15.390041591061143</v>
      </c>
      <c r="W108" s="37">
        <f t="shared" si="8"/>
        <v>0.8</v>
      </c>
      <c r="X108" s="37">
        <f>Table1[[#This Row],[Demand during Lead Time]]+NORMSINV(W108)*V108</f>
        <v>330.08135291189495</v>
      </c>
      <c r="Y108" s="43">
        <f t="shared" si="9"/>
        <v>2709.9910131013621</v>
      </c>
      <c r="Z108" s="27">
        <v>0.4</v>
      </c>
      <c r="AA108" s="22">
        <v>0.88</v>
      </c>
      <c r="AB108" s="22">
        <v>0.79</v>
      </c>
      <c r="AC108" s="22">
        <v>265</v>
      </c>
    </row>
    <row r="109" spans="1:29" x14ac:dyDescent="0.2">
      <c r="A109" s="25">
        <v>9502.6575637537808</v>
      </c>
      <c r="B109" s="26">
        <v>36.240819999999999</v>
      </c>
      <c r="C109" s="26">
        <v>974.11152931950016</v>
      </c>
      <c r="D109" s="26">
        <f>C109/Table1[[#This Row],[Std. Price ($)]]</f>
        <v>26.87884902492549</v>
      </c>
      <c r="E109" s="22">
        <v>10</v>
      </c>
      <c r="F109" s="22">
        <f t="shared" si="10"/>
        <v>22</v>
      </c>
      <c r="G109" s="22">
        <f t="shared" si="12"/>
        <v>22</v>
      </c>
      <c r="H109" s="22">
        <f t="shared" si="12"/>
        <v>22</v>
      </c>
      <c r="I109" s="22">
        <f t="shared" si="12"/>
        <v>22</v>
      </c>
      <c r="J109" s="22">
        <f t="shared" si="12"/>
        <v>22</v>
      </c>
      <c r="K109" s="22">
        <f t="shared" si="12"/>
        <v>22</v>
      </c>
      <c r="L109" s="22">
        <f t="shared" si="12"/>
        <v>22</v>
      </c>
      <c r="M109" s="22">
        <f t="shared" si="12"/>
        <v>22</v>
      </c>
      <c r="N109" s="22">
        <f t="shared" si="12"/>
        <v>22</v>
      </c>
      <c r="O109" s="22">
        <f t="shared" si="12"/>
        <v>22</v>
      </c>
      <c r="P109" s="22">
        <f t="shared" si="12"/>
        <v>22</v>
      </c>
      <c r="Q109" s="22">
        <f t="shared" si="12"/>
        <v>22</v>
      </c>
      <c r="R109" s="42">
        <f>SUM(Table1[[#This Row],[Oct]:[September]])</f>
        <v>264</v>
      </c>
      <c r="S109" s="38">
        <f t="shared" si="7"/>
        <v>237.1211509750745</v>
      </c>
      <c r="T109" s="37">
        <f>Table1[[#This Row],[Annual Demand]]/365</f>
        <v>0.72328767123287674</v>
      </c>
      <c r="U109" s="37">
        <f>Table1[[#This Row],[Daily Demand]]*Table1[[#This Row],[Lead Time (days)]]</f>
        <v>32.547945205479451</v>
      </c>
      <c r="V109" s="37">
        <f>T109*AB109*SQRT(Table1[[#This Row],[Lead Time (days)]])</f>
        <v>6.2590299486355772</v>
      </c>
      <c r="W109" s="37">
        <f t="shared" si="8"/>
        <v>0.8</v>
      </c>
      <c r="X109" s="37">
        <f>Table1[[#This Row],[Demand during Lead Time]]+NORMSINV(W109)*V109</f>
        <v>37.815677711819944</v>
      </c>
      <c r="Y109" s="43">
        <f t="shared" si="9"/>
        <v>1370.4711691320786</v>
      </c>
      <c r="Z109" s="27">
        <v>1.2</v>
      </c>
      <c r="AA109" s="22">
        <v>1</v>
      </c>
      <c r="AB109" s="22">
        <v>1.29</v>
      </c>
      <c r="AC109" s="22">
        <v>45</v>
      </c>
    </row>
    <row r="110" spans="1:29" x14ac:dyDescent="0.2">
      <c r="A110" s="25">
        <v>50412.933076177826</v>
      </c>
      <c r="B110" s="26">
        <v>7.3040000000000003</v>
      </c>
      <c r="C110" s="26">
        <v>499.93736173333338</v>
      </c>
      <c r="D110" s="26">
        <f>C110/Table1[[#This Row],[Std. Price ($)]]</f>
        <v>68.447064859437759</v>
      </c>
      <c r="E110" s="22">
        <v>26</v>
      </c>
      <c r="F110" s="22">
        <f t="shared" si="10"/>
        <v>46.8</v>
      </c>
      <c r="G110" s="22">
        <f t="shared" si="12"/>
        <v>46.8</v>
      </c>
      <c r="H110" s="22">
        <f t="shared" si="12"/>
        <v>46.8</v>
      </c>
      <c r="I110" s="22">
        <f t="shared" si="12"/>
        <v>46.8</v>
      </c>
      <c r="J110" s="22">
        <f t="shared" si="12"/>
        <v>46.8</v>
      </c>
      <c r="K110" s="22">
        <f t="shared" si="12"/>
        <v>46.8</v>
      </c>
      <c r="L110" s="22">
        <f t="shared" si="12"/>
        <v>46.8</v>
      </c>
      <c r="M110" s="22">
        <f t="shared" si="12"/>
        <v>46.8</v>
      </c>
      <c r="N110" s="22">
        <f t="shared" si="12"/>
        <v>46.8</v>
      </c>
      <c r="O110" s="22">
        <f t="shared" si="12"/>
        <v>46.8</v>
      </c>
      <c r="P110" s="22">
        <f t="shared" si="12"/>
        <v>46.8</v>
      </c>
      <c r="Q110" s="22">
        <f t="shared" si="12"/>
        <v>46.8</v>
      </c>
      <c r="R110" s="42">
        <f>SUM(Table1[[#This Row],[Oct]:[September]])</f>
        <v>561.6</v>
      </c>
      <c r="S110" s="38">
        <f t="shared" si="7"/>
        <v>493.15293514056225</v>
      </c>
      <c r="T110" s="37">
        <f>Table1[[#This Row],[Annual Demand]]/365</f>
        <v>1.5386301369863014</v>
      </c>
      <c r="U110" s="37">
        <f>Table1[[#This Row],[Daily Demand]]*Table1[[#This Row],[Lead Time (days)]]</f>
        <v>76.93150684931507</v>
      </c>
      <c r="V110" s="37">
        <f>T110*AB110*SQRT(Table1[[#This Row],[Lead Time (days)]])</f>
        <v>13.382102384292303</v>
      </c>
      <c r="W110" s="37">
        <f t="shared" si="8"/>
        <v>0.8</v>
      </c>
      <c r="X110" s="37">
        <f>Table1[[#This Row],[Demand during Lead Time]]+NORMSINV(W110)*V110</f>
        <v>88.194168365782204</v>
      </c>
      <c r="Y110" s="43">
        <f t="shared" si="9"/>
        <v>644.17020574367325</v>
      </c>
      <c r="Z110" s="27">
        <v>0.8</v>
      </c>
      <c r="AA110" s="22">
        <v>1</v>
      </c>
      <c r="AB110" s="22">
        <v>1.23</v>
      </c>
      <c r="AC110" s="22">
        <v>50</v>
      </c>
    </row>
    <row r="111" spans="1:29" x14ac:dyDescent="0.2">
      <c r="A111" s="25">
        <v>813.40347135232525</v>
      </c>
      <c r="B111" s="26">
        <v>13.593580000000001</v>
      </c>
      <c r="C111" s="26">
        <v>785.78622007600006</v>
      </c>
      <c r="D111" s="26">
        <f>C111/Table1[[#This Row],[Std. Price ($)]]</f>
        <v>57.805686219229962</v>
      </c>
      <c r="E111" s="22">
        <v>26</v>
      </c>
      <c r="F111" s="22">
        <f t="shared" si="10"/>
        <v>23.4</v>
      </c>
      <c r="G111" s="22">
        <f t="shared" si="12"/>
        <v>23.4</v>
      </c>
      <c r="H111" s="22">
        <f t="shared" si="12"/>
        <v>23.4</v>
      </c>
      <c r="I111" s="22">
        <f t="shared" si="12"/>
        <v>23.4</v>
      </c>
      <c r="J111" s="22">
        <f t="shared" si="12"/>
        <v>23.4</v>
      </c>
      <c r="K111" s="22">
        <f t="shared" si="12"/>
        <v>23.4</v>
      </c>
      <c r="L111" s="22">
        <f t="shared" si="12"/>
        <v>23.4</v>
      </c>
      <c r="M111" s="22">
        <f t="shared" si="12"/>
        <v>23.4</v>
      </c>
      <c r="N111" s="22">
        <f t="shared" si="12"/>
        <v>23.4</v>
      </c>
      <c r="O111" s="22">
        <f t="shared" si="12"/>
        <v>23.4</v>
      </c>
      <c r="P111" s="22">
        <f t="shared" si="12"/>
        <v>23.4</v>
      </c>
      <c r="Q111" s="22">
        <f t="shared" si="12"/>
        <v>23.4</v>
      </c>
      <c r="R111" s="42">
        <f>SUM(Table1[[#This Row],[Oct]:[September]])</f>
        <v>280.8</v>
      </c>
      <c r="S111" s="38">
        <f t="shared" si="7"/>
        <v>222.99431378077006</v>
      </c>
      <c r="T111" s="37">
        <f>Table1[[#This Row],[Annual Demand]]/365</f>
        <v>0.76931506849315068</v>
      </c>
      <c r="U111" s="37">
        <f>Table1[[#This Row],[Daily Demand]]*Table1[[#This Row],[Lead Time (days)]]</f>
        <v>30.772602739726025</v>
      </c>
      <c r="V111" s="37">
        <f>T111*AB111*SQRT(Table1[[#This Row],[Lead Time (days)]])</f>
        <v>5.5954120658716331</v>
      </c>
      <c r="W111" s="37">
        <f t="shared" si="8"/>
        <v>0.8</v>
      </c>
      <c r="X111" s="37">
        <f>Table1[[#This Row],[Demand during Lead Time]]+NORMSINV(W111)*V111</f>
        <v>35.481820344953682</v>
      </c>
      <c r="Y111" s="43">
        <f t="shared" si="9"/>
        <v>482.32496340475552</v>
      </c>
      <c r="Z111" s="27">
        <v>-0.1</v>
      </c>
      <c r="AA111" s="22">
        <v>1</v>
      </c>
      <c r="AB111" s="22">
        <v>1.1499999999999999</v>
      </c>
      <c r="AC111" s="22">
        <v>40</v>
      </c>
    </row>
    <row r="112" spans="1:29" x14ac:dyDescent="0.2">
      <c r="A112" s="25">
        <v>83489.027486475548</v>
      </c>
      <c r="B112" s="26">
        <v>6.9740000000000002</v>
      </c>
      <c r="C112" s="26">
        <v>1410.9734746800002</v>
      </c>
      <c r="D112" s="26">
        <f>C112/Table1[[#This Row],[Std. Price ($)]]</f>
        <v>202.31911022082022</v>
      </c>
      <c r="E112" s="22">
        <v>42</v>
      </c>
      <c r="F112" s="22">
        <f t="shared" si="10"/>
        <v>58.8</v>
      </c>
      <c r="G112" s="22">
        <f t="shared" si="12"/>
        <v>58.8</v>
      </c>
      <c r="H112" s="22">
        <f t="shared" si="12"/>
        <v>58.8</v>
      </c>
      <c r="I112" s="22">
        <f t="shared" si="12"/>
        <v>58.8</v>
      </c>
      <c r="J112" s="22">
        <f t="shared" si="12"/>
        <v>58.8</v>
      </c>
      <c r="K112" s="22">
        <f t="shared" si="12"/>
        <v>58.8</v>
      </c>
      <c r="L112" s="22">
        <f t="shared" si="12"/>
        <v>58.8</v>
      </c>
      <c r="M112" s="22">
        <f t="shared" si="12"/>
        <v>58.8</v>
      </c>
      <c r="N112" s="22">
        <f t="shared" si="12"/>
        <v>58.8</v>
      </c>
      <c r="O112" s="22">
        <f t="shared" si="12"/>
        <v>58.8</v>
      </c>
      <c r="P112" s="22">
        <f t="shared" si="12"/>
        <v>58.8</v>
      </c>
      <c r="Q112" s="22">
        <f t="shared" si="12"/>
        <v>58.8</v>
      </c>
      <c r="R112" s="42">
        <f>SUM(Table1[[#This Row],[Oct]:[September]])</f>
        <v>705.59999999999991</v>
      </c>
      <c r="S112" s="38">
        <f t="shared" si="7"/>
        <v>503.28088977917969</v>
      </c>
      <c r="T112" s="37">
        <f>Table1[[#This Row],[Annual Demand]]/365</f>
        <v>1.9331506849315065</v>
      </c>
      <c r="U112" s="37">
        <f>Table1[[#This Row],[Daily Demand]]*Table1[[#This Row],[Lead Time (days)]]</f>
        <v>115.9890410958904</v>
      </c>
      <c r="V112" s="37">
        <f>T112*AB112*SQRT(Table1[[#This Row],[Lead Time (days)]])</f>
        <v>36.087631168725082</v>
      </c>
      <c r="W112" s="37">
        <f t="shared" si="8"/>
        <v>0.95</v>
      </c>
      <c r="X112" s="37">
        <f>Table1[[#This Row],[Demand during Lead Time]]+NORMSINV(W112)*V112</f>
        <v>175.34791211185484</v>
      </c>
      <c r="Y112" s="43">
        <f t="shared" si="9"/>
        <v>1222.8763390680756</v>
      </c>
      <c r="Z112" s="27">
        <v>0.4</v>
      </c>
      <c r="AA112" s="22">
        <v>1</v>
      </c>
      <c r="AB112" s="22">
        <v>2.41</v>
      </c>
      <c r="AC112" s="22">
        <v>60</v>
      </c>
    </row>
    <row r="113" spans="1:29" x14ac:dyDescent="0.2">
      <c r="A113" s="25">
        <v>57475.615247827714</v>
      </c>
      <c r="B113" s="26">
        <v>10.667580000000001</v>
      </c>
      <c r="C113" s="26">
        <v>330.18501136793049</v>
      </c>
      <c r="D113" s="26">
        <f>C113/Table1[[#This Row],[Std. Price ($)]]</f>
        <v>30.952194534086498</v>
      </c>
      <c r="E113" s="22">
        <v>26</v>
      </c>
      <c r="F113" s="22">
        <f t="shared" si="10"/>
        <v>57.2</v>
      </c>
      <c r="G113" s="22">
        <f t="shared" si="12"/>
        <v>57.2</v>
      </c>
      <c r="H113" s="22">
        <f t="shared" si="12"/>
        <v>57.2</v>
      </c>
      <c r="I113" s="22">
        <f t="shared" si="12"/>
        <v>57.2</v>
      </c>
      <c r="J113" s="22">
        <f t="shared" si="12"/>
        <v>57.2</v>
      </c>
      <c r="K113" s="22">
        <f t="shared" si="12"/>
        <v>57.2</v>
      </c>
      <c r="L113" s="22">
        <f t="shared" si="12"/>
        <v>57.2</v>
      </c>
      <c r="M113" s="22">
        <f t="shared" si="12"/>
        <v>57.2</v>
      </c>
      <c r="N113" s="22">
        <f t="shared" si="12"/>
        <v>57.2</v>
      </c>
      <c r="O113" s="22">
        <f t="shared" si="12"/>
        <v>57.2</v>
      </c>
      <c r="P113" s="22">
        <f t="shared" si="12"/>
        <v>57.2</v>
      </c>
      <c r="Q113" s="22">
        <f t="shared" si="12"/>
        <v>57.2</v>
      </c>
      <c r="R113" s="42">
        <f>SUM(Table1[[#This Row],[Oct]:[September]])</f>
        <v>686.40000000000009</v>
      </c>
      <c r="S113" s="38">
        <f t="shared" si="7"/>
        <v>655.44780546591358</v>
      </c>
      <c r="T113" s="37">
        <f>Table1[[#This Row],[Annual Demand]]/365</f>
        <v>1.8805479452054796</v>
      </c>
      <c r="U113" s="37">
        <f>Table1[[#This Row],[Daily Demand]]*Table1[[#This Row],[Lead Time (days)]]</f>
        <v>54.535890410958906</v>
      </c>
      <c r="V113" s="37">
        <f>T113*AB113*SQRT(Table1[[#This Row],[Lead Time (days)]])</f>
        <v>9.5194369758906756</v>
      </c>
      <c r="W113" s="37">
        <f t="shared" si="8"/>
        <v>0.8</v>
      </c>
      <c r="X113" s="37">
        <f>Table1[[#This Row],[Demand during Lead Time]]+NORMSINV(W113)*V113</f>
        <v>62.54765070152763</v>
      </c>
      <c r="Y113" s="43">
        <f t="shared" si="9"/>
        <v>667.23206767060219</v>
      </c>
      <c r="Z113" s="27">
        <v>1.2</v>
      </c>
      <c r="AA113" s="22">
        <v>0.75</v>
      </c>
      <c r="AB113" s="22">
        <v>0.94</v>
      </c>
      <c r="AC113" s="22">
        <v>29</v>
      </c>
    </row>
    <row r="114" spans="1:29" x14ac:dyDescent="0.2">
      <c r="A114" s="25">
        <v>58600.295977339912</v>
      </c>
      <c r="B114" s="26">
        <v>5.1383749999999999</v>
      </c>
      <c r="C114" s="26">
        <v>355.47575459870842</v>
      </c>
      <c r="D114" s="26">
        <f>C114/Table1[[#This Row],[Std. Price ($)]]</f>
        <v>69.180578412184474</v>
      </c>
      <c r="E114" s="22">
        <v>98</v>
      </c>
      <c r="F114" s="22">
        <f t="shared" si="10"/>
        <v>245</v>
      </c>
      <c r="G114" s="22">
        <f t="shared" si="12"/>
        <v>245</v>
      </c>
      <c r="H114" s="22">
        <f t="shared" si="12"/>
        <v>245</v>
      </c>
      <c r="I114" s="22">
        <f t="shared" si="12"/>
        <v>245</v>
      </c>
      <c r="J114" s="22">
        <f t="shared" si="12"/>
        <v>245</v>
      </c>
      <c r="K114" s="22">
        <f t="shared" si="12"/>
        <v>245</v>
      </c>
      <c r="L114" s="22">
        <f t="shared" si="12"/>
        <v>245</v>
      </c>
      <c r="M114" s="22">
        <f t="shared" si="12"/>
        <v>245</v>
      </c>
      <c r="N114" s="22">
        <f t="shared" si="12"/>
        <v>245</v>
      </c>
      <c r="O114" s="22">
        <f t="shared" si="12"/>
        <v>245</v>
      </c>
      <c r="P114" s="22">
        <f t="shared" si="12"/>
        <v>245</v>
      </c>
      <c r="Q114" s="22">
        <f t="shared" si="12"/>
        <v>245</v>
      </c>
      <c r="R114" s="42">
        <f>SUM(Table1[[#This Row],[Oct]:[September]])</f>
        <v>2940</v>
      </c>
      <c r="S114" s="38">
        <f t="shared" si="7"/>
        <v>2870.8194215878157</v>
      </c>
      <c r="T114" s="37">
        <f>Table1[[#This Row],[Annual Demand]]/365</f>
        <v>8.0547945205479454</v>
      </c>
      <c r="U114" s="37">
        <f>Table1[[#This Row],[Daily Demand]]*Table1[[#This Row],[Lead Time (days)]]</f>
        <v>88.602739726027394</v>
      </c>
      <c r="V114" s="37">
        <f>T114*AB114*SQRT(Table1[[#This Row],[Lead Time (days)]])</f>
        <v>39.270654846460182</v>
      </c>
      <c r="W114" s="37">
        <f t="shared" si="8"/>
        <v>0.8</v>
      </c>
      <c r="X114" s="37">
        <f>Table1[[#This Row],[Demand during Lead Time]]+NORMSINV(W114)*V114</f>
        <v>121.65375670112138</v>
      </c>
      <c r="Y114" s="43">
        <f t="shared" si="9"/>
        <v>625.10262208912457</v>
      </c>
      <c r="Z114" s="27">
        <v>1.5</v>
      </c>
      <c r="AA114" s="22">
        <v>1</v>
      </c>
      <c r="AB114" s="22">
        <v>1.47</v>
      </c>
      <c r="AC114" s="22">
        <v>11</v>
      </c>
    </row>
    <row r="115" spans="1:29" x14ac:dyDescent="0.2">
      <c r="A115" s="25">
        <v>88361.491570490587</v>
      </c>
      <c r="B115" s="26">
        <v>20.480284000000001</v>
      </c>
      <c r="C115" s="26">
        <v>1490</v>
      </c>
      <c r="D115" s="26">
        <f>C115/Table1[[#This Row],[Std. Price ($)]]</f>
        <v>72.75289737193097</v>
      </c>
      <c r="E115" s="22">
        <v>10</v>
      </c>
      <c r="F115" s="22">
        <f t="shared" si="10"/>
        <v>6</v>
      </c>
      <c r="G115" s="22">
        <f t="shared" si="12"/>
        <v>6</v>
      </c>
      <c r="H115" s="22">
        <f t="shared" si="12"/>
        <v>6</v>
      </c>
      <c r="I115" s="22">
        <f t="shared" si="12"/>
        <v>6</v>
      </c>
      <c r="J115" s="22">
        <f t="shared" si="12"/>
        <v>6</v>
      </c>
      <c r="K115" s="22">
        <f t="shared" si="12"/>
        <v>6</v>
      </c>
      <c r="L115" s="22">
        <f t="shared" si="12"/>
        <v>6</v>
      </c>
      <c r="M115" s="22">
        <f t="shared" si="12"/>
        <v>6</v>
      </c>
      <c r="N115" s="22">
        <f t="shared" si="12"/>
        <v>6</v>
      </c>
      <c r="O115" s="22">
        <f t="shared" si="12"/>
        <v>6</v>
      </c>
      <c r="P115" s="22">
        <f t="shared" si="12"/>
        <v>6</v>
      </c>
      <c r="Q115" s="22">
        <f t="shared" si="12"/>
        <v>6</v>
      </c>
      <c r="R115" s="42">
        <f>SUM(Table1[[#This Row],[Oct]:[September]])</f>
        <v>72</v>
      </c>
      <c r="S115" s="38">
        <f t="shared" si="7"/>
        <v>-0.75289737193097039</v>
      </c>
      <c r="T115" s="37">
        <f>Table1[[#This Row],[Annual Demand]]/365</f>
        <v>0.19726027397260273</v>
      </c>
      <c r="U115" s="37">
        <f>Table1[[#This Row],[Daily Demand]]*Table1[[#This Row],[Lead Time (days)]]</f>
        <v>3.1561643835616437</v>
      </c>
      <c r="V115" s="37">
        <f>T115*AB115*SQRT(Table1[[#This Row],[Lead Time (days)]])</f>
        <v>0.67857534246575335</v>
      </c>
      <c r="W115" s="37">
        <f t="shared" si="8"/>
        <v>0.8</v>
      </c>
      <c r="X115" s="37">
        <f>Table1[[#This Row],[Demand during Lead Time]]+NORMSINV(W115)*V115</f>
        <v>3.7272678003598343</v>
      </c>
      <c r="Y115" s="43">
        <f t="shared" si="9"/>
        <v>0</v>
      </c>
      <c r="Z115" s="27">
        <v>-0.4</v>
      </c>
      <c r="AA115" s="22">
        <v>1</v>
      </c>
      <c r="AB115" s="22">
        <v>0.86</v>
      </c>
      <c r="AC115" s="22">
        <v>16</v>
      </c>
    </row>
    <row r="116" spans="1:29" x14ac:dyDescent="0.2">
      <c r="A116" s="25">
        <v>79307.869424532139</v>
      </c>
      <c r="B116" s="26">
        <v>29.008980000000001</v>
      </c>
      <c r="C116" s="26">
        <v>24000</v>
      </c>
      <c r="D116" s="26">
        <f>C116/Table1[[#This Row],[Std. Price ($)]]</f>
        <v>827.33001987660373</v>
      </c>
      <c r="E116" s="22">
        <v>10</v>
      </c>
      <c r="F116" s="22">
        <f t="shared" si="10"/>
        <v>6</v>
      </c>
      <c r="G116" s="22">
        <f t="shared" si="12"/>
        <v>6</v>
      </c>
      <c r="H116" s="22">
        <f t="shared" si="12"/>
        <v>6</v>
      </c>
      <c r="I116" s="22">
        <f t="shared" si="12"/>
        <v>6</v>
      </c>
      <c r="J116" s="22">
        <f t="shared" si="12"/>
        <v>6</v>
      </c>
      <c r="K116" s="22">
        <f t="shared" si="12"/>
        <v>6</v>
      </c>
      <c r="L116" s="22">
        <f t="shared" si="12"/>
        <v>6</v>
      </c>
      <c r="M116" s="22">
        <f t="shared" si="12"/>
        <v>6</v>
      </c>
      <c r="N116" s="22">
        <f t="shared" si="12"/>
        <v>6</v>
      </c>
      <c r="O116" s="22">
        <f t="shared" si="12"/>
        <v>6</v>
      </c>
      <c r="P116" s="22">
        <f t="shared" si="12"/>
        <v>6</v>
      </c>
      <c r="Q116" s="22">
        <f t="shared" si="12"/>
        <v>6</v>
      </c>
      <c r="R116" s="42">
        <f>SUM(Table1[[#This Row],[Oct]:[September]])</f>
        <v>72</v>
      </c>
      <c r="S116" s="38">
        <f t="shared" si="7"/>
        <v>-755.33001987660373</v>
      </c>
      <c r="T116" s="37">
        <f>Table1[[#This Row],[Annual Demand]]/365</f>
        <v>0.19726027397260273</v>
      </c>
      <c r="U116" s="37">
        <f>Table1[[#This Row],[Daily Demand]]*Table1[[#This Row],[Lead Time (days)]]</f>
        <v>3.1561643835616437</v>
      </c>
      <c r="V116" s="37">
        <f>T116*AB116*SQRT(Table1[[#This Row],[Lead Time (days)]])</f>
        <v>1.0336438356164384</v>
      </c>
      <c r="W116" s="37">
        <f t="shared" si="8"/>
        <v>0.8</v>
      </c>
      <c r="X116" s="37">
        <f>Table1[[#This Row],[Demand during Lead Time]]+NORMSINV(W116)*V116</f>
        <v>4.02610098356819</v>
      </c>
      <c r="Y116" s="43">
        <f t="shared" si="9"/>
        <v>0</v>
      </c>
      <c r="Z116" s="27">
        <v>-0.4</v>
      </c>
      <c r="AA116" s="22">
        <v>1</v>
      </c>
      <c r="AB116" s="22">
        <v>1.31</v>
      </c>
      <c r="AC116" s="22">
        <v>16</v>
      </c>
    </row>
    <row r="117" spans="1:29" x14ac:dyDescent="0.2">
      <c r="A117" s="25">
        <v>71000.671989028197</v>
      </c>
      <c r="B117" s="26">
        <v>21.301280000000002</v>
      </c>
      <c r="C117" s="26">
        <v>846.45960519120001</v>
      </c>
      <c r="D117" s="26">
        <f>C117/Table1[[#This Row],[Std. Price ($)]]</f>
        <v>39.737499586466164</v>
      </c>
      <c r="E117" s="22">
        <v>42</v>
      </c>
      <c r="F117" s="22">
        <f t="shared" si="10"/>
        <v>50.4</v>
      </c>
      <c r="G117" s="22">
        <f t="shared" si="12"/>
        <v>50.4</v>
      </c>
      <c r="H117" s="22">
        <f t="shared" si="12"/>
        <v>50.4</v>
      </c>
      <c r="I117" s="22">
        <f t="shared" si="12"/>
        <v>50.4</v>
      </c>
      <c r="J117" s="22">
        <f t="shared" si="12"/>
        <v>50.4</v>
      </c>
      <c r="K117" s="22">
        <f t="shared" si="12"/>
        <v>50.4</v>
      </c>
      <c r="L117" s="22">
        <f t="shared" si="12"/>
        <v>50.4</v>
      </c>
      <c r="M117" s="22">
        <f t="shared" si="12"/>
        <v>50.4</v>
      </c>
      <c r="N117" s="22">
        <f t="shared" si="12"/>
        <v>50.4</v>
      </c>
      <c r="O117" s="22">
        <f t="shared" si="12"/>
        <v>50.4</v>
      </c>
      <c r="P117" s="22">
        <f t="shared" si="12"/>
        <v>50.4</v>
      </c>
      <c r="Q117" s="22">
        <f t="shared" si="12"/>
        <v>50.4</v>
      </c>
      <c r="R117" s="42">
        <f>SUM(Table1[[#This Row],[Oct]:[September]])</f>
        <v>604.79999999999984</v>
      </c>
      <c r="S117" s="38">
        <f t="shared" si="7"/>
        <v>565.06250041353371</v>
      </c>
      <c r="T117" s="37">
        <f>Table1[[#This Row],[Annual Demand]]/365</f>
        <v>1.6569863013698625</v>
      </c>
      <c r="U117" s="37">
        <f>Table1[[#This Row],[Daily Demand]]*Table1[[#This Row],[Lead Time (days)]]</f>
        <v>18.226849315068488</v>
      </c>
      <c r="V117" s="37">
        <f>T117*AB117*SQRT(Table1[[#This Row],[Lead Time (days)]])</f>
        <v>10.166863412144792</v>
      </c>
      <c r="W117" s="37">
        <f t="shared" si="8"/>
        <v>0.95</v>
      </c>
      <c r="X117" s="37">
        <f>Table1[[#This Row],[Demand during Lead Time]]+NORMSINV(W117)*V117</f>
        <v>34.949851473255066</v>
      </c>
      <c r="Y117" s="43">
        <f t="shared" si="9"/>
        <v>744.47657219021869</v>
      </c>
      <c r="Z117" s="27">
        <v>0.2</v>
      </c>
      <c r="AA117" s="22">
        <v>1</v>
      </c>
      <c r="AB117" s="22">
        <v>1.85</v>
      </c>
      <c r="AC117" s="22">
        <v>11</v>
      </c>
    </row>
    <row r="118" spans="1:29" x14ac:dyDescent="0.2">
      <c r="A118" s="25">
        <v>89251.544521007207</v>
      </c>
      <c r="B118" s="26">
        <v>32.441200000000002</v>
      </c>
      <c r="C118" s="26">
        <v>968.31874968400007</v>
      </c>
      <c r="D118" s="26">
        <f>C118/Table1[[#This Row],[Std. Price ($)]]</f>
        <v>29.848425757493558</v>
      </c>
      <c r="E118" s="22">
        <v>10</v>
      </c>
      <c r="F118" s="22">
        <f t="shared" si="10"/>
        <v>12</v>
      </c>
      <c r="G118" s="22">
        <f t="shared" si="12"/>
        <v>12</v>
      </c>
      <c r="H118" s="22">
        <f t="shared" si="12"/>
        <v>12</v>
      </c>
      <c r="I118" s="22">
        <f t="shared" si="12"/>
        <v>12</v>
      </c>
      <c r="J118" s="22">
        <f t="shared" si="12"/>
        <v>12</v>
      </c>
      <c r="K118" s="22">
        <f t="shared" si="12"/>
        <v>12</v>
      </c>
      <c r="L118" s="22">
        <f t="shared" si="12"/>
        <v>12</v>
      </c>
      <c r="M118" s="22">
        <f t="shared" si="12"/>
        <v>12</v>
      </c>
      <c r="N118" s="22">
        <f t="shared" si="12"/>
        <v>12</v>
      </c>
      <c r="O118" s="22">
        <f t="shared" si="12"/>
        <v>12</v>
      </c>
      <c r="P118" s="22">
        <f t="shared" si="12"/>
        <v>12</v>
      </c>
      <c r="Q118" s="22">
        <f t="shared" si="12"/>
        <v>12</v>
      </c>
      <c r="R118" s="42">
        <f>SUM(Table1[[#This Row],[Oct]:[September]])</f>
        <v>144</v>
      </c>
      <c r="S118" s="38">
        <f t="shared" si="7"/>
        <v>114.15157424250644</v>
      </c>
      <c r="T118" s="37">
        <f>Table1[[#This Row],[Annual Demand]]/365</f>
        <v>0.39452054794520547</v>
      </c>
      <c r="U118" s="37">
        <f>Table1[[#This Row],[Daily Demand]]*Table1[[#This Row],[Lead Time (days)]]</f>
        <v>20.12054794520548</v>
      </c>
      <c r="V118" s="37">
        <f>T118*AB118*SQRT(Table1[[#This Row],[Lead Time (days)]])</f>
        <v>3.5499747234926433</v>
      </c>
      <c r="W118" s="37">
        <f t="shared" si="8"/>
        <v>0.8</v>
      </c>
      <c r="X118" s="37">
        <f>Table1[[#This Row],[Demand during Lead Time]]+NORMSINV(W118)*V118</f>
        <v>23.108282051144027</v>
      </c>
      <c r="Y118" s="43">
        <f t="shared" si="9"/>
        <v>749.66039967757365</v>
      </c>
      <c r="Z118" s="27">
        <v>0.2</v>
      </c>
      <c r="AA118" s="22">
        <v>1</v>
      </c>
      <c r="AB118" s="22">
        <v>1.26</v>
      </c>
      <c r="AC118" s="22">
        <v>51</v>
      </c>
    </row>
    <row r="119" spans="1:29" x14ac:dyDescent="0.2">
      <c r="A119" s="25">
        <v>93469.558508538292</v>
      </c>
      <c r="B119" s="26">
        <v>9.5496499999999997</v>
      </c>
      <c r="C119" s="26">
        <v>825.27237292500013</v>
      </c>
      <c r="D119" s="26">
        <f>C119/Table1[[#This Row],[Std. Price ($)]]</f>
        <v>86.41912247307495</v>
      </c>
      <c r="E119" s="22">
        <v>18</v>
      </c>
      <c r="F119" s="22">
        <f t="shared" si="10"/>
        <v>27</v>
      </c>
      <c r="G119" s="22">
        <f t="shared" si="12"/>
        <v>27</v>
      </c>
      <c r="H119" s="22">
        <f t="shared" si="12"/>
        <v>27</v>
      </c>
      <c r="I119" s="22">
        <f t="shared" si="12"/>
        <v>27</v>
      </c>
      <c r="J119" s="22">
        <f t="shared" si="12"/>
        <v>27</v>
      </c>
      <c r="K119" s="22">
        <f t="shared" si="12"/>
        <v>27</v>
      </c>
      <c r="L119" s="22">
        <f t="shared" si="12"/>
        <v>27</v>
      </c>
      <c r="M119" s="22">
        <f t="shared" si="12"/>
        <v>27</v>
      </c>
      <c r="N119" s="22">
        <f t="shared" si="12"/>
        <v>27</v>
      </c>
      <c r="O119" s="22">
        <f t="shared" si="12"/>
        <v>27</v>
      </c>
      <c r="P119" s="22">
        <f t="shared" si="12"/>
        <v>27</v>
      </c>
      <c r="Q119" s="22">
        <f t="shared" si="12"/>
        <v>27</v>
      </c>
      <c r="R119" s="42">
        <f>SUM(Table1[[#This Row],[Oct]:[September]])</f>
        <v>324</v>
      </c>
      <c r="S119" s="38">
        <f t="shared" si="7"/>
        <v>237.58087752692506</v>
      </c>
      <c r="T119" s="37">
        <f>Table1[[#This Row],[Annual Demand]]/365</f>
        <v>0.88767123287671235</v>
      </c>
      <c r="U119" s="37">
        <f>Table1[[#This Row],[Daily Demand]]*Table1[[#This Row],[Lead Time (days)]]</f>
        <v>88.767123287671239</v>
      </c>
      <c r="V119" s="37">
        <f>T119*AB119*SQRT(Table1[[#This Row],[Lead Time (days)]])</f>
        <v>8.4328767123287669</v>
      </c>
      <c r="W119" s="37">
        <f t="shared" si="8"/>
        <v>0.8</v>
      </c>
      <c r="X119" s="37">
        <f>Table1[[#This Row],[Demand during Lead Time]]+NORMSINV(W119)*V119</f>
        <v>95.864411388869684</v>
      </c>
      <c r="Y119" s="43">
        <f t="shared" si="9"/>
        <v>915.4715762197194</v>
      </c>
      <c r="Z119" s="27">
        <v>0.5</v>
      </c>
      <c r="AA119" s="22">
        <v>1</v>
      </c>
      <c r="AB119" s="22">
        <v>0.95</v>
      </c>
      <c r="AC119" s="22">
        <v>100</v>
      </c>
    </row>
    <row r="120" spans="1:29" x14ac:dyDescent="0.2">
      <c r="A120" s="25">
        <v>45870.41515204827</v>
      </c>
      <c r="B120" s="26">
        <v>9.5307300000000019</v>
      </c>
      <c r="C120" s="26">
        <v>465.56871568020023</v>
      </c>
      <c r="D120" s="26">
        <f>C120/Table1[[#This Row],[Std. Price ($)]]</f>
        <v>48.849218861535277</v>
      </c>
      <c r="E120" s="22">
        <v>18</v>
      </c>
      <c r="F120" s="22">
        <f t="shared" si="10"/>
        <v>21.6</v>
      </c>
      <c r="G120" s="22">
        <f t="shared" si="12"/>
        <v>21.6</v>
      </c>
      <c r="H120" s="22">
        <f t="shared" si="12"/>
        <v>21.6</v>
      </c>
      <c r="I120" s="22">
        <f t="shared" si="12"/>
        <v>21.6</v>
      </c>
      <c r="J120" s="22">
        <f t="shared" si="12"/>
        <v>21.6</v>
      </c>
      <c r="K120" s="22">
        <f t="shared" si="12"/>
        <v>21.6</v>
      </c>
      <c r="L120" s="22">
        <f t="shared" si="12"/>
        <v>21.6</v>
      </c>
      <c r="M120" s="22">
        <f t="shared" si="12"/>
        <v>21.6</v>
      </c>
      <c r="N120" s="22">
        <f t="shared" si="12"/>
        <v>21.6</v>
      </c>
      <c r="O120" s="22">
        <f t="shared" si="12"/>
        <v>21.6</v>
      </c>
      <c r="P120" s="22">
        <f t="shared" si="12"/>
        <v>21.6</v>
      </c>
      <c r="Q120" s="22">
        <f t="shared" si="12"/>
        <v>21.6</v>
      </c>
      <c r="R120" s="42">
        <f>SUM(Table1[[#This Row],[Oct]:[September]])</f>
        <v>259.2</v>
      </c>
      <c r="S120" s="38">
        <f t="shared" si="7"/>
        <v>210.3507811384647</v>
      </c>
      <c r="T120" s="37">
        <f>Table1[[#This Row],[Annual Demand]]/365</f>
        <v>0.71013698630136979</v>
      </c>
      <c r="U120" s="37">
        <f>Table1[[#This Row],[Daily Demand]]*Table1[[#This Row],[Lead Time (days)]]</f>
        <v>42.608219178082187</v>
      </c>
      <c r="V120" s="37">
        <f>T120*AB120*SQRT(Table1[[#This Row],[Lead Time (days)]])</f>
        <v>5.8857462639482181</v>
      </c>
      <c r="W120" s="37">
        <f t="shared" si="8"/>
        <v>0.8</v>
      </c>
      <c r="X120" s="37">
        <f>Table1[[#This Row],[Demand during Lead Time]]+NORMSINV(W120)*V120</f>
        <v>47.56178820924346</v>
      </c>
      <c r="Y120" s="43">
        <f t="shared" si="9"/>
        <v>453.29856173948303</v>
      </c>
      <c r="Z120" s="27">
        <v>0.2</v>
      </c>
      <c r="AA120" s="22">
        <v>1</v>
      </c>
      <c r="AB120" s="22">
        <v>1.07</v>
      </c>
      <c r="AC120" s="22">
        <v>60</v>
      </c>
    </row>
    <row r="121" spans="1:29" x14ac:dyDescent="0.2">
      <c r="A121" s="25">
        <v>37485.479824453614</v>
      </c>
      <c r="B121" s="26">
        <v>52.520160000000004</v>
      </c>
      <c r="C121" s="26">
        <v>22000</v>
      </c>
      <c r="D121" s="26">
        <f>C121/Table1[[#This Row],[Std. Price ($)]]</f>
        <v>418.88676652927177</v>
      </c>
      <c r="E121" s="22">
        <v>10</v>
      </c>
      <c r="F121" s="22">
        <f t="shared" si="10"/>
        <v>22</v>
      </c>
      <c r="G121" s="22">
        <f t="shared" si="12"/>
        <v>22</v>
      </c>
      <c r="H121" s="22">
        <f t="shared" si="12"/>
        <v>22</v>
      </c>
      <c r="I121" s="22">
        <f t="shared" si="12"/>
        <v>22</v>
      </c>
      <c r="J121" s="22">
        <f t="shared" si="12"/>
        <v>22</v>
      </c>
      <c r="K121" s="22">
        <f t="shared" si="12"/>
        <v>22</v>
      </c>
      <c r="L121" s="22">
        <f t="shared" si="12"/>
        <v>22</v>
      </c>
      <c r="M121" s="22">
        <f t="shared" si="12"/>
        <v>22</v>
      </c>
      <c r="N121" s="22">
        <f t="shared" si="12"/>
        <v>22</v>
      </c>
      <c r="O121" s="22">
        <f t="shared" si="12"/>
        <v>22</v>
      </c>
      <c r="P121" s="22">
        <f t="shared" si="12"/>
        <v>22</v>
      </c>
      <c r="Q121" s="22">
        <f t="shared" si="12"/>
        <v>22</v>
      </c>
      <c r="R121" s="42">
        <f>SUM(Table1[[#This Row],[Oct]:[September]])</f>
        <v>264</v>
      </c>
      <c r="S121" s="38">
        <f t="shared" si="7"/>
        <v>-154.88676652927177</v>
      </c>
      <c r="T121" s="37">
        <f>Table1[[#This Row],[Annual Demand]]/365</f>
        <v>0.72328767123287674</v>
      </c>
      <c r="U121" s="37">
        <f>Table1[[#This Row],[Daily Demand]]*Table1[[#This Row],[Lead Time (days)]]</f>
        <v>186.60821917808221</v>
      </c>
      <c r="V121" s="37">
        <f>T121*AB121*SQRT(Table1[[#This Row],[Lead Time (days)]])</f>
        <v>13.12802390559899</v>
      </c>
      <c r="W121" s="37">
        <f t="shared" si="8"/>
        <v>0.8</v>
      </c>
      <c r="X121" s="37">
        <f>Table1[[#This Row],[Demand during Lead Time]]+NORMSINV(W121)*V121</f>
        <v>197.65704285188716</v>
      </c>
      <c r="Y121" s="43">
        <f t="shared" si="9"/>
        <v>0</v>
      </c>
      <c r="Z121" s="27">
        <v>1.2</v>
      </c>
      <c r="AA121" s="22">
        <v>0.8</v>
      </c>
      <c r="AB121" s="22">
        <v>1.1299999999999999</v>
      </c>
      <c r="AC121" s="22">
        <v>258</v>
      </c>
    </row>
    <row r="122" spans="1:29" x14ac:dyDescent="0.2">
      <c r="A122" s="25">
        <v>84559.806059839437</v>
      </c>
      <c r="B122" s="26">
        <v>184.52016</v>
      </c>
      <c r="C122" s="26">
        <v>3408.6133704010676</v>
      </c>
      <c r="D122" s="26">
        <f>C122/Table1[[#This Row],[Std. Price ($)]]</f>
        <v>18.472850719406853</v>
      </c>
      <c r="E122" s="22">
        <v>10</v>
      </c>
      <c r="F122" s="22">
        <f t="shared" si="10"/>
        <v>6</v>
      </c>
      <c r="G122" s="22">
        <f t="shared" si="12"/>
        <v>6</v>
      </c>
      <c r="H122" s="22">
        <f t="shared" si="12"/>
        <v>6</v>
      </c>
      <c r="I122" s="22">
        <f t="shared" si="12"/>
        <v>6</v>
      </c>
      <c r="J122" s="22">
        <f t="shared" si="12"/>
        <v>6</v>
      </c>
      <c r="K122" s="22">
        <f t="shared" si="12"/>
        <v>6</v>
      </c>
      <c r="L122" s="22">
        <f t="shared" si="12"/>
        <v>6</v>
      </c>
      <c r="M122" s="22">
        <f t="shared" si="12"/>
        <v>6</v>
      </c>
      <c r="N122" s="22">
        <f t="shared" si="12"/>
        <v>6</v>
      </c>
      <c r="O122" s="22">
        <f t="shared" si="12"/>
        <v>6</v>
      </c>
      <c r="P122" s="22">
        <f t="shared" si="12"/>
        <v>6</v>
      </c>
      <c r="Q122" s="22">
        <f t="shared" si="12"/>
        <v>6</v>
      </c>
      <c r="R122" s="42">
        <f>SUM(Table1[[#This Row],[Oct]:[September]])</f>
        <v>72</v>
      </c>
      <c r="S122" s="38">
        <f t="shared" si="7"/>
        <v>53.52714928059315</v>
      </c>
      <c r="T122" s="37">
        <f>Table1[[#This Row],[Annual Demand]]/365</f>
        <v>0.19726027397260273</v>
      </c>
      <c r="U122" s="37">
        <f>Table1[[#This Row],[Daily Demand]]*Table1[[#This Row],[Lead Time (days)]]</f>
        <v>8.6794520547945204</v>
      </c>
      <c r="V122" s="37">
        <f>T122*AB122*SQRT(Table1[[#This Row],[Lead Time (days)]])</f>
        <v>1.4262395262854346</v>
      </c>
      <c r="W122" s="37">
        <f t="shared" si="8"/>
        <v>0.8</v>
      </c>
      <c r="X122" s="37">
        <f>Table1[[#This Row],[Demand during Lead Time]]+NORMSINV(W122)*V122</f>
        <v>9.8798055242773177</v>
      </c>
      <c r="Y122" s="43">
        <f t="shared" si="9"/>
        <v>1823.0232961085346</v>
      </c>
      <c r="Z122" s="27">
        <v>-0.4</v>
      </c>
      <c r="AA122" s="22">
        <v>1</v>
      </c>
      <c r="AB122" s="22">
        <v>1.0900000000000001</v>
      </c>
      <c r="AC122" s="22">
        <v>44</v>
      </c>
    </row>
    <row r="123" spans="1:29" x14ac:dyDescent="0.2">
      <c r="A123" s="25">
        <v>67889.905013382435</v>
      </c>
      <c r="B123" s="26">
        <v>6.1725510000000003</v>
      </c>
      <c r="C123" s="26">
        <v>371.4495441433333</v>
      </c>
      <c r="D123" s="26">
        <f>C123/Table1[[#This Row],[Std. Price ($)]]</f>
        <v>60.177638733699126</v>
      </c>
      <c r="E123" s="22">
        <v>10</v>
      </c>
      <c r="F123" s="22">
        <f t="shared" si="10"/>
        <v>25</v>
      </c>
      <c r="G123" s="22">
        <f t="shared" si="12"/>
        <v>25</v>
      </c>
      <c r="H123" s="22">
        <f t="shared" si="12"/>
        <v>25</v>
      </c>
      <c r="I123" s="22">
        <f t="shared" si="12"/>
        <v>25</v>
      </c>
      <c r="J123" s="22">
        <f t="shared" si="12"/>
        <v>25</v>
      </c>
      <c r="K123" s="22">
        <f t="shared" si="12"/>
        <v>25</v>
      </c>
      <c r="L123" s="22">
        <f t="shared" si="12"/>
        <v>25</v>
      </c>
      <c r="M123" s="22">
        <f t="shared" si="12"/>
        <v>25</v>
      </c>
      <c r="N123" s="22">
        <f t="shared" si="12"/>
        <v>25</v>
      </c>
      <c r="O123" s="22">
        <f t="shared" si="12"/>
        <v>25</v>
      </c>
      <c r="P123" s="22">
        <f t="shared" si="12"/>
        <v>25</v>
      </c>
      <c r="Q123" s="22">
        <f t="shared" si="12"/>
        <v>25</v>
      </c>
      <c r="R123" s="42">
        <f>SUM(Table1[[#This Row],[Oct]:[September]])</f>
        <v>300</v>
      </c>
      <c r="S123" s="38">
        <f t="shared" si="7"/>
        <v>239.82236126630087</v>
      </c>
      <c r="T123" s="37">
        <f>Table1[[#This Row],[Annual Demand]]/365</f>
        <v>0.82191780821917804</v>
      </c>
      <c r="U123" s="37">
        <f>Table1[[#This Row],[Daily Demand]]*Table1[[#This Row],[Lead Time (days)]]</f>
        <v>82.191780821917803</v>
      </c>
      <c r="V123" s="37">
        <f>T123*AB123*SQRT(Table1[[#This Row],[Lead Time (days)]])</f>
        <v>11.506849315068493</v>
      </c>
      <c r="W123" s="37">
        <f t="shared" si="8"/>
        <v>0.8</v>
      </c>
      <c r="X123" s="37">
        <f>Table1[[#This Row],[Demand during Lead Time]]+NORMSINV(W123)*V123</f>
        <v>91.876189537003398</v>
      </c>
      <c r="Y123" s="43">
        <f t="shared" si="9"/>
        <v>567.11046560281989</v>
      </c>
      <c r="Z123" s="27">
        <v>1.5</v>
      </c>
      <c r="AA123" s="22">
        <v>1</v>
      </c>
      <c r="AB123" s="22">
        <v>1.4</v>
      </c>
      <c r="AC123" s="22">
        <v>100</v>
      </c>
    </row>
    <row r="124" spans="1:29" x14ac:dyDescent="0.2">
      <c r="A124" s="25">
        <v>66981.8873090587</v>
      </c>
      <c r="B124" s="26">
        <v>9.7580010000000019</v>
      </c>
      <c r="C124" s="26">
        <v>4500</v>
      </c>
      <c r="D124" s="26">
        <f>C124/Table1[[#This Row],[Std. Price ($)]]</f>
        <v>461.16002652592465</v>
      </c>
      <c r="E124" s="22">
        <v>10</v>
      </c>
      <c r="F124" s="22">
        <f t="shared" si="10"/>
        <v>4</v>
      </c>
      <c r="G124" s="22">
        <f t="shared" si="12"/>
        <v>4</v>
      </c>
      <c r="H124" s="22">
        <f t="shared" si="12"/>
        <v>4</v>
      </c>
      <c r="I124" s="22">
        <f t="shared" si="12"/>
        <v>4</v>
      </c>
      <c r="J124" s="22">
        <f t="shared" si="12"/>
        <v>4</v>
      </c>
      <c r="K124" s="22">
        <f t="shared" si="12"/>
        <v>4</v>
      </c>
      <c r="L124" s="22">
        <f t="shared" si="12"/>
        <v>4</v>
      </c>
      <c r="M124" s="22">
        <f t="shared" si="12"/>
        <v>4</v>
      </c>
      <c r="N124" s="22">
        <f t="shared" si="12"/>
        <v>4</v>
      </c>
      <c r="O124" s="22">
        <f t="shared" si="12"/>
        <v>4</v>
      </c>
      <c r="P124" s="22">
        <f t="shared" si="12"/>
        <v>4</v>
      </c>
      <c r="Q124" s="22">
        <f t="shared" si="12"/>
        <v>4</v>
      </c>
      <c r="R124" s="42">
        <f>SUM(Table1[[#This Row],[Oct]:[September]])</f>
        <v>48</v>
      </c>
      <c r="S124" s="38">
        <f t="shared" si="7"/>
        <v>-413.16002652592465</v>
      </c>
      <c r="T124" s="37">
        <f>Table1[[#This Row],[Annual Demand]]/365</f>
        <v>0.13150684931506848</v>
      </c>
      <c r="U124" s="37">
        <f>Table1[[#This Row],[Daily Demand]]*Table1[[#This Row],[Lead Time (days)]]</f>
        <v>12.493150684931505</v>
      </c>
      <c r="V124" s="37">
        <f>T124*AB124*SQRT(Table1[[#This Row],[Lead Time (days)]])</f>
        <v>1.3202233216639867</v>
      </c>
      <c r="W124" s="37">
        <f t="shared" si="8"/>
        <v>0.8</v>
      </c>
      <c r="X124" s="37">
        <f>Table1[[#This Row],[Demand during Lead Time]]+NORMSINV(W124)*V124</f>
        <v>13.604278665502081</v>
      </c>
      <c r="Y124" s="43">
        <f t="shared" si="9"/>
        <v>0</v>
      </c>
      <c r="Z124" s="27">
        <v>-0.6</v>
      </c>
      <c r="AA124" s="22">
        <v>1</v>
      </c>
      <c r="AB124" s="22">
        <v>1.03</v>
      </c>
      <c r="AC124" s="22">
        <v>95</v>
      </c>
    </row>
    <row r="125" spans="1:29" x14ac:dyDescent="0.2">
      <c r="A125" s="25">
        <v>92110.945615474862</v>
      </c>
      <c r="B125" s="26">
        <v>5.6944250000000007</v>
      </c>
      <c r="C125" s="26">
        <v>154.46519047884269</v>
      </c>
      <c r="D125" s="26">
        <f>C125/Table1[[#This Row],[Std. Price ($)]]</f>
        <v>27.1256870498501</v>
      </c>
      <c r="E125" s="22">
        <v>10</v>
      </c>
      <c r="F125" s="22">
        <f t="shared" si="10"/>
        <v>11</v>
      </c>
      <c r="G125" s="22">
        <f t="shared" si="12"/>
        <v>11</v>
      </c>
      <c r="H125" s="22">
        <f t="shared" si="12"/>
        <v>11</v>
      </c>
      <c r="I125" s="22">
        <f t="shared" si="12"/>
        <v>11</v>
      </c>
      <c r="J125" s="22">
        <f t="shared" si="12"/>
        <v>11</v>
      </c>
      <c r="K125" s="22">
        <f t="shared" si="12"/>
        <v>11</v>
      </c>
      <c r="L125" s="22">
        <f t="shared" si="12"/>
        <v>11</v>
      </c>
      <c r="M125" s="22">
        <f t="shared" si="12"/>
        <v>11</v>
      </c>
      <c r="N125" s="22">
        <f t="shared" si="12"/>
        <v>11</v>
      </c>
      <c r="O125" s="22">
        <f t="shared" si="12"/>
        <v>11</v>
      </c>
      <c r="P125" s="22">
        <f t="shared" si="12"/>
        <v>11</v>
      </c>
      <c r="Q125" s="22">
        <f t="shared" si="12"/>
        <v>11</v>
      </c>
      <c r="R125" s="42">
        <f>SUM(Table1[[#This Row],[Oct]:[September]])</f>
        <v>132</v>
      </c>
      <c r="S125" s="38">
        <f t="shared" si="7"/>
        <v>104.8743129501499</v>
      </c>
      <c r="T125" s="37">
        <f>Table1[[#This Row],[Annual Demand]]/365</f>
        <v>0.36164383561643837</v>
      </c>
      <c r="U125" s="37">
        <f>Table1[[#This Row],[Daily Demand]]*Table1[[#This Row],[Lead Time (days)]]</f>
        <v>21.698630136986303</v>
      </c>
      <c r="V125" s="37">
        <f>T125*AB125*SQRT(Table1[[#This Row],[Lead Time (days)]])</f>
        <v>2.7732682941500562</v>
      </c>
      <c r="W125" s="37">
        <f t="shared" si="8"/>
        <v>0.8</v>
      </c>
      <c r="X125" s="37">
        <f>Table1[[#This Row],[Demand during Lead Time]]+NORMSINV(W125)*V125</f>
        <v>24.032671619737528</v>
      </c>
      <c r="Y125" s="43">
        <f t="shared" si="9"/>
        <v>136.85224608822389</v>
      </c>
      <c r="Z125" s="28">
        <v>0.1</v>
      </c>
      <c r="AA125" s="22">
        <v>0.9</v>
      </c>
      <c r="AB125" s="22">
        <v>0.99</v>
      </c>
      <c r="AC125" s="22">
        <v>60</v>
      </c>
    </row>
    <row r="126" spans="1:29" x14ac:dyDescent="0.2">
      <c r="A126" s="25">
        <v>13890.497114604428</v>
      </c>
      <c r="B126" s="26">
        <v>12.84305</v>
      </c>
      <c r="C126" s="26">
        <v>183.94257441008381</v>
      </c>
      <c r="D126" s="26">
        <f>C126/Table1[[#This Row],[Std. Price ($)]]</f>
        <v>14.322343556249008</v>
      </c>
      <c r="E126" s="22">
        <v>10</v>
      </c>
      <c r="F126" s="22">
        <f t="shared" si="10"/>
        <v>3</v>
      </c>
      <c r="G126" s="22">
        <f t="shared" si="12"/>
        <v>3</v>
      </c>
      <c r="H126" s="22">
        <f t="shared" si="12"/>
        <v>3</v>
      </c>
      <c r="I126" s="22">
        <f t="shared" si="12"/>
        <v>3</v>
      </c>
      <c r="J126" s="22">
        <f t="shared" si="12"/>
        <v>3</v>
      </c>
      <c r="K126" s="22">
        <f t="shared" si="12"/>
        <v>3</v>
      </c>
      <c r="L126" s="22">
        <f t="shared" si="12"/>
        <v>3</v>
      </c>
      <c r="M126" s="22">
        <f t="shared" si="12"/>
        <v>3</v>
      </c>
      <c r="N126" s="22">
        <f t="shared" si="12"/>
        <v>3</v>
      </c>
      <c r="O126" s="22">
        <f t="shared" si="12"/>
        <v>3</v>
      </c>
      <c r="P126" s="22">
        <f t="shared" si="12"/>
        <v>3</v>
      </c>
      <c r="Q126" s="22">
        <f t="shared" si="12"/>
        <v>3</v>
      </c>
      <c r="R126" s="42">
        <f>SUM(Table1[[#This Row],[Oct]:[September]])</f>
        <v>36</v>
      </c>
      <c r="S126" s="38">
        <f t="shared" si="7"/>
        <v>21.67765644375099</v>
      </c>
      <c r="T126" s="37">
        <f>Table1[[#This Row],[Annual Demand]]/365</f>
        <v>9.8630136986301367E-2</v>
      </c>
      <c r="U126" s="37">
        <f>Table1[[#This Row],[Daily Demand]]*Table1[[#This Row],[Lead Time (days)]]</f>
        <v>2.9589041095890409</v>
      </c>
      <c r="V126" s="37">
        <f>T126*AB126*SQRT(Table1[[#This Row],[Lead Time (days)]])</f>
        <v>0.62125243508805139</v>
      </c>
      <c r="W126" s="37">
        <f t="shared" si="8"/>
        <v>0.8</v>
      </c>
      <c r="X126" s="37">
        <f>Table1[[#This Row],[Demand during Lead Time]]+NORMSINV(W126)*V126</f>
        <v>3.4817633503680239</v>
      </c>
      <c r="Y126" s="43">
        <f t="shared" si="9"/>
        <v>44.716460796944048</v>
      </c>
      <c r="Z126" s="27">
        <v>-0.7</v>
      </c>
      <c r="AA126" s="22">
        <v>0.82</v>
      </c>
      <c r="AB126" s="22">
        <v>1.1499999999999999</v>
      </c>
      <c r="AC126" s="22">
        <v>30</v>
      </c>
    </row>
    <row r="127" spans="1:29" x14ac:dyDescent="0.2">
      <c r="A127" s="25">
        <v>45576.330154727439</v>
      </c>
      <c r="B127" s="26">
        <v>16.22907</v>
      </c>
      <c r="C127" s="26">
        <v>3870</v>
      </c>
      <c r="D127" s="26">
        <f>C127/Table1[[#This Row],[Std. Price ($)]]</f>
        <v>238.46098390111078</v>
      </c>
      <c r="E127" s="22">
        <v>10</v>
      </c>
      <c r="F127" s="22">
        <f t="shared" si="10"/>
        <v>6</v>
      </c>
      <c r="G127" s="22">
        <f t="shared" si="12"/>
        <v>6</v>
      </c>
      <c r="H127" s="22">
        <f t="shared" si="12"/>
        <v>6</v>
      </c>
      <c r="I127" s="22">
        <f t="shared" si="12"/>
        <v>6</v>
      </c>
      <c r="J127" s="22">
        <f t="shared" si="12"/>
        <v>6</v>
      </c>
      <c r="K127" s="22">
        <f t="shared" si="12"/>
        <v>6</v>
      </c>
      <c r="L127" s="22">
        <f t="shared" si="12"/>
        <v>6</v>
      </c>
      <c r="M127" s="22">
        <f t="shared" si="12"/>
        <v>6</v>
      </c>
      <c r="N127" s="22">
        <f t="shared" si="12"/>
        <v>6</v>
      </c>
      <c r="O127" s="22">
        <f t="shared" si="12"/>
        <v>6</v>
      </c>
      <c r="P127" s="22">
        <f t="shared" si="12"/>
        <v>6</v>
      </c>
      <c r="Q127" s="22">
        <f t="shared" si="12"/>
        <v>6</v>
      </c>
      <c r="R127" s="42">
        <f>SUM(Table1[[#This Row],[Oct]:[September]])</f>
        <v>72</v>
      </c>
      <c r="S127" s="38">
        <f t="shared" si="7"/>
        <v>-166.46098390111078</v>
      </c>
      <c r="T127" s="37">
        <f>Table1[[#This Row],[Annual Demand]]/365</f>
        <v>0.19726027397260273</v>
      </c>
      <c r="U127" s="37">
        <f>Table1[[#This Row],[Daily Demand]]*Table1[[#This Row],[Lead Time (days)]]</f>
        <v>11.835616438356164</v>
      </c>
      <c r="V127" s="37">
        <f>T127*AB127*SQRT(Table1[[#This Row],[Lead Time (days)]])</f>
        <v>1.4974120816898373</v>
      </c>
      <c r="W127" s="37">
        <f t="shared" si="8"/>
        <v>0.8</v>
      </c>
      <c r="X127" s="37">
        <f>Table1[[#This Row],[Demand during Lead Time]]+NORMSINV(W127)*V127</f>
        <v>13.095870241714952</v>
      </c>
      <c r="Y127" s="43">
        <f t="shared" si="9"/>
        <v>0</v>
      </c>
      <c r="Z127" s="27">
        <v>-0.4</v>
      </c>
      <c r="AA127" s="22">
        <v>0.82</v>
      </c>
      <c r="AB127" s="22">
        <v>0.98</v>
      </c>
      <c r="AC127" s="22">
        <v>60</v>
      </c>
    </row>
    <row r="128" spans="1:29" x14ac:dyDescent="0.2">
      <c r="A128" s="25">
        <v>56656.194873139997</v>
      </c>
      <c r="B128" s="26">
        <v>92.43432</v>
      </c>
      <c r="C128" s="26">
        <v>2744.2832215040007</v>
      </c>
      <c r="D128" s="26">
        <f>C128/Table1[[#This Row],[Std. Price ($)]]</f>
        <v>29.689007519111957</v>
      </c>
      <c r="E128" s="22">
        <v>10</v>
      </c>
      <c r="F128" s="22">
        <f t="shared" si="10"/>
        <v>14</v>
      </c>
      <c r="G128" s="22">
        <f t="shared" si="12"/>
        <v>14</v>
      </c>
      <c r="H128" s="22">
        <f t="shared" si="12"/>
        <v>14</v>
      </c>
      <c r="I128" s="22">
        <f t="shared" si="12"/>
        <v>14</v>
      </c>
      <c r="J128" s="22">
        <f t="shared" si="12"/>
        <v>14</v>
      </c>
      <c r="K128" s="22">
        <f t="shared" si="12"/>
        <v>14</v>
      </c>
      <c r="L128" s="22">
        <f t="shared" si="12"/>
        <v>14</v>
      </c>
      <c r="M128" s="22">
        <f t="shared" si="12"/>
        <v>14</v>
      </c>
      <c r="N128" s="22">
        <f t="shared" si="12"/>
        <v>14</v>
      </c>
      <c r="O128" s="22">
        <f t="shared" si="12"/>
        <v>14</v>
      </c>
      <c r="P128" s="22">
        <f t="shared" si="12"/>
        <v>14</v>
      </c>
      <c r="Q128" s="22">
        <f t="shared" si="12"/>
        <v>14</v>
      </c>
      <c r="R128" s="42">
        <f>SUM(Table1[[#This Row],[Oct]:[September]])</f>
        <v>168</v>
      </c>
      <c r="S128" s="38">
        <f t="shared" si="7"/>
        <v>138.31099248088805</v>
      </c>
      <c r="T128" s="37">
        <f>Table1[[#This Row],[Annual Demand]]/365</f>
        <v>0.46027397260273972</v>
      </c>
      <c r="U128" s="37">
        <f>Table1[[#This Row],[Daily Demand]]*Table1[[#This Row],[Lead Time (days)]]</f>
        <v>27.616438356164384</v>
      </c>
      <c r="V128" s="37">
        <f>T128*AB128*SQRT(Table1[[#This Row],[Lead Time (days)]])</f>
        <v>4.5635415822928387</v>
      </c>
      <c r="W128" s="37">
        <f t="shared" si="8"/>
        <v>0.8</v>
      </c>
      <c r="X128" s="37">
        <f>Table1[[#This Row],[Demand during Lead Time]]+NORMSINV(W128)*V128</f>
        <v>31.457211852114973</v>
      </c>
      <c r="Y128" s="43">
        <f t="shared" si="9"/>
        <v>2907.7259866461882</v>
      </c>
      <c r="Z128" s="27">
        <v>0.4</v>
      </c>
      <c r="AA128" s="22">
        <v>1</v>
      </c>
      <c r="AB128" s="22">
        <v>1.28</v>
      </c>
      <c r="AC128" s="22">
        <v>60</v>
      </c>
    </row>
    <row r="129" spans="1:29" x14ac:dyDescent="0.2">
      <c r="A129" s="25">
        <v>41680.07185165734</v>
      </c>
      <c r="B129" s="26">
        <v>13.561240000000002</v>
      </c>
      <c r="C129" s="26">
        <v>460.68112308507102</v>
      </c>
      <c r="D129" s="26">
        <f>C129/Table1[[#This Row],[Std. Price ($)]]</f>
        <v>33.970427710524334</v>
      </c>
      <c r="E129" s="22">
        <v>10</v>
      </c>
      <c r="F129" s="22">
        <f t="shared" si="10"/>
        <v>14</v>
      </c>
      <c r="G129" s="22">
        <f t="shared" si="12"/>
        <v>14</v>
      </c>
      <c r="H129" s="22">
        <f t="shared" ref="G129:Q152" si="13">$E129+$Z129*$E129</f>
        <v>14</v>
      </c>
      <c r="I129" s="22">
        <f t="shared" si="13"/>
        <v>14</v>
      </c>
      <c r="J129" s="22">
        <f t="shared" si="13"/>
        <v>14</v>
      </c>
      <c r="K129" s="22">
        <f t="shared" si="13"/>
        <v>14</v>
      </c>
      <c r="L129" s="22">
        <f t="shared" si="13"/>
        <v>14</v>
      </c>
      <c r="M129" s="22">
        <f t="shared" si="13"/>
        <v>14</v>
      </c>
      <c r="N129" s="22">
        <f t="shared" si="13"/>
        <v>14</v>
      </c>
      <c r="O129" s="22">
        <f t="shared" si="13"/>
        <v>14</v>
      </c>
      <c r="P129" s="22">
        <f t="shared" si="13"/>
        <v>14</v>
      </c>
      <c r="Q129" s="22">
        <f t="shared" si="13"/>
        <v>14</v>
      </c>
      <c r="R129" s="42">
        <f>SUM(Table1[[#This Row],[Oct]:[September]])</f>
        <v>168</v>
      </c>
      <c r="S129" s="38">
        <f t="shared" si="7"/>
        <v>134.02957228947565</v>
      </c>
      <c r="T129" s="37">
        <f>Table1[[#This Row],[Annual Demand]]/365</f>
        <v>0.46027397260273972</v>
      </c>
      <c r="U129" s="37">
        <f>Table1[[#This Row],[Daily Demand]]*Table1[[#This Row],[Lead Time (days)]]</f>
        <v>46.027397260273972</v>
      </c>
      <c r="V129" s="37">
        <f>T129*AB129*SQRT(Table1[[#This Row],[Lead Time (days)]])</f>
        <v>3.6821917808219178</v>
      </c>
      <c r="W129" s="37">
        <f t="shared" si="8"/>
        <v>0.8</v>
      </c>
      <c r="X129" s="37">
        <f>Table1[[#This Row],[Demand during Lead Time]]+NORMSINV(W129)*V129</f>
        <v>49.126408049101364</v>
      </c>
      <c r="Y129" s="43">
        <f t="shared" si="9"/>
        <v>666.21500989179549</v>
      </c>
      <c r="Z129" s="27">
        <v>0.4</v>
      </c>
      <c r="AA129" s="22">
        <v>0.88</v>
      </c>
      <c r="AB129" s="22">
        <v>0.8</v>
      </c>
      <c r="AC129" s="22">
        <v>100</v>
      </c>
    </row>
    <row r="130" spans="1:29" x14ac:dyDescent="0.2">
      <c r="A130" s="25">
        <v>89811.807174589325</v>
      </c>
      <c r="B130" s="26">
        <v>58.927000000000007</v>
      </c>
      <c r="C130" s="26">
        <v>3557.8114403333334</v>
      </c>
      <c r="D130" s="26">
        <f>C130/Table1[[#This Row],[Std. Price ($)]]</f>
        <v>60.37659206023271</v>
      </c>
      <c r="E130" s="22">
        <v>10</v>
      </c>
      <c r="F130" s="22">
        <f t="shared" si="10"/>
        <v>22</v>
      </c>
      <c r="G130" s="22">
        <f t="shared" si="13"/>
        <v>22</v>
      </c>
      <c r="H130" s="22">
        <f t="shared" si="13"/>
        <v>22</v>
      </c>
      <c r="I130" s="22">
        <f t="shared" si="13"/>
        <v>22</v>
      </c>
      <c r="J130" s="22">
        <f t="shared" si="13"/>
        <v>22</v>
      </c>
      <c r="K130" s="22">
        <f t="shared" si="13"/>
        <v>22</v>
      </c>
      <c r="L130" s="22">
        <f t="shared" si="13"/>
        <v>22</v>
      </c>
      <c r="M130" s="22">
        <f t="shared" si="13"/>
        <v>22</v>
      </c>
      <c r="N130" s="22">
        <f t="shared" si="13"/>
        <v>22</v>
      </c>
      <c r="O130" s="22">
        <f t="shared" si="13"/>
        <v>22</v>
      </c>
      <c r="P130" s="22">
        <f t="shared" si="13"/>
        <v>22</v>
      </c>
      <c r="Q130" s="22">
        <f t="shared" si="13"/>
        <v>22</v>
      </c>
      <c r="R130" s="42">
        <f>SUM(Table1[[#This Row],[Oct]:[September]])</f>
        <v>264</v>
      </c>
      <c r="S130" s="38">
        <f t="shared" si="7"/>
        <v>203.62340793976728</v>
      </c>
      <c r="T130" s="37">
        <f>Table1[[#This Row],[Annual Demand]]/365</f>
        <v>0.72328767123287674</v>
      </c>
      <c r="U130" s="37">
        <f>Table1[[#This Row],[Daily Demand]]*Table1[[#This Row],[Lead Time (days)]]</f>
        <v>144.65753424657535</v>
      </c>
      <c r="V130" s="37">
        <f>T130*AB130*SQRT(Table1[[#This Row],[Lead Time (days)]])</f>
        <v>7.876200902991858</v>
      </c>
      <c r="W130" s="37">
        <f t="shared" si="8"/>
        <v>0.8</v>
      </c>
      <c r="X130" s="37">
        <f>Table1[[#This Row],[Demand during Lead Time]]+NORMSINV(W130)*V130</f>
        <v>151.28631216641946</v>
      </c>
      <c r="Y130" s="43">
        <f t="shared" si="9"/>
        <v>8914.8485170306012</v>
      </c>
      <c r="Z130" s="27">
        <v>1.2</v>
      </c>
      <c r="AA130" s="22">
        <v>1</v>
      </c>
      <c r="AB130" s="22">
        <v>0.77</v>
      </c>
      <c r="AC130" s="22">
        <v>200</v>
      </c>
    </row>
    <row r="131" spans="1:29" x14ac:dyDescent="0.2">
      <c r="A131" s="25">
        <v>36174.298070542354</v>
      </c>
      <c r="B131" s="26">
        <v>57.64</v>
      </c>
      <c r="C131" s="26">
        <v>823.74708606666661</v>
      </c>
      <c r="D131" s="26">
        <f>C131/Table1[[#This Row],[Std. Price ($)]]</f>
        <v>14.291240216284987</v>
      </c>
      <c r="E131" s="22">
        <v>10</v>
      </c>
      <c r="F131" s="22">
        <f t="shared" si="10"/>
        <v>8</v>
      </c>
      <c r="G131" s="22">
        <f t="shared" si="13"/>
        <v>8</v>
      </c>
      <c r="H131" s="22">
        <f t="shared" si="13"/>
        <v>8</v>
      </c>
      <c r="I131" s="22">
        <f t="shared" si="13"/>
        <v>8</v>
      </c>
      <c r="J131" s="22">
        <f t="shared" si="13"/>
        <v>8</v>
      </c>
      <c r="K131" s="22">
        <f t="shared" si="13"/>
        <v>8</v>
      </c>
      <c r="L131" s="22">
        <f t="shared" si="13"/>
        <v>8</v>
      </c>
      <c r="M131" s="22">
        <f t="shared" si="13"/>
        <v>8</v>
      </c>
      <c r="N131" s="22">
        <f t="shared" si="13"/>
        <v>8</v>
      </c>
      <c r="O131" s="22">
        <f t="shared" si="13"/>
        <v>8</v>
      </c>
      <c r="P131" s="22">
        <f t="shared" si="13"/>
        <v>8</v>
      </c>
      <c r="Q131" s="22">
        <f t="shared" si="13"/>
        <v>8</v>
      </c>
      <c r="R131" s="42">
        <f>SUM(Table1[[#This Row],[Oct]:[September]])</f>
        <v>96</v>
      </c>
      <c r="S131" s="38">
        <f t="shared" ref="S131:S194" si="14">R131-D131</f>
        <v>81.70875978371501</v>
      </c>
      <c r="T131" s="37">
        <f>Table1[[#This Row],[Annual Demand]]/365</f>
        <v>0.26301369863013696</v>
      </c>
      <c r="U131" s="37">
        <f>Table1[[#This Row],[Daily Demand]]*Table1[[#This Row],[Lead Time (days)]]</f>
        <v>7.6273972602739715</v>
      </c>
      <c r="V131" s="37">
        <f>T131*AB131*SQRT(Table1[[#This Row],[Lead Time (days)]])</f>
        <v>1.5155181616133047</v>
      </c>
      <c r="W131" s="37">
        <f t="shared" ref="W131:W194" si="15">IF(AB131&gt;1.5,0.95,0.8)</f>
        <v>0.8</v>
      </c>
      <c r="X131" s="37">
        <f>Table1[[#This Row],[Demand during Lead Time]]+NORMSINV(W131)*V131</f>
        <v>8.9028895249531175</v>
      </c>
      <c r="Y131" s="43">
        <f t="shared" ref="Y131:Y194" si="16">IF(S131&gt;0,X131*B131,0)</f>
        <v>513.16255221829772</v>
      </c>
      <c r="Z131" s="27">
        <v>-0.2</v>
      </c>
      <c r="AA131" s="22">
        <v>1</v>
      </c>
      <c r="AB131" s="22">
        <v>1.07</v>
      </c>
      <c r="AC131" s="22">
        <v>29</v>
      </c>
    </row>
    <row r="132" spans="1:29" x14ac:dyDescent="0.2">
      <c r="A132" s="25">
        <v>39363.461746891895</v>
      </c>
      <c r="B132" s="26">
        <v>29.821000000000002</v>
      </c>
      <c r="C132" s="26">
        <v>1531.6818066000005</v>
      </c>
      <c r="D132" s="26">
        <f>C132/Table1[[#This Row],[Std. Price ($)]]</f>
        <v>51.362523275544092</v>
      </c>
      <c r="E132" s="22">
        <v>10</v>
      </c>
      <c r="F132" s="22">
        <f t="shared" ref="F132:F195" si="17">$E132+$Z132*$E132</f>
        <v>18</v>
      </c>
      <c r="G132" s="22">
        <f t="shared" si="13"/>
        <v>18</v>
      </c>
      <c r="H132" s="22">
        <f t="shared" si="13"/>
        <v>18</v>
      </c>
      <c r="I132" s="22">
        <f t="shared" si="13"/>
        <v>18</v>
      </c>
      <c r="J132" s="22">
        <f t="shared" si="13"/>
        <v>18</v>
      </c>
      <c r="K132" s="22">
        <f t="shared" si="13"/>
        <v>18</v>
      </c>
      <c r="L132" s="22">
        <f t="shared" si="13"/>
        <v>18</v>
      </c>
      <c r="M132" s="22">
        <f t="shared" si="13"/>
        <v>18</v>
      </c>
      <c r="N132" s="22">
        <f t="shared" si="13"/>
        <v>18</v>
      </c>
      <c r="O132" s="22">
        <f t="shared" si="13"/>
        <v>18</v>
      </c>
      <c r="P132" s="22">
        <f t="shared" si="13"/>
        <v>18</v>
      </c>
      <c r="Q132" s="22">
        <f t="shared" si="13"/>
        <v>18</v>
      </c>
      <c r="R132" s="42">
        <f>SUM(Table1[[#This Row],[Oct]:[September]])</f>
        <v>216</v>
      </c>
      <c r="S132" s="38">
        <f t="shared" si="14"/>
        <v>164.63747672445589</v>
      </c>
      <c r="T132" s="37">
        <f>Table1[[#This Row],[Annual Demand]]/365</f>
        <v>0.59178082191780823</v>
      </c>
      <c r="U132" s="37">
        <f>Table1[[#This Row],[Daily Demand]]*Table1[[#This Row],[Lead Time (days)]]</f>
        <v>71.013698630136986</v>
      </c>
      <c r="V132" s="37">
        <f>T132*AB132*SQRT(Table1[[#This Row],[Lead Time (days)]])</f>
        <v>8.6219033600046089</v>
      </c>
      <c r="W132" s="37">
        <f t="shared" si="15"/>
        <v>0.8</v>
      </c>
      <c r="X132" s="37">
        <f>Table1[[#This Row],[Demand during Lead Time]]+NORMSINV(W132)*V132</f>
        <v>78.27007557173053</v>
      </c>
      <c r="Y132" s="43">
        <f t="shared" si="16"/>
        <v>2334.0919236245763</v>
      </c>
      <c r="Z132" s="27">
        <v>0.8</v>
      </c>
      <c r="AA132" s="22">
        <v>1</v>
      </c>
      <c r="AB132" s="22">
        <v>1.33</v>
      </c>
      <c r="AC132" s="22">
        <v>120</v>
      </c>
    </row>
    <row r="133" spans="1:29" x14ac:dyDescent="0.2">
      <c r="A133" s="25">
        <v>3404.0178425709942</v>
      </c>
      <c r="B133" s="26">
        <v>189.83580000000001</v>
      </c>
      <c r="C133" s="26">
        <v>6596.5425215433343</v>
      </c>
      <c r="D133" s="26">
        <f>C133/Table1[[#This Row],[Std. Price ($)]]</f>
        <v>34.748675020956711</v>
      </c>
      <c r="E133" s="22">
        <v>10</v>
      </c>
      <c r="F133" s="22">
        <f t="shared" si="17"/>
        <v>6</v>
      </c>
      <c r="G133" s="22">
        <f t="shared" si="13"/>
        <v>6</v>
      </c>
      <c r="H133" s="22">
        <f t="shared" si="13"/>
        <v>6</v>
      </c>
      <c r="I133" s="22">
        <f t="shared" si="13"/>
        <v>6</v>
      </c>
      <c r="J133" s="22">
        <f t="shared" si="13"/>
        <v>6</v>
      </c>
      <c r="K133" s="22">
        <f t="shared" si="13"/>
        <v>6</v>
      </c>
      <c r="L133" s="22">
        <f t="shared" si="13"/>
        <v>6</v>
      </c>
      <c r="M133" s="22">
        <f t="shared" si="13"/>
        <v>6</v>
      </c>
      <c r="N133" s="22">
        <f t="shared" si="13"/>
        <v>6</v>
      </c>
      <c r="O133" s="22">
        <f t="shared" si="13"/>
        <v>6</v>
      </c>
      <c r="P133" s="22">
        <f t="shared" si="13"/>
        <v>6</v>
      </c>
      <c r="Q133" s="22">
        <f t="shared" si="13"/>
        <v>6</v>
      </c>
      <c r="R133" s="42">
        <f>SUM(Table1[[#This Row],[Oct]:[September]])</f>
        <v>72</v>
      </c>
      <c r="S133" s="38">
        <f t="shared" si="14"/>
        <v>37.251324979043289</v>
      </c>
      <c r="T133" s="37">
        <f>Table1[[#This Row],[Annual Demand]]/365</f>
        <v>0.19726027397260273</v>
      </c>
      <c r="U133" s="37">
        <f>Table1[[#This Row],[Daily Demand]]*Table1[[#This Row],[Lead Time (days)]]</f>
        <v>13.808219178082192</v>
      </c>
      <c r="V133" s="37">
        <f>T133*AB133*SQRT(Table1[[#This Row],[Lead Time (days)]])</f>
        <v>2.129013240122875</v>
      </c>
      <c r="W133" s="37">
        <f t="shared" si="15"/>
        <v>0.8</v>
      </c>
      <c r="X133" s="37">
        <f>Table1[[#This Row],[Demand during Lead Time]]+NORMSINV(W133)*V133</f>
        <v>15.600041927527474</v>
      </c>
      <c r="Y133" s="43">
        <f t="shared" si="16"/>
        <v>2961.4464393457201</v>
      </c>
      <c r="Z133" s="27">
        <v>-0.4</v>
      </c>
      <c r="AA133" s="22">
        <v>1</v>
      </c>
      <c r="AB133" s="22">
        <v>1.29</v>
      </c>
      <c r="AC133" s="22">
        <v>70</v>
      </c>
    </row>
    <row r="134" spans="1:29" x14ac:dyDescent="0.2">
      <c r="A134" s="25">
        <v>73860.714712187721</v>
      </c>
      <c r="B134" s="26">
        <v>11.487300000000001</v>
      </c>
      <c r="C134" s="26">
        <v>159.48000214666672</v>
      </c>
      <c r="D134" s="26">
        <f>C134/Table1[[#This Row],[Std. Price ($)]]</f>
        <v>13.883158109100197</v>
      </c>
      <c r="E134" s="22">
        <v>10</v>
      </c>
      <c r="F134" s="22">
        <f t="shared" si="17"/>
        <v>12</v>
      </c>
      <c r="G134" s="22">
        <f t="shared" si="13"/>
        <v>12</v>
      </c>
      <c r="H134" s="22">
        <f t="shared" si="13"/>
        <v>12</v>
      </c>
      <c r="I134" s="22">
        <f t="shared" si="13"/>
        <v>12</v>
      </c>
      <c r="J134" s="22">
        <f t="shared" si="13"/>
        <v>12</v>
      </c>
      <c r="K134" s="22">
        <f t="shared" si="13"/>
        <v>12</v>
      </c>
      <c r="L134" s="22">
        <f t="shared" si="13"/>
        <v>12</v>
      </c>
      <c r="M134" s="22">
        <f t="shared" si="13"/>
        <v>12</v>
      </c>
      <c r="N134" s="22">
        <f t="shared" si="13"/>
        <v>12</v>
      </c>
      <c r="O134" s="22">
        <f t="shared" si="13"/>
        <v>12</v>
      </c>
      <c r="P134" s="22">
        <f t="shared" si="13"/>
        <v>12</v>
      </c>
      <c r="Q134" s="22">
        <f t="shared" si="13"/>
        <v>12</v>
      </c>
      <c r="R134" s="42">
        <f>SUM(Table1[[#This Row],[Oct]:[September]])</f>
        <v>144</v>
      </c>
      <c r="S134" s="38">
        <f t="shared" si="14"/>
        <v>130.11684189089979</v>
      </c>
      <c r="T134" s="37">
        <f>Table1[[#This Row],[Annual Demand]]/365</f>
        <v>0.39452054794520547</v>
      </c>
      <c r="U134" s="37">
        <f>Table1[[#This Row],[Daily Demand]]*Table1[[#This Row],[Lead Time (days)]]</f>
        <v>7.8904109589041092</v>
      </c>
      <c r="V134" s="37">
        <f>T134*AB134*SQRT(Table1[[#This Row],[Lead Time (days)]])</f>
        <v>3.0346811872172488</v>
      </c>
      <c r="W134" s="37">
        <f t="shared" si="15"/>
        <v>0.95</v>
      </c>
      <c r="X134" s="37">
        <f>Table1[[#This Row],[Demand during Lead Time]]+NORMSINV(W134)*V134</f>
        <v>12.882017316339798</v>
      </c>
      <c r="Y134" s="43">
        <f t="shared" si="16"/>
        <v>147.97959751799019</v>
      </c>
      <c r="Z134" s="27">
        <v>0.2</v>
      </c>
      <c r="AA134" s="22">
        <v>1</v>
      </c>
      <c r="AB134" s="22">
        <v>1.72</v>
      </c>
      <c r="AC134" s="22">
        <v>20</v>
      </c>
    </row>
    <row r="135" spans="1:29" x14ac:dyDescent="0.2">
      <c r="A135" s="25">
        <v>87767.507157647822</v>
      </c>
      <c r="B135" s="26">
        <v>5.6760109999999999</v>
      </c>
      <c r="C135" s="26">
        <v>132.57717088077135</v>
      </c>
      <c r="D135" s="26">
        <f>C135/Table1[[#This Row],[Std. Price ($)]]</f>
        <v>23.357454888789213</v>
      </c>
      <c r="E135" s="22">
        <v>18</v>
      </c>
      <c r="F135" s="22">
        <f t="shared" si="17"/>
        <v>27</v>
      </c>
      <c r="G135" s="22">
        <f t="shared" si="13"/>
        <v>27</v>
      </c>
      <c r="H135" s="22">
        <f t="shared" si="13"/>
        <v>27</v>
      </c>
      <c r="I135" s="22">
        <f t="shared" si="13"/>
        <v>27</v>
      </c>
      <c r="J135" s="22">
        <f t="shared" si="13"/>
        <v>27</v>
      </c>
      <c r="K135" s="22">
        <f t="shared" si="13"/>
        <v>27</v>
      </c>
      <c r="L135" s="22">
        <f t="shared" si="13"/>
        <v>27</v>
      </c>
      <c r="M135" s="22">
        <f t="shared" si="13"/>
        <v>27</v>
      </c>
      <c r="N135" s="22">
        <f t="shared" si="13"/>
        <v>27</v>
      </c>
      <c r="O135" s="22">
        <f t="shared" si="13"/>
        <v>27</v>
      </c>
      <c r="P135" s="22">
        <f t="shared" si="13"/>
        <v>27</v>
      </c>
      <c r="Q135" s="22">
        <f t="shared" si="13"/>
        <v>27</v>
      </c>
      <c r="R135" s="42">
        <f>SUM(Table1[[#This Row],[Oct]:[September]])</f>
        <v>324</v>
      </c>
      <c r="S135" s="38">
        <f t="shared" si="14"/>
        <v>300.64254511121078</v>
      </c>
      <c r="T135" s="37">
        <f>Table1[[#This Row],[Annual Demand]]/365</f>
        <v>0.88767123287671235</v>
      </c>
      <c r="U135" s="37">
        <f>Table1[[#This Row],[Daily Demand]]*Table1[[#This Row],[Lead Time (days)]]</f>
        <v>25.742465753424657</v>
      </c>
      <c r="V135" s="37">
        <f>T135*AB135*SQRT(Table1[[#This Row],[Lead Time (days)]])</f>
        <v>4.5412430894136993</v>
      </c>
      <c r="W135" s="37">
        <f t="shared" si="15"/>
        <v>0.8</v>
      </c>
      <c r="X135" s="37">
        <f>Table1[[#This Row],[Demand during Lead Time]]+NORMSINV(W135)*V135</f>
        <v>29.56447236429149</v>
      </c>
      <c r="Y135" s="43">
        <f t="shared" si="16"/>
        <v>167.8082703489145</v>
      </c>
      <c r="Z135" s="27">
        <v>0.5</v>
      </c>
      <c r="AA135" s="22">
        <v>0.75</v>
      </c>
      <c r="AB135" s="22">
        <v>0.95</v>
      </c>
      <c r="AC135" s="22">
        <v>29</v>
      </c>
    </row>
    <row r="136" spans="1:29" x14ac:dyDescent="0.2">
      <c r="A136" s="25">
        <v>29259.210072514208</v>
      </c>
      <c r="B136" s="26">
        <v>176.60500000000002</v>
      </c>
      <c r="C136" s="26">
        <v>22174.061032750004</v>
      </c>
      <c r="D136" s="26">
        <f>C136/Table1[[#This Row],[Std. Price ($)]]</f>
        <v>125.55737964808472</v>
      </c>
      <c r="E136" s="22">
        <v>10</v>
      </c>
      <c r="F136" s="22">
        <f t="shared" si="17"/>
        <v>12</v>
      </c>
      <c r="G136" s="22">
        <f t="shared" si="13"/>
        <v>12</v>
      </c>
      <c r="H136" s="22">
        <f t="shared" si="13"/>
        <v>12</v>
      </c>
      <c r="I136" s="22">
        <f t="shared" si="13"/>
        <v>12</v>
      </c>
      <c r="J136" s="22">
        <f t="shared" si="13"/>
        <v>12</v>
      </c>
      <c r="K136" s="22">
        <f t="shared" si="13"/>
        <v>12</v>
      </c>
      <c r="L136" s="22">
        <f t="shared" si="13"/>
        <v>12</v>
      </c>
      <c r="M136" s="22">
        <f t="shared" si="13"/>
        <v>12</v>
      </c>
      <c r="N136" s="22">
        <f t="shared" si="13"/>
        <v>12</v>
      </c>
      <c r="O136" s="22">
        <f t="shared" si="13"/>
        <v>12</v>
      </c>
      <c r="P136" s="22">
        <f t="shared" si="13"/>
        <v>12</v>
      </c>
      <c r="Q136" s="22">
        <f t="shared" si="13"/>
        <v>12</v>
      </c>
      <c r="R136" s="42">
        <f>SUM(Table1[[#This Row],[Oct]:[September]])</f>
        <v>144</v>
      </c>
      <c r="S136" s="38">
        <f t="shared" si="14"/>
        <v>18.442620351915281</v>
      </c>
      <c r="T136" s="37">
        <f>Table1[[#This Row],[Annual Demand]]/365</f>
        <v>0.39452054794520547</v>
      </c>
      <c r="U136" s="37">
        <f>Table1[[#This Row],[Daily Demand]]*Table1[[#This Row],[Lead Time (days)]]</f>
        <v>65.095890410958901</v>
      </c>
      <c r="V136" s="37">
        <f>T136*AB136*SQRT(Table1[[#This Row],[Lead Time (days)]])</f>
        <v>10.034062226928771</v>
      </c>
      <c r="W136" s="37">
        <f t="shared" si="15"/>
        <v>0.95</v>
      </c>
      <c r="X136" s="37">
        <f>Table1[[#This Row],[Demand during Lead Time]]+NORMSINV(W136)*V136</f>
        <v>81.600454057979448</v>
      </c>
      <c r="Y136" s="43">
        <f t="shared" si="16"/>
        <v>14411.048188909463</v>
      </c>
      <c r="Z136" s="27">
        <v>0.2</v>
      </c>
      <c r="AA136" s="22">
        <v>1</v>
      </c>
      <c r="AB136" s="22">
        <v>1.98</v>
      </c>
      <c r="AC136" s="22">
        <v>165</v>
      </c>
    </row>
    <row r="137" spans="1:29" x14ac:dyDescent="0.2">
      <c r="A137" s="25">
        <v>56062.733830642108</v>
      </c>
      <c r="B137" s="26">
        <v>6600.0000000000009</v>
      </c>
      <c r="C137" s="26">
        <v>62939.763536779828</v>
      </c>
      <c r="D137" s="26">
        <f>C137/Table1[[#This Row],[Std. Price ($)]]</f>
        <v>9.5363278086030032</v>
      </c>
      <c r="E137" s="22">
        <v>10</v>
      </c>
      <c r="F137" s="22">
        <f t="shared" si="17"/>
        <v>15</v>
      </c>
      <c r="G137" s="22">
        <f t="shared" si="13"/>
        <v>15</v>
      </c>
      <c r="H137" s="22">
        <f t="shared" si="13"/>
        <v>15</v>
      </c>
      <c r="I137" s="22">
        <f t="shared" si="13"/>
        <v>15</v>
      </c>
      <c r="J137" s="22">
        <f t="shared" si="13"/>
        <v>15</v>
      </c>
      <c r="K137" s="22">
        <f t="shared" si="13"/>
        <v>15</v>
      </c>
      <c r="L137" s="22">
        <f t="shared" si="13"/>
        <v>15</v>
      </c>
      <c r="M137" s="22">
        <f t="shared" si="13"/>
        <v>15</v>
      </c>
      <c r="N137" s="22">
        <f t="shared" si="13"/>
        <v>15</v>
      </c>
      <c r="O137" s="22">
        <f t="shared" si="13"/>
        <v>15</v>
      </c>
      <c r="P137" s="22">
        <f t="shared" si="13"/>
        <v>15</v>
      </c>
      <c r="Q137" s="22">
        <f t="shared" si="13"/>
        <v>15</v>
      </c>
      <c r="R137" s="42">
        <f>SUM(Table1[[#This Row],[Oct]:[September]])</f>
        <v>180</v>
      </c>
      <c r="S137" s="38">
        <f t="shared" si="14"/>
        <v>170.463672191397</v>
      </c>
      <c r="T137" s="37">
        <f>Table1[[#This Row],[Annual Demand]]/365</f>
        <v>0.49315068493150682</v>
      </c>
      <c r="U137" s="37">
        <f>Table1[[#This Row],[Daily Demand]]*Table1[[#This Row],[Lead Time (days)]]</f>
        <v>12.821917808219178</v>
      </c>
      <c r="V137" s="37">
        <f>T137*AB137*SQRT(Table1[[#This Row],[Lead Time (days)]])</f>
        <v>2.363709867670956</v>
      </c>
      <c r="W137" s="37">
        <f t="shared" si="15"/>
        <v>0.8</v>
      </c>
      <c r="X137" s="37">
        <f>Table1[[#This Row],[Demand during Lead Time]]+NORMSINV(W137)*V137</f>
        <v>14.811266222856879</v>
      </c>
      <c r="Y137" s="43">
        <f t="shared" si="16"/>
        <v>97754.357070855418</v>
      </c>
      <c r="Z137" s="27">
        <v>0.5</v>
      </c>
      <c r="AA137" s="22">
        <v>0.82</v>
      </c>
      <c r="AB137" s="22">
        <v>0.94</v>
      </c>
      <c r="AC137" s="22">
        <v>26</v>
      </c>
    </row>
    <row r="138" spans="1:29" x14ac:dyDescent="0.2">
      <c r="A138" s="25">
        <v>5507.8848258686812</v>
      </c>
      <c r="B138" s="26">
        <v>25.234000000000002</v>
      </c>
      <c r="C138" s="26">
        <v>321.5326989445897</v>
      </c>
      <c r="D138" s="26">
        <f>C138/Table1[[#This Row],[Std. Price ($)]]</f>
        <v>12.742042440540132</v>
      </c>
      <c r="E138" s="22">
        <v>10</v>
      </c>
      <c r="F138" s="22">
        <f t="shared" si="17"/>
        <v>3</v>
      </c>
      <c r="G138" s="22">
        <f t="shared" si="13"/>
        <v>3</v>
      </c>
      <c r="H138" s="22">
        <f t="shared" si="13"/>
        <v>3</v>
      </c>
      <c r="I138" s="22">
        <f t="shared" si="13"/>
        <v>3</v>
      </c>
      <c r="J138" s="22">
        <f t="shared" si="13"/>
        <v>3</v>
      </c>
      <c r="K138" s="22">
        <f t="shared" si="13"/>
        <v>3</v>
      </c>
      <c r="L138" s="22">
        <f t="shared" si="13"/>
        <v>3</v>
      </c>
      <c r="M138" s="22">
        <f t="shared" si="13"/>
        <v>3</v>
      </c>
      <c r="N138" s="22">
        <f t="shared" si="13"/>
        <v>3</v>
      </c>
      <c r="O138" s="22">
        <f t="shared" si="13"/>
        <v>3</v>
      </c>
      <c r="P138" s="22">
        <f t="shared" si="13"/>
        <v>3</v>
      </c>
      <c r="Q138" s="22">
        <f t="shared" si="13"/>
        <v>3</v>
      </c>
      <c r="R138" s="42">
        <f>SUM(Table1[[#This Row],[Oct]:[September]])</f>
        <v>36</v>
      </c>
      <c r="S138" s="38">
        <f t="shared" si="14"/>
        <v>23.257957559459868</v>
      </c>
      <c r="T138" s="37">
        <f>Table1[[#This Row],[Annual Demand]]/365</f>
        <v>9.8630136986301367E-2</v>
      </c>
      <c r="U138" s="37">
        <f>Table1[[#This Row],[Daily Demand]]*Table1[[#This Row],[Lead Time (days)]]</f>
        <v>2.9589041095890409</v>
      </c>
      <c r="V138" s="37">
        <f>T138*AB138*SQRT(Table1[[#This Row],[Lead Time (days)]])</f>
        <v>0.57263267929855177</v>
      </c>
      <c r="W138" s="37">
        <f t="shared" si="15"/>
        <v>0.8</v>
      </c>
      <c r="X138" s="37">
        <f>Table1[[#This Row],[Demand during Lead Time]]+NORMSINV(W138)*V138</f>
        <v>3.4408439315244514</v>
      </c>
      <c r="Y138" s="43">
        <f t="shared" si="16"/>
        <v>86.826255768088018</v>
      </c>
      <c r="Z138" s="27">
        <v>-0.7</v>
      </c>
      <c r="AA138" s="22">
        <v>0.88</v>
      </c>
      <c r="AB138" s="22">
        <v>1.06</v>
      </c>
      <c r="AC138" s="22">
        <v>30</v>
      </c>
    </row>
    <row r="139" spans="1:29" x14ac:dyDescent="0.2">
      <c r="A139" s="25">
        <v>51646.571451285847</v>
      </c>
      <c r="B139" s="26">
        <v>20.591999999999999</v>
      </c>
      <c r="C139" s="26">
        <v>888.54998613333339</v>
      </c>
      <c r="D139" s="26">
        <f>C139/Table1[[#This Row],[Std. Price ($)]]</f>
        <v>43.150251851851856</v>
      </c>
      <c r="E139" s="22">
        <v>10</v>
      </c>
      <c r="F139" s="22">
        <f t="shared" si="17"/>
        <v>4</v>
      </c>
      <c r="G139" s="22">
        <f t="shared" si="13"/>
        <v>4</v>
      </c>
      <c r="H139" s="22">
        <f t="shared" si="13"/>
        <v>4</v>
      </c>
      <c r="I139" s="22">
        <f t="shared" si="13"/>
        <v>4</v>
      </c>
      <c r="J139" s="22">
        <f t="shared" si="13"/>
        <v>4</v>
      </c>
      <c r="K139" s="22">
        <f t="shared" si="13"/>
        <v>4</v>
      </c>
      <c r="L139" s="22">
        <f t="shared" si="13"/>
        <v>4</v>
      </c>
      <c r="M139" s="22">
        <f t="shared" si="13"/>
        <v>4</v>
      </c>
      <c r="N139" s="22">
        <f t="shared" si="13"/>
        <v>4</v>
      </c>
      <c r="O139" s="22">
        <f t="shared" si="13"/>
        <v>4</v>
      </c>
      <c r="P139" s="22">
        <f t="shared" si="13"/>
        <v>4</v>
      </c>
      <c r="Q139" s="22">
        <f t="shared" si="13"/>
        <v>4</v>
      </c>
      <c r="R139" s="42">
        <f>SUM(Table1[[#This Row],[Oct]:[September]])</f>
        <v>48</v>
      </c>
      <c r="S139" s="38">
        <f t="shared" si="14"/>
        <v>4.8497481481481444</v>
      </c>
      <c r="T139" s="37">
        <f>Table1[[#This Row],[Annual Demand]]/365</f>
        <v>0.13150684931506848</v>
      </c>
      <c r="U139" s="37">
        <f>Table1[[#This Row],[Daily Demand]]*Table1[[#This Row],[Lead Time (days)]]</f>
        <v>10.520547945205479</v>
      </c>
      <c r="V139" s="37">
        <f>T139*AB139*SQRT(Table1[[#This Row],[Lead Time (days)]])</f>
        <v>1.3409056408634352</v>
      </c>
      <c r="W139" s="37">
        <f t="shared" si="15"/>
        <v>0.8</v>
      </c>
      <c r="X139" s="37">
        <f>Table1[[#This Row],[Demand during Lead Time]]+NORMSINV(W139)*V139</f>
        <v>11.649082604773843</v>
      </c>
      <c r="Y139" s="43">
        <f t="shared" si="16"/>
        <v>239.87790899750297</v>
      </c>
      <c r="Z139" s="27">
        <v>-0.6</v>
      </c>
      <c r="AA139" s="22">
        <v>1</v>
      </c>
      <c r="AB139" s="22">
        <v>1.1399999999999999</v>
      </c>
      <c r="AC139" s="22">
        <v>80</v>
      </c>
    </row>
    <row r="140" spans="1:29" x14ac:dyDescent="0.2">
      <c r="A140" s="25">
        <v>56852.691987129379</v>
      </c>
      <c r="B140" s="26">
        <v>6.3486500000000001</v>
      </c>
      <c r="C140" s="26">
        <v>207.39591148983766</v>
      </c>
      <c r="D140" s="26">
        <f>C140/Table1[[#This Row],[Std. Price ($)]]</f>
        <v>32.667718568488993</v>
      </c>
      <c r="E140" s="22">
        <v>10</v>
      </c>
      <c r="F140" s="22">
        <f t="shared" si="17"/>
        <v>6</v>
      </c>
      <c r="G140" s="22">
        <f t="shared" si="13"/>
        <v>6</v>
      </c>
      <c r="H140" s="22">
        <f t="shared" si="13"/>
        <v>6</v>
      </c>
      <c r="I140" s="22">
        <f t="shared" si="13"/>
        <v>6</v>
      </c>
      <c r="J140" s="22">
        <f t="shared" si="13"/>
        <v>6</v>
      </c>
      <c r="K140" s="22">
        <f t="shared" si="13"/>
        <v>6</v>
      </c>
      <c r="L140" s="22">
        <f t="shared" si="13"/>
        <v>6</v>
      </c>
      <c r="M140" s="22">
        <f t="shared" si="13"/>
        <v>6</v>
      </c>
      <c r="N140" s="22">
        <f t="shared" si="13"/>
        <v>6</v>
      </c>
      <c r="O140" s="22">
        <f t="shared" si="13"/>
        <v>6</v>
      </c>
      <c r="P140" s="22">
        <f t="shared" si="13"/>
        <v>6</v>
      </c>
      <c r="Q140" s="22">
        <f t="shared" si="13"/>
        <v>6</v>
      </c>
      <c r="R140" s="42">
        <f>SUM(Table1[[#This Row],[Oct]:[September]])</f>
        <v>72</v>
      </c>
      <c r="S140" s="38">
        <f t="shared" si="14"/>
        <v>39.332281431511007</v>
      </c>
      <c r="T140" s="37">
        <f>Table1[[#This Row],[Annual Demand]]/365</f>
        <v>0.19726027397260273</v>
      </c>
      <c r="U140" s="37">
        <f>Table1[[#This Row],[Daily Demand]]*Table1[[#This Row],[Lead Time (days)]]</f>
        <v>11.835616438356164</v>
      </c>
      <c r="V140" s="37">
        <f>T140*AB140*SQRT(Table1[[#This Row],[Lead Time (days)]])</f>
        <v>1.8794049596719389</v>
      </c>
      <c r="W140" s="37">
        <f t="shared" si="15"/>
        <v>0.8</v>
      </c>
      <c r="X140" s="37">
        <f>Table1[[#This Row],[Demand during Lead Time]]+NORMSINV(W140)*V140</f>
        <v>13.417363558898316</v>
      </c>
      <c r="Y140" s="43">
        <f t="shared" si="16"/>
        <v>85.182145158199802</v>
      </c>
      <c r="Z140" s="27">
        <v>-0.4</v>
      </c>
      <c r="AA140" s="22">
        <v>0.75</v>
      </c>
      <c r="AB140" s="22">
        <v>1.23</v>
      </c>
      <c r="AC140" s="22">
        <v>60</v>
      </c>
    </row>
    <row r="141" spans="1:29" x14ac:dyDescent="0.2">
      <c r="A141" s="25">
        <v>43587.359788874339</v>
      </c>
      <c r="B141" s="26">
        <v>16.016000000000002</v>
      </c>
      <c r="C141" s="26">
        <v>11700</v>
      </c>
      <c r="D141" s="26">
        <f>C141/Table1[[#This Row],[Std. Price ($)]]</f>
        <v>730.51948051948045</v>
      </c>
      <c r="E141" s="22">
        <v>18</v>
      </c>
      <c r="F141" s="22">
        <f t="shared" si="17"/>
        <v>10.8</v>
      </c>
      <c r="G141" s="22">
        <f t="shared" si="13"/>
        <v>10.8</v>
      </c>
      <c r="H141" s="22">
        <f t="shared" si="13"/>
        <v>10.8</v>
      </c>
      <c r="I141" s="22">
        <f t="shared" si="13"/>
        <v>10.8</v>
      </c>
      <c r="J141" s="22">
        <f t="shared" si="13"/>
        <v>10.8</v>
      </c>
      <c r="K141" s="22">
        <f t="shared" si="13"/>
        <v>10.8</v>
      </c>
      <c r="L141" s="22">
        <f t="shared" si="13"/>
        <v>10.8</v>
      </c>
      <c r="M141" s="22">
        <f t="shared" si="13"/>
        <v>10.8</v>
      </c>
      <c r="N141" s="22">
        <f t="shared" si="13"/>
        <v>10.8</v>
      </c>
      <c r="O141" s="22">
        <f t="shared" si="13"/>
        <v>10.8</v>
      </c>
      <c r="P141" s="22">
        <f t="shared" si="13"/>
        <v>10.8</v>
      </c>
      <c r="Q141" s="22">
        <f t="shared" si="13"/>
        <v>10.8</v>
      </c>
      <c r="R141" s="42">
        <f>SUM(Table1[[#This Row],[Oct]:[September]])</f>
        <v>129.6</v>
      </c>
      <c r="S141" s="38">
        <f t="shared" si="14"/>
        <v>-600.91948051948043</v>
      </c>
      <c r="T141" s="37">
        <f>Table1[[#This Row],[Annual Demand]]/365</f>
        <v>0.35506849315068489</v>
      </c>
      <c r="U141" s="37">
        <f>Table1[[#This Row],[Daily Demand]]*Table1[[#This Row],[Lead Time (days)]]</f>
        <v>4.2608219178082187</v>
      </c>
      <c r="V141" s="37">
        <f>T141*AB141*SQRT(Table1[[#This Row],[Lead Time (days)]])</f>
        <v>1.0085945392984093</v>
      </c>
      <c r="W141" s="37">
        <f t="shared" si="15"/>
        <v>0.8</v>
      </c>
      <c r="X141" s="37">
        <f>Table1[[#This Row],[Demand during Lead Time]]+NORMSINV(W141)*V141</f>
        <v>5.1096764981474516</v>
      </c>
      <c r="Y141" s="43">
        <f t="shared" si="16"/>
        <v>0</v>
      </c>
      <c r="Z141" s="27">
        <v>-0.4</v>
      </c>
      <c r="AA141" s="22">
        <v>1</v>
      </c>
      <c r="AB141" s="22">
        <v>0.82</v>
      </c>
      <c r="AC141" s="22">
        <v>12</v>
      </c>
    </row>
    <row r="142" spans="1:29" x14ac:dyDescent="0.2">
      <c r="A142" s="25">
        <v>18388.134886172345</v>
      </c>
      <c r="B142" s="26">
        <v>12.045</v>
      </c>
      <c r="C142" s="26">
        <v>906.99872882069747</v>
      </c>
      <c r="D142" s="26">
        <f>C142/Table1[[#This Row],[Std. Price ($)]]</f>
        <v>75.300849217160433</v>
      </c>
      <c r="E142" s="22">
        <v>18</v>
      </c>
      <c r="F142" s="22">
        <f t="shared" si="17"/>
        <v>27</v>
      </c>
      <c r="G142" s="22">
        <f t="shared" si="13"/>
        <v>27</v>
      </c>
      <c r="H142" s="22">
        <f t="shared" si="13"/>
        <v>27</v>
      </c>
      <c r="I142" s="22">
        <f t="shared" si="13"/>
        <v>27</v>
      </c>
      <c r="J142" s="22">
        <f t="shared" si="13"/>
        <v>27</v>
      </c>
      <c r="K142" s="22">
        <f t="shared" si="13"/>
        <v>27</v>
      </c>
      <c r="L142" s="22">
        <f t="shared" si="13"/>
        <v>27</v>
      </c>
      <c r="M142" s="22">
        <f t="shared" si="13"/>
        <v>27</v>
      </c>
      <c r="N142" s="22">
        <f t="shared" si="13"/>
        <v>27</v>
      </c>
      <c r="O142" s="22">
        <f t="shared" si="13"/>
        <v>27</v>
      </c>
      <c r="P142" s="22">
        <f t="shared" si="13"/>
        <v>27</v>
      </c>
      <c r="Q142" s="22">
        <f t="shared" si="13"/>
        <v>27</v>
      </c>
      <c r="R142" s="42">
        <f>SUM(Table1[[#This Row],[Oct]:[September]])</f>
        <v>324</v>
      </c>
      <c r="S142" s="38">
        <f t="shared" si="14"/>
        <v>248.69915078283958</v>
      </c>
      <c r="T142" s="37">
        <f>Table1[[#This Row],[Annual Demand]]/365</f>
        <v>0.88767123287671235</v>
      </c>
      <c r="U142" s="37">
        <f>Table1[[#This Row],[Daily Demand]]*Table1[[#This Row],[Lead Time (days)]]</f>
        <v>23.079452054794523</v>
      </c>
      <c r="V142" s="37">
        <f>T142*AB142*SQRT(Table1[[#This Row],[Lead Time (days)]])</f>
        <v>15.660835165802892</v>
      </c>
      <c r="W142" s="37">
        <f t="shared" si="15"/>
        <v>0.95</v>
      </c>
      <c r="X142" s="37">
        <f>Table1[[#This Row],[Demand during Lead Time]]+NORMSINV(W142)*V142</f>
        <v>48.839233578354559</v>
      </c>
      <c r="Y142" s="43">
        <f t="shared" si="16"/>
        <v>588.26856845128066</v>
      </c>
      <c r="Z142" s="27">
        <v>0.5</v>
      </c>
      <c r="AA142" s="22">
        <v>0.8</v>
      </c>
      <c r="AB142" s="22">
        <v>3.46</v>
      </c>
      <c r="AC142" s="22">
        <v>26</v>
      </c>
    </row>
    <row r="143" spans="1:29" x14ac:dyDescent="0.2">
      <c r="A143" s="25">
        <v>69917.701233447937</v>
      </c>
      <c r="B143" s="26">
        <v>71.762460000000019</v>
      </c>
      <c r="C143" s="26">
        <v>555.13203802848022</v>
      </c>
      <c r="D143" s="26">
        <f>C143/Table1[[#This Row],[Std. Price ($)]]</f>
        <v>7.7356885205507178</v>
      </c>
      <c r="E143" s="22">
        <v>18</v>
      </c>
      <c r="F143" s="22">
        <f t="shared" si="17"/>
        <v>25.2</v>
      </c>
      <c r="G143" s="22">
        <f t="shared" si="13"/>
        <v>25.2</v>
      </c>
      <c r="H143" s="22">
        <f t="shared" si="13"/>
        <v>25.2</v>
      </c>
      <c r="I143" s="22">
        <f t="shared" si="13"/>
        <v>25.2</v>
      </c>
      <c r="J143" s="22">
        <f t="shared" si="13"/>
        <v>25.2</v>
      </c>
      <c r="K143" s="22">
        <f t="shared" si="13"/>
        <v>25.2</v>
      </c>
      <c r="L143" s="22">
        <f t="shared" si="13"/>
        <v>25.2</v>
      </c>
      <c r="M143" s="22">
        <f t="shared" si="13"/>
        <v>25.2</v>
      </c>
      <c r="N143" s="22">
        <f t="shared" si="13"/>
        <v>25.2</v>
      </c>
      <c r="O143" s="22">
        <f t="shared" si="13"/>
        <v>25.2</v>
      </c>
      <c r="P143" s="22">
        <f t="shared" si="13"/>
        <v>25.2</v>
      </c>
      <c r="Q143" s="22">
        <f t="shared" si="13"/>
        <v>25.2</v>
      </c>
      <c r="R143" s="42">
        <f>SUM(Table1[[#This Row],[Oct]:[September]])</f>
        <v>302.39999999999992</v>
      </c>
      <c r="S143" s="38">
        <f t="shared" si="14"/>
        <v>294.66431147944922</v>
      </c>
      <c r="T143" s="37">
        <f>Table1[[#This Row],[Annual Demand]]/365</f>
        <v>0.82849315068493123</v>
      </c>
      <c r="U143" s="37">
        <f>Table1[[#This Row],[Daily Demand]]*Table1[[#This Row],[Lead Time (days)]]</f>
        <v>9.9419178082191753</v>
      </c>
      <c r="V143" s="37">
        <f>T143*AB143*SQRT(Table1[[#This Row],[Lead Time (days)]])</f>
        <v>2.6403857045047783</v>
      </c>
      <c r="W143" s="37">
        <f t="shared" si="15"/>
        <v>0.8</v>
      </c>
      <c r="X143" s="37">
        <f>Table1[[#This Row],[Demand during Lead Time]]+NORMSINV(W143)*V143</f>
        <v>12.164122481952777</v>
      </c>
      <c r="Y143" s="43">
        <f t="shared" si="16"/>
        <v>872.92735304623716</v>
      </c>
      <c r="Z143" s="27">
        <v>0.4</v>
      </c>
      <c r="AA143" s="22">
        <v>1</v>
      </c>
      <c r="AB143" s="22">
        <v>0.92</v>
      </c>
      <c r="AC143" s="22">
        <v>12</v>
      </c>
    </row>
    <row r="144" spans="1:29" x14ac:dyDescent="0.2">
      <c r="A144" s="25">
        <v>84010.942639246568</v>
      </c>
      <c r="B144" s="26">
        <v>70.784999999999997</v>
      </c>
      <c r="C144" s="26">
        <v>1138.5665958333332</v>
      </c>
      <c r="D144" s="26">
        <f>C144/Table1[[#This Row],[Std. Price ($)]]</f>
        <v>16.084856902356901</v>
      </c>
      <c r="E144" s="22">
        <v>10</v>
      </c>
      <c r="F144" s="22">
        <f t="shared" si="17"/>
        <v>22</v>
      </c>
      <c r="G144" s="22">
        <f t="shared" si="13"/>
        <v>22</v>
      </c>
      <c r="H144" s="22">
        <f t="shared" si="13"/>
        <v>22</v>
      </c>
      <c r="I144" s="22">
        <f t="shared" si="13"/>
        <v>22</v>
      </c>
      <c r="J144" s="22">
        <f t="shared" si="13"/>
        <v>22</v>
      </c>
      <c r="K144" s="22">
        <f t="shared" si="13"/>
        <v>22</v>
      </c>
      <c r="L144" s="22">
        <f t="shared" si="13"/>
        <v>22</v>
      </c>
      <c r="M144" s="22">
        <f t="shared" si="13"/>
        <v>22</v>
      </c>
      <c r="N144" s="22">
        <f t="shared" si="13"/>
        <v>22</v>
      </c>
      <c r="O144" s="22">
        <f t="shared" si="13"/>
        <v>22</v>
      </c>
      <c r="P144" s="22">
        <f t="shared" si="13"/>
        <v>22</v>
      </c>
      <c r="Q144" s="22">
        <f t="shared" si="13"/>
        <v>22</v>
      </c>
      <c r="R144" s="42">
        <f>SUM(Table1[[#This Row],[Oct]:[September]])</f>
        <v>264</v>
      </c>
      <c r="S144" s="38">
        <f t="shared" si="14"/>
        <v>247.9151430976431</v>
      </c>
      <c r="T144" s="37">
        <f>Table1[[#This Row],[Annual Demand]]/365</f>
        <v>0.72328767123287674</v>
      </c>
      <c r="U144" s="37">
        <f>Table1[[#This Row],[Daily Demand]]*Table1[[#This Row],[Lead Time (days)]]</f>
        <v>25.315068493150687</v>
      </c>
      <c r="V144" s="37">
        <f>T144*AB144*SQRT(Table1[[#This Row],[Lead Time (days)]])</f>
        <v>4.2790275691460238</v>
      </c>
      <c r="W144" s="37">
        <f t="shared" si="15"/>
        <v>0.8</v>
      </c>
      <c r="X144" s="37">
        <f>Table1[[#This Row],[Demand during Lead Time]]+NORMSINV(W144)*V144</f>
        <v>28.916388954387873</v>
      </c>
      <c r="Y144" s="43">
        <f t="shared" si="16"/>
        <v>2046.8465921363454</v>
      </c>
      <c r="Z144" s="27">
        <v>1.2</v>
      </c>
      <c r="AA144" s="22">
        <v>1</v>
      </c>
      <c r="AB144" s="22">
        <v>1</v>
      </c>
      <c r="AC144" s="22">
        <v>35</v>
      </c>
    </row>
    <row r="145" spans="1:29" x14ac:dyDescent="0.2">
      <c r="A145" s="25">
        <v>58028.024171880854</v>
      </c>
      <c r="B145" s="26">
        <v>78.727000000000004</v>
      </c>
      <c r="C145" s="26">
        <v>3817.0954917333333</v>
      </c>
      <c r="D145" s="26">
        <f>C145/Table1[[#This Row],[Std. Price ($)]]</f>
        <v>48.485214624377065</v>
      </c>
      <c r="E145" s="22">
        <v>10</v>
      </c>
      <c r="F145" s="22">
        <f t="shared" si="17"/>
        <v>18</v>
      </c>
      <c r="G145" s="22">
        <f t="shared" si="13"/>
        <v>18</v>
      </c>
      <c r="H145" s="22">
        <f t="shared" si="13"/>
        <v>18</v>
      </c>
      <c r="I145" s="22">
        <f t="shared" si="13"/>
        <v>18</v>
      </c>
      <c r="J145" s="22">
        <f t="shared" si="13"/>
        <v>18</v>
      </c>
      <c r="K145" s="22">
        <f t="shared" si="13"/>
        <v>18</v>
      </c>
      <c r="L145" s="22">
        <f t="shared" si="13"/>
        <v>18</v>
      </c>
      <c r="M145" s="22">
        <f t="shared" si="13"/>
        <v>18</v>
      </c>
      <c r="N145" s="22">
        <f t="shared" si="13"/>
        <v>18</v>
      </c>
      <c r="O145" s="22">
        <f t="shared" si="13"/>
        <v>18</v>
      </c>
      <c r="P145" s="22">
        <f t="shared" si="13"/>
        <v>18</v>
      </c>
      <c r="Q145" s="22">
        <f t="shared" si="13"/>
        <v>18</v>
      </c>
      <c r="R145" s="42">
        <f>SUM(Table1[[#This Row],[Oct]:[September]])</f>
        <v>216</v>
      </c>
      <c r="S145" s="38">
        <f t="shared" si="14"/>
        <v>167.51478537562292</v>
      </c>
      <c r="T145" s="37">
        <f>Table1[[#This Row],[Annual Demand]]/365</f>
        <v>0.59178082191780823</v>
      </c>
      <c r="U145" s="37">
        <f>Table1[[#This Row],[Daily Demand]]*Table1[[#This Row],[Lead Time (days)]]</f>
        <v>76.93150684931507</v>
      </c>
      <c r="V145" s="37">
        <f>T145*AB145*SQRT(Table1[[#This Row],[Lead Time (days)]])</f>
        <v>6.4774459218782807</v>
      </c>
      <c r="W145" s="37">
        <f t="shared" si="15"/>
        <v>0.8</v>
      </c>
      <c r="X145" s="37">
        <f>Table1[[#This Row],[Demand during Lead Time]]+NORMSINV(W145)*V145</f>
        <v>82.383062876488111</v>
      </c>
      <c r="Y145" s="43">
        <f t="shared" si="16"/>
        <v>6485.77139107728</v>
      </c>
      <c r="Z145" s="27">
        <v>0.8</v>
      </c>
      <c r="AA145" s="22">
        <v>1</v>
      </c>
      <c r="AB145" s="22">
        <v>0.96</v>
      </c>
      <c r="AC145" s="22">
        <v>130</v>
      </c>
    </row>
    <row r="146" spans="1:29" x14ac:dyDescent="0.2">
      <c r="A146" s="25">
        <v>76279.329562714775</v>
      </c>
      <c r="B146" s="26">
        <v>7.7154770000000008</v>
      </c>
      <c r="C146" s="26">
        <v>279.82858321836</v>
      </c>
      <c r="D146" s="26">
        <f>C146/Table1[[#This Row],[Std. Price ($)]]</f>
        <v>36.268474809575608</v>
      </c>
      <c r="E146" s="22">
        <v>18</v>
      </c>
      <c r="F146" s="22">
        <f t="shared" si="17"/>
        <v>32.4</v>
      </c>
      <c r="G146" s="22">
        <f t="shared" si="13"/>
        <v>32.4</v>
      </c>
      <c r="H146" s="22">
        <f t="shared" si="13"/>
        <v>32.4</v>
      </c>
      <c r="I146" s="22">
        <f t="shared" si="13"/>
        <v>32.4</v>
      </c>
      <c r="J146" s="22">
        <f t="shared" si="13"/>
        <v>32.4</v>
      </c>
      <c r="K146" s="22">
        <f t="shared" si="13"/>
        <v>32.4</v>
      </c>
      <c r="L146" s="22">
        <f t="shared" si="13"/>
        <v>32.4</v>
      </c>
      <c r="M146" s="22">
        <f t="shared" si="13"/>
        <v>32.4</v>
      </c>
      <c r="N146" s="22">
        <f t="shared" si="13"/>
        <v>32.4</v>
      </c>
      <c r="O146" s="22">
        <f t="shared" si="13"/>
        <v>32.4</v>
      </c>
      <c r="P146" s="22">
        <f t="shared" si="13"/>
        <v>32.4</v>
      </c>
      <c r="Q146" s="22">
        <f t="shared" si="13"/>
        <v>32.4</v>
      </c>
      <c r="R146" s="42">
        <f>SUM(Table1[[#This Row],[Oct]:[September]])</f>
        <v>388.7999999999999</v>
      </c>
      <c r="S146" s="38">
        <f t="shared" si="14"/>
        <v>352.5315251904243</v>
      </c>
      <c r="T146" s="37">
        <f>Table1[[#This Row],[Annual Demand]]/365</f>
        <v>1.0652054794520545</v>
      </c>
      <c r="U146" s="37">
        <f>Table1[[#This Row],[Daily Demand]]*Table1[[#This Row],[Lead Time (days)]]</f>
        <v>63.91232876712327</v>
      </c>
      <c r="V146" s="37">
        <f>T146*AB146*SQRT(Table1[[#This Row],[Lead Time (days)]])</f>
        <v>6.1057741616659067</v>
      </c>
      <c r="W146" s="37">
        <f t="shared" si="15"/>
        <v>0.8</v>
      </c>
      <c r="X146" s="37">
        <f>Table1[[#This Row],[Demand during Lead Time]]+NORMSINV(W146)*V146</f>
        <v>69.051077948982154</v>
      </c>
      <c r="Y146" s="43">
        <f t="shared" si="16"/>
        <v>532.76200374057908</v>
      </c>
      <c r="Z146" s="27">
        <v>0.8</v>
      </c>
      <c r="AA146" s="22">
        <v>1</v>
      </c>
      <c r="AB146" s="22">
        <v>0.74</v>
      </c>
      <c r="AC146" s="22">
        <v>60</v>
      </c>
    </row>
    <row r="147" spans="1:29" x14ac:dyDescent="0.2">
      <c r="A147" s="25">
        <v>839.71895752732451</v>
      </c>
      <c r="B147" s="26">
        <v>5.4050919999999998</v>
      </c>
      <c r="C147" s="26">
        <v>32500</v>
      </c>
      <c r="D147" s="26">
        <f>C147/Table1[[#This Row],[Std. Price ($)]]</f>
        <v>6012.8486249632761</v>
      </c>
      <c r="E147" s="22">
        <v>26</v>
      </c>
      <c r="F147" s="22">
        <f t="shared" si="17"/>
        <v>15.6</v>
      </c>
      <c r="G147" s="22">
        <f t="shared" si="13"/>
        <v>15.6</v>
      </c>
      <c r="H147" s="22">
        <f t="shared" si="13"/>
        <v>15.6</v>
      </c>
      <c r="I147" s="22">
        <f t="shared" si="13"/>
        <v>15.6</v>
      </c>
      <c r="J147" s="22">
        <f t="shared" si="13"/>
        <v>15.6</v>
      </c>
      <c r="K147" s="22">
        <f t="shared" si="13"/>
        <v>15.6</v>
      </c>
      <c r="L147" s="22">
        <f t="shared" si="13"/>
        <v>15.6</v>
      </c>
      <c r="M147" s="22">
        <f t="shared" si="13"/>
        <v>15.6</v>
      </c>
      <c r="N147" s="22">
        <f t="shared" si="13"/>
        <v>15.6</v>
      </c>
      <c r="O147" s="22">
        <f t="shared" si="13"/>
        <v>15.6</v>
      </c>
      <c r="P147" s="22">
        <f t="shared" si="13"/>
        <v>15.6</v>
      </c>
      <c r="Q147" s="22">
        <f t="shared" si="13"/>
        <v>15.6</v>
      </c>
      <c r="R147" s="42">
        <f>SUM(Table1[[#This Row],[Oct]:[September]])</f>
        <v>187.19999999999996</v>
      </c>
      <c r="S147" s="38">
        <f t="shared" si="14"/>
        <v>-5825.6486249632762</v>
      </c>
      <c r="T147" s="37">
        <f>Table1[[#This Row],[Annual Demand]]/365</f>
        <v>0.51287671232876697</v>
      </c>
      <c r="U147" s="37">
        <f>Table1[[#This Row],[Daily Demand]]*Table1[[#This Row],[Lead Time (days)]]</f>
        <v>30.772602739726018</v>
      </c>
      <c r="V147" s="37">
        <f>T147*AB147*SQRT(Table1[[#This Row],[Lead Time (days)]])</f>
        <v>3.2179080041212216</v>
      </c>
      <c r="W147" s="37">
        <f t="shared" si="15"/>
        <v>0.8</v>
      </c>
      <c r="X147" s="37">
        <f>Table1[[#This Row],[Demand during Lead Time]]+NORMSINV(W147)*V147</f>
        <v>33.480862443678674</v>
      </c>
      <c r="Y147" s="43">
        <f t="shared" si="16"/>
        <v>0</v>
      </c>
      <c r="Z147" s="27">
        <v>-0.4</v>
      </c>
      <c r="AA147" s="22">
        <v>1</v>
      </c>
      <c r="AB147" s="22">
        <v>0.81</v>
      </c>
      <c r="AC147" s="22">
        <v>60</v>
      </c>
    </row>
    <row r="148" spans="1:29" x14ac:dyDescent="0.2">
      <c r="A148" s="25">
        <v>43344.108312439843</v>
      </c>
      <c r="B148" s="26">
        <v>232.28700000000001</v>
      </c>
      <c r="C148" s="26">
        <v>3394.1753649621623</v>
      </c>
      <c r="D148" s="26">
        <f>C148/Table1[[#This Row],[Std. Price ($)]]</f>
        <v>14.611990188698302</v>
      </c>
      <c r="E148" s="22">
        <v>10</v>
      </c>
      <c r="F148" s="22">
        <f t="shared" si="17"/>
        <v>8</v>
      </c>
      <c r="G148" s="22">
        <f t="shared" si="13"/>
        <v>8</v>
      </c>
      <c r="H148" s="22">
        <f t="shared" si="13"/>
        <v>8</v>
      </c>
      <c r="I148" s="22">
        <f t="shared" si="13"/>
        <v>8</v>
      </c>
      <c r="J148" s="22">
        <f t="shared" si="13"/>
        <v>8</v>
      </c>
      <c r="K148" s="22">
        <f t="shared" si="13"/>
        <v>8</v>
      </c>
      <c r="L148" s="22">
        <f t="shared" si="13"/>
        <v>8</v>
      </c>
      <c r="M148" s="22">
        <f t="shared" si="13"/>
        <v>8</v>
      </c>
      <c r="N148" s="22">
        <f t="shared" si="13"/>
        <v>8</v>
      </c>
      <c r="O148" s="22">
        <f t="shared" si="13"/>
        <v>8</v>
      </c>
      <c r="P148" s="22">
        <f t="shared" si="13"/>
        <v>8</v>
      </c>
      <c r="Q148" s="22">
        <f t="shared" si="13"/>
        <v>8</v>
      </c>
      <c r="R148" s="42">
        <f>SUM(Table1[[#This Row],[Oct]:[September]])</f>
        <v>96</v>
      </c>
      <c r="S148" s="38">
        <f t="shared" si="14"/>
        <v>81.3880098113017</v>
      </c>
      <c r="T148" s="37">
        <f>Table1[[#This Row],[Annual Demand]]/365</f>
        <v>0.26301369863013696</v>
      </c>
      <c r="U148" s="37">
        <f>Table1[[#This Row],[Daily Demand]]*Table1[[#This Row],[Lead Time (days)]]</f>
        <v>9.205479452054794</v>
      </c>
      <c r="V148" s="37">
        <f>T148*AB148*SQRT(Table1[[#This Row],[Lead Time (days)]])</f>
        <v>1.6649307269040892</v>
      </c>
      <c r="W148" s="37">
        <f t="shared" si="15"/>
        <v>0.8</v>
      </c>
      <c r="X148" s="37">
        <f>Table1[[#This Row],[Demand during Lead Time]]+NORMSINV(W148)*V148</f>
        <v>10.606720504245263</v>
      </c>
      <c r="Y148" s="43">
        <f t="shared" si="16"/>
        <v>2463.8032857696194</v>
      </c>
      <c r="Z148" s="27">
        <v>-0.2</v>
      </c>
      <c r="AA148" s="22">
        <v>0.82</v>
      </c>
      <c r="AB148" s="22">
        <v>1.07</v>
      </c>
      <c r="AC148" s="22">
        <v>35</v>
      </c>
    </row>
    <row r="149" spans="1:29" x14ac:dyDescent="0.2">
      <c r="A149" s="25">
        <v>19942.008643697583</v>
      </c>
      <c r="B149" s="26">
        <v>145.16370000000003</v>
      </c>
      <c r="C149" s="26">
        <v>3152.7654013680012</v>
      </c>
      <c r="D149" s="26">
        <f>C149/Table1[[#This Row],[Std. Price ($)]]</f>
        <v>21.718690012503128</v>
      </c>
      <c r="E149" s="22">
        <v>18</v>
      </c>
      <c r="F149" s="22">
        <f t="shared" si="17"/>
        <v>10.8</v>
      </c>
      <c r="G149" s="22">
        <f t="shared" si="13"/>
        <v>10.8</v>
      </c>
      <c r="H149" s="22">
        <f t="shared" si="13"/>
        <v>10.8</v>
      </c>
      <c r="I149" s="22">
        <f t="shared" si="13"/>
        <v>10.8</v>
      </c>
      <c r="J149" s="22">
        <f t="shared" si="13"/>
        <v>10.8</v>
      </c>
      <c r="K149" s="22">
        <f t="shared" si="13"/>
        <v>10.8</v>
      </c>
      <c r="L149" s="22">
        <f t="shared" si="13"/>
        <v>10.8</v>
      </c>
      <c r="M149" s="22">
        <f t="shared" si="13"/>
        <v>10.8</v>
      </c>
      <c r="N149" s="22">
        <f t="shared" si="13"/>
        <v>10.8</v>
      </c>
      <c r="O149" s="22">
        <f t="shared" si="13"/>
        <v>10.8</v>
      </c>
      <c r="P149" s="22">
        <f t="shared" si="13"/>
        <v>10.8</v>
      </c>
      <c r="Q149" s="22">
        <f t="shared" si="13"/>
        <v>10.8</v>
      </c>
      <c r="R149" s="42">
        <f>SUM(Table1[[#This Row],[Oct]:[September]])</f>
        <v>129.6</v>
      </c>
      <c r="S149" s="38">
        <f t="shared" si="14"/>
        <v>107.88130998749686</v>
      </c>
      <c r="T149" s="37">
        <f>Table1[[#This Row],[Annual Demand]]/365</f>
        <v>0.35506849315068489</v>
      </c>
      <c r="U149" s="37">
        <f>Table1[[#This Row],[Daily Demand]]*Table1[[#This Row],[Lead Time (days)]]</f>
        <v>14.202739726027396</v>
      </c>
      <c r="V149" s="37">
        <f>T149*AB149*SQRT(Table1[[#This Row],[Lead Time (days)]])</f>
        <v>1.751607255403294</v>
      </c>
      <c r="W149" s="37">
        <f t="shared" si="15"/>
        <v>0.8</v>
      </c>
      <c r="X149" s="37">
        <f>Table1[[#This Row],[Demand during Lead Time]]+NORMSINV(W149)*V149</f>
        <v>15.676929585055184</v>
      </c>
      <c r="Y149" s="43">
        <f t="shared" si="16"/>
        <v>2275.7211032060759</v>
      </c>
      <c r="Z149" s="27">
        <v>-0.4</v>
      </c>
      <c r="AA149" s="22">
        <v>1</v>
      </c>
      <c r="AB149" s="22">
        <v>0.78</v>
      </c>
      <c r="AC149" s="22">
        <v>40</v>
      </c>
    </row>
    <row r="150" spans="1:29" x14ac:dyDescent="0.2">
      <c r="A150" s="25">
        <v>12128.432731620642</v>
      </c>
      <c r="B150" s="26">
        <v>26.346320000000002</v>
      </c>
      <c r="C150" s="26">
        <v>1040.6416670496001</v>
      </c>
      <c r="D150" s="26">
        <f>C150/Table1[[#This Row],[Std. Price ($)]]</f>
        <v>39.498558700023381</v>
      </c>
      <c r="E150" s="22">
        <v>42</v>
      </c>
      <c r="F150" s="22">
        <f t="shared" si="17"/>
        <v>63</v>
      </c>
      <c r="G150" s="22">
        <f t="shared" si="13"/>
        <v>63</v>
      </c>
      <c r="H150" s="22">
        <f t="shared" si="13"/>
        <v>63</v>
      </c>
      <c r="I150" s="22">
        <f t="shared" si="13"/>
        <v>63</v>
      </c>
      <c r="J150" s="22">
        <f t="shared" si="13"/>
        <v>63</v>
      </c>
      <c r="K150" s="22">
        <f t="shared" si="13"/>
        <v>63</v>
      </c>
      <c r="L150" s="22">
        <f t="shared" si="13"/>
        <v>63</v>
      </c>
      <c r="M150" s="22">
        <f t="shared" si="13"/>
        <v>63</v>
      </c>
      <c r="N150" s="22">
        <f t="shared" si="13"/>
        <v>63</v>
      </c>
      <c r="O150" s="22">
        <f t="shared" si="13"/>
        <v>63</v>
      </c>
      <c r="P150" s="22">
        <f t="shared" si="13"/>
        <v>63</v>
      </c>
      <c r="Q150" s="22">
        <f t="shared" si="13"/>
        <v>63</v>
      </c>
      <c r="R150" s="42">
        <f>SUM(Table1[[#This Row],[Oct]:[September]])</f>
        <v>756</v>
      </c>
      <c r="S150" s="38">
        <f t="shared" si="14"/>
        <v>716.50144129997659</v>
      </c>
      <c r="T150" s="37">
        <f>Table1[[#This Row],[Annual Demand]]/365</f>
        <v>2.0712328767123287</v>
      </c>
      <c r="U150" s="37">
        <f>Table1[[#This Row],[Daily Demand]]*Table1[[#This Row],[Lead Time (days)]]</f>
        <v>82.849315068493155</v>
      </c>
      <c r="V150" s="37">
        <f>T150*AB150*SQRT(Table1[[#This Row],[Lead Time (days)]])</f>
        <v>9.3007351061478314</v>
      </c>
      <c r="W150" s="37">
        <f t="shared" si="15"/>
        <v>0.8</v>
      </c>
      <c r="X150" s="37">
        <f>Table1[[#This Row],[Demand during Lead Time]]+NORMSINV(W150)*V150</f>
        <v>90.677011221664202</v>
      </c>
      <c r="Y150" s="43">
        <f t="shared" si="16"/>
        <v>2389.0055542895561</v>
      </c>
      <c r="Z150" s="27">
        <v>0.5</v>
      </c>
      <c r="AA150" s="22">
        <v>1</v>
      </c>
      <c r="AB150" s="22">
        <v>0.71</v>
      </c>
      <c r="AC150" s="22">
        <v>40</v>
      </c>
    </row>
    <row r="151" spans="1:29" x14ac:dyDescent="0.2">
      <c r="A151" s="25">
        <v>83981.038481096854</v>
      </c>
      <c r="B151" s="26">
        <v>56.44100000000001</v>
      </c>
      <c r="C151" s="26">
        <v>1042.6495262040003</v>
      </c>
      <c r="D151" s="26">
        <f>C151/Table1[[#This Row],[Std. Price ($)]]</f>
        <v>18.473264580783475</v>
      </c>
      <c r="E151" s="22">
        <v>18</v>
      </c>
      <c r="F151" s="22">
        <f t="shared" si="17"/>
        <v>10.8</v>
      </c>
      <c r="G151" s="22">
        <f t="shared" si="13"/>
        <v>10.8</v>
      </c>
      <c r="H151" s="22">
        <f t="shared" si="13"/>
        <v>10.8</v>
      </c>
      <c r="I151" s="22">
        <f t="shared" si="13"/>
        <v>10.8</v>
      </c>
      <c r="J151" s="22">
        <f t="shared" si="13"/>
        <v>10.8</v>
      </c>
      <c r="K151" s="22">
        <f t="shared" si="13"/>
        <v>10.8</v>
      </c>
      <c r="L151" s="22">
        <f t="shared" si="13"/>
        <v>10.8</v>
      </c>
      <c r="M151" s="22">
        <f t="shared" si="13"/>
        <v>10.8</v>
      </c>
      <c r="N151" s="22">
        <f t="shared" si="13"/>
        <v>10.8</v>
      </c>
      <c r="O151" s="22">
        <f t="shared" si="13"/>
        <v>10.8</v>
      </c>
      <c r="P151" s="22">
        <f t="shared" si="13"/>
        <v>10.8</v>
      </c>
      <c r="Q151" s="22">
        <f t="shared" si="13"/>
        <v>10.8</v>
      </c>
      <c r="R151" s="42">
        <f>SUM(Table1[[#This Row],[Oct]:[September]])</f>
        <v>129.6</v>
      </c>
      <c r="S151" s="38">
        <f t="shared" si="14"/>
        <v>111.12673541921652</v>
      </c>
      <c r="T151" s="37">
        <f>Table1[[#This Row],[Annual Demand]]/365</f>
        <v>0.35506849315068489</v>
      </c>
      <c r="U151" s="37">
        <f>Table1[[#This Row],[Daily Demand]]*Table1[[#This Row],[Lead Time (days)]]</f>
        <v>4.2608219178082187</v>
      </c>
      <c r="V151" s="37">
        <f>T151*AB151*SQRT(Table1[[#This Row],[Lead Time (days)]])</f>
        <v>2.3000875469366164</v>
      </c>
      <c r="W151" s="37">
        <f t="shared" si="15"/>
        <v>0.95</v>
      </c>
      <c r="X151" s="37">
        <f>Table1[[#This Row],[Demand during Lead Time]]+NORMSINV(W151)*V151</f>
        <v>8.0441292616928255</v>
      </c>
      <c r="Y151" s="43">
        <f t="shared" si="16"/>
        <v>454.01869965920486</v>
      </c>
      <c r="Z151" s="27">
        <v>-0.4</v>
      </c>
      <c r="AA151" s="22">
        <v>1</v>
      </c>
      <c r="AB151" s="22">
        <v>1.87</v>
      </c>
      <c r="AC151" s="22">
        <v>12</v>
      </c>
    </row>
    <row r="152" spans="1:29" x14ac:dyDescent="0.2">
      <c r="A152" s="25">
        <v>6239.5863376052184</v>
      </c>
      <c r="B152" s="26">
        <v>136.9863</v>
      </c>
      <c r="C152" s="26">
        <v>24054.258300262674</v>
      </c>
      <c r="D152" s="26">
        <f>C152/Table1[[#This Row],[Std. Price ($)]]</f>
        <v>175.59608734787841</v>
      </c>
      <c r="E152" s="22">
        <v>26</v>
      </c>
      <c r="F152" s="22">
        <f t="shared" si="17"/>
        <v>65</v>
      </c>
      <c r="G152" s="22">
        <f t="shared" si="13"/>
        <v>65</v>
      </c>
      <c r="H152" s="22">
        <f t="shared" si="13"/>
        <v>65</v>
      </c>
      <c r="I152" s="22">
        <f t="shared" si="13"/>
        <v>65</v>
      </c>
      <c r="J152" s="22">
        <f t="shared" ref="G152:Q175" si="18">$E152+$Z152*$E152</f>
        <v>65</v>
      </c>
      <c r="K152" s="22">
        <f t="shared" si="18"/>
        <v>65</v>
      </c>
      <c r="L152" s="22">
        <f t="shared" si="18"/>
        <v>65</v>
      </c>
      <c r="M152" s="22">
        <f t="shared" si="18"/>
        <v>65</v>
      </c>
      <c r="N152" s="22">
        <f t="shared" si="18"/>
        <v>65</v>
      </c>
      <c r="O152" s="22">
        <f t="shared" si="18"/>
        <v>65</v>
      </c>
      <c r="P152" s="22">
        <f t="shared" si="18"/>
        <v>65</v>
      </c>
      <c r="Q152" s="22">
        <f t="shared" si="18"/>
        <v>65</v>
      </c>
      <c r="R152" s="42">
        <f>SUM(Table1[[#This Row],[Oct]:[September]])</f>
        <v>780</v>
      </c>
      <c r="S152" s="38">
        <f t="shared" si="14"/>
        <v>604.40391265212156</v>
      </c>
      <c r="T152" s="37">
        <f>Table1[[#This Row],[Annual Demand]]/365</f>
        <v>2.1369863013698631</v>
      </c>
      <c r="U152" s="37">
        <f>Table1[[#This Row],[Daily Demand]]*Table1[[#This Row],[Lead Time (days)]]</f>
        <v>406.02739726027397</v>
      </c>
      <c r="V152" s="37">
        <f>T152*AB152*SQRT(Table1[[#This Row],[Lead Time (days)]])</f>
        <v>27.099817491780669</v>
      </c>
      <c r="W152" s="37">
        <f t="shared" si="15"/>
        <v>0.8</v>
      </c>
      <c r="X152" s="37">
        <f>Table1[[#This Row],[Demand during Lead Time]]+NORMSINV(W152)*V152</f>
        <v>428.83517908730727</v>
      </c>
      <c r="Y152" s="43">
        <f t="shared" si="16"/>
        <v>58744.544493007597</v>
      </c>
      <c r="Z152" s="27">
        <v>1.5</v>
      </c>
      <c r="AA152" s="22">
        <v>1</v>
      </c>
      <c r="AB152" s="22">
        <v>0.92</v>
      </c>
      <c r="AC152" s="22">
        <v>190</v>
      </c>
    </row>
    <row r="153" spans="1:29" x14ac:dyDescent="0.2">
      <c r="A153" s="25">
        <v>50164.972653521996</v>
      </c>
      <c r="B153" s="26">
        <v>268.41759999999999</v>
      </c>
      <c r="C153" s="26">
        <v>6979.8359030400015</v>
      </c>
      <c r="D153" s="26">
        <f>C153/Table1[[#This Row],[Std. Price ($)]]</f>
        <v>26.003644705265234</v>
      </c>
      <c r="E153" s="22">
        <v>26</v>
      </c>
      <c r="F153" s="22">
        <f t="shared" si="17"/>
        <v>57.2</v>
      </c>
      <c r="G153" s="22">
        <f t="shared" si="18"/>
        <v>57.2</v>
      </c>
      <c r="H153" s="22">
        <f t="shared" si="18"/>
        <v>57.2</v>
      </c>
      <c r="I153" s="22">
        <f t="shared" si="18"/>
        <v>57.2</v>
      </c>
      <c r="J153" s="22">
        <f t="shared" si="18"/>
        <v>57.2</v>
      </c>
      <c r="K153" s="22">
        <f t="shared" si="18"/>
        <v>57.2</v>
      </c>
      <c r="L153" s="22">
        <f t="shared" si="18"/>
        <v>57.2</v>
      </c>
      <c r="M153" s="22">
        <f t="shared" si="18"/>
        <v>57.2</v>
      </c>
      <c r="N153" s="22">
        <f t="shared" si="18"/>
        <v>57.2</v>
      </c>
      <c r="O153" s="22">
        <f t="shared" si="18"/>
        <v>57.2</v>
      </c>
      <c r="P153" s="22">
        <f t="shared" si="18"/>
        <v>57.2</v>
      </c>
      <c r="Q153" s="22">
        <f t="shared" si="18"/>
        <v>57.2</v>
      </c>
      <c r="R153" s="42">
        <f>SUM(Table1[[#This Row],[Oct]:[September]])</f>
        <v>686.40000000000009</v>
      </c>
      <c r="S153" s="38">
        <f t="shared" si="14"/>
        <v>660.3963552947348</v>
      </c>
      <c r="T153" s="37">
        <f>Table1[[#This Row],[Annual Demand]]/365</f>
        <v>1.8805479452054796</v>
      </c>
      <c r="U153" s="37">
        <f>Table1[[#This Row],[Daily Demand]]*Table1[[#This Row],[Lead Time (days)]]</f>
        <v>48.894246575342471</v>
      </c>
      <c r="V153" s="37">
        <f>T153*AB153*SQRT(Table1[[#This Row],[Lead Time (days)]])</f>
        <v>9.5889506688495558</v>
      </c>
      <c r="W153" s="37">
        <f t="shared" si="15"/>
        <v>0.8</v>
      </c>
      <c r="X153" s="37">
        <f>Table1[[#This Row],[Demand during Lead Time]]+NORMSINV(W153)*V153</f>
        <v>56.964511065929457</v>
      </c>
      <c r="Y153" s="43">
        <f t="shared" si="16"/>
        <v>15290.277345490227</v>
      </c>
      <c r="Z153" s="27">
        <v>1.2</v>
      </c>
      <c r="AA153" s="22">
        <v>1</v>
      </c>
      <c r="AB153" s="22">
        <v>1</v>
      </c>
      <c r="AC153" s="22">
        <v>26</v>
      </c>
    </row>
    <row r="154" spans="1:29" x14ac:dyDescent="0.2">
      <c r="A154" s="25">
        <v>98053.034278448817</v>
      </c>
      <c r="B154" s="26">
        <v>139.3854</v>
      </c>
      <c r="C154" s="26">
        <v>2812.0892010200005</v>
      </c>
      <c r="D154" s="26">
        <f>C154/Table1[[#This Row],[Std. Price ($)]]</f>
        <v>20.174919331723412</v>
      </c>
      <c r="E154" s="22">
        <v>10</v>
      </c>
      <c r="F154" s="22">
        <f t="shared" si="17"/>
        <v>22</v>
      </c>
      <c r="G154" s="22">
        <f t="shared" si="18"/>
        <v>22</v>
      </c>
      <c r="H154" s="22">
        <f t="shared" si="18"/>
        <v>22</v>
      </c>
      <c r="I154" s="22">
        <f t="shared" si="18"/>
        <v>22</v>
      </c>
      <c r="J154" s="22">
        <f t="shared" si="18"/>
        <v>22</v>
      </c>
      <c r="K154" s="22">
        <f t="shared" si="18"/>
        <v>22</v>
      </c>
      <c r="L154" s="22">
        <f t="shared" si="18"/>
        <v>22</v>
      </c>
      <c r="M154" s="22">
        <f t="shared" si="18"/>
        <v>22</v>
      </c>
      <c r="N154" s="22">
        <f t="shared" si="18"/>
        <v>22</v>
      </c>
      <c r="O154" s="22">
        <f t="shared" si="18"/>
        <v>22</v>
      </c>
      <c r="P154" s="22">
        <f t="shared" si="18"/>
        <v>22</v>
      </c>
      <c r="Q154" s="22">
        <f t="shared" si="18"/>
        <v>22</v>
      </c>
      <c r="R154" s="42">
        <f>SUM(Table1[[#This Row],[Oct]:[September]])</f>
        <v>264</v>
      </c>
      <c r="S154" s="38">
        <f t="shared" si="14"/>
        <v>243.8250806682766</v>
      </c>
      <c r="T154" s="37">
        <f>Table1[[#This Row],[Annual Demand]]/365</f>
        <v>0.72328767123287674</v>
      </c>
      <c r="U154" s="37">
        <f>Table1[[#This Row],[Daily Demand]]*Table1[[#This Row],[Lead Time (days)]]</f>
        <v>43.397260273972606</v>
      </c>
      <c r="V154" s="37">
        <f>T154*AB154*SQRT(Table1[[#This Row],[Lead Time (days)]])</f>
        <v>4.8742291230516139</v>
      </c>
      <c r="W154" s="37">
        <f t="shared" si="15"/>
        <v>0.8</v>
      </c>
      <c r="X154" s="37">
        <f>Table1[[#This Row],[Demand during Lead Time]]+NORMSINV(W154)*V154</f>
        <v>47.499515001232332</v>
      </c>
      <c r="Y154" s="43">
        <f t="shared" si="16"/>
        <v>6620.7388982527691</v>
      </c>
      <c r="Z154" s="27">
        <v>1.2</v>
      </c>
      <c r="AA154" s="22">
        <v>1</v>
      </c>
      <c r="AB154" s="22">
        <v>0.87</v>
      </c>
      <c r="AC154" s="22">
        <v>60</v>
      </c>
    </row>
    <row r="155" spans="1:29" x14ac:dyDescent="0.2">
      <c r="A155" s="25">
        <v>15456.075624763176</v>
      </c>
      <c r="B155" s="26">
        <v>513.07300000000009</v>
      </c>
      <c r="C155" s="26">
        <v>15429.490492350005</v>
      </c>
      <c r="D155" s="26">
        <f>C155/Table1[[#This Row],[Std. Price ($)]]</f>
        <v>30.072700166155698</v>
      </c>
      <c r="E155" s="22">
        <v>10</v>
      </c>
      <c r="F155" s="22">
        <f t="shared" si="17"/>
        <v>9</v>
      </c>
      <c r="G155" s="22">
        <f t="shared" si="18"/>
        <v>9</v>
      </c>
      <c r="H155" s="22">
        <f t="shared" si="18"/>
        <v>9</v>
      </c>
      <c r="I155" s="22">
        <f t="shared" si="18"/>
        <v>9</v>
      </c>
      <c r="J155" s="22">
        <f t="shared" si="18"/>
        <v>9</v>
      </c>
      <c r="K155" s="22">
        <f t="shared" si="18"/>
        <v>9</v>
      </c>
      <c r="L155" s="22">
        <f t="shared" si="18"/>
        <v>9</v>
      </c>
      <c r="M155" s="22">
        <f t="shared" si="18"/>
        <v>9</v>
      </c>
      <c r="N155" s="22">
        <f t="shared" si="18"/>
        <v>9</v>
      </c>
      <c r="O155" s="22">
        <f t="shared" si="18"/>
        <v>9</v>
      </c>
      <c r="P155" s="22">
        <f t="shared" si="18"/>
        <v>9</v>
      </c>
      <c r="Q155" s="22">
        <f t="shared" si="18"/>
        <v>9</v>
      </c>
      <c r="R155" s="42">
        <f>SUM(Table1[[#This Row],[Oct]:[September]])</f>
        <v>108</v>
      </c>
      <c r="S155" s="38">
        <f t="shared" si="14"/>
        <v>77.927299833844302</v>
      </c>
      <c r="T155" s="37">
        <f>Table1[[#This Row],[Annual Demand]]/365</f>
        <v>0.29589041095890412</v>
      </c>
      <c r="U155" s="37">
        <f>Table1[[#This Row],[Daily Demand]]*Table1[[#This Row],[Lead Time (days)]]</f>
        <v>26.63013698630137</v>
      </c>
      <c r="V155" s="37">
        <f>T155*AB155*SQRT(Table1[[#This Row],[Lead Time (days)]])</f>
        <v>2.4421447310911311</v>
      </c>
      <c r="W155" s="37">
        <f t="shared" si="15"/>
        <v>0.8</v>
      </c>
      <c r="X155" s="37">
        <f>Table1[[#This Row],[Demand during Lead Time]]+NORMSINV(W155)*V155</f>
        <v>28.68549784744588</v>
      </c>
      <c r="Y155" s="43">
        <f t="shared" si="16"/>
        <v>14717.754437082604</v>
      </c>
      <c r="Z155" s="27">
        <v>-0.1</v>
      </c>
      <c r="AA155" s="22">
        <v>1</v>
      </c>
      <c r="AB155" s="22">
        <v>0.87</v>
      </c>
      <c r="AC155" s="22">
        <v>90</v>
      </c>
    </row>
    <row r="156" spans="1:29" x14ac:dyDescent="0.2">
      <c r="A156" s="25">
        <v>23247.416916055918</v>
      </c>
      <c r="B156" s="26">
        <v>12.567126</v>
      </c>
      <c r="C156" s="26">
        <v>90.93442289705402</v>
      </c>
      <c r="D156" s="26">
        <f>C156/Table1[[#This Row],[Std. Price ($)]]</f>
        <v>7.2358964887480255</v>
      </c>
      <c r="E156" s="22">
        <v>18</v>
      </c>
      <c r="F156" s="22">
        <f t="shared" si="17"/>
        <v>10.8</v>
      </c>
      <c r="G156" s="22">
        <f t="shared" si="18"/>
        <v>10.8</v>
      </c>
      <c r="H156" s="22">
        <f t="shared" si="18"/>
        <v>10.8</v>
      </c>
      <c r="I156" s="22">
        <f t="shared" si="18"/>
        <v>10.8</v>
      </c>
      <c r="J156" s="22">
        <f t="shared" si="18"/>
        <v>10.8</v>
      </c>
      <c r="K156" s="22">
        <f t="shared" si="18"/>
        <v>10.8</v>
      </c>
      <c r="L156" s="22">
        <f t="shared" si="18"/>
        <v>10.8</v>
      </c>
      <c r="M156" s="22">
        <f t="shared" si="18"/>
        <v>10.8</v>
      </c>
      <c r="N156" s="22">
        <f t="shared" si="18"/>
        <v>10.8</v>
      </c>
      <c r="O156" s="22">
        <f t="shared" si="18"/>
        <v>10.8</v>
      </c>
      <c r="P156" s="22">
        <f t="shared" si="18"/>
        <v>10.8</v>
      </c>
      <c r="Q156" s="22">
        <f t="shared" si="18"/>
        <v>10.8</v>
      </c>
      <c r="R156" s="42">
        <f>SUM(Table1[[#This Row],[Oct]:[September]])</f>
        <v>129.6</v>
      </c>
      <c r="S156" s="38">
        <f t="shared" si="14"/>
        <v>122.36410351125197</v>
      </c>
      <c r="T156" s="37">
        <f>Table1[[#This Row],[Annual Demand]]/365</f>
        <v>0.35506849315068489</v>
      </c>
      <c r="U156" s="37">
        <f>Table1[[#This Row],[Daily Demand]]*Table1[[#This Row],[Lead Time (days)]]</f>
        <v>3.9057534246575338</v>
      </c>
      <c r="V156" s="37">
        <f>T156*AB156*SQRT(Table1[[#This Row],[Lead Time (days)]])</f>
        <v>1.0245372009921971</v>
      </c>
      <c r="W156" s="37">
        <f t="shared" si="15"/>
        <v>0.8</v>
      </c>
      <c r="X156" s="37">
        <f>Table1[[#This Row],[Demand during Lead Time]]+NORMSINV(W156)*V156</f>
        <v>4.7680256875979286</v>
      </c>
      <c r="Y156" s="43">
        <f t="shared" si="16"/>
        <v>59.920379587279804</v>
      </c>
      <c r="Z156" s="27">
        <v>-0.4</v>
      </c>
      <c r="AA156" s="22">
        <v>1</v>
      </c>
      <c r="AB156" s="22">
        <v>0.87</v>
      </c>
      <c r="AC156" s="22">
        <v>11</v>
      </c>
    </row>
    <row r="157" spans="1:29" x14ac:dyDescent="0.2">
      <c r="A157" s="25">
        <v>36801.088519365701</v>
      </c>
      <c r="B157" s="26">
        <v>10.766030000000001</v>
      </c>
      <c r="C157" s="26">
        <v>290.41164736320002</v>
      </c>
      <c r="D157" s="26">
        <f>C157/Table1[[#This Row],[Std. Price ($)]]</f>
        <v>26.974813126398494</v>
      </c>
      <c r="E157" s="22">
        <v>18</v>
      </c>
      <c r="F157" s="22">
        <f t="shared" si="17"/>
        <v>21.6</v>
      </c>
      <c r="G157" s="22">
        <f t="shared" si="18"/>
        <v>21.6</v>
      </c>
      <c r="H157" s="22">
        <f t="shared" si="18"/>
        <v>21.6</v>
      </c>
      <c r="I157" s="22">
        <f t="shared" si="18"/>
        <v>21.6</v>
      </c>
      <c r="J157" s="22">
        <f t="shared" si="18"/>
        <v>21.6</v>
      </c>
      <c r="K157" s="22">
        <f t="shared" si="18"/>
        <v>21.6</v>
      </c>
      <c r="L157" s="22">
        <f t="shared" si="18"/>
        <v>21.6</v>
      </c>
      <c r="M157" s="22">
        <f t="shared" si="18"/>
        <v>21.6</v>
      </c>
      <c r="N157" s="22">
        <f t="shared" si="18"/>
        <v>21.6</v>
      </c>
      <c r="O157" s="22">
        <f t="shared" si="18"/>
        <v>21.6</v>
      </c>
      <c r="P157" s="22">
        <f t="shared" si="18"/>
        <v>21.6</v>
      </c>
      <c r="Q157" s="22">
        <f t="shared" si="18"/>
        <v>21.6</v>
      </c>
      <c r="R157" s="42">
        <f>SUM(Table1[[#This Row],[Oct]:[September]])</f>
        <v>259.2</v>
      </c>
      <c r="S157" s="38">
        <f t="shared" si="14"/>
        <v>232.2251868736015</v>
      </c>
      <c r="T157" s="37">
        <f>Table1[[#This Row],[Annual Demand]]/365</f>
        <v>0.71013698630136979</v>
      </c>
      <c r="U157" s="37">
        <f>Table1[[#This Row],[Daily Demand]]*Table1[[#This Row],[Lead Time (days)]]</f>
        <v>28.405479452054792</v>
      </c>
      <c r="V157" s="37">
        <f>T157*AB157*SQRT(Table1[[#This Row],[Lead Time (days)]])</f>
        <v>3.9523445762946121</v>
      </c>
      <c r="W157" s="37">
        <f t="shared" si="15"/>
        <v>0.8</v>
      </c>
      <c r="X157" s="37">
        <f>Table1[[#This Row],[Demand during Lead Time]]+NORMSINV(W157)*V157</f>
        <v>31.731856569861083</v>
      </c>
      <c r="Y157" s="43">
        <f t="shared" si="16"/>
        <v>341.62611978682156</v>
      </c>
      <c r="Z157" s="27">
        <v>0.2</v>
      </c>
      <c r="AA157" s="22">
        <v>1</v>
      </c>
      <c r="AB157" s="22">
        <v>0.88</v>
      </c>
      <c r="AC157" s="22">
        <v>40</v>
      </c>
    </row>
    <row r="158" spans="1:29" x14ac:dyDescent="0.2">
      <c r="A158" s="25">
        <v>32628.019778403574</v>
      </c>
      <c r="B158" s="26">
        <v>19.619599999999998</v>
      </c>
      <c r="C158" s="26">
        <v>1177.5707345643084</v>
      </c>
      <c r="D158" s="26">
        <f>C158/Table1[[#This Row],[Std. Price ($)]]</f>
        <v>60.020119399187983</v>
      </c>
      <c r="E158" s="22">
        <v>26</v>
      </c>
      <c r="F158" s="22">
        <f t="shared" si="17"/>
        <v>57.2</v>
      </c>
      <c r="G158" s="22">
        <f t="shared" si="18"/>
        <v>57.2</v>
      </c>
      <c r="H158" s="22">
        <f t="shared" si="18"/>
        <v>57.2</v>
      </c>
      <c r="I158" s="22">
        <f t="shared" si="18"/>
        <v>57.2</v>
      </c>
      <c r="J158" s="22">
        <f t="shared" si="18"/>
        <v>57.2</v>
      </c>
      <c r="K158" s="22">
        <f t="shared" si="18"/>
        <v>57.2</v>
      </c>
      <c r="L158" s="22">
        <f t="shared" si="18"/>
        <v>57.2</v>
      </c>
      <c r="M158" s="22">
        <f t="shared" si="18"/>
        <v>57.2</v>
      </c>
      <c r="N158" s="22">
        <f t="shared" si="18"/>
        <v>57.2</v>
      </c>
      <c r="O158" s="22">
        <f t="shared" si="18"/>
        <v>57.2</v>
      </c>
      <c r="P158" s="22">
        <f t="shared" si="18"/>
        <v>57.2</v>
      </c>
      <c r="Q158" s="22">
        <f t="shared" si="18"/>
        <v>57.2</v>
      </c>
      <c r="R158" s="42">
        <f>SUM(Table1[[#This Row],[Oct]:[September]])</f>
        <v>686.40000000000009</v>
      </c>
      <c r="S158" s="38">
        <f t="shared" si="14"/>
        <v>626.37988060081216</v>
      </c>
      <c r="T158" s="37">
        <f>Table1[[#This Row],[Annual Demand]]/365</f>
        <v>1.8805479452054796</v>
      </c>
      <c r="U158" s="37">
        <f>Table1[[#This Row],[Daily Demand]]*Table1[[#This Row],[Lead Time (days)]]</f>
        <v>84.62465753424658</v>
      </c>
      <c r="V158" s="37">
        <f>T158*AB158*SQRT(Table1[[#This Row],[Lead Time (days)]])</f>
        <v>19.805705620411182</v>
      </c>
      <c r="W158" s="37">
        <f t="shared" si="15"/>
        <v>0.95</v>
      </c>
      <c r="X158" s="37">
        <f>Table1[[#This Row],[Demand during Lead Time]]+NORMSINV(W158)*V158</f>
        <v>117.20214425831306</v>
      </c>
      <c r="Y158" s="43">
        <f t="shared" si="16"/>
        <v>2299.4591894903988</v>
      </c>
      <c r="Z158" s="27">
        <v>1.2</v>
      </c>
      <c r="AA158" s="22">
        <v>0.8</v>
      </c>
      <c r="AB158" s="22">
        <v>1.57</v>
      </c>
      <c r="AC158" s="22">
        <v>45</v>
      </c>
    </row>
    <row r="159" spans="1:29" x14ac:dyDescent="0.2">
      <c r="A159" s="25">
        <v>18511.05158420614</v>
      </c>
      <c r="B159" s="26">
        <v>7.2039000000000009</v>
      </c>
      <c r="C159" s="26">
        <v>259.76762090319164</v>
      </c>
      <c r="D159" s="26">
        <f>C159/Table1[[#This Row],[Std. Price ($)]]</f>
        <v>36.059304113492914</v>
      </c>
      <c r="E159" s="22">
        <v>34</v>
      </c>
      <c r="F159" s="22">
        <f t="shared" si="17"/>
        <v>40.799999999999997</v>
      </c>
      <c r="G159" s="22">
        <f t="shared" si="18"/>
        <v>40.799999999999997</v>
      </c>
      <c r="H159" s="22">
        <f t="shared" si="18"/>
        <v>40.799999999999997</v>
      </c>
      <c r="I159" s="22">
        <f t="shared" si="18"/>
        <v>40.799999999999997</v>
      </c>
      <c r="J159" s="22">
        <f t="shared" si="18"/>
        <v>40.799999999999997</v>
      </c>
      <c r="K159" s="22">
        <f t="shared" si="18"/>
        <v>40.799999999999997</v>
      </c>
      <c r="L159" s="22">
        <f t="shared" si="18"/>
        <v>40.799999999999997</v>
      </c>
      <c r="M159" s="22">
        <f t="shared" si="18"/>
        <v>40.799999999999997</v>
      </c>
      <c r="N159" s="22">
        <f t="shared" si="18"/>
        <v>40.799999999999997</v>
      </c>
      <c r="O159" s="22">
        <f t="shared" si="18"/>
        <v>40.799999999999997</v>
      </c>
      <c r="P159" s="22">
        <f t="shared" si="18"/>
        <v>40.799999999999997</v>
      </c>
      <c r="Q159" s="22">
        <f t="shared" si="18"/>
        <v>40.799999999999997</v>
      </c>
      <c r="R159" s="42">
        <f>SUM(Table1[[#This Row],[Oct]:[September]])</f>
        <v>489.60000000000008</v>
      </c>
      <c r="S159" s="38">
        <f t="shared" si="14"/>
        <v>453.54069588650714</v>
      </c>
      <c r="T159" s="37">
        <f>Table1[[#This Row],[Annual Demand]]/365</f>
        <v>1.3413698630136988</v>
      </c>
      <c r="U159" s="37">
        <f>Table1[[#This Row],[Daily Demand]]*Table1[[#This Row],[Lead Time (days)]]</f>
        <v>33.534246575342472</v>
      </c>
      <c r="V159" s="37">
        <f>T159*AB159*SQRT(Table1[[#This Row],[Lead Time (days)]])</f>
        <v>6.3044383561643835</v>
      </c>
      <c r="W159" s="37">
        <f t="shared" si="15"/>
        <v>0.8</v>
      </c>
      <c r="X159" s="37">
        <f>Table1[[#This Row],[Demand during Lead Time]]+NORMSINV(W159)*V159</f>
        <v>38.840195761641937</v>
      </c>
      <c r="Y159" s="43">
        <f t="shared" si="16"/>
        <v>279.8008862472924</v>
      </c>
      <c r="Z159" s="27">
        <v>0.2</v>
      </c>
      <c r="AA159" s="22">
        <v>0.8</v>
      </c>
      <c r="AB159" s="22">
        <v>0.94</v>
      </c>
      <c r="AC159" s="22">
        <v>25</v>
      </c>
    </row>
    <row r="160" spans="1:29" x14ac:dyDescent="0.2">
      <c r="A160" s="25">
        <v>1465.2877727727164</v>
      </c>
      <c r="B160" s="26">
        <v>9.2180000000000017</v>
      </c>
      <c r="C160" s="26">
        <v>275.47545666666673</v>
      </c>
      <c r="D160" s="26">
        <f>C160/Table1[[#This Row],[Std. Price ($)]]</f>
        <v>29.884514717581546</v>
      </c>
      <c r="E160" s="22">
        <v>10</v>
      </c>
      <c r="F160" s="22">
        <f t="shared" si="17"/>
        <v>12</v>
      </c>
      <c r="G160" s="22">
        <f t="shared" si="18"/>
        <v>12</v>
      </c>
      <c r="H160" s="22">
        <f t="shared" si="18"/>
        <v>12</v>
      </c>
      <c r="I160" s="22">
        <f t="shared" si="18"/>
        <v>12</v>
      </c>
      <c r="J160" s="22">
        <f t="shared" si="18"/>
        <v>12</v>
      </c>
      <c r="K160" s="22">
        <f t="shared" si="18"/>
        <v>12</v>
      </c>
      <c r="L160" s="22">
        <f t="shared" si="18"/>
        <v>12</v>
      </c>
      <c r="M160" s="22">
        <f t="shared" si="18"/>
        <v>12</v>
      </c>
      <c r="N160" s="22">
        <f t="shared" si="18"/>
        <v>12</v>
      </c>
      <c r="O160" s="22">
        <f t="shared" si="18"/>
        <v>12</v>
      </c>
      <c r="P160" s="22">
        <f t="shared" si="18"/>
        <v>12</v>
      </c>
      <c r="Q160" s="22">
        <f t="shared" si="18"/>
        <v>12</v>
      </c>
      <c r="R160" s="42">
        <f>SUM(Table1[[#This Row],[Oct]:[September]])</f>
        <v>144</v>
      </c>
      <c r="S160" s="38">
        <f t="shared" si="14"/>
        <v>114.11548528241846</v>
      </c>
      <c r="T160" s="37">
        <f>Table1[[#This Row],[Annual Demand]]/365</f>
        <v>0.39452054794520547</v>
      </c>
      <c r="U160" s="37">
        <f>Table1[[#This Row],[Daily Demand]]*Table1[[#This Row],[Lead Time (days)]]</f>
        <v>27.616438356164384</v>
      </c>
      <c r="V160" s="37">
        <f>T160*AB160*SQRT(Table1[[#This Row],[Lead Time (days)]])</f>
        <v>3.3007957211207364</v>
      </c>
      <c r="W160" s="37">
        <f t="shared" si="15"/>
        <v>0.8</v>
      </c>
      <c r="X160" s="37">
        <f>Table1[[#This Row],[Demand during Lead Time]]+NORMSINV(W160)*V160</f>
        <v>30.394458122746215</v>
      </c>
      <c r="Y160" s="43">
        <f t="shared" si="16"/>
        <v>280.17611497547466</v>
      </c>
      <c r="Z160" s="27">
        <v>0.2</v>
      </c>
      <c r="AA160" s="22">
        <v>1</v>
      </c>
      <c r="AB160" s="22">
        <v>1</v>
      </c>
      <c r="AC160" s="22">
        <v>70</v>
      </c>
    </row>
    <row r="161" spans="1:29" x14ac:dyDescent="0.2">
      <c r="A161" s="25">
        <v>64333.349076423088</v>
      </c>
      <c r="B161" s="26">
        <v>27.442800000000002</v>
      </c>
      <c r="C161" s="26">
        <v>789.99925392960017</v>
      </c>
      <c r="D161" s="26">
        <f>C161/Table1[[#This Row],[Std. Price ($)]]</f>
        <v>28.787122812890818</v>
      </c>
      <c r="E161" s="22">
        <v>18</v>
      </c>
      <c r="F161" s="22">
        <f t="shared" si="17"/>
        <v>10.8</v>
      </c>
      <c r="G161" s="22">
        <f t="shared" si="18"/>
        <v>10.8</v>
      </c>
      <c r="H161" s="22">
        <f t="shared" si="18"/>
        <v>10.8</v>
      </c>
      <c r="I161" s="22">
        <f t="shared" si="18"/>
        <v>10.8</v>
      </c>
      <c r="J161" s="22">
        <f t="shared" si="18"/>
        <v>10.8</v>
      </c>
      <c r="K161" s="22">
        <f t="shared" si="18"/>
        <v>10.8</v>
      </c>
      <c r="L161" s="22">
        <f t="shared" si="18"/>
        <v>10.8</v>
      </c>
      <c r="M161" s="22">
        <f t="shared" si="18"/>
        <v>10.8</v>
      </c>
      <c r="N161" s="22">
        <f t="shared" si="18"/>
        <v>10.8</v>
      </c>
      <c r="O161" s="22">
        <f t="shared" si="18"/>
        <v>10.8</v>
      </c>
      <c r="P161" s="22">
        <f t="shared" si="18"/>
        <v>10.8</v>
      </c>
      <c r="Q161" s="22">
        <f t="shared" si="18"/>
        <v>10.8</v>
      </c>
      <c r="R161" s="42">
        <f>SUM(Table1[[#This Row],[Oct]:[September]])</f>
        <v>129.6</v>
      </c>
      <c r="S161" s="38">
        <f t="shared" si="14"/>
        <v>100.81287718710918</v>
      </c>
      <c r="T161" s="37">
        <f>Table1[[#This Row],[Annual Demand]]/365</f>
        <v>0.35506849315068489</v>
      </c>
      <c r="U161" s="37">
        <f>Table1[[#This Row],[Daily Demand]]*Table1[[#This Row],[Lead Time (days)]]</f>
        <v>9.2317808219178072</v>
      </c>
      <c r="V161" s="37">
        <f>T161*AB161*SQRT(Table1[[#This Row],[Lead Time (days)]])</f>
        <v>2.3898615513132735</v>
      </c>
      <c r="W161" s="37">
        <f t="shared" si="15"/>
        <v>0.8</v>
      </c>
      <c r="X161" s="37">
        <f>Table1[[#This Row],[Demand during Lead Time]]+NORMSINV(W161)*V161</f>
        <v>11.243139048802565</v>
      </c>
      <c r="Y161" s="43">
        <f t="shared" si="16"/>
        <v>308.54321628847907</v>
      </c>
      <c r="Z161" s="27">
        <v>-0.4</v>
      </c>
      <c r="AA161" s="22">
        <v>1</v>
      </c>
      <c r="AB161" s="22">
        <v>1.32</v>
      </c>
      <c r="AC161" s="22">
        <v>26</v>
      </c>
    </row>
    <row r="162" spans="1:29" x14ac:dyDescent="0.2">
      <c r="A162" s="25">
        <v>43950.981351040122</v>
      </c>
      <c r="B162" s="26">
        <v>77.453530000000015</v>
      </c>
      <c r="C162" s="26">
        <v>1049.7683159849603</v>
      </c>
      <c r="D162" s="26">
        <f>C162/Table1[[#This Row],[Std. Price ($)]]</f>
        <v>13.553524493783048</v>
      </c>
      <c r="E162" s="22">
        <v>34</v>
      </c>
      <c r="F162" s="22">
        <f t="shared" si="17"/>
        <v>20.399999999999999</v>
      </c>
      <c r="G162" s="22">
        <f t="shared" si="18"/>
        <v>20.399999999999999</v>
      </c>
      <c r="H162" s="22">
        <f t="shared" si="18"/>
        <v>20.399999999999999</v>
      </c>
      <c r="I162" s="22">
        <f t="shared" si="18"/>
        <v>20.399999999999999</v>
      </c>
      <c r="J162" s="22">
        <f t="shared" si="18"/>
        <v>20.399999999999999</v>
      </c>
      <c r="K162" s="22">
        <f t="shared" si="18"/>
        <v>20.399999999999999</v>
      </c>
      <c r="L162" s="22">
        <f t="shared" si="18"/>
        <v>20.399999999999999</v>
      </c>
      <c r="M162" s="22">
        <f t="shared" si="18"/>
        <v>20.399999999999999</v>
      </c>
      <c r="N162" s="22">
        <f t="shared" si="18"/>
        <v>20.399999999999999</v>
      </c>
      <c r="O162" s="22">
        <f t="shared" si="18"/>
        <v>20.399999999999999</v>
      </c>
      <c r="P162" s="22">
        <f t="shared" si="18"/>
        <v>20.399999999999999</v>
      </c>
      <c r="Q162" s="22">
        <f t="shared" si="18"/>
        <v>20.399999999999999</v>
      </c>
      <c r="R162" s="42">
        <f>SUM(Table1[[#This Row],[Oct]:[September]])</f>
        <v>244.80000000000004</v>
      </c>
      <c r="S162" s="38">
        <f t="shared" si="14"/>
        <v>231.246475506217</v>
      </c>
      <c r="T162" s="37">
        <f>Table1[[#This Row],[Annual Demand]]/365</f>
        <v>0.67068493150684938</v>
      </c>
      <c r="U162" s="37">
        <f>Table1[[#This Row],[Daily Demand]]*Table1[[#This Row],[Lead Time (days)]]</f>
        <v>8.0482191780821921</v>
      </c>
      <c r="V162" s="37">
        <f>T162*AB162*SQRT(Table1[[#This Row],[Lead Time (days)]])</f>
        <v>1.6727909432266304</v>
      </c>
      <c r="W162" s="37">
        <f t="shared" si="15"/>
        <v>0.8</v>
      </c>
      <c r="X162" s="37">
        <f>Table1[[#This Row],[Demand during Lead Time]]+NORMSINV(W162)*V162</f>
        <v>9.4560755552301892</v>
      </c>
      <c r="Y162" s="43">
        <f t="shared" si="16"/>
        <v>732.40643169928831</v>
      </c>
      <c r="Z162" s="27">
        <v>-0.4</v>
      </c>
      <c r="AA162" s="22">
        <v>1</v>
      </c>
      <c r="AB162" s="22">
        <v>0.72</v>
      </c>
      <c r="AC162" s="22">
        <v>12</v>
      </c>
    </row>
    <row r="163" spans="1:29" x14ac:dyDescent="0.2">
      <c r="A163" s="25">
        <v>82840.001770630566</v>
      </c>
      <c r="B163" s="26">
        <v>7.2039000000000009</v>
      </c>
      <c r="C163" s="26">
        <v>1480.0728362805</v>
      </c>
      <c r="D163" s="26">
        <f>C163/Table1[[#This Row],[Std. Price ($)]]</f>
        <v>205.45438391433805</v>
      </c>
      <c r="E163" s="22">
        <v>42</v>
      </c>
      <c r="F163" s="22">
        <f t="shared" si="17"/>
        <v>67.2</v>
      </c>
      <c r="G163" s="22">
        <f t="shared" si="18"/>
        <v>67.2</v>
      </c>
      <c r="H163" s="22">
        <f t="shared" si="18"/>
        <v>67.2</v>
      </c>
      <c r="I163" s="22">
        <f t="shared" si="18"/>
        <v>67.2</v>
      </c>
      <c r="J163" s="22">
        <f t="shared" si="18"/>
        <v>67.2</v>
      </c>
      <c r="K163" s="22">
        <f t="shared" si="18"/>
        <v>67.2</v>
      </c>
      <c r="L163" s="22">
        <f t="shared" si="18"/>
        <v>67.2</v>
      </c>
      <c r="M163" s="22">
        <f t="shared" si="18"/>
        <v>67.2</v>
      </c>
      <c r="N163" s="22">
        <f t="shared" si="18"/>
        <v>67.2</v>
      </c>
      <c r="O163" s="22">
        <f t="shared" si="18"/>
        <v>67.2</v>
      </c>
      <c r="P163" s="22">
        <f t="shared" si="18"/>
        <v>67.2</v>
      </c>
      <c r="Q163" s="22">
        <f t="shared" si="18"/>
        <v>67.2</v>
      </c>
      <c r="R163" s="42">
        <f>SUM(Table1[[#This Row],[Oct]:[September]])</f>
        <v>806.4000000000002</v>
      </c>
      <c r="S163" s="38">
        <f t="shared" si="14"/>
        <v>600.9456160856621</v>
      </c>
      <c r="T163" s="37">
        <f>Table1[[#This Row],[Annual Demand]]/365</f>
        <v>2.2093150684931513</v>
      </c>
      <c r="U163" s="37">
        <f>Table1[[#This Row],[Daily Demand]]*Table1[[#This Row],[Lead Time (days)]]</f>
        <v>320.35068493150692</v>
      </c>
      <c r="V163" s="37">
        <f>T163*AB163*SQRT(Table1[[#This Row],[Lead Time (days)]])</f>
        <v>24.741419006998473</v>
      </c>
      <c r="W163" s="37">
        <f t="shared" si="15"/>
        <v>0.8</v>
      </c>
      <c r="X163" s="37">
        <f>Table1[[#This Row],[Demand during Lead Time]]+NORMSINV(W163)*V163</f>
        <v>341.17358851652136</v>
      </c>
      <c r="Y163" s="43">
        <f t="shared" si="16"/>
        <v>2457.7804143141684</v>
      </c>
      <c r="Z163" s="27">
        <v>0.6</v>
      </c>
      <c r="AA163" s="22">
        <v>1</v>
      </c>
      <c r="AB163" s="22">
        <v>0.93</v>
      </c>
      <c r="AC163" s="22">
        <v>145</v>
      </c>
    </row>
    <row r="164" spans="1:29" x14ac:dyDescent="0.2">
      <c r="A164" s="25">
        <v>16258.208294273569</v>
      </c>
      <c r="B164" s="26">
        <v>61.855200000000004</v>
      </c>
      <c r="C164" s="26">
        <v>3465.6509746320003</v>
      </c>
      <c r="D164" s="26">
        <f>C164/Table1[[#This Row],[Std. Price ($)]]</f>
        <v>56.02844990610329</v>
      </c>
      <c r="E164" s="22">
        <v>18</v>
      </c>
      <c r="F164" s="22">
        <f t="shared" si="17"/>
        <v>7.2000000000000011</v>
      </c>
      <c r="G164" s="22">
        <f t="shared" si="18"/>
        <v>7.2000000000000011</v>
      </c>
      <c r="H164" s="22">
        <f t="shared" si="18"/>
        <v>7.2000000000000011</v>
      </c>
      <c r="I164" s="22">
        <f t="shared" si="18"/>
        <v>7.2000000000000011</v>
      </c>
      <c r="J164" s="22">
        <f t="shared" si="18"/>
        <v>7.2000000000000011</v>
      </c>
      <c r="K164" s="22">
        <f t="shared" si="18"/>
        <v>7.2000000000000011</v>
      </c>
      <c r="L164" s="22">
        <f t="shared" si="18"/>
        <v>7.2000000000000011</v>
      </c>
      <c r="M164" s="22">
        <f t="shared" si="18"/>
        <v>7.2000000000000011</v>
      </c>
      <c r="N164" s="22">
        <f t="shared" si="18"/>
        <v>7.2000000000000011</v>
      </c>
      <c r="O164" s="22">
        <f t="shared" si="18"/>
        <v>7.2000000000000011</v>
      </c>
      <c r="P164" s="22">
        <f t="shared" si="18"/>
        <v>7.2000000000000011</v>
      </c>
      <c r="Q164" s="22">
        <f t="shared" si="18"/>
        <v>7.2000000000000011</v>
      </c>
      <c r="R164" s="42">
        <f>SUM(Table1[[#This Row],[Oct]:[September]])</f>
        <v>86.40000000000002</v>
      </c>
      <c r="S164" s="38">
        <f t="shared" si="14"/>
        <v>30.37155009389673</v>
      </c>
      <c r="T164" s="37">
        <f>Table1[[#This Row],[Annual Demand]]/365</f>
        <v>0.23671232876712334</v>
      </c>
      <c r="U164" s="37">
        <f>Table1[[#This Row],[Daily Demand]]*Table1[[#This Row],[Lead Time (days)]]</f>
        <v>13.019178082191784</v>
      </c>
      <c r="V164" s="37">
        <f>T164*AB164*SQRT(Table1[[#This Row],[Lead Time (days)]])</f>
        <v>2.5630381971402616</v>
      </c>
      <c r="W164" s="37">
        <f t="shared" si="15"/>
        <v>0.8</v>
      </c>
      <c r="X164" s="37">
        <f>Table1[[#This Row],[Demand during Lead Time]]+NORMSINV(W164)*V164</f>
        <v>15.176285451363471</v>
      </c>
      <c r="Y164" s="43">
        <f t="shared" si="16"/>
        <v>938.73217185117778</v>
      </c>
      <c r="Z164" s="27">
        <v>-0.6</v>
      </c>
      <c r="AA164" s="22">
        <v>1</v>
      </c>
      <c r="AB164" s="22">
        <v>1.46</v>
      </c>
      <c r="AC164" s="22">
        <v>55</v>
      </c>
    </row>
    <row r="165" spans="1:29" x14ac:dyDescent="0.2">
      <c r="A165" s="25">
        <v>68000.852508607408</v>
      </c>
      <c r="B165" s="26">
        <v>23.683660000000003</v>
      </c>
      <c r="C165" s="26">
        <v>12428.600516701603</v>
      </c>
      <c r="D165" s="26">
        <f>C165/Table1[[#This Row],[Std. Price ($)]]</f>
        <v>524.77533103842904</v>
      </c>
      <c r="E165" s="22">
        <v>42</v>
      </c>
      <c r="F165" s="22">
        <f t="shared" si="17"/>
        <v>58.8</v>
      </c>
      <c r="G165" s="22">
        <f t="shared" si="18"/>
        <v>58.8</v>
      </c>
      <c r="H165" s="22">
        <f t="shared" si="18"/>
        <v>58.8</v>
      </c>
      <c r="I165" s="22">
        <f t="shared" si="18"/>
        <v>58.8</v>
      </c>
      <c r="J165" s="22">
        <f t="shared" si="18"/>
        <v>58.8</v>
      </c>
      <c r="K165" s="22">
        <f t="shared" si="18"/>
        <v>58.8</v>
      </c>
      <c r="L165" s="22">
        <f t="shared" si="18"/>
        <v>58.8</v>
      </c>
      <c r="M165" s="22">
        <f t="shared" si="18"/>
        <v>58.8</v>
      </c>
      <c r="N165" s="22">
        <f t="shared" si="18"/>
        <v>58.8</v>
      </c>
      <c r="O165" s="22">
        <f t="shared" si="18"/>
        <v>58.8</v>
      </c>
      <c r="P165" s="22">
        <f t="shared" si="18"/>
        <v>58.8</v>
      </c>
      <c r="Q165" s="22">
        <f t="shared" si="18"/>
        <v>58.8</v>
      </c>
      <c r="R165" s="42">
        <f>SUM(Table1[[#This Row],[Oct]:[September]])</f>
        <v>705.59999999999991</v>
      </c>
      <c r="S165" s="38">
        <f t="shared" si="14"/>
        <v>180.82466896157086</v>
      </c>
      <c r="T165" s="37">
        <f>Table1[[#This Row],[Annual Demand]]/365</f>
        <v>1.9331506849315065</v>
      </c>
      <c r="U165" s="37">
        <f>Table1[[#This Row],[Daily Demand]]*Table1[[#This Row],[Lead Time (days)]]</f>
        <v>560.61369863013692</v>
      </c>
      <c r="V165" s="37">
        <f>T165*AB165*SQRT(Table1[[#This Row],[Lead Time (days)]])</f>
        <v>35.553999510634192</v>
      </c>
      <c r="W165" s="37">
        <f t="shared" si="15"/>
        <v>0.8</v>
      </c>
      <c r="X165" s="37">
        <f>Table1[[#This Row],[Demand during Lead Time]]+NORMSINV(W165)*V165</f>
        <v>590.53669955672763</v>
      </c>
      <c r="Y165" s="43">
        <f t="shared" si="16"/>
        <v>13986.070409823689</v>
      </c>
      <c r="Z165" s="27">
        <v>0.4</v>
      </c>
      <c r="AA165" s="22">
        <v>1</v>
      </c>
      <c r="AB165" s="22">
        <v>1.08</v>
      </c>
      <c r="AC165" s="22">
        <v>290</v>
      </c>
    </row>
    <row r="166" spans="1:29" x14ac:dyDescent="0.2">
      <c r="A166" s="25">
        <v>92564.37328006071</v>
      </c>
      <c r="B166" s="26">
        <v>139.3854</v>
      </c>
      <c r="C166" s="26">
        <v>2428.3494388808913</v>
      </c>
      <c r="D166" s="26">
        <f>C166/Table1[[#This Row],[Std. Price ($)]]</f>
        <v>17.42183499047168</v>
      </c>
      <c r="E166" s="22">
        <v>26</v>
      </c>
      <c r="F166" s="22">
        <f t="shared" si="17"/>
        <v>57.2</v>
      </c>
      <c r="G166" s="22">
        <f t="shared" si="18"/>
        <v>57.2</v>
      </c>
      <c r="H166" s="22">
        <f t="shared" si="18"/>
        <v>57.2</v>
      </c>
      <c r="I166" s="22">
        <f t="shared" si="18"/>
        <v>57.2</v>
      </c>
      <c r="J166" s="22">
        <f t="shared" si="18"/>
        <v>57.2</v>
      </c>
      <c r="K166" s="22">
        <f t="shared" si="18"/>
        <v>57.2</v>
      </c>
      <c r="L166" s="22">
        <f t="shared" si="18"/>
        <v>57.2</v>
      </c>
      <c r="M166" s="22">
        <f t="shared" si="18"/>
        <v>57.2</v>
      </c>
      <c r="N166" s="22">
        <f t="shared" si="18"/>
        <v>57.2</v>
      </c>
      <c r="O166" s="22">
        <f t="shared" si="18"/>
        <v>57.2</v>
      </c>
      <c r="P166" s="22">
        <f t="shared" si="18"/>
        <v>57.2</v>
      </c>
      <c r="Q166" s="22">
        <f t="shared" si="18"/>
        <v>57.2</v>
      </c>
      <c r="R166" s="42">
        <f>SUM(Table1[[#This Row],[Oct]:[September]])</f>
        <v>686.40000000000009</v>
      </c>
      <c r="S166" s="38">
        <f t="shared" si="14"/>
        <v>668.97816500952842</v>
      </c>
      <c r="T166" s="37">
        <f>Table1[[#This Row],[Annual Demand]]/365</f>
        <v>1.8805479452054796</v>
      </c>
      <c r="U166" s="37">
        <f>Table1[[#This Row],[Daily Demand]]*Table1[[#This Row],[Lead Time (days)]]</f>
        <v>37.610958904109594</v>
      </c>
      <c r="V166" s="37">
        <f>T166*AB166*SQRT(Table1[[#This Row],[Lead Time (days)]])</f>
        <v>7.1485561687259036</v>
      </c>
      <c r="W166" s="37">
        <f t="shared" si="15"/>
        <v>0.8</v>
      </c>
      <c r="X166" s="37">
        <f>Table1[[#This Row],[Demand during Lead Time]]+NORMSINV(W166)*V166</f>
        <v>43.627335565097958</v>
      </c>
      <c r="Y166" s="43">
        <f t="shared" si="16"/>
        <v>6081.0136186754053</v>
      </c>
      <c r="Z166" s="27">
        <v>1.2</v>
      </c>
      <c r="AA166" s="22">
        <v>0.83</v>
      </c>
      <c r="AB166" s="22">
        <v>0.85</v>
      </c>
      <c r="AC166" s="22">
        <v>20</v>
      </c>
    </row>
    <row r="167" spans="1:29" x14ac:dyDescent="0.2">
      <c r="A167" s="25">
        <v>5080.4701788899065</v>
      </c>
      <c r="B167" s="26">
        <v>143.69739999999999</v>
      </c>
      <c r="C167" s="26">
        <v>12318.499952329999</v>
      </c>
      <c r="D167" s="26">
        <f>C167/Table1[[#This Row],[Std. Price ($)]]</f>
        <v>85.725280710228574</v>
      </c>
      <c r="E167" s="22">
        <v>26</v>
      </c>
      <c r="F167" s="22">
        <f t="shared" si="17"/>
        <v>41.6</v>
      </c>
      <c r="G167" s="22">
        <f t="shared" si="18"/>
        <v>41.6</v>
      </c>
      <c r="H167" s="22">
        <f t="shared" si="18"/>
        <v>41.6</v>
      </c>
      <c r="I167" s="22">
        <f t="shared" si="18"/>
        <v>41.6</v>
      </c>
      <c r="J167" s="22">
        <f t="shared" si="18"/>
        <v>41.6</v>
      </c>
      <c r="K167" s="22">
        <f t="shared" si="18"/>
        <v>41.6</v>
      </c>
      <c r="L167" s="22">
        <f t="shared" si="18"/>
        <v>41.6</v>
      </c>
      <c r="M167" s="22">
        <f t="shared" si="18"/>
        <v>41.6</v>
      </c>
      <c r="N167" s="22">
        <f t="shared" si="18"/>
        <v>41.6</v>
      </c>
      <c r="O167" s="22">
        <f t="shared" si="18"/>
        <v>41.6</v>
      </c>
      <c r="P167" s="22">
        <f t="shared" si="18"/>
        <v>41.6</v>
      </c>
      <c r="Q167" s="22">
        <f t="shared" si="18"/>
        <v>41.6</v>
      </c>
      <c r="R167" s="42">
        <f>SUM(Table1[[#This Row],[Oct]:[September]])</f>
        <v>499.2000000000001</v>
      </c>
      <c r="S167" s="38">
        <f t="shared" si="14"/>
        <v>413.47471928977154</v>
      </c>
      <c r="T167" s="37">
        <f>Table1[[#This Row],[Annual Demand]]/365</f>
        <v>1.3676712328767127</v>
      </c>
      <c r="U167" s="37">
        <f>Table1[[#This Row],[Daily Demand]]*Table1[[#This Row],[Lead Time (days)]]</f>
        <v>102.57534246575345</v>
      </c>
      <c r="V167" s="37">
        <f>T167*AB167*SQRT(Table1[[#This Row],[Lead Time (days)]])</f>
        <v>13.502593561339143</v>
      </c>
      <c r="W167" s="37">
        <f t="shared" si="15"/>
        <v>0.8</v>
      </c>
      <c r="X167" s="37">
        <f>Table1[[#This Row],[Demand during Lead Time]]+NORMSINV(W167)*V167</f>
        <v>113.9394119152814</v>
      </c>
      <c r="Y167" s="43">
        <f t="shared" si="16"/>
        <v>16372.797249754956</v>
      </c>
      <c r="Z167" s="27">
        <v>0.6</v>
      </c>
      <c r="AA167" s="22">
        <v>1</v>
      </c>
      <c r="AB167" s="22">
        <v>1.1399999999999999</v>
      </c>
      <c r="AC167" s="22">
        <v>75</v>
      </c>
    </row>
    <row r="168" spans="1:29" x14ac:dyDescent="0.2">
      <c r="A168" s="25">
        <v>34964.02796007647</v>
      </c>
      <c r="B168" s="26">
        <v>57.241140000000001</v>
      </c>
      <c r="C168" s="26">
        <v>4326.7941873677664</v>
      </c>
      <c r="D168" s="26">
        <f>C168/Table1[[#This Row],[Std. Price ($)]]</f>
        <v>75.588889169009676</v>
      </c>
      <c r="E168" s="22">
        <v>34</v>
      </c>
      <c r="F168" s="22">
        <f t="shared" si="17"/>
        <v>51</v>
      </c>
      <c r="G168" s="22">
        <f t="shared" si="18"/>
        <v>51</v>
      </c>
      <c r="H168" s="22">
        <f t="shared" si="18"/>
        <v>51</v>
      </c>
      <c r="I168" s="22">
        <f t="shared" si="18"/>
        <v>51</v>
      </c>
      <c r="J168" s="22">
        <f t="shared" si="18"/>
        <v>51</v>
      </c>
      <c r="K168" s="22">
        <f t="shared" si="18"/>
        <v>51</v>
      </c>
      <c r="L168" s="22">
        <f t="shared" si="18"/>
        <v>51</v>
      </c>
      <c r="M168" s="22">
        <f t="shared" si="18"/>
        <v>51</v>
      </c>
      <c r="N168" s="22">
        <f t="shared" si="18"/>
        <v>51</v>
      </c>
      <c r="O168" s="22">
        <f t="shared" si="18"/>
        <v>51</v>
      </c>
      <c r="P168" s="22">
        <f t="shared" si="18"/>
        <v>51</v>
      </c>
      <c r="Q168" s="22">
        <f t="shared" si="18"/>
        <v>51</v>
      </c>
      <c r="R168" s="42">
        <f>SUM(Table1[[#This Row],[Oct]:[September]])</f>
        <v>612</v>
      </c>
      <c r="S168" s="38">
        <f t="shared" si="14"/>
        <v>536.41111083099031</v>
      </c>
      <c r="T168" s="37">
        <f>Table1[[#This Row],[Annual Demand]]/365</f>
        <v>1.6767123287671233</v>
      </c>
      <c r="U168" s="37">
        <f>Table1[[#This Row],[Daily Demand]]*Table1[[#This Row],[Lead Time (days)]]</f>
        <v>117.36986301369863</v>
      </c>
      <c r="V168" s="37">
        <f>T168*AB168*SQRT(Table1[[#This Row],[Lead Time (days)]])</f>
        <v>11.222705451810505</v>
      </c>
      <c r="W168" s="37">
        <f t="shared" si="15"/>
        <v>0.8</v>
      </c>
      <c r="X168" s="37">
        <f>Table1[[#This Row],[Demand during Lead Time]]+NORMSINV(W168)*V168</f>
        <v>126.81513022007687</v>
      </c>
      <c r="Y168" s="43">
        <f t="shared" si="16"/>
        <v>7259.0426230456505</v>
      </c>
      <c r="Z168" s="27">
        <v>0.5</v>
      </c>
      <c r="AA168" s="22">
        <v>0.87</v>
      </c>
      <c r="AB168" s="22">
        <v>0.8</v>
      </c>
      <c r="AC168" s="22">
        <v>70</v>
      </c>
    </row>
    <row r="169" spans="1:29" x14ac:dyDescent="0.2">
      <c r="A169" s="25">
        <v>56870.09973336471</v>
      </c>
      <c r="B169" s="26">
        <v>22.977900000000002</v>
      </c>
      <c r="C169" s="26">
        <v>1741.5978224853804</v>
      </c>
      <c r="D169" s="26">
        <f>C169/Table1[[#This Row],[Std. Price ($)]]</f>
        <v>75.79447305825947</v>
      </c>
      <c r="E169" s="22">
        <v>34</v>
      </c>
      <c r="F169" s="22">
        <f t="shared" si="17"/>
        <v>74.8</v>
      </c>
      <c r="G169" s="22">
        <f t="shared" si="18"/>
        <v>74.8</v>
      </c>
      <c r="H169" s="22">
        <f t="shared" si="18"/>
        <v>74.8</v>
      </c>
      <c r="I169" s="22">
        <f t="shared" si="18"/>
        <v>74.8</v>
      </c>
      <c r="J169" s="22">
        <f t="shared" si="18"/>
        <v>74.8</v>
      </c>
      <c r="K169" s="22">
        <f t="shared" si="18"/>
        <v>74.8</v>
      </c>
      <c r="L169" s="22">
        <f t="shared" si="18"/>
        <v>74.8</v>
      </c>
      <c r="M169" s="22">
        <f t="shared" si="18"/>
        <v>74.8</v>
      </c>
      <c r="N169" s="22">
        <f t="shared" si="18"/>
        <v>74.8</v>
      </c>
      <c r="O169" s="22">
        <f t="shared" si="18"/>
        <v>74.8</v>
      </c>
      <c r="P169" s="22">
        <f t="shared" si="18"/>
        <v>74.8</v>
      </c>
      <c r="Q169" s="22">
        <f t="shared" si="18"/>
        <v>74.8</v>
      </c>
      <c r="R169" s="42">
        <f>SUM(Table1[[#This Row],[Oct]:[September]])</f>
        <v>897.5999999999998</v>
      </c>
      <c r="S169" s="38">
        <f t="shared" si="14"/>
        <v>821.80552694174037</v>
      </c>
      <c r="T169" s="37">
        <f>Table1[[#This Row],[Annual Demand]]/365</f>
        <v>2.4591780821917801</v>
      </c>
      <c r="U169" s="37">
        <f>Table1[[#This Row],[Daily Demand]]*Table1[[#This Row],[Lead Time (days)]]</f>
        <v>209.0301369863013</v>
      </c>
      <c r="V169" s="37">
        <f>T169*AB169*SQRT(Table1[[#This Row],[Lead Time (days)]])</f>
        <v>17.457826276018881</v>
      </c>
      <c r="W169" s="37">
        <f t="shared" si="15"/>
        <v>0.8</v>
      </c>
      <c r="X169" s="37">
        <f>Table1[[#This Row],[Demand during Lead Time]]+NORMSINV(W169)*V169</f>
        <v>223.72301427222595</v>
      </c>
      <c r="Y169" s="43">
        <f t="shared" si="16"/>
        <v>5140.685049645781</v>
      </c>
      <c r="Z169" s="27">
        <v>1.2</v>
      </c>
      <c r="AA169" s="22">
        <v>0.82</v>
      </c>
      <c r="AB169" s="22">
        <v>0.77</v>
      </c>
      <c r="AC169" s="22">
        <v>85</v>
      </c>
    </row>
    <row r="170" spans="1:29" x14ac:dyDescent="0.2">
      <c r="A170" s="25">
        <v>91426.671591242644</v>
      </c>
      <c r="B170" s="26">
        <v>6.402000000000001</v>
      </c>
      <c r="C170" s="26">
        <v>1353.3687457775804</v>
      </c>
      <c r="D170" s="26">
        <f>C170/Table1[[#This Row],[Std. Price ($)]]</f>
        <v>211.39780471377387</v>
      </c>
      <c r="E170" s="22">
        <v>50</v>
      </c>
      <c r="F170" s="22">
        <f t="shared" si="17"/>
        <v>90</v>
      </c>
      <c r="G170" s="22">
        <f t="shared" si="18"/>
        <v>90</v>
      </c>
      <c r="H170" s="22">
        <f t="shared" si="18"/>
        <v>90</v>
      </c>
      <c r="I170" s="22">
        <f t="shared" si="18"/>
        <v>90</v>
      </c>
      <c r="J170" s="22">
        <f t="shared" si="18"/>
        <v>90</v>
      </c>
      <c r="K170" s="22">
        <f t="shared" si="18"/>
        <v>90</v>
      </c>
      <c r="L170" s="22">
        <f t="shared" si="18"/>
        <v>90</v>
      </c>
      <c r="M170" s="22">
        <f t="shared" si="18"/>
        <v>90</v>
      </c>
      <c r="N170" s="22">
        <f t="shared" si="18"/>
        <v>90</v>
      </c>
      <c r="O170" s="22">
        <f t="shared" si="18"/>
        <v>90</v>
      </c>
      <c r="P170" s="22">
        <f t="shared" si="18"/>
        <v>90</v>
      </c>
      <c r="Q170" s="22">
        <f t="shared" si="18"/>
        <v>90</v>
      </c>
      <c r="R170" s="42">
        <f>SUM(Table1[[#This Row],[Oct]:[September]])</f>
        <v>1080</v>
      </c>
      <c r="S170" s="38">
        <f t="shared" si="14"/>
        <v>868.60219528622611</v>
      </c>
      <c r="T170" s="37">
        <f>Table1[[#This Row],[Annual Demand]]/365</f>
        <v>2.9589041095890409</v>
      </c>
      <c r="U170" s="37">
        <f>Table1[[#This Row],[Daily Demand]]*Table1[[#This Row],[Lead Time (days)]]</f>
        <v>177.53424657534245</v>
      </c>
      <c r="V170" s="37">
        <f>T170*AB170*SQRT(Table1[[#This Row],[Lead Time (days)]])</f>
        <v>31.62901029691799</v>
      </c>
      <c r="W170" s="37">
        <f t="shared" si="15"/>
        <v>0.8</v>
      </c>
      <c r="X170" s="37">
        <f>Table1[[#This Row],[Demand during Lead Time]]+NORMSINV(W170)*V170</f>
        <v>204.15389323812499</v>
      </c>
      <c r="Y170" s="43">
        <f t="shared" si="16"/>
        <v>1306.9932245104765</v>
      </c>
      <c r="Z170" s="27">
        <v>0.8</v>
      </c>
      <c r="AA170" s="22">
        <v>0.82</v>
      </c>
      <c r="AB170" s="22">
        <v>1.38</v>
      </c>
      <c r="AC170" s="22">
        <v>60</v>
      </c>
    </row>
    <row r="171" spans="1:29" x14ac:dyDescent="0.2">
      <c r="A171" s="25">
        <v>77806.090059937909</v>
      </c>
      <c r="B171" s="26">
        <v>6.7518000000000002</v>
      </c>
      <c r="C171" s="26">
        <v>1372.0487674284236</v>
      </c>
      <c r="D171" s="26">
        <f>C171/Table1[[#This Row],[Std. Price ($)]]</f>
        <v>203.21229411837191</v>
      </c>
      <c r="E171" s="22">
        <v>50</v>
      </c>
      <c r="F171" s="22">
        <f t="shared" si="17"/>
        <v>40</v>
      </c>
      <c r="G171" s="22">
        <f t="shared" si="18"/>
        <v>40</v>
      </c>
      <c r="H171" s="22">
        <f t="shared" si="18"/>
        <v>40</v>
      </c>
      <c r="I171" s="22">
        <f t="shared" si="18"/>
        <v>40</v>
      </c>
      <c r="J171" s="22">
        <f t="shared" si="18"/>
        <v>40</v>
      </c>
      <c r="K171" s="22">
        <f t="shared" si="18"/>
        <v>40</v>
      </c>
      <c r="L171" s="22">
        <f t="shared" si="18"/>
        <v>40</v>
      </c>
      <c r="M171" s="22">
        <f t="shared" si="18"/>
        <v>40</v>
      </c>
      <c r="N171" s="22">
        <f t="shared" si="18"/>
        <v>40</v>
      </c>
      <c r="O171" s="22">
        <f t="shared" si="18"/>
        <v>40</v>
      </c>
      <c r="P171" s="22">
        <f t="shared" si="18"/>
        <v>40</v>
      </c>
      <c r="Q171" s="22">
        <f t="shared" si="18"/>
        <v>40</v>
      </c>
      <c r="R171" s="42">
        <f>SUM(Table1[[#This Row],[Oct]:[September]])</f>
        <v>480</v>
      </c>
      <c r="S171" s="38">
        <f t="shared" si="14"/>
        <v>276.78770588162809</v>
      </c>
      <c r="T171" s="37">
        <f>Table1[[#This Row],[Annual Demand]]/365</f>
        <v>1.3150684931506849</v>
      </c>
      <c r="U171" s="37">
        <f>Table1[[#This Row],[Daily Demand]]*Table1[[#This Row],[Lead Time (days)]]</f>
        <v>174.9041095890411</v>
      </c>
      <c r="V171" s="37">
        <f>T171*AB171*SQRT(Table1[[#This Row],[Lead Time (days)]])</f>
        <v>12.284548867967141</v>
      </c>
      <c r="W171" s="37">
        <f t="shared" si="15"/>
        <v>0.8</v>
      </c>
      <c r="X171" s="37">
        <f>Table1[[#This Row],[Demand during Lead Time]]+NORMSINV(W171)*V171</f>
        <v>185.24304676118635</v>
      </c>
      <c r="Y171" s="43">
        <f t="shared" si="16"/>
        <v>1250.7240031221781</v>
      </c>
      <c r="Z171" s="27">
        <v>-0.2</v>
      </c>
      <c r="AA171" s="22">
        <v>0.88</v>
      </c>
      <c r="AB171" s="22">
        <v>0.81</v>
      </c>
      <c r="AC171" s="22">
        <v>133</v>
      </c>
    </row>
    <row r="172" spans="1:29" x14ac:dyDescent="0.2">
      <c r="A172" s="25">
        <v>68677.355080625595</v>
      </c>
      <c r="B172" s="26">
        <v>72.745200000000011</v>
      </c>
      <c r="C172" s="26">
        <v>1596.8969507700003</v>
      </c>
      <c r="D172" s="26">
        <f>C172/Table1[[#This Row],[Std. Price ($)]]</f>
        <v>21.951921924333153</v>
      </c>
      <c r="E172" s="22">
        <v>18</v>
      </c>
      <c r="F172" s="22">
        <f t="shared" si="17"/>
        <v>39.599999999999994</v>
      </c>
      <c r="G172" s="22">
        <f t="shared" si="18"/>
        <v>39.599999999999994</v>
      </c>
      <c r="H172" s="22">
        <f t="shared" si="18"/>
        <v>39.599999999999994</v>
      </c>
      <c r="I172" s="22">
        <f t="shared" si="18"/>
        <v>39.599999999999994</v>
      </c>
      <c r="J172" s="22">
        <f t="shared" si="18"/>
        <v>39.599999999999994</v>
      </c>
      <c r="K172" s="22">
        <f t="shared" si="18"/>
        <v>39.599999999999994</v>
      </c>
      <c r="L172" s="22">
        <f t="shared" si="18"/>
        <v>39.599999999999994</v>
      </c>
      <c r="M172" s="22">
        <f t="shared" si="18"/>
        <v>39.599999999999994</v>
      </c>
      <c r="N172" s="22">
        <f t="shared" si="18"/>
        <v>39.599999999999994</v>
      </c>
      <c r="O172" s="22">
        <f t="shared" si="18"/>
        <v>39.599999999999994</v>
      </c>
      <c r="P172" s="22">
        <f t="shared" si="18"/>
        <v>39.599999999999994</v>
      </c>
      <c r="Q172" s="22">
        <f t="shared" si="18"/>
        <v>39.599999999999994</v>
      </c>
      <c r="R172" s="42">
        <f>SUM(Table1[[#This Row],[Oct]:[September]])</f>
        <v>475.20000000000005</v>
      </c>
      <c r="S172" s="38">
        <f t="shared" si="14"/>
        <v>453.24807807566691</v>
      </c>
      <c r="T172" s="37">
        <f>Table1[[#This Row],[Annual Demand]]/365</f>
        <v>1.3019178082191782</v>
      </c>
      <c r="U172" s="37">
        <f>Table1[[#This Row],[Daily Demand]]*Table1[[#This Row],[Lead Time (days)]]</f>
        <v>58.586301369863023</v>
      </c>
      <c r="V172" s="37">
        <f>T172*AB172*SQRT(Table1[[#This Row],[Lead Time (days)]])</f>
        <v>7.4235006367538228</v>
      </c>
      <c r="W172" s="37">
        <f t="shared" si="15"/>
        <v>0.8</v>
      </c>
      <c r="X172" s="37">
        <f>Table1[[#This Row],[Demand during Lead Time]]+NORMSINV(W172)*V172</f>
        <v>64.834077133197098</v>
      </c>
      <c r="Y172" s="43">
        <f t="shared" si="16"/>
        <v>4716.3679078698506</v>
      </c>
      <c r="Z172" s="27">
        <v>1.2</v>
      </c>
      <c r="AA172" s="22">
        <v>1</v>
      </c>
      <c r="AB172" s="22">
        <v>0.85</v>
      </c>
      <c r="AC172" s="22">
        <v>45</v>
      </c>
    </row>
    <row r="173" spans="1:29" x14ac:dyDescent="0.2">
      <c r="A173" s="25">
        <v>24821.801580365256</v>
      </c>
      <c r="B173" s="26">
        <v>27.920200000000005</v>
      </c>
      <c r="C173" s="26">
        <v>1424.3824378080001</v>
      </c>
      <c r="D173" s="26">
        <f>C173/Table1[[#This Row],[Std. Price ($)]]</f>
        <v>51.016197513198321</v>
      </c>
      <c r="E173" s="22">
        <v>34</v>
      </c>
      <c r="F173" s="22">
        <f t="shared" si="17"/>
        <v>74.8</v>
      </c>
      <c r="G173" s="22">
        <f t="shared" si="18"/>
        <v>74.8</v>
      </c>
      <c r="H173" s="22">
        <f t="shared" si="18"/>
        <v>74.8</v>
      </c>
      <c r="I173" s="22">
        <f t="shared" si="18"/>
        <v>74.8</v>
      </c>
      <c r="J173" s="22">
        <f t="shared" si="18"/>
        <v>74.8</v>
      </c>
      <c r="K173" s="22">
        <f t="shared" si="18"/>
        <v>74.8</v>
      </c>
      <c r="L173" s="22">
        <f t="shared" si="18"/>
        <v>74.8</v>
      </c>
      <c r="M173" s="22">
        <f t="shared" si="18"/>
        <v>74.8</v>
      </c>
      <c r="N173" s="22">
        <f t="shared" si="18"/>
        <v>74.8</v>
      </c>
      <c r="O173" s="22">
        <f t="shared" si="18"/>
        <v>74.8</v>
      </c>
      <c r="P173" s="22">
        <f t="shared" si="18"/>
        <v>74.8</v>
      </c>
      <c r="Q173" s="22">
        <f t="shared" si="18"/>
        <v>74.8</v>
      </c>
      <c r="R173" s="42">
        <f>SUM(Table1[[#This Row],[Oct]:[September]])</f>
        <v>897.5999999999998</v>
      </c>
      <c r="S173" s="38">
        <f t="shared" si="14"/>
        <v>846.58380248680146</v>
      </c>
      <c r="T173" s="37">
        <f>Table1[[#This Row],[Annual Demand]]/365</f>
        <v>2.4591780821917801</v>
      </c>
      <c r="U173" s="37">
        <f>Table1[[#This Row],[Daily Demand]]*Table1[[#This Row],[Lead Time (days)]]</f>
        <v>147.55068493150679</v>
      </c>
      <c r="V173" s="37">
        <f>T173*AB173*SQRT(Table1[[#This Row],[Lead Time (days)]])</f>
        <v>14.47702075168433</v>
      </c>
      <c r="W173" s="37">
        <f t="shared" si="15"/>
        <v>0.8</v>
      </c>
      <c r="X173" s="37">
        <f>Table1[[#This Row],[Demand during Lead Time]]+NORMSINV(W173)*V173</f>
        <v>159.73485299500004</v>
      </c>
      <c r="Y173" s="43">
        <f t="shared" si="16"/>
        <v>4459.8290425910009</v>
      </c>
      <c r="Z173" s="27">
        <v>1.2</v>
      </c>
      <c r="AA173" s="22">
        <v>1</v>
      </c>
      <c r="AB173" s="22">
        <v>0.76</v>
      </c>
      <c r="AC173" s="22">
        <v>60</v>
      </c>
    </row>
    <row r="174" spans="1:29" x14ac:dyDescent="0.2">
      <c r="A174" s="25">
        <v>77724.024424300311</v>
      </c>
      <c r="B174" s="26">
        <v>35.828099999999999</v>
      </c>
      <c r="C174" s="26">
        <v>1109.0082226080001</v>
      </c>
      <c r="D174" s="26">
        <f>C174/Table1[[#This Row],[Std. Price ($)]]</f>
        <v>30.953587340886067</v>
      </c>
      <c r="E174" s="22">
        <v>18</v>
      </c>
      <c r="F174" s="22">
        <f t="shared" si="17"/>
        <v>21.6</v>
      </c>
      <c r="G174" s="22">
        <f t="shared" si="18"/>
        <v>21.6</v>
      </c>
      <c r="H174" s="22">
        <f t="shared" si="18"/>
        <v>21.6</v>
      </c>
      <c r="I174" s="22">
        <f t="shared" si="18"/>
        <v>21.6</v>
      </c>
      <c r="J174" s="22">
        <f t="shared" si="18"/>
        <v>21.6</v>
      </c>
      <c r="K174" s="22">
        <f t="shared" si="18"/>
        <v>21.6</v>
      </c>
      <c r="L174" s="22">
        <f t="shared" si="18"/>
        <v>21.6</v>
      </c>
      <c r="M174" s="22">
        <f t="shared" si="18"/>
        <v>21.6</v>
      </c>
      <c r="N174" s="22">
        <f t="shared" si="18"/>
        <v>21.6</v>
      </c>
      <c r="O174" s="22">
        <f t="shared" si="18"/>
        <v>21.6</v>
      </c>
      <c r="P174" s="22">
        <f t="shared" si="18"/>
        <v>21.6</v>
      </c>
      <c r="Q174" s="22">
        <f t="shared" si="18"/>
        <v>21.6</v>
      </c>
      <c r="R174" s="42">
        <f>SUM(Table1[[#This Row],[Oct]:[September]])</f>
        <v>259.2</v>
      </c>
      <c r="S174" s="38">
        <f t="shared" si="14"/>
        <v>228.24641265911393</v>
      </c>
      <c r="T174" s="37">
        <f>Table1[[#This Row],[Annual Demand]]/365</f>
        <v>0.71013698630136979</v>
      </c>
      <c r="U174" s="37">
        <f>Table1[[#This Row],[Daily Demand]]*Table1[[#This Row],[Lead Time (days)]]</f>
        <v>28.405479452054792</v>
      </c>
      <c r="V174" s="37">
        <f>T174*AB174*SQRT(Table1[[#This Row],[Lead Time (days)]])</f>
        <v>4.1319966024898216</v>
      </c>
      <c r="W174" s="37">
        <f t="shared" si="15"/>
        <v>0.8</v>
      </c>
      <c r="X174" s="37">
        <f>Table1[[#This Row],[Demand during Lead Time]]+NORMSINV(W174)*V174</f>
        <v>31.883055529761368</v>
      </c>
      <c r="Y174" s="43">
        <f t="shared" si="16"/>
        <v>1142.3093018258432</v>
      </c>
      <c r="Z174" s="27">
        <v>0.2</v>
      </c>
      <c r="AA174" s="22">
        <v>1</v>
      </c>
      <c r="AB174" s="22">
        <v>0.92</v>
      </c>
      <c r="AC174" s="22">
        <v>40</v>
      </c>
    </row>
    <row r="175" spans="1:29" x14ac:dyDescent="0.2">
      <c r="A175" s="25">
        <v>17675.740240842362</v>
      </c>
      <c r="B175" s="26">
        <v>6.4685500000000005</v>
      </c>
      <c r="C175" s="26">
        <v>267.34498815771235</v>
      </c>
      <c r="D175" s="26">
        <f>C175/Table1[[#This Row],[Std. Price ($)]]</f>
        <v>41.329971656354566</v>
      </c>
      <c r="E175" s="22">
        <v>18</v>
      </c>
      <c r="F175" s="22">
        <f t="shared" si="17"/>
        <v>45</v>
      </c>
      <c r="G175" s="22">
        <f t="shared" si="18"/>
        <v>45</v>
      </c>
      <c r="H175" s="22">
        <f t="shared" si="18"/>
        <v>45</v>
      </c>
      <c r="I175" s="22">
        <f t="shared" si="18"/>
        <v>45</v>
      </c>
      <c r="J175" s="22">
        <f t="shared" si="18"/>
        <v>45</v>
      </c>
      <c r="K175" s="22">
        <f t="shared" si="18"/>
        <v>45</v>
      </c>
      <c r="L175" s="22">
        <f t="shared" ref="G175:Q198" si="19">$E175+$Z175*$E175</f>
        <v>45</v>
      </c>
      <c r="M175" s="22">
        <f t="shared" si="19"/>
        <v>45</v>
      </c>
      <c r="N175" s="22">
        <f t="shared" si="19"/>
        <v>45</v>
      </c>
      <c r="O175" s="22">
        <f t="shared" si="19"/>
        <v>45</v>
      </c>
      <c r="P175" s="22">
        <f t="shared" si="19"/>
        <v>45</v>
      </c>
      <c r="Q175" s="22">
        <f t="shared" si="19"/>
        <v>45</v>
      </c>
      <c r="R175" s="42">
        <f>SUM(Table1[[#This Row],[Oct]:[September]])</f>
        <v>540</v>
      </c>
      <c r="S175" s="38">
        <f t="shared" si="14"/>
        <v>498.67002834364541</v>
      </c>
      <c r="T175" s="37">
        <f>Table1[[#This Row],[Annual Demand]]/365</f>
        <v>1.4794520547945205</v>
      </c>
      <c r="U175" s="37">
        <f>Table1[[#This Row],[Daily Demand]]*Table1[[#This Row],[Lead Time (days)]]</f>
        <v>73.972602739726028</v>
      </c>
      <c r="V175" s="37">
        <f>T175*AB175*SQRT(Table1[[#This Row],[Lead Time (days)]])</f>
        <v>10.670531919932886</v>
      </c>
      <c r="W175" s="37">
        <f t="shared" si="15"/>
        <v>0.8</v>
      </c>
      <c r="X175" s="37">
        <f>Table1[[#This Row],[Demand during Lead Time]]+NORMSINV(W175)*V175</f>
        <v>82.953148977059101</v>
      </c>
      <c r="Y175" s="43">
        <f t="shared" si="16"/>
        <v>536.58659181555572</v>
      </c>
      <c r="Z175" s="27">
        <v>1.5</v>
      </c>
      <c r="AA175" s="22">
        <v>0.82</v>
      </c>
      <c r="AB175" s="22">
        <v>1.02</v>
      </c>
      <c r="AC175" s="22">
        <v>50</v>
      </c>
    </row>
    <row r="176" spans="1:29" x14ac:dyDescent="0.2">
      <c r="A176" s="25">
        <v>9037.7323035078844</v>
      </c>
      <c r="B176" s="26">
        <v>5.2580000000000009</v>
      </c>
      <c r="C176" s="26">
        <v>1042.3043649158415</v>
      </c>
      <c r="D176" s="26">
        <f>C176/Table1[[#This Row],[Std. Price ($)]]</f>
        <v>198.23209678886292</v>
      </c>
      <c r="E176" s="22">
        <v>58</v>
      </c>
      <c r="F176" s="22">
        <f t="shared" si="17"/>
        <v>17.400000000000006</v>
      </c>
      <c r="G176" s="22">
        <f t="shared" si="19"/>
        <v>17.400000000000006</v>
      </c>
      <c r="H176" s="22">
        <f t="shared" si="19"/>
        <v>17.400000000000006</v>
      </c>
      <c r="I176" s="22">
        <f t="shared" si="19"/>
        <v>17.400000000000006</v>
      </c>
      <c r="J176" s="22">
        <f t="shared" si="19"/>
        <v>17.400000000000006</v>
      </c>
      <c r="K176" s="22">
        <f t="shared" si="19"/>
        <v>17.400000000000006</v>
      </c>
      <c r="L176" s="22">
        <f t="shared" si="19"/>
        <v>17.400000000000006</v>
      </c>
      <c r="M176" s="22">
        <f t="shared" si="19"/>
        <v>17.400000000000006</v>
      </c>
      <c r="N176" s="22">
        <f t="shared" si="19"/>
        <v>17.400000000000006</v>
      </c>
      <c r="O176" s="22">
        <f t="shared" si="19"/>
        <v>17.400000000000006</v>
      </c>
      <c r="P176" s="22">
        <f t="shared" si="19"/>
        <v>17.400000000000006</v>
      </c>
      <c r="Q176" s="22">
        <f t="shared" si="19"/>
        <v>17.400000000000006</v>
      </c>
      <c r="R176" s="42">
        <f>SUM(Table1[[#This Row],[Oct]:[September]])</f>
        <v>208.80000000000007</v>
      </c>
      <c r="S176" s="38">
        <f t="shared" si="14"/>
        <v>10.56790321113715</v>
      </c>
      <c r="T176" s="37">
        <f>Table1[[#This Row],[Annual Demand]]/365</f>
        <v>0.57205479452054808</v>
      </c>
      <c r="U176" s="37">
        <f>Table1[[#This Row],[Daily Demand]]*Table1[[#This Row],[Lead Time (days)]]</f>
        <v>34.323287671232883</v>
      </c>
      <c r="V176" s="37">
        <f>T176*AB176*SQRT(Table1[[#This Row],[Lead Time (days)]])</f>
        <v>4.5197397322842248</v>
      </c>
      <c r="W176" s="37">
        <f t="shared" si="15"/>
        <v>0.8</v>
      </c>
      <c r="X176" s="37">
        <f>Table1[[#This Row],[Demand during Lead Time]]+NORMSINV(W176)*V176</f>
        <v>38.127196600146448</v>
      </c>
      <c r="Y176" s="43">
        <f t="shared" si="16"/>
        <v>200.47279972357006</v>
      </c>
      <c r="Z176" s="27">
        <v>-0.7</v>
      </c>
      <c r="AA176" s="22">
        <v>0.72</v>
      </c>
      <c r="AB176" s="22">
        <v>1.02</v>
      </c>
      <c r="AC176" s="22">
        <v>60</v>
      </c>
    </row>
    <row r="177" spans="1:29" x14ac:dyDescent="0.2">
      <c r="A177" s="25">
        <v>28488.386109303265</v>
      </c>
      <c r="B177" s="26">
        <v>12.793000000000001</v>
      </c>
      <c r="C177" s="26">
        <v>1104.6043408400001</v>
      </c>
      <c r="D177" s="26">
        <f>C177/Table1[[#This Row],[Std. Price ($)]]</f>
        <v>86.344433740326735</v>
      </c>
      <c r="E177" s="22">
        <v>26</v>
      </c>
      <c r="F177" s="22">
        <f t="shared" si="17"/>
        <v>20.8</v>
      </c>
      <c r="G177" s="22">
        <f t="shared" si="19"/>
        <v>20.8</v>
      </c>
      <c r="H177" s="22">
        <f t="shared" si="19"/>
        <v>20.8</v>
      </c>
      <c r="I177" s="22">
        <f t="shared" si="19"/>
        <v>20.8</v>
      </c>
      <c r="J177" s="22">
        <f t="shared" si="19"/>
        <v>20.8</v>
      </c>
      <c r="K177" s="22">
        <f t="shared" si="19"/>
        <v>20.8</v>
      </c>
      <c r="L177" s="22">
        <f t="shared" si="19"/>
        <v>20.8</v>
      </c>
      <c r="M177" s="22">
        <f t="shared" si="19"/>
        <v>20.8</v>
      </c>
      <c r="N177" s="22">
        <f t="shared" si="19"/>
        <v>20.8</v>
      </c>
      <c r="O177" s="22">
        <f t="shared" si="19"/>
        <v>20.8</v>
      </c>
      <c r="P177" s="22">
        <f t="shared" si="19"/>
        <v>20.8</v>
      </c>
      <c r="Q177" s="22">
        <f t="shared" si="19"/>
        <v>20.8</v>
      </c>
      <c r="R177" s="42">
        <f>SUM(Table1[[#This Row],[Oct]:[September]])</f>
        <v>249.60000000000005</v>
      </c>
      <c r="S177" s="38">
        <f t="shared" si="14"/>
        <v>163.25556625967332</v>
      </c>
      <c r="T177" s="37">
        <f>Table1[[#This Row],[Annual Demand]]/365</f>
        <v>0.68383561643835633</v>
      </c>
      <c r="U177" s="37">
        <f>Table1[[#This Row],[Daily Demand]]*Table1[[#This Row],[Lead Time (days)]]</f>
        <v>41.030136986301379</v>
      </c>
      <c r="V177" s="37">
        <f>T177*AB177*SQRT(Table1[[#This Row],[Lead Time (days)]])</f>
        <v>6.03854341514106</v>
      </c>
      <c r="W177" s="37">
        <f t="shared" si="15"/>
        <v>0.8</v>
      </c>
      <c r="X177" s="37">
        <f>Table1[[#This Row],[Demand during Lead Time]]+NORMSINV(W177)*V177</f>
        <v>46.112303344335999</v>
      </c>
      <c r="Y177" s="43">
        <f t="shared" si="16"/>
        <v>589.91469668409047</v>
      </c>
      <c r="Z177" s="27">
        <v>-0.2</v>
      </c>
      <c r="AA177" s="22">
        <v>1</v>
      </c>
      <c r="AB177" s="22">
        <v>1.1399999999999999</v>
      </c>
      <c r="AC177" s="22">
        <v>60</v>
      </c>
    </row>
    <row r="178" spans="1:29" x14ac:dyDescent="0.2">
      <c r="A178" s="25">
        <v>89665.206766228046</v>
      </c>
      <c r="B178" s="26">
        <v>40.986000000000004</v>
      </c>
      <c r="C178" s="26">
        <v>1379.7413882999999</v>
      </c>
      <c r="D178" s="26">
        <f>C178/Table1[[#This Row],[Std. Price ($)]]</f>
        <v>33.663723913043476</v>
      </c>
      <c r="E178" s="22">
        <v>18</v>
      </c>
      <c r="F178" s="22">
        <f t="shared" si="17"/>
        <v>27</v>
      </c>
      <c r="G178" s="22">
        <f t="shared" si="19"/>
        <v>27</v>
      </c>
      <c r="H178" s="22">
        <f t="shared" si="19"/>
        <v>27</v>
      </c>
      <c r="I178" s="22">
        <f t="shared" si="19"/>
        <v>27</v>
      </c>
      <c r="J178" s="22">
        <f t="shared" si="19"/>
        <v>27</v>
      </c>
      <c r="K178" s="22">
        <f t="shared" si="19"/>
        <v>27</v>
      </c>
      <c r="L178" s="22">
        <f t="shared" si="19"/>
        <v>27</v>
      </c>
      <c r="M178" s="22">
        <f t="shared" si="19"/>
        <v>27</v>
      </c>
      <c r="N178" s="22">
        <f t="shared" si="19"/>
        <v>27</v>
      </c>
      <c r="O178" s="22">
        <f t="shared" si="19"/>
        <v>27</v>
      </c>
      <c r="P178" s="22">
        <f t="shared" si="19"/>
        <v>27</v>
      </c>
      <c r="Q178" s="22">
        <f t="shared" si="19"/>
        <v>27</v>
      </c>
      <c r="R178" s="42">
        <f>SUM(Table1[[#This Row],[Oct]:[September]])</f>
        <v>324</v>
      </c>
      <c r="S178" s="38">
        <f t="shared" si="14"/>
        <v>290.3362760869565</v>
      </c>
      <c r="T178" s="37">
        <f>Table1[[#This Row],[Annual Demand]]/365</f>
        <v>0.88767123287671235</v>
      </c>
      <c r="U178" s="37">
        <f>Table1[[#This Row],[Daily Demand]]*Table1[[#This Row],[Lead Time (days)]]</f>
        <v>39.945205479452056</v>
      </c>
      <c r="V178" s="37">
        <f>T178*AB178*SQRT(Table1[[#This Row],[Lead Time (days)]])</f>
        <v>7.741083551695163</v>
      </c>
      <c r="W178" s="37">
        <f t="shared" si="15"/>
        <v>0.8</v>
      </c>
      <c r="X178" s="37">
        <f>Table1[[#This Row],[Demand during Lead Time]]+NORMSINV(W178)*V178</f>
        <v>46.460265767420736</v>
      </c>
      <c r="Y178" s="43">
        <f t="shared" si="16"/>
        <v>1904.2204527435065</v>
      </c>
      <c r="Z178" s="27">
        <v>0.5</v>
      </c>
      <c r="AA178" s="22">
        <v>1</v>
      </c>
      <c r="AB178" s="22">
        <v>1.3</v>
      </c>
      <c r="AC178" s="22">
        <v>45</v>
      </c>
    </row>
    <row r="179" spans="1:29" x14ac:dyDescent="0.2">
      <c r="A179" s="25">
        <v>83959.2123849575</v>
      </c>
      <c r="B179" s="26">
        <v>29.459155000000003</v>
      </c>
      <c r="C179" s="26">
        <v>1181.523193358508</v>
      </c>
      <c r="D179" s="26">
        <f>C179/Table1[[#This Row],[Std. Price ($)]]</f>
        <v>40.107165102274926</v>
      </c>
      <c r="E179" s="22">
        <v>26</v>
      </c>
      <c r="F179" s="22">
        <f t="shared" si="17"/>
        <v>39</v>
      </c>
      <c r="G179" s="22">
        <f t="shared" si="19"/>
        <v>39</v>
      </c>
      <c r="H179" s="22">
        <f t="shared" si="19"/>
        <v>39</v>
      </c>
      <c r="I179" s="22">
        <f t="shared" si="19"/>
        <v>39</v>
      </c>
      <c r="J179" s="22">
        <f t="shared" si="19"/>
        <v>39</v>
      </c>
      <c r="K179" s="22">
        <f t="shared" si="19"/>
        <v>39</v>
      </c>
      <c r="L179" s="22">
        <f t="shared" si="19"/>
        <v>39</v>
      </c>
      <c r="M179" s="22">
        <f t="shared" si="19"/>
        <v>39</v>
      </c>
      <c r="N179" s="22">
        <f t="shared" si="19"/>
        <v>39</v>
      </c>
      <c r="O179" s="22">
        <f t="shared" si="19"/>
        <v>39</v>
      </c>
      <c r="P179" s="22">
        <f t="shared" si="19"/>
        <v>39</v>
      </c>
      <c r="Q179" s="22">
        <f t="shared" si="19"/>
        <v>39</v>
      </c>
      <c r="R179" s="42">
        <f>SUM(Table1[[#This Row],[Oct]:[September]])</f>
        <v>468</v>
      </c>
      <c r="S179" s="38">
        <f t="shared" si="14"/>
        <v>427.89283489772509</v>
      </c>
      <c r="T179" s="37">
        <f>Table1[[#This Row],[Annual Demand]]/365</f>
        <v>1.2821917808219179</v>
      </c>
      <c r="U179" s="37">
        <f>Table1[[#This Row],[Daily Demand]]*Table1[[#This Row],[Lead Time (days)]]</f>
        <v>60.263013698630139</v>
      </c>
      <c r="V179" s="37">
        <f>T179*AB179*SQRT(Table1[[#This Row],[Lead Time (days)]])</f>
        <v>8.7902639807881879</v>
      </c>
      <c r="W179" s="37">
        <f t="shared" si="15"/>
        <v>0.8</v>
      </c>
      <c r="X179" s="37">
        <f>Table1[[#This Row],[Demand during Lead Time]]+NORMSINV(W179)*V179</f>
        <v>67.661086513572656</v>
      </c>
      <c r="Y179" s="43">
        <f t="shared" si="16"/>
        <v>1993.2384350717466</v>
      </c>
      <c r="Z179" s="27">
        <v>0.5</v>
      </c>
      <c r="AA179" s="22">
        <v>0.85</v>
      </c>
      <c r="AB179" s="22">
        <v>1</v>
      </c>
      <c r="AC179" s="22">
        <v>47</v>
      </c>
    </row>
    <row r="180" spans="1:29" x14ac:dyDescent="0.2">
      <c r="A180" s="25">
        <v>3987.356486633309</v>
      </c>
      <c r="B180" s="26">
        <v>81.13600000000001</v>
      </c>
      <c r="C180" s="26">
        <v>4063.7482712475467</v>
      </c>
      <c r="D180" s="26">
        <f>C180/Table1[[#This Row],[Std. Price ($)]]</f>
        <v>50.085637340361195</v>
      </c>
      <c r="E180" s="22">
        <v>34</v>
      </c>
      <c r="F180" s="22">
        <f t="shared" si="17"/>
        <v>13.600000000000001</v>
      </c>
      <c r="G180" s="22">
        <f t="shared" si="19"/>
        <v>13.600000000000001</v>
      </c>
      <c r="H180" s="22">
        <f t="shared" si="19"/>
        <v>13.600000000000001</v>
      </c>
      <c r="I180" s="22">
        <f t="shared" si="19"/>
        <v>13.600000000000001</v>
      </c>
      <c r="J180" s="22">
        <f t="shared" si="19"/>
        <v>13.600000000000001</v>
      </c>
      <c r="K180" s="22">
        <f t="shared" si="19"/>
        <v>13.600000000000001</v>
      </c>
      <c r="L180" s="22">
        <f t="shared" si="19"/>
        <v>13.600000000000001</v>
      </c>
      <c r="M180" s="22">
        <f t="shared" si="19"/>
        <v>13.600000000000001</v>
      </c>
      <c r="N180" s="22">
        <f t="shared" si="19"/>
        <v>13.600000000000001</v>
      </c>
      <c r="O180" s="22">
        <f t="shared" si="19"/>
        <v>13.600000000000001</v>
      </c>
      <c r="P180" s="22">
        <f t="shared" si="19"/>
        <v>13.600000000000001</v>
      </c>
      <c r="Q180" s="22">
        <f t="shared" si="19"/>
        <v>13.600000000000001</v>
      </c>
      <c r="R180" s="42">
        <f>SUM(Table1[[#This Row],[Oct]:[September]])</f>
        <v>163.19999999999996</v>
      </c>
      <c r="S180" s="38">
        <f t="shared" si="14"/>
        <v>113.11436265963877</v>
      </c>
      <c r="T180" s="37">
        <f>Table1[[#This Row],[Annual Demand]]/365</f>
        <v>0.44712328767123277</v>
      </c>
      <c r="U180" s="37">
        <f>Table1[[#This Row],[Daily Demand]]*Table1[[#This Row],[Lead Time (days)]]</f>
        <v>20.567671232876709</v>
      </c>
      <c r="V180" s="37">
        <f>T180*AB180*SQRT(Table1[[#This Row],[Lead Time (days)]])</f>
        <v>2.3350540136971327</v>
      </c>
      <c r="W180" s="37">
        <f t="shared" si="15"/>
        <v>0.8</v>
      </c>
      <c r="X180" s="37">
        <f>Table1[[#This Row],[Demand during Lead Time]]+NORMSINV(W180)*V180</f>
        <v>22.532902272343875</v>
      </c>
      <c r="Y180" s="43">
        <f t="shared" si="16"/>
        <v>1828.229558768893</v>
      </c>
      <c r="Z180" s="27">
        <v>-0.6</v>
      </c>
      <c r="AA180" s="22">
        <v>0.71</v>
      </c>
      <c r="AB180" s="22">
        <v>0.77</v>
      </c>
      <c r="AC180" s="22">
        <v>46</v>
      </c>
    </row>
    <row r="181" spans="1:29" x14ac:dyDescent="0.2">
      <c r="A181" s="25">
        <v>10364.086442067477</v>
      </c>
      <c r="B181" s="26">
        <v>22.407000000000004</v>
      </c>
      <c r="C181" s="26">
        <v>1117.3748869458748</v>
      </c>
      <c r="D181" s="26">
        <f>C181/Table1[[#This Row],[Std. Price ($)]]</f>
        <v>49.867223945457873</v>
      </c>
      <c r="E181" s="22">
        <v>26</v>
      </c>
      <c r="F181" s="22">
        <f t="shared" si="17"/>
        <v>65</v>
      </c>
      <c r="G181" s="22">
        <f t="shared" si="19"/>
        <v>65</v>
      </c>
      <c r="H181" s="22">
        <f t="shared" si="19"/>
        <v>65</v>
      </c>
      <c r="I181" s="22">
        <f t="shared" si="19"/>
        <v>65</v>
      </c>
      <c r="J181" s="22">
        <f t="shared" si="19"/>
        <v>65</v>
      </c>
      <c r="K181" s="22">
        <f t="shared" si="19"/>
        <v>65</v>
      </c>
      <c r="L181" s="22">
        <f t="shared" si="19"/>
        <v>65</v>
      </c>
      <c r="M181" s="22">
        <f t="shared" si="19"/>
        <v>65</v>
      </c>
      <c r="N181" s="22">
        <f t="shared" si="19"/>
        <v>65</v>
      </c>
      <c r="O181" s="22">
        <f t="shared" si="19"/>
        <v>65</v>
      </c>
      <c r="P181" s="22">
        <f t="shared" si="19"/>
        <v>65</v>
      </c>
      <c r="Q181" s="22">
        <f t="shared" si="19"/>
        <v>65</v>
      </c>
      <c r="R181" s="42">
        <f>SUM(Table1[[#This Row],[Oct]:[September]])</f>
        <v>780</v>
      </c>
      <c r="S181" s="38">
        <f t="shared" si="14"/>
        <v>730.13277605454209</v>
      </c>
      <c r="T181" s="37">
        <f>Table1[[#This Row],[Annual Demand]]/365</f>
        <v>2.1369863013698631</v>
      </c>
      <c r="U181" s="37">
        <f>Table1[[#This Row],[Daily Demand]]*Table1[[#This Row],[Lead Time (days)]]</f>
        <v>128.21917808219177</v>
      </c>
      <c r="V181" s="37">
        <f>T181*AB181*SQRT(Table1[[#This Row],[Lead Time (days)]])</f>
        <v>15.559843229804265</v>
      </c>
      <c r="W181" s="37">
        <f t="shared" si="15"/>
        <v>0.8</v>
      </c>
      <c r="X181" s="37">
        <f>Table1[[#This Row],[Demand during Lead Time]]+NORMSINV(W181)*V181</f>
        <v>141.3146725354608</v>
      </c>
      <c r="Y181" s="43">
        <f t="shared" si="16"/>
        <v>3166.4378675020707</v>
      </c>
      <c r="Z181" s="27">
        <v>1.5</v>
      </c>
      <c r="AA181" s="22">
        <v>0.75</v>
      </c>
      <c r="AB181" s="22">
        <v>0.94</v>
      </c>
      <c r="AC181" s="22">
        <v>60</v>
      </c>
    </row>
    <row r="182" spans="1:29" x14ac:dyDescent="0.2">
      <c r="A182" s="25">
        <v>35265.162221034952</v>
      </c>
      <c r="B182" s="26">
        <v>362.01000000000005</v>
      </c>
      <c r="C182" s="26">
        <v>79471.229581333348</v>
      </c>
      <c r="D182" s="26">
        <f>C182/Table1[[#This Row],[Std. Price ($)]]</f>
        <v>219.52771907221717</v>
      </c>
      <c r="E182" s="22">
        <v>34</v>
      </c>
      <c r="F182" s="22">
        <f t="shared" si="17"/>
        <v>13.600000000000001</v>
      </c>
      <c r="G182" s="22">
        <f t="shared" si="19"/>
        <v>13.600000000000001</v>
      </c>
      <c r="H182" s="22">
        <f t="shared" si="19"/>
        <v>13.600000000000001</v>
      </c>
      <c r="I182" s="22">
        <f t="shared" si="19"/>
        <v>13.600000000000001</v>
      </c>
      <c r="J182" s="22">
        <f t="shared" si="19"/>
        <v>13.600000000000001</v>
      </c>
      <c r="K182" s="22">
        <f t="shared" si="19"/>
        <v>13.600000000000001</v>
      </c>
      <c r="L182" s="22">
        <f t="shared" si="19"/>
        <v>13.600000000000001</v>
      </c>
      <c r="M182" s="22">
        <f t="shared" si="19"/>
        <v>13.600000000000001</v>
      </c>
      <c r="N182" s="22">
        <f t="shared" si="19"/>
        <v>13.600000000000001</v>
      </c>
      <c r="O182" s="22">
        <f t="shared" si="19"/>
        <v>13.600000000000001</v>
      </c>
      <c r="P182" s="22">
        <f t="shared" si="19"/>
        <v>13.600000000000001</v>
      </c>
      <c r="Q182" s="22">
        <f t="shared" si="19"/>
        <v>13.600000000000001</v>
      </c>
      <c r="R182" s="42">
        <f>SUM(Table1[[#This Row],[Oct]:[September]])</f>
        <v>163.19999999999996</v>
      </c>
      <c r="S182" s="38">
        <f t="shared" si="14"/>
        <v>-56.327719072217207</v>
      </c>
      <c r="T182" s="37">
        <f>Table1[[#This Row],[Annual Demand]]/365</f>
        <v>0.44712328767123277</v>
      </c>
      <c r="U182" s="37">
        <f>Table1[[#This Row],[Daily Demand]]*Table1[[#This Row],[Lead Time (days)]]</f>
        <v>78.246575342465732</v>
      </c>
      <c r="V182" s="37">
        <f>T182*AB182*SQRT(Table1[[#This Row],[Lead Time (days)]])</f>
        <v>5.6782897179056357</v>
      </c>
      <c r="W182" s="37">
        <f t="shared" si="15"/>
        <v>0.8</v>
      </c>
      <c r="X182" s="37">
        <f>Table1[[#This Row],[Demand during Lead Time]]+NORMSINV(W182)*V182</f>
        <v>83.025544539433866</v>
      </c>
      <c r="Y182" s="43">
        <f t="shared" si="16"/>
        <v>0</v>
      </c>
      <c r="Z182" s="27">
        <v>-0.6</v>
      </c>
      <c r="AA182" s="22">
        <v>1</v>
      </c>
      <c r="AB182" s="22">
        <v>0.96</v>
      </c>
      <c r="AC182" s="22">
        <v>175</v>
      </c>
    </row>
    <row r="183" spans="1:29" x14ac:dyDescent="0.2">
      <c r="A183" s="25">
        <v>38589.667801151205</v>
      </c>
      <c r="B183" s="26">
        <v>130.35000000000002</v>
      </c>
      <c r="C183" s="26">
        <v>16916.848344000005</v>
      </c>
      <c r="D183" s="26">
        <f>C183/Table1[[#This Row],[Std. Price ($)]]</f>
        <v>129.78019443037977</v>
      </c>
      <c r="E183" s="22">
        <v>18</v>
      </c>
      <c r="F183" s="22">
        <f t="shared" si="17"/>
        <v>27</v>
      </c>
      <c r="G183" s="22">
        <f t="shared" si="19"/>
        <v>27</v>
      </c>
      <c r="H183" s="22">
        <f t="shared" si="19"/>
        <v>27</v>
      </c>
      <c r="I183" s="22">
        <f t="shared" si="19"/>
        <v>27</v>
      </c>
      <c r="J183" s="22">
        <f t="shared" si="19"/>
        <v>27</v>
      </c>
      <c r="K183" s="22">
        <f t="shared" si="19"/>
        <v>27</v>
      </c>
      <c r="L183" s="22">
        <f t="shared" si="19"/>
        <v>27</v>
      </c>
      <c r="M183" s="22">
        <f t="shared" si="19"/>
        <v>27</v>
      </c>
      <c r="N183" s="22">
        <f t="shared" si="19"/>
        <v>27</v>
      </c>
      <c r="O183" s="22">
        <f t="shared" si="19"/>
        <v>27</v>
      </c>
      <c r="P183" s="22">
        <f t="shared" si="19"/>
        <v>27</v>
      </c>
      <c r="Q183" s="22">
        <f t="shared" si="19"/>
        <v>27</v>
      </c>
      <c r="R183" s="42">
        <f>SUM(Table1[[#This Row],[Oct]:[September]])</f>
        <v>324</v>
      </c>
      <c r="S183" s="38">
        <f t="shared" si="14"/>
        <v>194.21980556962023</v>
      </c>
      <c r="T183" s="37">
        <f>Table1[[#This Row],[Annual Demand]]/365</f>
        <v>0.88767123287671235</v>
      </c>
      <c r="U183" s="37">
        <f>Table1[[#This Row],[Daily Demand]]*Table1[[#This Row],[Lead Time (days)]]</f>
        <v>106.52054794520548</v>
      </c>
      <c r="V183" s="37">
        <f>T183*AB183*SQRT(Table1[[#This Row],[Lead Time (days)]])</f>
        <v>15.169363806323899</v>
      </c>
      <c r="W183" s="37">
        <f t="shared" si="15"/>
        <v>0.95</v>
      </c>
      <c r="X183" s="37">
        <f>Table1[[#This Row],[Demand during Lead Time]]+NORMSINV(W183)*V183</f>
        <v>131.47193102058372</v>
      </c>
      <c r="Y183" s="43">
        <f t="shared" si="16"/>
        <v>17137.366208533091</v>
      </c>
      <c r="Z183" s="27">
        <v>0.5</v>
      </c>
      <c r="AA183" s="22">
        <v>1</v>
      </c>
      <c r="AB183" s="22">
        <v>1.56</v>
      </c>
      <c r="AC183" s="22">
        <v>120</v>
      </c>
    </row>
    <row r="184" spans="1:29" x14ac:dyDescent="0.2">
      <c r="A184" s="25">
        <v>49890.046758825054</v>
      </c>
      <c r="B184" s="26">
        <v>26.3032</v>
      </c>
      <c r="C184" s="26">
        <v>6045.6293125631073</v>
      </c>
      <c r="D184" s="26">
        <f>C184/Table1[[#This Row],[Std. Price ($)]]</f>
        <v>229.84387118537316</v>
      </c>
      <c r="E184" s="22">
        <v>66</v>
      </c>
      <c r="F184" s="22">
        <f t="shared" si="17"/>
        <v>52.8</v>
      </c>
      <c r="G184" s="22">
        <f t="shared" si="19"/>
        <v>52.8</v>
      </c>
      <c r="H184" s="22">
        <f t="shared" si="19"/>
        <v>52.8</v>
      </c>
      <c r="I184" s="22">
        <f t="shared" si="19"/>
        <v>52.8</v>
      </c>
      <c r="J184" s="22">
        <f t="shared" si="19"/>
        <v>52.8</v>
      </c>
      <c r="K184" s="22">
        <f t="shared" si="19"/>
        <v>52.8</v>
      </c>
      <c r="L184" s="22">
        <f t="shared" si="19"/>
        <v>52.8</v>
      </c>
      <c r="M184" s="22">
        <f t="shared" si="19"/>
        <v>52.8</v>
      </c>
      <c r="N184" s="22">
        <f t="shared" si="19"/>
        <v>52.8</v>
      </c>
      <c r="O184" s="22">
        <f t="shared" si="19"/>
        <v>52.8</v>
      </c>
      <c r="P184" s="22">
        <f t="shared" si="19"/>
        <v>52.8</v>
      </c>
      <c r="Q184" s="22">
        <f t="shared" si="19"/>
        <v>52.8</v>
      </c>
      <c r="R184" s="42">
        <f>SUM(Table1[[#This Row],[Oct]:[September]])</f>
        <v>633.59999999999991</v>
      </c>
      <c r="S184" s="38">
        <f t="shared" si="14"/>
        <v>403.75612881462678</v>
      </c>
      <c r="T184" s="37">
        <f>Table1[[#This Row],[Annual Demand]]/365</f>
        <v>1.735890410958904</v>
      </c>
      <c r="U184" s="37">
        <f>Table1[[#This Row],[Daily Demand]]*Table1[[#This Row],[Lead Time (days)]]</f>
        <v>173.58904109589039</v>
      </c>
      <c r="V184" s="37">
        <f>T184*AB184*SQRT(Table1[[#This Row],[Lead Time (days)]])</f>
        <v>14.755068493150683</v>
      </c>
      <c r="W184" s="37">
        <f t="shared" si="15"/>
        <v>0.8</v>
      </c>
      <c r="X184" s="37">
        <f>Table1[[#This Row],[Demand during Lead Time]]+NORMSINV(W184)*V184</f>
        <v>186.00722004254871</v>
      </c>
      <c r="Y184" s="43">
        <f t="shared" si="16"/>
        <v>4892.5851102231672</v>
      </c>
      <c r="Z184" s="27">
        <v>-0.2</v>
      </c>
      <c r="AA184" s="22">
        <v>0.82</v>
      </c>
      <c r="AB184" s="22">
        <v>0.85</v>
      </c>
      <c r="AC184" s="22">
        <v>100</v>
      </c>
    </row>
    <row r="185" spans="1:29" x14ac:dyDescent="0.2">
      <c r="A185" s="25">
        <v>49717.446591752116</v>
      </c>
      <c r="B185" s="26">
        <v>21.766800000000003</v>
      </c>
      <c r="C185" s="26">
        <v>4519.3679931840015</v>
      </c>
      <c r="D185" s="26">
        <f>C185/Table1[[#This Row],[Std. Price ($)]]</f>
        <v>207.626660473014</v>
      </c>
      <c r="E185" s="22">
        <v>66</v>
      </c>
      <c r="F185" s="22">
        <f t="shared" si="17"/>
        <v>99</v>
      </c>
      <c r="G185" s="22">
        <f t="shared" si="19"/>
        <v>99</v>
      </c>
      <c r="H185" s="22">
        <f t="shared" si="19"/>
        <v>99</v>
      </c>
      <c r="I185" s="22">
        <f t="shared" si="19"/>
        <v>99</v>
      </c>
      <c r="J185" s="22">
        <f t="shared" si="19"/>
        <v>99</v>
      </c>
      <c r="K185" s="22">
        <f t="shared" si="19"/>
        <v>99</v>
      </c>
      <c r="L185" s="22">
        <f t="shared" si="19"/>
        <v>99</v>
      </c>
      <c r="M185" s="22">
        <f t="shared" si="19"/>
        <v>99</v>
      </c>
      <c r="N185" s="22">
        <f t="shared" si="19"/>
        <v>99</v>
      </c>
      <c r="O185" s="22">
        <f t="shared" si="19"/>
        <v>99</v>
      </c>
      <c r="P185" s="22">
        <f t="shared" si="19"/>
        <v>99</v>
      </c>
      <c r="Q185" s="22">
        <f t="shared" si="19"/>
        <v>99</v>
      </c>
      <c r="R185" s="42">
        <f>SUM(Table1[[#This Row],[Oct]:[September]])</f>
        <v>1188</v>
      </c>
      <c r="S185" s="38">
        <f t="shared" si="14"/>
        <v>980.373339526986</v>
      </c>
      <c r="T185" s="37">
        <f>Table1[[#This Row],[Annual Demand]]/365</f>
        <v>3.2547945205479452</v>
      </c>
      <c r="U185" s="37">
        <f>Table1[[#This Row],[Daily Demand]]*Table1[[#This Row],[Lead Time (days)]]</f>
        <v>195.2876712328767</v>
      </c>
      <c r="V185" s="37">
        <f>T185*AB185*SQRT(Table1[[#This Row],[Lead Time (days)]])</f>
        <v>33.27921952980067</v>
      </c>
      <c r="W185" s="37">
        <f t="shared" si="15"/>
        <v>0.8</v>
      </c>
      <c r="X185" s="37">
        <f>Table1[[#This Row],[Demand during Lead Time]]+NORMSINV(W185)*V185</f>
        <v>223.29616902589137</v>
      </c>
      <c r="Y185" s="43">
        <f t="shared" si="16"/>
        <v>4860.4430519527732</v>
      </c>
      <c r="Z185" s="27">
        <v>0.5</v>
      </c>
      <c r="AA185" s="22">
        <v>1</v>
      </c>
      <c r="AB185" s="22">
        <v>1.32</v>
      </c>
      <c r="AC185" s="22">
        <v>60</v>
      </c>
    </row>
    <row r="186" spans="1:29" x14ac:dyDescent="0.2">
      <c r="A186" s="25">
        <v>91537.483386581618</v>
      </c>
      <c r="B186" s="26">
        <v>5.7976710000000002</v>
      </c>
      <c r="C186" s="26">
        <v>1186.6426199289569</v>
      </c>
      <c r="D186" s="26">
        <f>C186/Table1[[#This Row],[Std. Price ($)]]</f>
        <v>204.675743057679</v>
      </c>
      <c r="E186" s="22">
        <v>26</v>
      </c>
      <c r="F186" s="22">
        <f t="shared" si="17"/>
        <v>39</v>
      </c>
      <c r="G186" s="22">
        <f t="shared" si="19"/>
        <v>39</v>
      </c>
      <c r="H186" s="22">
        <f t="shared" si="19"/>
        <v>39</v>
      </c>
      <c r="I186" s="22">
        <f t="shared" si="19"/>
        <v>39</v>
      </c>
      <c r="J186" s="22">
        <f t="shared" si="19"/>
        <v>39</v>
      </c>
      <c r="K186" s="22">
        <f t="shared" si="19"/>
        <v>39</v>
      </c>
      <c r="L186" s="22">
        <f t="shared" si="19"/>
        <v>39</v>
      </c>
      <c r="M186" s="22">
        <f t="shared" si="19"/>
        <v>39</v>
      </c>
      <c r="N186" s="22">
        <f t="shared" si="19"/>
        <v>39</v>
      </c>
      <c r="O186" s="22">
        <f t="shared" si="19"/>
        <v>39</v>
      </c>
      <c r="P186" s="22">
        <f t="shared" si="19"/>
        <v>39</v>
      </c>
      <c r="Q186" s="22">
        <f t="shared" si="19"/>
        <v>39</v>
      </c>
      <c r="R186" s="42">
        <f>SUM(Table1[[#This Row],[Oct]:[September]])</f>
        <v>468</v>
      </c>
      <c r="S186" s="38">
        <f t="shared" si="14"/>
        <v>263.32425694232097</v>
      </c>
      <c r="T186" s="37">
        <f>Table1[[#This Row],[Annual Demand]]/365</f>
        <v>1.2821917808219179</v>
      </c>
      <c r="U186" s="37">
        <f>Table1[[#This Row],[Daily Demand]]*Table1[[#This Row],[Lead Time (days)]]</f>
        <v>198.73972602739727</v>
      </c>
      <c r="V186" s="37">
        <f>T186*AB186*SQRT(Table1[[#This Row],[Lead Time (days)]])</f>
        <v>15.005369400403298</v>
      </c>
      <c r="W186" s="37">
        <f t="shared" si="15"/>
        <v>0.8</v>
      </c>
      <c r="X186" s="37">
        <f>Table1[[#This Row],[Demand during Lead Time]]+NORMSINV(W186)*V186</f>
        <v>211.36856353238196</v>
      </c>
      <c r="Y186" s="43">
        <f t="shared" si="16"/>
        <v>1225.4453911033486</v>
      </c>
      <c r="Z186" s="27">
        <v>0.5</v>
      </c>
      <c r="AA186" s="22">
        <v>1</v>
      </c>
      <c r="AB186" s="22">
        <v>0.94</v>
      </c>
      <c r="AC186" s="22">
        <v>155</v>
      </c>
    </row>
    <row r="187" spans="1:29" x14ac:dyDescent="0.2">
      <c r="A187" s="25">
        <v>66633.489376215337</v>
      </c>
      <c r="B187" s="26">
        <v>139.3854</v>
      </c>
      <c r="C187" s="26">
        <v>2288.6134142036844</v>
      </c>
      <c r="D187" s="26">
        <f>C187/Table1[[#This Row],[Std. Price ($)]]</f>
        <v>16.419319485424474</v>
      </c>
      <c r="E187" s="22">
        <v>34</v>
      </c>
      <c r="F187" s="22">
        <f t="shared" si="17"/>
        <v>61.2</v>
      </c>
      <c r="G187" s="22">
        <f t="shared" si="19"/>
        <v>61.2</v>
      </c>
      <c r="H187" s="22">
        <f t="shared" si="19"/>
        <v>61.2</v>
      </c>
      <c r="I187" s="22">
        <f t="shared" si="19"/>
        <v>61.2</v>
      </c>
      <c r="J187" s="22">
        <f t="shared" si="19"/>
        <v>61.2</v>
      </c>
      <c r="K187" s="22">
        <f t="shared" si="19"/>
        <v>61.2</v>
      </c>
      <c r="L187" s="22">
        <f t="shared" si="19"/>
        <v>61.2</v>
      </c>
      <c r="M187" s="22">
        <f t="shared" si="19"/>
        <v>61.2</v>
      </c>
      <c r="N187" s="22">
        <f t="shared" si="19"/>
        <v>61.2</v>
      </c>
      <c r="O187" s="22">
        <f t="shared" si="19"/>
        <v>61.2</v>
      </c>
      <c r="P187" s="22">
        <f t="shared" si="19"/>
        <v>61.2</v>
      </c>
      <c r="Q187" s="22">
        <f t="shared" si="19"/>
        <v>61.2</v>
      </c>
      <c r="R187" s="42">
        <f>SUM(Table1[[#This Row],[Oct]:[September]])</f>
        <v>734.40000000000009</v>
      </c>
      <c r="S187" s="38">
        <f t="shared" si="14"/>
        <v>717.98068051457562</v>
      </c>
      <c r="T187" s="37">
        <f>Table1[[#This Row],[Annual Demand]]/365</f>
        <v>2.012054794520548</v>
      </c>
      <c r="U187" s="37">
        <f>Table1[[#This Row],[Daily Demand]]*Table1[[#This Row],[Lead Time (days)]]</f>
        <v>28.168767123287672</v>
      </c>
      <c r="V187" s="37">
        <f>T187*AB187*SQRT(Table1[[#This Row],[Lead Time (days)]])</f>
        <v>6.5497251255252076</v>
      </c>
      <c r="W187" s="37">
        <f t="shared" si="15"/>
        <v>0.8</v>
      </c>
      <c r="X187" s="37">
        <f>Table1[[#This Row],[Demand during Lead Time]]+NORMSINV(W187)*V187</f>
        <v>33.681154862995712</v>
      </c>
      <c r="Y187" s="43">
        <f t="shared" si="16"/>
        <v>4694.661243040603</v>
      </c>
      <c r="Z187" s="27">
        <v>0.8</v>
      </c>
      <c r="AA187" s="22">
        <v>0.8</v>
      </c>
      <c r="AB187" s="22">
        <v>0.87</v>
      </c>
      <c r="AC187" s="22">
        <v>14</v>
      </c>
    </row>
    <row r="188" spans="1:29" x14ac:dyDescent="0.2">
      <c r="A188" s="25">
        <v>80260.115753944425</v>
      </c>
      <c r="B188" s="26">
        <v>16.613223000000001</v>
      </c>
      <c r="C188" s="26">
        <v>3900</v>
      </c>
      <c r="D188" s="26">
        <f>C188/Table1[[#This Row],[Std. Price ($)]]</f>
        <v>234.75276290458507</v>
      </c>
      <c r="E188" s="22">
        <v>26</v>
      </c>
      <c r="F188" s="22">
        <f t="shared" si="17"/>
        <v>7.8000000000000007</v>
      </c>
      <c r="G188" s="22">
        <f t="shared" si="19"/>
        <v>7.8000000000000007</v>
      </c>
      <c r="H188" s="22">
        <f t="shared" si="19"/>
        <v>7.8000000000000007</v>
      </c>
      <c r="I188" s="22">
        <f t="shared" si="19"/>
        <v>7.8000000000000007</v>
      </c>
      <c r="J188" s="22">
        <f t="shared" si="19"/>
        <v>7.8000000000000007</v>
      </c>
      <c r="K188" s="22">
        <f t="shared" si="19"/>
        <v>7.8000000000000007</v>
      </c>
      <c r="L188" s="22">
        <f t="shared" si="19"/>
        <v>7.8000000000000007</v>
      </c>
      <c r="M188" s="22">
        <f t="shared" si="19"/>
        <v>7.8000000000000007</v>
      </c>
      <c r="N188" s="22">
        <f t="shared" si="19"/>
        <v>7.8000000000000007</v>
      </c>
      <c r="O188" s="22">
        <f t="shared" si="19"/>
        <v>7.8000000000000007</v>
      </c>
      <c r="P188" s="22">
        <f t="shared" si="19"/>
        <v>7.8000000000000007</v>
      </c>
      <c r="Q188" s="22">
        <f t="shared" si="19"/>
        <v>7.8000000000000007</v>
      </c>
      <c r="R188" s="42">
        <f>SUM(Table1[[#This Row],[Oct]:[September]])</f>
        <v>93.59999999999998</v>
      </c>
      <c r="S188" s="38">
        <f t="shared" si="14"/>
        <v>-141.15276290458507</v>
      </c>
      <c r="T188" s="37">
        <f>Table1[[#This Row],[Annual Demand]]/365</f>
        <v>0.25643835616438349</v>
      </c>
      <c r="U188" s="37">
        <f>Table1[[#This Row],[Daily Demand]]*Table1[[#This Row],[Lead Time (days)]]</f>
        <v>7.1802739726027376</v>
      </c>
      <c r="V188" s="37">
        <f>T188*AB188*SQRT(Table1[[#This Row],[Lead Time (days)]])</f>
        <v>0.9905692908625825</v>
      </c>
      <c r="W188" s="37">
        <f t="shared" si="15"/>
        <v>0.8</v>
      </c>
      <c r="X188" s="37">
        <f>Table1[[#This Row],[Demand during Lead Time]]+NORMSINV(W188)*V188</f>
        <v>8.0139581211179518</v>
      </c>
      <c r="Y188" s="43">
        <f t="shared" si="16"/>
        <v>0</v>
      </c>
      <c r="Z188" s="27">
        <v>-0.7</v>
      </c>
      <c r="AA188" s="22">
        <v>0.8</v>
      </c>
      <c r="AB188" s="22">
        <v>0.73</v>
      </c>
      <c r="AC188" s="22">
        <v>28</v>
      </c>
    </row>
    <row r="189" spans="1:29" x14ac:dyDescent="0.2">
      <c r="A189" s="25">
        <v>58470.647159984379</v>
      </c>
      <c r="B189" s="26">
        <v>52.520160000000004</v>
      </c>
      <c r="C189" s="26">
        <v>1195.0158776371202</v>
      </c>
      <c r="D189" s="26">
        <f>C189/Table1[[#This Row],[Std. Price ($)]]</f>
        <v>22.753469860661507</v>
      </c>
      <c r="E189" s="22">
        <v>42</v>
      </c>
      <c r="F189" s="22">
        <f t="shared" si="17"/>
        <v>37.799999999999997</v>
      </c>
      <c r="G189" s="22">
        <f t="shared" si="19"/>
        <v>37.799999999999997</v>
      </c>
      <c r="H189" s="22">
        <f t="shared" si="19"/>
        <v>37.799999999999997</v>
      </c>
      <c r="I189" s="22">
        <f t="shared" si="19"/>
        <v>37.799999999999997</v>
      </c>
      <c r="J189" s="22">
        <f t="shared" si="19"/>
        <v>37.799999999999997</v>
      </c>
      <c r="K189" s="22">
        <f t="shared" si="19"/>
        <v>37.799999999999997</v>
      </c>
      <c r="L189" s="22">
        <f t="shared" si="19"/>
        <v>37.799999999999997</v>
      </c>
      <c r="M189" s="22">
        <f t="shared" si="19"/>
        <v>37.799999999999997</v>
      </c>
      <c r="N189" s="22">
        <f t="shared" si="19"/>
        <v>37.799999999999997</v>
      </c>
      <c r="O189" s="22">
        <f t="shared" si="19"/>
        <v>37.799999999999997</v>
      </c>
      <c r="P189" s="22">
        <f t="shared" si="19"/>
        <v>37.799999999999997</v>
      </c>
      <c r="Q189" s="22">
        <f t="shared" si="19"/>
        <v>37.799999999999997</v>
      </c>
      <c r="R189" s="42">
        <f>SUM(Table1[[#This Row],[Oct]:[September]])</f>
        <v>453.60000000000008</v>
      </c>
      <c r="S189" s="38">
        <f t="shared" si="14"/>
        <v>430.8465301393386</v>
      </c>
      <c r="T189" s="37">
        <f>Table1[[#This Row],[Annual Demand]]/365</f>
        <v>1.2427397260273976</v>
      </c>
      <c r="U189" s="37">
        <f>Table1[[#This Row],[Daily Demand]]*Table1[[#This Row],[Lead Time (days)]]</f>
        <v>19.883835616438361</v>
      </c>
      <c r="V189" s="37">
        <f>T189*AB189*SQRT(Table1[[#This Row],[Lead Time (days)]])</f>
        <v>5.2692164383561657</v>
      </c>
      <c r="W189" s="37">
        <f t="shared" si="15"/>
        <v>0.8</v>
      </c>
      <c r="X189" s="37">
        <f>Table1[[#This Row],[Demand during Lead Time]]+NORMSINV(W189)*V189</f>
        <v>24.318520055250357</v>
      </c>
      <c r="Y189" s="43">
        <f t="shared" si="16"/>
        <v>1277.2125642649576</v>
      </c>
      <c r="Z189" s="27">
        <v>-0.1</v>
      </c>
      <c r="AA189" s="22">
        <v>1</v>
      </c>
      <c r="AB189" s="22">
        <v>1.06</v>
      </c>
      <c r="AC189" s="22">
        <v>16</v>
      </c>
    </row>
    <row r="190" spans="1:29" x14ac:dyDescent="0.2">
      <c r="A190" s="25">
        <v>89321.960506784846</v>
      </c>
      <c r="B190" s="26">
        <v>201.19000000000003</v>
      </c>
      <c r="C190" s="26">
        <v>8404.7450646133348</v>
      </c>
      <c r="D190" s="26">
        <f>C190/Table1[[#This Row],[Std. Price ($)]]</f>
        <v>41.775163102606165</v>
      </c>
      <c r="E190" s="22">
        <v>34</v>
      </c>
      <c r="F190" s="22">
        <f t="shared" si="17"/>
        <v>74.8</v>
      </c>
      <c r="G190" s="22">
        <f t="shared" si="19"/>
        <v>74.8</v>
      </c>
      <c r="H190" s="22">
        <f t="shared" si="19"/>
        <v>74.8</v>
      </c>
      <c r="I190" s="22">
        <f t="shared" si="19"/>
        <v>74.8</v>
      </c>
      <c r="J190" s="22">
        <f t="shared" si="19"/>
        <v>74.8</v>
      </c>
      <c r="K190" s="22">
        <f t="shared" si="19"/>
        <v>74.8</v>
      </c>
      <c r="L190" s="22">
        <f t="shared" si="19"/>
        <v>74.8</v>
      </c>
      <c r="M190" s="22">
        <f t="shared" si="19"/>
        <v>74.8</v>
      </c>
      <c r="N190" s="22">
        <f t="shared" si="19"/>
        <v>74.8</v>
      </c>
      <c r="O190" s="22">
        <f t="shared" si="19"/>
        <v>74.8</v>
      </c>
      <c r="P190" s="22">
        <f t="shared" si="19"/>
        <v>74.8</v>
      </c>
      <c r="Q190" s="22">
        <f t="shared" si="19"/>
        <v>74.8</v>
      </c>
      <c r="R190" s="42">
        <f>SUM(Table1[[#This Row],[Oct]:[September]])</f>
        <v>897.5999999999998</v>
      </c>
      <c r="S190" s="38">
        <f t="shared" si="14"/>
        <v>855.82483689739365</v>
      </c>
      <c r="T190" s="37">
        <f>Table1[[#This Row],[Annual Demand]]/365</f>
        <v>2.4591780821917801</v>
      </c>
      <c r="U190" s="37">
        <f>Table1[[#This Row],[Daily Demand]]*Table1[[#This Row],[Lead Time (days)]]</f>
        <v>68.856986301369844</v>
      </c>
      <c r="V190" s="37">
        <f>T190*AB190*SQRT(Table1[[#This Row],[Lead Time (days)]])</f>
        <v>14.834531888028474</v>
      </c>
      <c r="W190" s="37">
        <f t="shared" si="15"/>
        <v>0.8</v>
      </c>
      <c r="X190" s="37">
        <f>Table1[[#This Row],[Demand during Lead Time]]+NORMSINV(W190)*V190</f>
        <v>81.342043328449108</v>
      </c>
      <c r="Y190" s="43">
        <f t="shared" si="16"/>
        <v>16365.205697250678</v>
      </c>
      <c r="Z190" s="27">
        <v>1.2</v>
      </c>
      <c r="AA190" s="22">
        <v>1</v>
      </c>
      <c r="AB190" s="22">
        <v>1.1399999999999999</v>
      </c>
      <c r="AC190" s="22">
        <v>28</v>
      </c>
    </row>
    <row r="191" spans="1:29" x14ac:dyDescent="0.2">
      <c r="A191" s="25">
        <v>36242.589209589147</v>
      </c>
      <c r="B191" s="26">
        <v>8.3544999999999998</v>
      </c>
      <c r="C191" s="26">
        <v>1031.9201734380001</v>
      </c>
      <c r="D191" s="26">
        <f>C191/Table1[[#This Row],[Std. Price ($)]]</f>
        <v>123.51668842396315</v>
      </c>
      <c r="E191" s="22">
        <v>82</v>
      </c>
      <c r="F191" s="22">
        <f t="shared" si="17"/>
        <v>24.6</v>
      </c>
      <c r="G191" s="22">
        <f t="shared" si="19"/>
        <v>24.6</v>
      </c>
      <c r="H191" s="22">
        <f t="shared" si="19"/>
        <v>24.6</v>
      </c>
      <c r="I191" s="22">
        <f t="shared" si="19"/>
        <v>24.6</v>
      </c>
      <c r="J191" s="22">
        <f t="shared" si="19"/>
        <v>24.6</v>
      </c>
      <c r="K191" s="22">
        <f t="shared" si="19"/>
        <v>24.6</v>
      </c>
      <c r="L191" s="22">
        <f t="shared" si="19"/>
        <v>24.6</v>
      </c>
      <c r="M191" s="22">
        <f t="shared" si="19"/>
        <v>24.6</v>
      </c>
      <c r="N191" s="22">
        <f t="shared" si="19"/>
        <v>24.6</v>
      </c>
      <c r="O191" s="22">
        <f t="shared" si="19"/>
        <v>24.6</v>
      </c>
      <c r="P191" s="22">
        <f t="shared" si="19"/>
        <v>24.6</v>
      </c>
      <c r="Q191" s="22">
        <f t="shared" si="19"/>
        <v>24.6</v>
      </c>
      <c r="R191" s="42">
        <f>SUM(Table1[[#This Row],[Oct]:[September]])</f>
        <v>295.2</v>
      </c>
      <c r="S191" s="38">
        <f t="shared" si="14"/>
        <v>171.68331157603683</v>
      </c>
      <c r="T191" s="37">
        <f>Table1[[#This Row],[Annual Demand]]/365</f>
        <v>0.8087671232876712</v>
      </c>
      <c r="U191" s="37">
        <f>Table1[[#This Row],[Daily Demand]]*Table1[[#This Row],[Lead Time (days)]]</f>
        <v>22.645479452054794</v>
      </c>
      <c r="V191" s="37">
        <f>T191*AB191*SQRT(Table1[[#This Row],[Lead Time (days)]])</f>
        <v>6.8045534321740542</v>
      </c>
      <c r="W191" s="37">
        <f t="shared" si="15"/>
        <v>0.95</v>
      </c>
      <c r="X191" s="37">
        <f>Table1[[#This Row],[Demand during Lead Time]]+NORMSINV(W191)*V191</f>
        <v>33.837973844751374</v>
      </c>
      <c r="Y191" s="43">
        <f t="shared" si="16"/>
        <v>282.69935248597534</v>
      </c>
      <c r="Z191" s="27">
        <v>-0.7</v>
      </c>
      <c r="AA191" s="22">
        <v>1</v>
      </c>
      <c r="AB191" s="22">
        <v>1.59</v>
      </c>
      <c r="AC191" s="22">
        <v>28</v>
      </c>
    </row>
    <row r="192" spans="1:29" x14ac:dyDescent="0.2">
      <c r="A192" s="25">
        <v>72292.610006018076</v>
      </c>
      <c r="B192" s="26">
        <v>112.05810000000001</v>
      </c>
      <c r="C192" s="26">
        <v>7988.9280416110014</v>
      </c>
      <c r="D192" s="26">
        <f>C192/Table1[[#This Row],[Std. Price ($)]]</f>
        <v>71.292731552748094</v>
      </c>
      <c r="E192" s="22">
        <v>66</v>
      </c>
      <c r="F192" s="22">
        <f t="shared" si="17"/>
        <v>118.80000000000001</v>
      </c>
      <c r="G192" s="22">
        <f t="shared" si="19"/>
        <v>118.80000000000001</v>
      </c>
      <c r="H192" s="22">
        <f t="shared" si="19"/>
        <v>118.80000000000001</v>
      </c>
      <c r="I192" s="22">
        <f t="shared" si="19"/>
        <v>118.80000000000001</v>
      </c>
      <c r="J192" s="22">
        <f t="shared" si="19"/>
        <v>118.80000000000001</v>
      </c>
      <c r="K192" s="22">
        <f t="shared" si="19"/>
        <v>118.80000000000001</v>
      </c>
      <c r="L192" s="22">
        <f t="shared" si="19"/>
        <v>118.80000000000001</v>
      </c>
      <c r="M192" s="22">
        <f t="shared" si="19"/>
        <v>118.80000000000001</v>
      </c>
      <c r="N192" s="22">
        <f t="shared" si="19"/>
        <v>118.80000000000001</v>
      </c>
      <c r="O192" s="22">
        <f t="shared" si="19"/>
        <v>118.80000000000001</v>
      </c>
      <c r="P192" s="22">
        <f t="shared" si="19"/>
        <v>118.80000000000001</v>
      </c>
      <c r="Q192" s="22">
        <f t="shared" si="19"/>
        <v>118.80000000000001</v>
      </c>
      <c r="R192" s="42">
        <f>SUM(Table1[[#This Row],[Oct]:[September]])</f>
        <v>1425.5999999999997</v>
      </c>
      <c r="S192" s="38">
        <f t="shared" si="14"/>
        <v>1354.3072684472515</v>
      </c>
      <c r="T192" s="37">
        <f>Table1[[#This Row],[Annual Demand]]/365</f>
        <v>3.9057534246575334</v>
      </c>
      <c r="U192" s="37">
        <f>Table1[[#This Row],[Daily Demand]]*Table1[[#This Row],[Lead Time (days)]]</f>
        <v>121.07835616438354</v>
      </c>
      <c r="V192" s="37">
        <f>T192*AB192*SQRT(Table1[[#This Row],[Lead Time (days)]])</f>
        <v>19.571683255028574</v>
      </c>
      <c r="W192" s="37">
        <f t="shared" si="15"/>
        <v>0.8</v>
      </c>
      <c r="X192" s="37">
        <f>Table1[[#This Row],[Demand during Lead Time]]+NORMSINV(W192)*V192</f>
        <v>137.55030036857903</v>
      </c>
      <c r="Y192" s="43">
        <f t="shared" si="16"/>
        <v>15413.625313732267</v>
      </c>
      <c r="Z192" s="27">
        <v>0.8</v>
      </c>
      <c r="AA192" s="22">
        <v>1</v>
      </c>
      <c r="AB192" s="22">
        <v>0.9</v>
      </c>
      <c r="AC192" s="22">
        <v>31</v>
      </c>
    </row>
    <row r="193" spans="1:29" x14ac:dyDescent="0.2">
      <c r="A193" s="25">
        <v>42242.486070927946</v>
      </c>
      <c r="B193" s="26">
        <v>70.177800000000005</v>
      </c>
      <c r="C193" s="26">
        <v>3355.1719052316666</v>
      </c>
      <c r="D193" s="26">
        <f>C193/Table1[[#This Row],[Std. Price ($)]]</f>
        <v>47.809590856818915</v>
      </c>
      <c r="E193" s="22">
        <v>50</v>
      </c>
      <c r="F193" s="22">
        <f t="shared" si="17"/>
        <v>110</v>
      </c>
      <c r="G193" s="22">
        <f t="shared" si="19"/>
        <v>110</v>
      </c>
      <c r="H193" s="22">
        <f t="shared" si="19"/>
        <v>110</v>
      </c>
      <c r="I193" s="22">
        <f t="shared" si="19"/>
        <v>110</v>
      </c>
      <c r="J193" s="22">
        <f t="shared" si="19"/>
        <v>110</v>
      </c>
      <c r="K193" s="22">
        <f t="shared" si="19"/>
        <v>110</v>
      </c>
      <c r="L193" s="22">
        <f t="shared" si="19"/>
        <v>110</v>
      </c>
      <c r="M193" s="22">
        <f t="shared" si="19"/>
        <v>110</v>
      </c>
      <c r="N193" s="22">
        <f t="shared" si="19"/>
        <v>110</v>
      </c>
      <c r="O193" s="22">
        <f t="shared" si="19"/>
        <v>110</v>
      </c>
      <c r="P193" s="22">
        <f t="shared" si="19"/>
        <v>110</v>
      </c>
      <c r="Q193" s="22">
        <f t="shared" si="19"/>
        <v>110</v>
      </c>
      <c r="R193" s="42">
        <f>SUM(Table1[[#This Row],[Oct]:[September]])</f>
        <v>1320</v>
      </c>
      <c r="S193" s="38">
        <f t="shared" si="14"/>
        <v>1272.1904091431811</v>
      </c>
      <c r="T193" s="37">
        <f>Table1[[#This Row],[Annual Demand]]/365</f>
        <v>3.6164383561643834</v>
      </c>
      <c r="U193" s="37">
        <f>Table1[[#This Row],[Daily Demand]]*Table1[[#This Row],[Lead Time (days)]]</f>
        <v>112.10958904109589</v>
      </c>
      <c r="V193" s="37">
        <f>T193*AB193*SQRT(Table1[[#This Row],[Lead Time (days)]])</f>
        <v>15.907026513860675</v>
      </c>
      <c r="W193" s="37">
        <f t="shared" si="15"/>
        <v>0.8</v>
      </c>
      <c r="X193" s="37">
        <f>Table1[[#This Row],[Demand during Lead Time]]+NORMSINV(W193)*V193</f>
        <v>125.49728031816836</v>
      </c>
      <c r="Y193" s="43">
        <f t="shared" si="16"/>
        <v>8807.123038712356</v>
      </c>
      <c r="Z193" s="27">
        <v>1.2</v>
      </c>
      <c r="AA193" s="22">
        <v>1</v>
      </c>
      <c r="AB193" s="22">
        <v>0.79</v>
      </c>
      <c r="AC193" s="22">
        <v>31</v>
      </c>
    </row>
    <row r="194" spans="1:29" x14ac:dyDescent="0.2">
      <c r="A194" s="25">
        <v>45552.599798556534</v>
      </c>
      <c r="B194" s="26">
        <v>29.182120000000001</v>
      </c>
      <c r="C194" s="26">
        <v>1049.0765325040002</v>
      </c>
      <c r="D194" s="26">
        <f>C194/Table1[[#This Row],[Std. Price ($)]]</f>
        <v>35.949291295628974</v>
      </c>
      <c r="E194" s="22">
        <v>50</v>
      </c>
      <c r="F194" s="22">
        <f t="shared" si="17"/>
        <v>15</v>
      </c>
      <c r="G194" s="22">
        <f t="shared" si="19"/>
        <v>15</v>
      </c>
      <c r="H194" s="22">
        <f t="shared" si="19"/>
        <v>15</v>
      </c>
      <c r="I194" s="22">
        <f t="shared" si="19"/>
        <v>15</v>
      </c>
      <c r="J194" s="22">
        <f t="shared" si="19"/>
        <v>15</v>
      </c>
      <c r="K194" s="22">
        <f t="shared" si="19"/>
        <v>15</v>
      </c>
      <c r="L194" s="22">
        <f t="shared" si="19"/>
        <v>15</v>
      </c>
      <c r="M194" s="22">
        <f t="shared" si="19"/>
        <v>15</v>
      </c>
      <c r="N194" s="22">
        <f t="shared" si="19"/>
        <v>15</v>
      </c>
      <c r="O194" s="22">
        <f t="shared" si="19"/>
        <v>15</v>
      </c>
      <c r="P194" s="22">
        <f t="shared" si="19"/>
        <v>15</v>
      </c>
      <c r="Q194" s="22">
        <f t="shared" si="19"/>
        <v>15</v>
      </c>
      <c r="R194" s="42">
        <f>SUM(Table1[[#This Row],[Oct]:[September]])</f>
        <v>180</v>
      </c>
      <c r="S194" s="38">
        <f t="shared" si="14"/>
        <v>144.05070870437103</v>
      </c>
      <c r="T194" s="37">
        <f>Table1[[#This Row],[Annual Demand]]/365</f>
        <v>0.49315068493150682</v>
      </c>
      <c r="U194" s="37">
        <f>Table1[[#This Row],[Daily Demand]]*Table1[[#This Row],[Lead Time (days)]]</f>
        <v>10.356164383561643</v>
      </c>
      <c r="V194" s="37">
        <f>T194*AB194*SQRT(Table1[[#This Row],[Lead Time (days)]])</f>
        <v>1.6271282467569226</v>
      </c>
      <c r="W194" s="37">
        <f t="shared" si="15"/>
        <v>0.8</v>
      </c>
      <c r="X194" s="37">
        <f>Table1[[#This Row],[Demand during Lead Time]]+NORMSINV(W194)*V194</f>
        <v>11.725590065778537</v>
      </c>
      <c r="Y194" s="43">
        <f t="shared" si="16"/>
        <v>342.17757637035714</v>
      </c>
      <c r="Z194" s="27">
        <v>-0.7</v>
      </c>
      <c r="AA194" s="22">
        <v>1</v>
      </c>
      <c r="AB194" s="22">
        <v>0.72</v>
      </c>
      <c r="AC194" s="22">
        <v>21</v>
      </c>
    </row>
    <row r="195" spans="1:29" x14ac:dyDescent="0.2">
      <c r="A195" s="25">
        <v>27719.218634322962</v>
      </c>
      <c r="B195" s="26">
        <v>41.096000000000004</v>
      </c>
      <c r="C195" s="26">
        <v>1264.7508886320002</v>
      </c>
      <c r="D195" s="26">
        <f>C195/Table1[[#This Row],[Std. Price ($)]]</f>
        <v>30.775522888650965</v>
      </c>
      <c r="E195" s="22">
        <v>34</v>
      </c>
      <c r="F195" s="22">
        <f t="shared" si="17"/>
        <v>74.8</v>
      </c>
      <c r="G195" s="22">
        <f t="shared" si="19"/>
        <v>74.8</v>
      </c>
      <c r="H195" s="22">
        <f t="shared" si="19"/>
        <v>74.8</v>
      </c>
      <c r="I195" s="22">
        <f t="shared" si="19"/>
        <v>74.8</v>
      </c>
      <c r="J195" s="22">
        <f t="shared" si="19"/>
        <v>74.8</v>
      </c>
      <c r="K195" s="22">
        <f t="shared" si="19"/>
        <v>74.8</v>
      </c>
      <c r="L195" s="22">
        <f t="shared" si="19"/>
        <v>74.8</v>
      </c>
      <c r="M195" s="22">
        <f t="shared" si="19"/>
        <v>74.8</v>
      </c>
      <c r="N195" s="22">
        <f t="shared" si="19"/>
        <v>74.8</v>
      </c>
      <c r="O195" s="22">
        <f t="shared" si="19"/>
        <v>74.8</v>
      </c>
      <c r="P195" s="22">
        <f t="shared" si="19"/>
        <v>74.8</v>
      </c>
      <c r="Q195" s="22">
        <f t="shared" si="19"/>
        <v>74.8</v>
      </c>
      <c r="R195" s="42">
        <f>SUM(Table1[[#This Row],[Oct]:[September]])</f>
        <v>897.5999999999998</v>
      </c>
      <c r="S195" s="38">
        <f t="shared" ref="S195:S258" si="20">R195-D195</f>
        <v>866.82447711134887</v>
      </c>
      <c r="T195" s="37">
        <f>Table1[[#This Row],[Annual Demand]]/365</f>
        <v>2.4591780821917801</v>
      </c>
      <c r="U195" s="37">
        <f>Table1[[#This Row],[Daily Demand]]*Table1[[#This Row],[Lead Time (days)]]</f>
        <v>71.316164383561627</v>
      </c>
      <c r="V195" s="37">
        <f>T195*AB195*SQRT(Table1[[#This Row],[Lead Time (days)]])</f>
        <v>12.845786884814824</v>
      </c>
      <c r="W195" s="37">
        <f t="shared" ref="W195:W258" si="21">IF(AB195&gt;1.5,0.95,0.8)</f>
        <v>0.8</v>
      </c>
      <c r="X195" s="37">
        <f>Table1[[#This Row],[Demand during Lead Time]]+NORMSINV(W195)*V195</f>
        <v>82.127451387774244</v>
      </c>
      <c r="Y195" s="43">
        <f t="shared" ref="Y195:Y258" si="22">IF(S195&gt;0,X195*B195,0)</f>
        <v>3375.1097422319708</v>
      </c>
      <c r="Z195" s="27">
        <v>1.2</v>
      </c>
      <c r="AA195" s="22">
        <v>1</v>
      </c>
      <c r="AB195" s="22">
        <v>0.97</v>
      </c>
      <c r="AC195" s="22">
        <v>29</v>
      </c>
    </row>
    <row r="196" spans="1:29" x14ac:dyDescent="0.2">
      <c r="A196" s="25">
        <v>48757.609591114735</v>
      </c>
      <c r="B196" s="26">
        <v>6.0170000000000003</v>
      </c>
      <c r="C196" s="26">
        <v>595.6329179147657</v>
      </c>
      <c r="D196" s="26">
        <f>C196/Table1[[#This Row],[Std. Price ($)]]</f>
        <v>98.991676568849201</v>
      </c>
      <c r="E196" s="22">
        <v>74</v>
      </c>
      <c r="F196" s="22">
        <f t="shared" ref="F196:Q259" si="23">$E196+$Z196*$E196</f>
        <v>111</v>
      </c>
      <c r="G196" s="22">
        <f t="shared" si="19"/>
        <v>111</v>
      </c>
      <c r="H196" s="22">
        <f t="shared" si="19"/>
        <v>111</v>
      </c>
      <c r="I196" s="22">
        <f t="shared" si="19"/>
        <v>111</v>
      </c>
      <c r="J196" s="22">
        <f t="shared" si="19"/>
        <v>111</v>
      </c>
      <c r="K196" s="22">
        <f t="shared" si="19"/>
        <v>111</v>
      </c>
      <c r="L196" s="22">
        <f t="shared" si="19"/>
        <v>111</v>
      </c>
      <c r="M196" s="22">
        <f t="shared" si="19"/>
        <v>111</v>
      </c>
      <c r="N196" s="22">
        <f t="shared" si="19"/>
        <v>111</v>
      </c>
      <c r="O196" s="22">
        <f t="shared" si="19"/>
        <v>111</v>
      </c>
      <c r="P196" s="22">
        <f t="shared" si="19"/>
        <v>111</v>
      </c>
      <c r="Q196" s="22">
        <f t="shared" si="19"/>
        <v>111</v>
      </c>
      <c r="R196" s="42">
        <f>SUM(Table1[[#This Row],[Oct]:[September]])</f>
        <v>1332</v>
      </c>
      <c r="S196" s="38">
        <f t="shared" si="20"/>
        <v>1233.0083234311508</v>
      </c>
      <c r="T196" s="37">
        <f>Table1[[#This Row],[Annual Demand]]/365</f>
        <v>3.6493150684931508</v>
      </c>
      <c r="U196" s="37">
        <f>Table1[[#This Row],[Daily Demand]]*Table1[[#This Row],[Lead Time (days)]]</f>
        <v>113.12876712328767</v>
      </c>
      <c r="V196" s="37">
        <f>T196*AB196*SQRT(Table1[[#This Row],[Lead Time (days)]])</f>
        <v>18.896229539998131</v>
      </c>
      <c r="W196" s="37">
        <f t="shared" si="21"/>
        <v>0.8</v>
      </c>
      <c r="X196" s="37">
        <f>Table1[[#This Row],[Demand during Lead Time]]+NORMSINV(W196)*V196</f>
        <v>129.03223513861786</v>
      </c>
      <c r="Y196" s="43">
        <f t="shared" si="22"/>
        <v>776.3869588290637</v>
      </c>
      <c r="Z196" s="27">
        <v>0.5</v>
      </c>
      <c r="AA196" s="22">
        <v>0.8</v>
      </c>
      <c r="AB196" s="22">
        <v>0.93</v>
      </c>
      <c r="AC196" s="22">
        <v>31</v>
      </c>
    </row>
    <row r="197" spans="1:29" x14ac:dyDescent="0.2">
      <c r="A197" s="25">
        <v>52738.314266330119</v>
      </c>
      <c r="B197" s="26">
        <v>194.70000000000002</v>
      </c>
      <c r="C197" s="26">
        <v>10422.696289571444</v>
      </c>
      <c r="D197" s="26">
        <f>C197/Table1[[#This Row],[Std. Price ($)]]</f>
        <v>53.53208161053643</v>
      </c>
      <c r="E197" s="22">
        <v>58</v>
      </c>
      <c r="F197" s="22">
        <f t="shared" si="23"/>
        <v>127.6</v>
      </c>
      <c r="G197" s="22">
        <f t="shared" si="19"/>
        <v>127.6</v>
      </c>
      <c r="H197" s="22">
        <f t="shared" si="19"/>
        <v>127.6</v>
      </c>
      <c r="I197" s="22">
        <f t="shared" si="19"/>
        <v>127.6</v>
      </c>
      <c r="J197" s="22">
        <f t="shared" si="19"/>
        <v>127.6</v>
      </c>
      <c r="K197" s="22">
        <f t="shared" si="19"/>
        <v>127.6</v>
      </c>
      <c r="L197" s="22">
        <f t="shared" si="19"/>
        <v>127.6</v>
      </c>
      <c r="M197" s="22">
        <f t="shared" si="19"/>
        <v>127.6</v>
      </c>
      <c r="N197" s="22">
        <f t="shared" si="19"/>
        <v>127.6</v>
      </c>
      <c r="O197" s="22">
        <f t="shared" si="19"/>
        <v>127.6</v>
      </c>
      <c r="P197" s="22">
        <f t="shared" si="19"/>
        <v>127.6</v>
      </c>
      <c r="Q197" s="22">
        <f t="shared" si="19"/>
        <v>127.6</v>
      </c>
      <c r="R197" s="42">
        <f>SUM(Table1[[#This Row],[Oct]:[September]])</f>
        <v>1531.1999999999998</v>
      </c>
      <c r="S197" s="38">
        <f t="shared" si="20"/>
        <v>1477.6679183894635</v>
      </c>
      <c r="T197" s="37">
        <f>Table1[[#This Row],[Annual Demand]]/365</f>
        <v>4.1950684931506848</v>
      </c>
      <c r="U197" s="37">
        <f>Table1[[#This Row],[Daily Demand]]*Table1[[#This Row],[Lead Time (days)]]</f>
        <v>130.04712328767124</v>
      </c>
      <c r="V197" s="37">
        <f>T197*AB197*SQRT(Table1[[#This Row],[Lead Time (days)]])</f>
        <v>17.050721584730656</v>
      </c>
      <c r="W197" s="37">
        <f t="shared" si="21"/>
        <v>0.8</v>
      </c>
      <c r="X197" s="37">
        <f>Table1[[#This Row],[Demand during Lead Time]]+NORMSINV(W197)*V197</f>
        <v>144.39737262112058</v>
      </c>
      <c r="Y197" s="43">
        <f t="shared" si="22"/>
        <v>28114.168449332181</v>
      </c>
      <c r="Z197" s="27">
        <v>1.2</v>
      </c>
      <c r="AA197" s="22">
        <v>0.75</v>
      </c>
      <c r="AB197" s="22">
        <v>0.73</v>
      </c>
      <c r="AC197" s="22">
        <v>31</v>
      </c>
    </row>
    <row r="198" spans="1:29" x14ac:dyDescent="0.2">
      <c r="A198" s="25">
        <v>55168.576136107571</v>
      </c>
      <c r="B198" s="26">
        <v>17.63091</v>
      </c>
      <c r="C198" s="26">
        <v>900.08524530145394</v>
      </c>
      <c r="D198" s="26">
        <f>C198/Table1[[#This Row],[Std. Price ($)]]</f>
        <v>51.051547838509407</v>
      </c>
      <c r="E198" s="22">
        <v>58</v>
      </c>
      <c r="F198" s="22">
        <f t="shared" si="23"/>
        <v>145</v>
      </c>
      <c r="G198" s="22">
        <f t="shared" si="19"/>
        <v>145</v>
      </c>
      <c r="H198" s="22">
        <f t="shared" si="19"/>
        <v>145</v>
      </c>
      <c r="I198" s="22">
        <f t="shared" si="19"/>
        <v>145</v>
      </c>
      <c r="J198" s="22">
        <f t="shared" si="19"/>
        <v>145</v>
      </c>
      <c r="K198" s="22">
        <f t="shared" si="19"/>
        <v>145</v>
      </c>
      <c r="L198" s="22">
        <f t="shared" si="19"/>
        <v>145</v>
      </c>
      <c r="M198" s="22">
        <f t="shared" si="19"/>
        <v>145</v>
      </c>
      <c r="N198" s="22">
        <f t="shared" ref="G198:Q221" si="24">$E198+$Z198*$E198</f>
        <v>145</v>
      </c>
      <c r="O198" s="22">
        <f t="shared" si="24"/>
        <v>145</v>
      </c>
      <c r="P198" s="22">
        <f t="shared" si="24"/>
        <v>145</v>
      </c>
      <c r="Q198" s="22">
        <f t="shared" si="24"/>
        <v>145</v>
      </c>
      <c r="R198" s="42">
        <f>SUM(Table1[[#This Row],[Oct]:[September]])</f>
        <v>1740</v>
      </c>
      <c r="S198" s="38">
        <f t="shared" si="20"/>
        <v>1688.9484521614906</v>
      </c>
      <c r="T198" s="37">
        <f>Table1[[#This Row],[Annual Demand]]/365</f>
        <v>4.7671232876712333</v>
      </c>
      <c r="U198" s="37">
        <f>Table1[[#This Row],[Daily Demand]]*Table1[[#This Row],[Lead Time (days)]]</f>
        <v>90.575342465753437</v>
      </c>
      <c r="V198" s="37">
        <f>T198*AB198*SQRT(Table1[[#This Row],[Lead Time (days)]])</f>
        <v>19.948232315863951</v>
      </c>
      <c r="W198" s="37">
        <f t="shared" si="21"/>
        <v>0.8</v>
      </c>
      <c r="X198" s="37">
        <f>Table1[[#This Row],[Demand during Lead Time]]+NORMSINV(W198)*V198</f>
        <v>107.36419835502994</v>
      </c>
      <c r="Y198" s="43">
        <f t="shared" si="22"/>
        <v>1892.928518419681</v>
      </c>
      <c r="Z198" s="27">
        <v>1.5</v>
      </c>
      <c r="AA198" s="22">
        <v>0.92</v>
      </c>
      <c r="AB198" s="22">
        <v>0.96</v>
      </c>
      <c r="AC198" s="22">
        <v>19</v>
      </c>
    </row>
    <row r="199" spans="1:29" x14ac:dyDescent="0.2">
      <c r="A199" s="25">
        <v>27804.564178345947</v>
      </c>
      <c r="B199" s="26">
        <v>7.9491500000000004</v>
      </c>
      <c r="C199" s="26">
        <v>1044.217179938704</v>
      </c>
      <c r="D199" s="26">
        <f>C199/Table1[[#This Row],[Std. Price ($)]]</f>
        <v>131.36211795458684</v>
      </c>
      <c r="E199" s="22">
        <v>58</v>
      </c>
      <c r="F199" s="22">
        <f t="shared" si="23"/>
        <v>69.599999999999994</v>
      </c>
      <c r="G199" s="22">
        <f t="shared" si="24"/>
        <v>69.599999999999994</v>
      </c>
      <c r="H199" s="22">
        <f t="shared" si="24"/>
        <v>69.599999999999994</v>
      </c>
      <c r="I199" s="22">
        <f t="shared" si="24"/>
        <v>69.599999999999994</v>
      </c>
      <c r="J199" s="22">
        <f t="shared" si="24"/>
        <v>69.599999999999994</v>
      </c>
      <c r="K199" s="22">
        <f t="shared" si="24"/>
        <v>69.599999999999994</v>
      </c>
      <c r="L199" s="22">
        <f t="shared" si="24"/>
        <v>69.599999999999994</v>
      </c>
      <c r="M199" s="22">
        <f t="shared" si="24"/>
        <v>69.599999999999994</v>
      </c>
      <c r="N199" s="22">
        <f t="shared" si="24"/>
        <v>69.599999999999994</v>
      </c>
      <c r="O199" s="22">
        <f t="shared" si="24"/>
        <v>69.599999999999994</v>
      </c>
      <c r="P199" s="22">
        <f t="shared" si="24"/>
        <v>69.599999999999994</v>
      </c>
      <c r="Q199" s="22">
        <f t="shared" si="24"/>
        <v>69.599999999999994</v>
      </c>
      <c r="R199" s="42">
        <f>SUM(Table1[[#This Row],[Oct]:[September]])</f>
        <v>835.20000000000016</v>
      </c>
      <c r="S199" s="38">
        <f t="shared" si="20"/>
        <v>703.83788204541338</v>
      </c>
      <c r="T199" s="37">
        <f>Table1[[#This Row],[Annual Demand]]/365</f>
        <v>2.2882191780821923</v>
      </c>
      <c r="U199" s="37">
        <f>Table1[[#This Row],[Daily Demand]]*Table1[[#This Row],[Lead Time (days)]]</f>
        <v>70.934794520547968</v>
      </c>
      <c r="V199" s="37">
        <f>T199*AB199*SQRT(Table1[[#This Row],[Lead Time (days)]])</f>
        <v>18.728189835283242</v>
      </c>
      <c r="W199" s="37">
        <f t="shared" si="21"/>
        <v>0.8</v>
      </c>
      <c r="X199" s="37">
        <f>Table1[[#This Row],[Demand during Lead Time]]+NORMSINV(W199)*V199</f>
        <v>86.69683675230678</v>
      </c>
      <c r="Y199" s="43">
        <f t="shared" si="22"/>
        <v>689.16615986959948</v>
      </c>
      <c r="Z199" s="27">
        <v>0.2</v>
      </c>
      <c r="AA199" s="22">
        <v>0.82</v>
      </c>
      <c r="AB199" s="22">
        <v>1.47</v>
      </c>
      <c r="AC199" s="22">
        <v>31</v>
      </c>
    </row>
    <row r="200" spans="1:29" x14ac:dyDescent="0.2">
      <c r="A200" s="25">
        <v>34397.904165954984</v>
      </c>
      <c r="B200" s="26">
        <v>22.767360000000004</v>
      </c>
      <c r="C200" s="26">
        <v>3649.7995772151476</v>
      </c>
      <c r="D200" s="26">
        <f>C200/Table1[[#This Row],[Std. Price ($)]]</f>
        <v>160.30842298866216</v>
      </c>
      <c r="E200" s="22">
        <v>122</v>
      </c>
      <c r="F200" s="22">
        <f t="shared" si="23"/>
        <v>268.39999999999998</v>
      </c>
      <c r="G200" s="22">
        <f t="shared" si="24"/>
        <v>268.39999999999998</v>
      </c>
      <c r="H200" s="22">
        <f t="shared" si="24"/>
        <v>268.39999999999998</v>
      </c>
      <c r="I200" s="22">
        <f t="shared" si="24"/>
        <v>268.39999999999998</v>
      </c>
      <c r="J200" s="22">
        <f t="shared" si="24"/>
        <v>268.39999999999998</v>
      </c>
      <c r="K200" s="22">
        <f t="shared" si="24"/>
        <v>268.39999999999998</v>
      </c>
      <c r="L200" s="22">
        <f t="shared" si="24"/>
        <v>268.39999999999998</v>
      </c>
      <c r="M200" s="22">
        <f t="shared" si="24"/>
        <v>268.39999999999998</v>
      </c>
      <c r="N200" s="22">
        <f t="shared" si="24"/>
        <v>268.39999999999998</v>
      </c>
      <c r="O200" s="22">
        <f t="shared" si="24"/>
        <v>268.39999999999998</v>
      </c>
      <c r="P200" s="22">
        <f t="shared" si="24"/>
        <v>268.39999999999998</v>
      </c>
      <c r="Q200" s="22">
        <f t="shared" si="24"/>
        <v>268.39999999999998</v>
      </c>
      <c r="R200" s="42">
        <f>SUM(Table1[[#This Row],[Oct]:[September]])</f>
        <v>3220.8000000000006</v>
      </c>
      <c r="S200" s="38">
        <f t="shared" si="20"/>
        <v>3060.4915770113384</v>
      </c>
      <c r="T200" s="37">
        <f>Table1[[#This Row],[Annual Demand]]/365</f>
        <v>8.8241095890410968</v>
      </c>
      <c r="U200" s="37">
        <f>Table1[[#This Row],[Daily Demand]]*Table1[[#This Row],[Lead Time (days)]]</f>
        <v>273.54739726027401</v>
      </c>
      <c r="V200" s="37">
        <f>T200*AB200*SQRT(Table1[[#This Row],[Lead Time (days)]])</f>
        <v>52.078396677783871</v>
      </c>
      <c r="W200" s="37">
        <f t="shared" si="21"/>
        <v>0.8</v>
      </c>
      <c r="X200" s="37">
        <f>Table1[[#This Row],[Demand during Lead Time]]+NORMSINV(W200)*V200</f>
        <v>317.37768171473004</v>
      </c>
      <c r="Y200" s="43">
        <f t="shared" si="22"/>
        <v>7225.8519355646777</v>
      </c>
      <c r="Z200" s="27">
        <v>1.2</v>
      </c>
      <c r="AA200" s="22">
        <v>1</v>
      </c>
      <c r="AB200" s="22">
        <v>1.06</v>
      </c>
      <c r="AC200" s="22">
        <v>31</v>
      </c>
    </row>
    <row r="201" spans="1:29" x14ac:dyDescent="0.2">
      <c r="A201" s="25">
        <v>21887.981413484802</v>
      </c>
      <c r="B201" s="26">
        <v>1078</v>
      </c>
      <c r="C201" s="26">
        <v>104030.78164600002</v>
      </c>
      <c r="D201" s="26">
        <f>C201/Table1[[#This Row],[Std. Price ($)]]</f>
        <v>96.503508020408177</v>
      </c>
      <c r="E201" s="22">
        <v>66</v>
      </c>
      <c r="F201" s="22">
        <f t="shared" si="23"/>
        <v>39.599999999999994</v>
      </c>
      <c r="G201" s="22">
        <f t="shared" si="24"/>
        <v>39.599999999999994</v>
      </c>
      <c r="H201" s="22">
        <f t="shared" si="24"/>
        <v>39.599999999999994</v>
      </c>
      <c r="I201" s="22">
        <f t="shared" si="24"/>
        <v>39.599999999999994</v>
      </c>
      <c r="J201" s="22">
        <f t="shared" si="24"/>
        <v>39.599999999999994</v>
      </c>
      <c r="K201" s="22">
        <f t="shared" si="24"/>
        <v>39.599999999999994</v>
      </c>
      <c r="L201" s="22">
        <f t="shared" si="24"/>
        <v>39.599999999999994</v>
      </c>
      <c r="M201" s="22">
        <f t="shared" si="24"/>
        <v>39.599999999999994</v>
      </c>
      <c r="N201" s="22">
        <f t="shared" si="24"/>
        <v>39.599999999999994</v>
      </c>
      <c r="O201" s="22">
        <f t="shared" si="24"/>
        <v>39.599999999999994</v>
      </c>
      <c r="P201" s="22">
        <f t="shared" si="24"/>
        <v>39.599999999999994</v>
      </c>
      <c r="Q201" s="22">
        <f t="shared" si="24"/>
        <v>39.599999999999994</v>
      </c>
      <c r="R201" s="42">
        <f>SUM(Table1[[#This Row],[Oct]:[September]])</f>
        <v>475.20000000000005</v>
      </c>
      <c r="S201" s="38">
        <f t="shared" si="20"/>
        <v>378.69649197959188</v>
      </c>
      <c r="T201" s="37">
        <f>Table1[[#This Row],[Annual Demand]]/365</f>
        <v>1.3019178082191782</v>
      </c>
      <c r="U201" s="37">
        <f>Table1[[#This Row],[Daily Demand]]*Table1[[#This Row],[Lead Time (days)]]</f>
        <v>40.359452054794524</v>
      </c>
      <c r="V201" s="37">
        <f>T201*AB201*SQRT(Table1[[#This Row],[Lead Time (days)]])</f>
        <v>8.9159890384019089</v>
      </c>
      <c r="W201" s="37">
        <f t="shared" si="21"/>
        <v>0.8</v>
      </c>
      <c r="X201" s="37">
        <f>Table1[[#This Row],[Demand during Lead Time]]+NORMSINV(W201)*V201</f>
        <v>47.863337747816928</v>
      </c>
      <c r="Y201" s="43">
        <f t="shared" si="22"/>
        <v>51596.678092146649</v>
      </c>
      <c r="Z201" s="27">
        <v>-0.4</v>
      </c>
      <c r="AA201" s="22">
        <v>1</v>
      </c>
      <c r="AB201" s="22">
        <v>1.23</v>
      </c>
      <c r="AC201" s="22">
        <v>31</v>
      </c>
    </row>
    <row r="202" spans="1:29" x14ac:dyDescent="0.2">
      <c r="A202" s="25">
        <v>93366.375689105014</v>
      </c>
      <c r="B202" s="26">
        <v>32.852270000000004</v>
      </c>
      <c r="C202" s="26">
        <v>2800.8466862144105</v>
      </c>
      <c r="D202" s="26">
        <f>C202/Table1[[#This Row],[Std. Price ($)]]</f>
        <v>85.255803821605326</v>
      </c>
      <c r="E202" s="22">
        <v>66</v>
      </c>
      <c r="F202" s="22">
        <f t="shared" si="23"/>
        <v>79.2</v>
      </c>
      <c r="G202" s="22">
        <f t="shared" si="24"/>
        <v>79.2</v>
      </c>
      <c r="H202" s="22">
        <f t="shared" si="24"/>
        <v>79.2</v>
      </c>
      <c r="I202" s="22">
        <f t="shared" si="24"/>
        <v>79.2</v>
      </c>
      <c r="J202" s="22">
        <f t="shared" si="24"/>
        <v>79.2</v>
      </c>
      <c r="K202" s="22">
        <f t="shared" si="24"/>
        <v>79.2</v>
      </c>
      <c r="L202" s="22">
        <f t="shared" si="24"/>
        <v>79.2</v>
      </c>
      <c r="M202" s="22">
        <f t="shared" si="24"/>
        <v>79.2</v>
      </c>
      <c r="N202" s="22">
        <f t="shared" si="24"/>
        <v>79.2</v>
      </c>
      <c r="O202" s="22">
        <f t="shared" si="24"/>
        <v>79.2</v>
      </c>
      <c r="P202" s="22">
        <f t="shared" si="24"/>
        <v>79.2</v>
      </c>
      <c r="Q202" s="22">
        <f t="shared" si="24"/>
        <v>79.2</v>
      </c>
      <c r="R202" s="42">
        <f>SUM(Table1[[#This Row],[Oct]:[September]])</f>
        <v>950.4000000000002</v>
      </c>
      <c r="S202" s="38">
        <f t="shared" si="20"/>
        <v>865.14419617839485</v>
      </c>
      <c r="T202" s="37">
        <f>Table1[[#This Row],[Annual Demand]]/365</f>
        <v>2.6038356164383569</v>
      </c>
      <c r="U202" s="37">
        <f>Table1[[#This Row],[Daily Demand]]*Table1[[#This Row],[Lead Time (days)]]</f>
        <v>80.718904109589062</v>
      </c>
      <c r="V202" s="37">
        <f>T202*AB202*SQRT(Table1[[#This Row],[Lead Time (days)]])</f>
        <v>15.077444877947945</v>
      </c>
      <c r="W202" s="37">
        <f t="shared" si="21"/>
        <v>0.8</v>
      </c>
      <c r="X202" s="37">
        <f>Table1[[#This Row],[Demand during Lead Time]]+NORMSINV(W202)*V202</f>
        <v>93.408401866895233</v>
      </c>
      <c r="Y202" s="43">
        <f t="shared" si="22"/>
        <v>3068.6780383997466</v>
      </c>
      <c r="Z202" s="27">
        <v>0.2</v>
      </c>
      <c r="AA202" s="22">
        <v>0.82</v>
      </c>
      <c r="AB202" s="22">
        <v>1.04</v>
      </c>
      <c r="AC202" s="22">
        <v>31</v>
      </c>
    </row>
    <row r="203" spans="1:29" x14ac:dyDescent="0.2">
      <c r="A203" s="25">
        <v>51684.32609781393</v>
      </c>
      <c r="B203" s="26">
        <v>8.5659200000000002</v>
      </c>
      <c r="C203" s="26">
        <v>1042.6344166302827</v>
      </c>
      <c r="D203" s="26">
        <f>C203/Table1[[#This Row],[Std. Price ($)]]</f>
        <v>121.71890662419013</v>
      </c>
      <c r="E203" s="22">
        <v>58</v>
      </c>
      <c r="F203" s="22">
        <f t="shared" si="23"/>
        <v>81.2</v>
      </c>
      <c r="G203" s="22">
        <f t="shared" si="24"/>
        <v>81.2</v>
      </c>
      <c r="H203" s="22">
        <f t="shared" si="24"/>
        <v>81.2</v>
      </c>
      <c r="I203" s="22">
        <f t="shared" si="24"/>
        <v>81.2</v>
      </c>
      <c r="J203" s="22">
        <f t="shared" si="24"/>
        <v>81.2</v>
      </c>
      <c r="K203" s="22">
        <f t="shared" si="24"/>
        <v>81.2</v>
      </c>
      <c r="L203" s="22">
        <f t="shared" si="24"/>
        <v>81.2</v>
      </c>
      <c r="M203" s="22">
        <f t="shared" si="24"/>
        <v>81.2</v>
      </c>
      <c r="N203" s="22">
        <f t="shared" si="24"/>
        <v>81.2</v>
      </c>
      <c r="O203" s="22">
        <f t="shared" si="24"/>
        <v>81.2</v>
      </c>
      <c r="P203" s="22">
        <f t="shared" si="24"/>
        <v>81.2</v>
      </c>
      <c r="Q203" s="22">
        <f t="shared" si="24"/>
        <v>81.2</v>
      </c>
      <c r="R203" s="42">
        <f>SUM(Table1[[#This Row],[Oct]:[September]])</f>
        <v>974.4000000000002</v>
      </c>
      <c r="S203" s="38">
        <f t="shared" si="20"/>
        <v>852.68109337581006</v>
      </c>
      <c r="T203" s="37">
        <f>Table1[[#This Row],[Annual Demand]]/365</f>
        <v>2.6695890410958909</v>
      </c>
      <c r="U203" s="37">
        <f>Table1[[#This Row],[Daily Demand]]*Table1[[#This Row],[Lead Time (days)]]</f>
        <v>133.47945205479454</v>
      </c>
      <c r="V203" s="37">
        <f>T203*AB203*SQRT(Table1[[#This Row],[Lead Time (days)]])</f>
        <v>15.101476111521581</v>
      </c>
      <c r="W203" s="37">
        <f t="shared" si="21"/>
        <v>0.8</v>
      </c>
      <c r="X203" s="37">
        <f>Table1[[#This Row],[Demand during Lead Time]]+NORMSINV(W203)*V203</f>
        <v>146.18917500854522</v>
      </c>
      <c r="Y203" s="43">
        <f t="shared" si="22"/>
        <v>1252.2447779891977</v>
      </c>
      <c r="Z203" s="27">
        <v>0.4</v>
      </c>
      <c r="AA203" s="22">
        <v>0.92</v>
      </c>
      <c r="AB203" s="22">
        <v>0.8</v>
      </c>
      <c r="AC203" s="22">
        <v>50</v>
      </c>
    </row>
    <row r="204" spans="1:29" x14ac:dyDescent="0.2">
      <c r="A204" s="25">
        <v>19153.674760635775</v>
      </c>
      <c r="B204" s="26">
        <v>6.4460000000000006</v>
      </c>
      <c r="C204" s="26">
        <v>12800</v>
      </c>
      <c r="D204" s="26">
        <f>C204/Table1[[#This Row],[Std. Price ($)]]</f>
        <v>1985.7275829972075</v>
      </c>
      <c r="E204" s="22">
        <v>34</v>
      </c>
      <c r="F204" s="22">
        <f t="shared" si="23"/>
        <v>13.600000000000001</v>
      </c>
      <c r="G204" s="22">
        <f t="shared" si="24"/>
        <v>13.600000000000001</v>
      </c>
      <c r="H204" s="22">
        <f t="shared" si="24"/>
        <v>13.600000000000001</v>
      </c>
      <c r="I204" s="22">
        <f t="shared" si="24"/>
        <v>13.600000000000001</v>
      </c>
      <c r="J204" s="22">
        <f t="shared" si="24"/>
        <v>13.600000000000001</v>
      </c>
      <c r="K204" s="22">
        <f t="shared" si="24"/>
        <v>13.600000000000001</v>
      </c>
      <c r="L204" s="22">
        <f t="shared" si="24"/>
        <v>13.600000000000001</v>
      </c>
      <c r="M204" s="22">
        <f t="shared" si="24"/>
        <v>13.600000000000001</v>
      </c>
      <c r="N204" s="22">
        <f t="shared" si="24"/>
        <v>13.600000000000001</v>
      </c>
      <c r="O204" s="22">
        <f t="shared" si="24"/>
        <v>13.600000000000001</v>
      </c>
      <c r="P204" s="22">
        <f t="shared" si="24"/>
        <v>13.600000000000001</v>
      </c>
      <c r="Q204" s="22">
        <f t="shared" si="24"/>
        <v>13.600000000000001</v>
      </c>
      <c r="R204" s="42">
        <f>SUM(Table1[[#This Row],[Oct]:[September]])</f>
        <v>163.19999999999996</v>
      </c>
      <c r="S204" s="38">
        <f t="shared" si="20"/>
        <v>-1822.5275829972074</v>
      </c>
      <c r="T204" s="37">
        <f>Table1[[#This Row],[Annual Demand]]/365</f>
        <v>0.44712328767123277</v>
      </c>
      <c r="U204" s="37">
        <f>Table1[[#This Row],[Daily Demand]]*Table1[[#This Row],[Lead Time (days)]]</f>
        <v>7.6010958904109573</v>
      </c>
      <c r="V204" s="37">
        <f>T204*AB204*SQRT(Table1[[#This Row],[Lead Time (days)]])</f>
        <v>1.3457816762016042</v>
      </c>
      <c r="W204" s="37">
        <f t="shared" si="21"/>
        <v>0.8</v>
      </c>
      <c r="X204" s="37">
        <f>Table1[[#This Row],[Demand during Lead Time]]+NORMSINV(W204)*V204</f>
        <v>8.7337343248555754</v>
      </c>
      <c r="Y204" s="43">
        <f t="shared" si="22"/>
        <v>0</v>
      </c>
      <c r="Z204" s="27">
        <v>-0.6</v>
      </c>
      <c r="AA204" s="22">
        <v>1</v>
      </c>
      <c r="AB204" s="22">
        <v>0.73</v>
      </c>
      <c r="AC204" s="22">
        <v>17</v>
      </c>
    </row>
    <row r="205" spans="1:29" x14ac:dyDescent="0.2">
      <c r="A205" s="25">
        <v>68319.075423424365</v>
      </c>
      <c r="B205" s="26">
        <v>6.0170000000000003</v>
      </c>
      <c r="C205" s="26">
        <v>3234.2062623750003</v>
      </c>
      <c r="D205" s="26">
        <f>C205/Table1[[#This Row],[Std. Price ($)]]</f>
        <v>537.51142801645335</v>
      </c>
      <c r="E205" s="22">
        <v>430</v>
      </c>
      <c r="F205" s="22">
        <f t="shared" si="23"/>
        <v>645</v>
      </c>
      <c r="G205" s="22">
        <f t="shared" si="24"/>
        <v>645</v>
      </c>
      <c r="H205" s="22">
        <f t="shared" si="24"/>
        <v>645</v>
      </c>
      <c r="I205" s="22">
        <f t="shared" si="24"/>
        <v>645</v>
      </c>
      <c r="J205" s="22">
        <f t="shared" si="24"/>
        <v>645</v>
      </c>
      <c r="K205" s="22">
        <f t="shared" si="24"/>
        <v>645</v>
      </c>
      <c r="L205" s="22">
        <f t="shared" si="24"/>
        <v>645</v>
      </c>
      <c r="M205" s="22">
        <f t="shared" si="24"/>
        <v>645</v>
      </c>
      <c r="N205" s="22">
        <f t="shared" si="24"/>
        <v>645</v>
      </c>
      <c r="O205" s="22">
        <f t="shared" si="24"/>
        <v>645</v>
      </c>
      <c r="P205" s="22">
        <f t="shared" si="24"/>
        <v>645</v>
      </c>
      <c r="Q205" s="22">
        <f t="shared" si="24"/>
        <v>645</v>
      </c>
      <c r="R205" s="42">
        <f>SUM(Table1[[#This Row],[Oct]:[September]])</f>
        <v>7740</v>
      </c>
      <c r="S205" s="38">
        <f t="shared" si="20"/>
        <v>7202.4885719835465</v>
      </c>
      <c r="T205" s="37">
        <f>Table1[[#This Row],[Annual Demand]]/365</f>
        <v>21.205479452054796</v>
      </c>
      <c r="U205" s="37">
        <f>Table1[[#This Row],[Daily Demand]]*Table1[[#This Row],[Lead Time (days)]]</f>
        <v>530.13698630136992</v>
      </c>
      <c r="V205" s="37">
        <f>T205*AB205*SQRT(Table1[[#This Row],[Lead Time (days)]])</f>
        <v>119.81095890410958</v>
      </c>
      <c r="W205" s="37">
        <f t="shared" si="21"/>
        <v>0.8</v>
      </c>
      <c r="X205" s="37">
        <f>Table1[[#This Row],[Demand during Lead Time]]+NORMSINV(W205)*V205</f>
        <v>630.97243332980042</v>
      </c>
      <c r="Y205" s="43">
        <f t="shared" si="22"/>
        <v>3796.5611313454092</v>
      </c>
      <c r="Z205" s="27">
        <v>0.5</v>
      </c>
      <c r="AA205" s="22">
        <v>1</v>
      </c>
      <c r="AB205" s="22">
        <v>1.1299999999999999</v>
      </c>
      <c r="AC205" s="22">
        <v>25</v>
      </c>
    </row>
    <row r="206" spans="1:29" x14ac:dyDescent="0.2">
      <c r="A206" s="25">
        <v>55806.515804334711</v>
      </c>
      <c r="B206" s="26">
        <v>8.7225599999999996</v>
      </c>
      <c r="C206" s="26">
        <v>316.79283260106655</v>
      </c>
      <c r="D206" s="26">
        <f>C206/Table1[[#This Row],[Std. Price ($)]]</f>
        <v>36.318790882615488</v>
      </c>
      <c r="E206" s="22">
        <v>58</v>
      </c>
      <c r="F206" s="22">
        <f t="shared" si="23"/>
        <v>34.799999999999997</v>
      </c>
      <c r="G206" s="22">
        <f t="shared" si="24"/>
        <v>34.799999999999997</v>
      </c>
      <c r="H206" s="22">
        <f t="shared" si="24"/>
        <v>34.799999999999997</v>
      </c>
      <c r="I206" s="22">
        <f t="shared" si="24"/>
        <v>34.799999999999997</v>
      </c>
      <c r="J206" s="22">
        <f t="shared" si="24"/>
        <v>34.799999999999997</v>
      </c>
      <c r="K206" s="22">
        <f t="shared" si="24"/>
        <v>34.799999999999997</v>
      </c>
      <c r="L206" s="22">
        <f t="shared" si="24"/>
        <v>34.799999999999997</v>
      </c>
      <c r="M206" s="22">
        <f t="shared" si="24"/>
        <v>34.799999999999997</v>
      </c>
      <c r="N206" s="22">
        <f t="shared" si="24"/>
        <v>34.799999999999997</v>
      </c>
      <c r="O206" s="22">
        <f t="shared" si="24"/>
        <v>34.799999999999997</v>
      </c>
      <c r="P206" s="22">
        <f t="shared" si="24"/>
        <v>34.799999999999997</v>
      </c>
      <c r="Q206" s="22">
        <f t="shared" si="24"/>
        <v>34.799999999999997</v>
      </c>
      <c r="R206" s="42">
        <f>SUM(Table1[[#This Row],[Oct]:[September]])</f>
        <v>417.60000000000008</v>
      </c>
      <c r="S206" s="38">
        <f t="shared" si="20"/>
        <v>381.28120911738461</v>
      </c>
      <c r="T206" s="37">
        <f>Table1[[#This Row],[Annual Demand]]/365</f>
        <v>1.1441095890410962</v>
      </c>
      <c r="U206" s="37">
        <f>Table1[[#This Row],[Daily Demand]]*Table1[[#This Row],[Lead Time (days)]]</f>
        <v>17.161643835616442</v>
      </c>
      <c r="V206" s="37">
        <f>T206*AB206*SQRT(Table1[[#This Row],[Lead Time (days)]])</f>
        <v>4.2095615153627586</v>
      </c>
      <c r="W206" s="37">
        <f t="shared" si="21"/>
        <v>0.8</v>
      </c>
      <c r="X206" s="37">
        <f>Table1[[#This Row],[Demand during Lead Time]]+NORMSINV(W206)*V206</f>
        <v>20.704500190977114</v>
      </c>
      <c r="Y206" s="43">
        <f t="shared" si="22"/>
        <v>180.59624518580932</v>
      </c>
      <c r="Z206" s="27">
        <v>-0.4</v>
      </c>
      <c r="AA206" s="22">
        <v>0.81</v>
      </c>
      <c r="AB206" s="22">
        <v>0.95</v>
      </c>
      <c r="AC206" s="22">
        <v>15</v>
      </c>
    </row>
    <row r="207" spans="1:29" x14ac:dyDescent="0.2">
      <c r="A207" s="25">
        <v>20509.285961112866</v>
      </c>
      <c r="B207" s="26">
        <v>11.534270000000001</v>
      </c>
      <c r="C207" s="26">
        <v>1261.1820985563802</v>
      </c>
      <c r="D207" s="26">
        <f>C207/Table1[[#This Row],[Std. Price ($)]]</f>
        <v>109.34216890677781</v>
      </c>
      <c r="E207" s="22">
        <v>98</v>
      </c>
      <c r="F207" s="22">
        <f t="shared" si="23"/>
        <v>147</v>
      </c>
      <c r="G207" s="22">
        <f t="shared" si="24"/>
        <v>147</v>
      </c>
      <c r="H207" s="22">
        <f t="shared" si="24"/>
        <v>147</v>
      </c>
      <c r="I207" s="22">
        <f t="shared" si="24"/>
        <v>147</v>
      </c>
      <c r="J207" s="22">
        <f t="shared" si="24"/>
        <v>147</v>
      </c>
      <c r="K207" s="22">
        <f t="shared" si="24"/>
        <v>147</v>
      </c>
      <c r="L207" s="22">
        <f t="shared" si="24"/>
        <v>147</v>
      </c>
      <c r="M207" s="22">
        <f t="shared" si="24"/>
        <v>147</v>
      </c>
      <c r="N207" s="22">
        <f t="shared" si="24"/>
        <v>147</v>
      </c>
      <c r="O207" s="22">
        <f t="shared" si="24"/>
        <v>147</v>
      </c>
      <c r="P207" s="22">
        <f t="shared" si="24"/>
        <v>147</v>
      </c>
      <c r="Q207" s="22">
        <f t="shared" si="24"/>
        <v>147</v>
      </c>
      <c r="R207" s="42">
        <f>SUM(Table1[[#This Row],[Oct]:[September]])</f>
        <v>1764</v>
      </c>
      <c r="S207" s="38">
        <f t="shared" si="20"/>
        <v>1654.6578310932223</v>
      </c>
      <c r="T207" s="37">
        <f>Table1[[#This Row],[Annual Demand]]/365</f>
        <v>4.8328767123287673</v>
      </c>
      <c r="U207" s="37">
        <f>Table1[[#This Row],[Daily Demand]]*Table1[[#This Row],[Lead Time (days)]]</f>
        <v>111.15616438356165</v>
      </c>
      <c r="V207" s="37">
        <f>T207*AB207*SQRT(Table1[[#This Row],[Lead Time (days)]])</f>
        <v>22.714109235564834</v>
      </c>
      <c r="W207" s="37">
        <f t="shared" si="21"/>
        <v>0.8</v>
      </c>
      <c r="X207" s="37">
        <f>Table1[[#This Row],[Demand during Lead Time]]+NORMSINV(W207)*V207</f>
        <v>130.27284101790767</v>
      </c>
      <c r="Y207" s="43">
        <f t="shared" si="22"/>
        <v>1502.602121967622</v>
      </c>
      <c r="Z207" s="27">
        <v>0.5</v>
      </c>
      <c r="AA207" s="22">
        <v>1</v>
      </c>
      <c r="AB207" s="22">
        <v>0.98</v>
      </c>
      <c r="AC207" s="22">
        <v>23</v>
      </c>
    </row>
    <row r="208" spans="1:29" x14ac:dyDescent="0.2">
      <c r="A208" s="25">
        <v>95930.30237489834</v>
      </c>
      <c r="B208" s="26">
        <v>9.636000000000001</v>
      </c>
      <c r="C208" s="26">
        <v>1084.5785724840002</v>
      </c>
      <c r="D208" s="26">
        <f>C208/Table1[[#This Row],[Std. Price ($)]]</f>
        <v>112.55485393150686</v>
      </c>
      <c r="E208" s="22">
        <v>138</v>
      </c>
      <c r="F208" s="22">
        <f t="shared" si="23"/>
        <v>124.2</v>
      </c>
      <c r="G208" s="22">
        <f t="shared" si="24"/>
        <v>124.2</v>
      </c>
      <c r="H208" s="22">
        <f t="shared" si="24"/>
        <v>124.2</v>
      </c>
      <c r="I208" s="22">
        <f t="shared" si="24"/>
        <v>124.2</v>
      </c>
      <c r="J208" s="22">
        <f t="shared" si="24"/>
        <v>124.2</v>
      </c>
      <c r="K208" s="22">
        <f t="shared" si="24"/>
        <v>124.2</v>
      </c>
      <c r="L208" s="22">
        <f t="shared" si="24"/>
        <v>124.2</v>
      </c>
      <c r="M208" s="22">
        <f t="shared" si="24"/>
        <v>124.2</v>
      </c>
      <c r="N208" s="22">
        <f t="shared" si="24"/>
        <v>124.2</v>
      </c>
      <c r="O208" s="22">
        <f t="shared" si="24"/>
        <v>124.2</v>
      </c>
      <c r="P208" s="22">
        <f t="shared" si="24"/>
        <v>124.2</v>
      </c>
      <c r="Q208" s="22">
        <f t="shared" si="24"/>
        <v>124.2</v>
      </c>
      <c r="R208" s="42">
        <f>SUM(Table1[[#This Row],[Oct]:[September]])</f>
        <v>1490.4000000000003</v>
      </c>
      <c r="S208" s="38">
        <f t="shared" si="20"/>
        <v>1377.8451460684935</v>
      </c>
      <c r="T208" s="37">
        <f>Table1[[#This Row],[Annual Demand]]/365</f>
        <v>4.0832876712328776</v>
      </c>
      <c r="U208" s="37">
        <f>Table1[[#This Row],[Daily Demand]]*Table1[[#This Row],[Lead Time (days)]]</f>
        <v>126.5819178082192</v>
      </c>
      <c r="V208" s="37">
        <f>T208*AB208*SQRT(Table1[[#This Row],[Lead Time (days)]])</f>
        <v>16.596392012723733</v>
      </c>
      <c r="W208" s="37">
        <f t="shared" si="21"/>
        <v>0.8</v>
      </c>
      <c r="X208" s="37">
        <f>Table1[[#This Row],[Demand during Lead Time]]+NORMSINV(W208)*V208</f>
        <v>140.54979372682743</v>
      </c>
      <c r="Y208" s="43">
        <f t="shared" si="22"/>
        <v>1354.3378123517093</v>
      </c>
      <c r="Z208" s="27">
        <v>-0.1</v>
      </c>
      <c r="AA208" s="22">
        <v>1</v>
      </c>
      <c r="AB208" s="22">
        <v>0.73</v>
      </c>
      <c r="AC208" s="22">
        <v>31</v>
      </c>
    </row>
    <row r="209" spans="1:29" x14ac:dyDescent="0.2">
      <c r="A209" s="25">
        <v>66550.650270695842</v>
      </c>
      <c r="B209" s="26">
        <v>6.8280300000000009</v>
      </c>
      <c r="C209" s="26">
        <v>1129.9156327387502</v>
      </c>
      <c r="D209" s="26">
        <f>C209/Table1[[#This Row],[Std. Price ($)]]</f>
        <v>165.48193735803008</v>
      </c>
      <c r="E209" s="22">
        <v>90</v>
      </c>
      <c r="F209" s="22">
        <f t="shared" si="23"/>
        <v>36</v>
      </c>
      <c r="G209" s="22">
        <f t="shared" si="24"/>
        <v>36</v>
      </c>
      <c r="H209" s="22">
        <f t="shared" si="24"/>
        <v>36</v>
      </c>
      <c r="I209" s="22">
        <f t="shared" si="24"/>
        <v>36</v>
      </c>
      <c r="J209" s="22">
        <f t="shared" si="24"/>
        <v>36</v>
      </c>
      <c r="K209" s="22">
        <f t="shared" si="24"/>
        <v>36</v>
      </c>
      <c r="L209" s="22">
        <f t="shared" si="24"/>
        <v>36</v>
      </c>
      <c r="M209" s="22">
        <f t="shared" si="24"/>
        <v>36</v>
      </c>
      <c r="N209" s="22">
        <f t="shared" si="24"/>
        <v>36</v>
      </c>
      <c r="O209" s="22">
        <f t="shared" si="24"/>
        <v>36</v>
      </c>
      <c r="P209" s="22">
        <f t="shared" si="24"/>
        <v>36</v>
      </c>
      <c r="Q209" s="22">
        <f t="shared" si="24"/>
        <v>36</v>
      </c>
      <c r="R209" s="42">
        <f>SUM(Table1[[#This Row],[Oct]:[September]])</f>
        <v>432</v>
      </c>
      <c r="S209" s="38">
        <f t="shared" si="20"/>
        <v>266.51806264196989</v>
      </c>
      <c r="T209" s="37">
        <f>Table1[[#This Row],[Annual Demand]]/365</f>
        <v>1.1835616438356165</v>
      </c>
      <c r="U209" s="37">
        <f>Table1[[#This Row],[Daily Demand]]*Table1[[#This Row],[Lead Time (days)]]</f>
        <v>29.589041095890412</v>
      </c>
      <c r="V209" s="37">
        <f>T209*AB209*SQRT(Table1[[#This Row],[Lead Time (days)]])</f>
        <v>8.6991780821917803</v>
      </c>
      <c r="W209" s="37">
        <f t="shared" si="21"/>
        <v>0.8</v>
      </c>
      <c r="X209" s="37">
        <f>Table1[[#This Row],[Demand during Lead Time]]+NORMSINV(W209)*V209</f>
        <v>36.910454084495122</v>
      </c>
      <c r="Y209" s="43">
        <f t="shared" si="22"/>
        <v>252.02568780255527</v>
      </c>
      <c r="Z209" s="27">
        <v>-0.6</v>
      </c>
      <c r="AA209" s="22">
        <v>1</v>
      </c>
      <c r="AB209" s="22">
        <v>1.47</v>
      </c>
      <c r="AC209" s="22">
        <v>25</v>
      </c>
    </row>
    <row r="210" spans="1:29" x14ac:dyDescent="0.2">
      <c r="A210" s="25">
        <v>34612.872139206149</v>
      </c>
      <c r="B210" s="26">
        <v>57.241140000000001</v>
      </c>
      <c r="C210" s="26">
        <v>3033.3715112562404</v>
      </c>
      <c r="D210" s="26">
        <f>C210/Table1[[#This Row],[Std. Price ($)]]</f>
        <v>52.992856383647151</v>
      </c>
      <c r="E210" s="22">
        <v>66</v>
      </c>
      <c r="F210" s="22">
        <f t="shared" si="23"/>
        <v>118.80000000000001</v>
      </c>
      <c r="G210" s="22">
        <f t="shared" si="24"/>
        <v>118.80000000000001</v>
      </c>
      <c r="H210" s="22">
        <f t="shared" si="24"/>
        <v>118.80000000000001</v>
      </c>
      <c r="I210" s="22">
        <f t="shared" si="24"/>
        <v>118.80000000000001</v>
      </c>
      <c r="J210" s="22">
        <f t="shared" si="24"/>
        <v>118.80000000000001</v>
      </c>
      <c r="K210" s="22">
        <f t="shared" si="24"/>
        <v>118.80000000000001</v>
      </c>
      <c r="L210" s="22">
        <f t="shared" si="24"/>
        <v>118.80000000000001</v>
      </c>
      <c r="M210" s="22">
        <f t="shared" si="24"/>
        <v>118.80000000000001</v>
      </c>
      <c r="N210" s="22">
        <f t="shared" si="24"/>
        <v>118.80000000000001</v>
      </c>
      <c r="O210" s="22">
        <f t="shared" si="24"/>
        <v>118.80000000000001</v>
      </c>
      <c r="P210" s="22">
        <f t="shared" si="24"/>
        <v>118.80000000000001</v>
      </c>
      <c r="Q210" s="22">
        <f t="shared" si="24"/>
        <v>118.80000000000001</v>
      </c>
      <c r="R210" s="42">
        <f>SUM(Table1[[#This Row],[Oct]:[September]])</f>
        <v>1425.5999999999997</v>
      </c>
      <c r="S210" s="38">
        <f t="shared" si="20"/>
        <v>1372.6071436163525</v>
      </c>
      <c r="T210" s="37">
        <f>Table1[[#This Row],[Annual Demand]]/365</f>
        <v>3.9057534246575334</v>
      </c>
      <c r="U210" s="37">
        <f>Table1[[#This Row],[Daily Demand]]*Table1[[#This Row],[Lead Time (days)]]</f>
        <v>109.36109589041094</v>
      </c>
      <c r="V210" s="37">
        <f>T210*AB210*SQRT(Table1[[#This Row],[Lead Time (days)]])</f>
        <v>15.087132276214719</v>
      </c>
      <c r="W210" s="37">
        <f t="shared" si="21"/>
        <v>0.8</v>
      </c>
      <c r="X210" s="37">
        <f>Table1[[#This Row],[Demand during Lead Time]]+NORMSINV(W210)*V210</f>
        <v>122.05874676779651</v>
      </c>
      <c r="Y210" s="43">
        <f t="shared" si="22"/>
        <v>6986.7818119599879</v>
      </c>
      <c r="Z210" s="27">
        <v>0.8</v>
      </c>
      <c r="AA210" s="22">
        <v>1</v>
      </c>
      <c r="AB210" s="22">
        <v>0.73</v>
      </c>
      <c r="AC210" s="22">
        <v>28</v>
      </c>
    </row>
    <row r="211" spans="1:29" x14ac:dyDescent="0.2">
      <c r="A211" s="25">
        <v>13232.796066233199</v>
      </c>
      <c r="B211" s="26">
        <v>45.738</v>
      </c>
      <c r="C211" s="26">
        <v>3911.8082832766672</v>
      </c>
      <c r="D211" s="26">
        <f>C211/Table1[[#This Row],[Std. Price ($)]]</f>
        <v>85.526439356261037</v>
      </c>
      <c r="E211" s="22">
        <v>74</v>
      </c>
      <c r="F211" s="22">
        <f t="shared" si="23"/>
        <v>162.80000000000001</v>
      </c>
      <c r="G211" s="22">
        <f t="shared" si="24"/>
        <v>162.80000000000001</v>
      </c>
      <c r="H211" s="22">
        <f t="shared" si="24"/>
        <v>162.80000000000001</v>
      </c>
      <c r="I211" s="22">
        <f t="shared" si="24"/>
        <v>162.80000000000001</v>
      </c>
      <c r="J211" s="22">
        <f t="shared" si="24"/>
        <v>162.80000000000001</v>
      </c>
      <c r="K211" s="22">
        <f t="shared" si="24"/>
        <v>162.80000000000001</v>
      </c>
      <c r="L211" s="22">
        <f t="shared" si="24"/>
        <v>162.80000000000001</v>
      </c>
      <c r="M211" s="22">
        <f t="shared" si="24"/>
        <v>162.80000000000001</v>
      </c>
      <c r="N211" s="22">
        <f t="shared" si="24"/>
        <v>162.80000000000001</v>
      </c>
      <c r="O211" s="22">
        <f t="shared" si="24"/>
        <v>162.80000000000001</v>
      </c>
      <c r="P211" s="22">
        <f t="shared" si="24"/>
        <v>162.80000000000001</v>
      </c>
      <c r="Q211" s="22">
        <f t="shared" si="24"/>
        <v>162.80000000000001</v>
      </c>
      <c r="R211" s="42">
        <f>SUM(Table1[[#This Row],[Oct]:[September]])</f>
        <v>1953.5999999999997</v>
      </c>
      <c r="S211" s="38">
        <f t="shared" si="20"/>
        <v>1868.0735606437386</v>
      </c>
      <c r="T211" s="37">
        <f>Table1[[#This Row],[Annual Demand]]/365</f>
        <v>5.3523287671232866</v>
      </c>
      <c r="U211" s="37">
        <f>Table1[[#This Row],[Daily Demand]]*Table1[[#This Row],[Lead Time (days)]]</f>
        <v>165.92219178082189</v>
      </c>
      <c r="V211" s="37">
        <f>T211*AB211*SQRT(Table1[[#This Row],[Lead Time (days)]])</f>
        <v>28.310480099352027</v>
      </c>
      <c r="W211" s="37">
        <f t="shared" si="21"/>
        <v>0.8</v>
      </c>
      <c r="X211" s="37">
        <f>Table1[[#This Row],[Demand during Lead Time]]+NORMSINV(W211)*V211</f>
        <v>189.74889296507999</v>
      </c>
      <c r="Y211" s="43">
        <f t="shared" si="22"/>
        <v>8678.7348664368292</v>
      </c>
      <c r="Z211" s="27">
        <v>1.2</v>
      </c>
      <c r="AA211" s="22">
        <v>1</v>
      </c>
      <c r="AB211" s="22">
        <v>0.95</v>
      </c>
      <c r="AC211" s="22">
        <v>31</v>
      </c>
    </row>
    <row r="212" spans="1:29" x14ac:dyDescent="0.2">
      <c r="A212" s="25">
        <v>76543.523325411006</v>
      </c>
      <c r="B212" s="26">
        <v>16.39</v>
      </c>
      <c r="C212" s="26">
        <v>275.3255880833334</v>
      </c>
      <c r="D212" s="26">
        <f>C212/Table1[[#This Row],[Std. Price ($)]]</f>
        <v>16.79838853467562</v>
      </c>
      <c r="E212" s="22">
        <v>10</v>
      </c>
      <c r="F212" s="22">
        <f t="shared" si="23"/>
        <v>6</v>
      </c>
      <c r="G212" s="22">
        <f t="shared" si="24"/>
        <v>6</v>
      </c>
      <c r="H212" s="22">
        <f t="shared" si="24"/>
        <v>6</v>
      </c>
      <c r="I212" s="22">
        <f t="shared" si="24"/>
        <v>6</v>
      </c>
      <c r="J212" s="22">
        <f t="shared" si="24"/>
        <v>6</v>
      </c>
      <c r="K212" s="22">
        <f t="shared" si="24"/>
        <v>6</v>
      </c>
      <c r="L212" s="22">
        <f t="shared" si="24"/>
        <v>6</v>
      </c>
      <c r="M212" s="22">
        <f t="shared" si="24"/>
        <v>6</v>
      </c>
      <c r="N212" s="22">
        <f t="shared" si="24"/>
        <v>6</v>
      </c>
      <c r="O212" s="22">
        <f t="shared" si="24"/>
        <v>6</v>
      </c>
      <c r="P212" s="22">
        <f t="shared" si="24"/>
        <v>6</v>
      </c>
      <c r="Q212" s="22">
        <f t="shared" si="24"/>
        <v>6</v>
      </c>
      <c r="R212" s="42">
        <f>SUM(Table1[[#This Row],[Oct]:[September]])</f>
        <v>72</v>
      </c>
      <c r="S212" s="38">
        <f t="shared" si="20"/>
        <v>55.201611465324376</v>
      </c>
      <c r="T212" s="37">
        <f>Table1[[#This Row],[Annual Demand]]/365</f>
        <v>0.19726027397260273</v>
      </c>
      <c r="U212" s="37">
        <f>Table1[[#This Row],[Daily Demand]]*Table1[[#This Row],[Lead Time (days)]]</f>
        <v>6.1150684931506847</v>
      </c>
      <c r="V212" s="37">
        <f>T212*AB212*SQRT(Table1[[#This Row],[Lead Time (days)]])</f>
        <v>1.4827032768961046</v>
      </c>
      <c r="W212" s="37">
        <f t="shared" si="21"/>
        <v>0.8</v>
      </c>
      <c r="X212" s="37">
        <f>Table1[[#This Row],[Demand during Lead Time]]+NORMSINV(W212)*V212</f>
        <v>7.362943054074587</v>
      </c>
      <c r="Y212" s="43">
        <f t="shared" si="22"/>
        <v>120.67863665628249</v>
      </c>
      <c r="Z212" s="27">
        <v>-0.4</v>
      </c>
      <c r="AA212" s="22">
        <v>1</v>
      </c>
      <c r="AB212" s="22">
        <v>1.35</v>
      </c>
      <c r="AC212" s="22">
        <v>31</v>
      </c>
    </row>
    <row r="213" spans="1:29" x14ac:dyDescent="0.2">
      <c r="A213" s="25">
        <v>26525.043602513022</v>
      </c>
      <c r="B213" s="26">
        <v>33.633600000000001</v>
      </c>
      <c r="C213" s="26">
        <v>3774.4275296757332</v>
      </c>
      <c r="D213" s="26">
        <f>C213/Table1[[#This Row],[Std. Price ($)]]</f>
        <v>112.22193073818245</v>
      </c>
      <c r="E213" s="22">
        <v>106</v>
      </c>
      <c r="F213" s="22">
        <f t="shared" si="23"/>
        <v>169.6</v>
      </c>
      <c r="G213" s="22">
        <f t="shared" si="24"/>
        <v>169.6</v>
      </c>
      <c r="H213" s="22">
        <f t="shared" si="24"/>
        <v>169.6</v>
      </c>
      <c r="I213" s="22">
        <f t="shared" si="24"/>
        <v>169.6</v>
      </c>
      <c r="J213" s="22">
        <f t="shared" si="24"/>
        <v>169.6</v>
      </c>
      <c r="K213" s="22">
        <f t="shared" si="24"/>
        <v>169.6</v>
      </c>
      <c r="L213" s="22">
        <f t="shared" si="24"/>
        <v>169.6</v>
      </c>
      <c r="M213" s="22">
        <f t="shared" si="24"/>
        <v>169.6</v>
      </c>
      <c r="N213" s="22">
        <f t="shared" si="24"/>
        <v>169.6</v>
      </c>
      <c r="O213" s="22">
        <f t="shared" si="24"/>
        <v>169.6</v>
      </c>
      <c r="P213" s="22">
        <f t="shared" si="24"/>
        <v>169.6</v>
      </c>
      <c r="Q213" s="22">
        <f t="shared" si="24"/>
        <v>169.6</v>
      </c>
      <c r="R213" s="42">
        <f>SUM(Table1[[#This Row],[Oct]:[September]])</f>
        <v>2035.1999999999996</v>
      </c>
      <c r="S213" s="38">
        <f t="shared" si="20"/>
        <v>1922.9780692618172</v>
      </c>
      <c r="T213" s="37">
        <f>Table1[[#This Row],[Annual Demand]]/365</f>
        <v>5.5758904109589027</v>
      </c>
      <c r="U213" s="37">
        <f>Table1[[#This Row],[Daily Demand]]*Table1[[#This Row],[Lead Time (days)]]</f>
        <v>172.852602739726</v>
      </c>
      <c r="V213" s="37">
        <f>T213*AB213*SQRT(Table1[[#This Row],[Lead Time (days)]])</f>
        <v>26.698909772217057</v>
      </c>
      <c r="W213" s="37">
        <f t="shared" si="21"/>
        <v>0.8</v>
      </c>
      <c r="X213" s="37">
        <f>Table1[[#This Row],[Demand during Lead Time]]+NORMSINV(W213)*V213</f>
        <v>195.32297211727126</v>
      </c>
      <c r="Y213" s="43">
        <f t="shared" si="22"/>
        <v>6569.4147150034551</v>
      </c>
      <c r="Z213" s="27">
        <v>0.6</v>
      </c>
      <c r="AA213" s="22">
        <v>1</v>
      </c>
      <c r="AB213" s="22">
        <v>0.86</v>
      </c>
      <c r="AC213" s="22">
        <v>31</v>
      </c>
    </row>
    <row r="214" spans="1:29" x14ac:dyDescent="0.2">
      <c r="A214" s="25">
        <v>85865.435431809005</v>
      </c>
      <c r="B214" s="26">
        <v>89.350580000000008</v>
      </c>
      <c r="C214" s="26">
        <v>8682.8938837002534</v>
      </c>
      <c r="D214" s="26">
        <f>C214/Table1[[#This Row],[Std. Price ($)]]</f>
        <v>97.177812205586719</v>
      </c>
      <c r="E214" s="22">
        <v>90</v>
      </c>
      <c r="F214" s="22">
        <f t="shared" si="23"/>
        <v>198</v>
      </c>
      <c r="G214" s="22">
        <f t="shared" si="24"/>
        <v>198</v>
      </c>
      <c r="H214" s="22">
        <f t="shared" si="24"/>
        <v>198</v>
      </c>
      <c r="I214" s="22">
        <f t="shared" si="24"/>
        <v>198</v>
      </c>
      <c r="J214" s="22">
        <f t="shared" si="24"/>
        <v>198</v>
      </c>
      <c r="K214" s="22">
        <f t="shared" si="24"/>
        <v>198</v>
      </c>
      <c r="L214" s="22">
        <f t="shared" si="24"/>
        <v>198</v>
      </c>
      <c r="M214" s="22">
        <f t="shared" si="24"/>
        <v>198</v>
      </c>
      <c r="N214" s="22">
        <f t="shared" si="24"/>
        <v>198</v>
      </c>
      <c r="O214" s="22">
        <f t="shared" si="24"/>
        <v>198</v>
      </c>
      <c r="P214" s="22">
        <f t="shared" si="24"/>
        <v>198</v>
      </c>
      <c r="Q214" s="22">
        <f t="shared" si="24"/>
        <v>198</v>
      </c>
      <c r="R214" s="42">
        <f>SUM(Table1[[#This Row],[Oct]:[September]])</f>
        <v>2376</v>
      </c>
      <c r="S214" s="38">
        <f t="shared" si="20"/>
        <v>2278.8221877944134</v>
      </c>
      <c r="T214" s="37">
        <f>Table1[[#This Row],[Annual Demand]]/365</f>
        <v>6.5095890410958903</v>
      </c>
      <c r="U214" s="37">
        <f>Table1[[#This Row],[Daily Demand]]*Table1[[#This Row],[Lead Time (days)]]</f>
        <v>149.72054794520548</v>
      </c>
      <c r="V214" s="37">
        <f>T214*AB214*SQRT(Table1[[#This Row],[Lead Time (days)]])</f>
        <v>37.462670792518423</v>
      </c>
      <c r="W214" s="37">
        <f t="shared" si="21"/>
        <v>0.8</v>
      </c>
      <c r="X214" s="37">
        <f>Table1[[#This Row],[Demand during Lead Time]]+NORMSINV(W214)*V214</f>
        <v>181.24992715054083</v>
      </c>
      <c r="Y214" s="43">
        <f t="shared" si="22"/>
        <v>16194.786115858571</v>
      </c>
      <c r="Z214" s="27">
        <v>1.2</v>
      </c>
      <c r="AA214" s="22">
        <v>0.82</v>
      </c>
      <c r="AB214" s="22">
        <v>1.2</v>
      </c>
      <c r="AC214" s="22">
        <v>23</v>
      </c>
    </row>
    <row r="215" spans="1:29" x14ac:dyDescent="0.2">
      <c r="A215" s="25">
        <v>14394.163355246692</v>
      </c>
      <c r="B215" s="26">
        <v>6.9203310000000009</v>
      </c>
      <c r="C215" s="26">
        <v>1031.8024728611601</v>
      </c>
      <c r="D215" s="26">
        <f>C215/Table1[[#This Row],[Std. Price ($)]]</f>
        <v>149.09727191678547</v>
      </c>
      <c r="E215" s="22">
        <v>138</v>
      </c>
      <c r="F215" s="22">
        <f t="shared" si="23"/>
        <v>124.2</v>
      </c>
      <c r="G215" s="22">
        <f t="shared" si="24"/>
        <v>124.2</v>
      </c>
      <c r="H215" s="22">
        <f t="shared" si="24"/>
        <v>124.2</v>
      </c>
      <c r="I215" s="22">
        <f t="shared" si="24"/>
        <v>124.2</v>
      </c>
      <c r="J215" s="22">
        <f t="shared" si="24"/>
        <v>124.2</v>
      </c>
      <c r="K215" s="22">
        <f t="shared" si="24"/>
        <v>124.2</v>
      </c>
      <c r="L215" s="22">
        <f t="shared" si="24"/>
        <v>124.2</v>
      </c>
      <c r="M215" s="22">
        <f t="shared" si="24"/>
        <v>124.2</v>
      </c>
      <c r="N215" s="22">
        <f t="shared" si="24"/>
        <v>124.2</v>
      </c>
      <c r="O215" s="22">
        <f t="shared" si="24"/>
        <v>124.2</v>
      </c>
      <c r="P215" s="22">
        <f t="shared" si="24"/>
        <v>124.2</v>
      </c>
      <c r="Q215" s="22">
        <f t="shared" si="24"/>
        <v>124.2</v>
      </c>
      <c r="R215" s="42">
        <f>SUM(Table1[[#This Row],[Oct]:[September]])</f>
        <v>1490.4000000000003</v>
      </c>
      <c r="S215" s="38">
        <f t="shared" si="20"/>
        <v>1341.3027280832148</v>
      </c>
      <c r="T215" s="37">
        <f>Table1[[#This Row],[Annual Demand]]/365</f>
        <v>4.0832876712328776</v>
      </c>
      <c r="U215" s="37">
        <f>Table1[[#This Row],[Daily Demand]]*Table1[[#This Row],[Lead Time (days)]]</f>
        <v>114.33205479452057</v>
      </c>
      <c r="V215" s="37">
        <f>T215*AB215*SQRT(Table1[[#This Row],[Lead Time (days)]])</f>
        <v>15.12470919346557</v>
      </c>
      <c r="W215" s="37">
        <f t="shared" si="21"/>
        <v>0.8</v>
      </c>
      <c r="X215" s="37">
        <f>Table1[[#This Row],[Demand during Lead Time]]+NORMSINV(W215)*V215</f>
        <v>127.06133120335667</v>
      </c>
      <c r="Y215" s="43">
        <f t="shared" si="22"/>
        <v>879.30646922785661</v>
      </c>
      <c r="Z215" s="27">
        <v>-0.1</v>
      </c>
      <c r="AA215" s="22">
        <v>1</v>
      </c>
      <c r="AB215" s="22">
        <v>0.7</v>
      </c>
      <c r="AC215" s="22">
        <v>28</v>
      </c>
    </row>
    <row r="216" spans="1:29" x14ac:dyDescent="0.2">
      <c r="A216" s="25">
        <v>35730.5835973965</v>
      </c>
      <c r="B216" s="26">
        <v>18.918900000000004</v>
      </c>
      <c r="C216" s="26">
        <v>2284.0811824149009</v>
      </c>
      <c r="D216" s="26">
        <f>C216/Table1[[#This Row],[Std. Price ($)]]</f>
        <v>120.73012608634225</v>
      </c>
      <c r="E216" s="22">
        <v>162</v>
      </c>
      <c r="F216" s="22">
        <f t="shared" si="23"/>
        <v>405</v>
      </c>
      <c r="G216" s="22">
        <f t="shared" si="24"/>
        <v>405</v>
      </c>
      <c r="H216" s="22">
        <f t="shared" si="24"/>
        <v>405</v>
      </c>
      <c r="I216" s="22">
        <f t="shared" si="24"/>
        <v>405</v>
      </c>
      <c r="J216" s="22">
        <f t="shared" si="24"/>
        <v>405</v>
      </c>
      <c r="K216" s="22">
        <f t="shared" si="24"/>
        <v>405</v>
      </c>
      <c r="L216" s="22">
        <f t="shared" si="24"/>
        <v>405</v>
      </c>
      <c r="M216" s="22">
        <f t="shared" si="24"/>
        <v>405</v>
      </c>
      <c r="N216" s="22">
        <f t="shared" si="24"/>
        <v>405</v>
      </c>
      <c r="O216" s="22">
        <f t="shared" si="24"/>
        <v>405</v>
      </c>
      <c r="P216" s="22">
        <f t="shared" si="24"/>
        <v>405</v>
      </c>
      <c r="Q216" s="22">
        <f t="shared" si="24"/>
        <v>405</v>
      </c>
      <c r="R216" s="42">
        <f>SUM(Table1[[#This Row],[Oct]:[September]])</f>
        <v>4860</v>
      </c>
      <c r="S216" s="38">
        <f t="shared" si="20"/>
        <v>4739.2698739136576</v>
      </c>
      <c r="T216" s="37">
        <f>Table1[[#This Row],[Annual Demand]]/365</f>
        <v>13.315068493150685</v>
      </c>
      <c r="U216" s="37">
        <f>Table1[[#This Row],[Daily Demand]]*Table1[[#This Row],[Lead Time (days)]]</f>
        <v>306.24657534246575</v>
      </c>
      <c r="V216" s="37">
        <f>T216*AB216*SQRT(Table1[[#This Row],[Lead Time (days)]])</f>
        <v>50.446891919470829</v>
      </c>
      <c r="W216" s="37">
        <f t="shared" si="21"/>
        <v>0.8</v>
      </c>
      <c r="X216" s="37">
        <f>Table1[[#This Row],[Demand during Lead Time]]+NORMSINV(W216)*V216</f>
        <v>348.70375074965028</v>
      </c>
      <c r="Y216" s="43">
        <f t="shared" si="22"/>
        <v>6597.0913900575606</v>
      </c>
      <c r="Z216" s="27">
        <v>1.5</v>
      </c>
      <c r="AA216" s="22">
        <v>1</v>
      </c>
      <c r="AB216" s="22">
        <v>0.79</v>
      </c>
      <c r="AC216" s="22">
        <v>23</v>
      </c>
    </row>
    <row r="217" spans="1:29" x14ac:dyDescent="0.2">
      <c r="A217" s="25">
        <v>17724.926736928683</v>
      </c>
      <c r="B217" s="26">
        <v>677.17100000000005</v>
      </c>
      <c r="C217" s="26">
        <v>136785.82635201002</v>
      </c>
      <c r="D217" s="26">
        <f>C217/Table1[[#This Row],[Std. Price ($)]]</f>
        <v>201.995989716054</v>
      </c>
      <c r="E217" s="22">
        <v>90</v>
      </c>
      <c r="F217" s="22">
        <f t="shared" si="23"/>
        <v>126</v>
      </c>
      <c r="G217" s="22">
        <f t="shared" si="24"/>
        <v>126</v>
      </c>
      <c r="H217" s="22">
        <f t="shared" si="24"/>
        <v>126</v>
      </c>
      <c r="I217" s="22">
        <f t="shared" si="24"/>
        <v>126</v>
      </c>
      <c r="J217" s="22">
        <f t="shared" si="24"/>
        <v>126</v>
      </c>
      <c r="K217" s="22">
        <f t="shared" si="24"/>
        <v>126</v>
      </c>
      <c r="L217" s="22">
        <f t="shared" si="24"/>
        <v>126</v>
      </c>
      <c r="M217" s="22">
        <f t="shared" si="24"/>
        <v>126</v>
      </c>
      <c r="N217" s="22">
        <f t="shared" si="24"/>
        <v>126</v>
      </c>
      <c r="O217" s="22">
        <f t="shared" si="24"/>
        <v>126</v>
      </c>
      <c r="P217" s="22">
        <f t="shared" si="24"/>
        <v>126</v>
      </c>
      <c r="Q217" s="22">
        <f t="shared" si="24"/>
        <v>126</v>
      </c>
      <c r="R217" s="42">
        <f>SUM(Table1[[#This Row],[Oct]:[September]])</f>
        <v>1512</v>
      </c>
      <c r="S217" s="38">
        <f t="shared" si="20"/>
        <v>1310.0040102839459</v>
      </c>
      <c r="T217" s="37">
        <f>Table1[[#This Row],[Annual Demand]]/365</f>
        <v>4.1424657534246574</v>
      </c>
      <c r="U217" s="37">
        <f>Table1[[#This Row],[Daily Demand]]*Table1[[#This Row],[Lead Time (days)]]</f>
        <v>306.54246575342466</v>
      </c>
      <c r="V217" s="37">
        <f>T217*AB217*SQRT(Table1[[#This Row],[Lead Time (days)]])</f>
        <v>28.151521876649525</v>
      </c>
      <c r="W217" s="37">
        <f t="shared" si="21"/>
        <v>0.8</v>
      </c>
      <c r="X217" s="37">
        <f>Table1[[#This Row],[Demand during Lead Time]]+NORMSINV(W217)*V217</f>
        <v>330.23538432220533</v>
      </c>
      <c r="Y217" s="43">
        <f t="shared" si="22"/>
        <v>223625.82543685212</v>
      </c>
      <c r="Z217" s="27">
        <v>0.4</v>
      </c>
      <c r="AA217" s="22">
        <v>1</v>
      </c>
      <c r="AB217" s="22">
        <v>0.79</v>
      </c>
      <c r="AC217" s="22">
        <v>74</v>
      </c>
    </row>
    <row r="218" spans="1:29" x14ac:dyDescent="0.2">
      <c r="A218" s="25">
        <v>62206.363191370081</v>
      </c>
      <c r="B218" s="26">
        <v>41.481440000000006</v>
      </c>
      <c r="C218" s="26">
        <v>5108.7667035556806</v>
      </c>
      <c r="D218" s="26">
        <f>C218/Table1[[#This Row],[Std. Price ($)]]</f>
        <v>123.15789190432348</v>
      </c>
      <c r="E218" s="22">
        <v>146</v>
      </c>
      <c r="F218" s="22">
        <f t="shared" si="23"/>
        <v>219</v>
      </c>
      <c r="G218" s="22">
        <f t="shared" si="24"/>
        <v>219</v>
      </c>
      <c r="H218" s="22">
        <f t="shared" si="24"/>
        <v>219</v>
      </c>
      <c r="I218" s="22">
        <f t="shared" si="24"/>
        <v>219</v>
      </c>
      <c r="J218" s="22">
        <f t="shared" si="24"/>
        <v>219</v>
      </c>
      <c r="K218" s="22">
        <f t="shared" si="24"/>
        <v>219</v>
      </c>
      <c r="L218" s="22">
        <f t="shared" si="24"/>
        <v>219</v>
      </c>
      <c r="M218" s="22">
        <f t="shared" si="24"/>
        <v>219</v>
      </c>
      <c r="N218" s="22">
        <f t="shared" si="24"/>
        <v>219</v>
      </c>
      <c r="O218" s="22">
        <f t="shared" si="24"/>
        <v>219</v>
      </c>
      <c r="P218" s="22">
        <f t="shared" si="24"/>
        <v>219</v>
      </c>
      <c r="Q218" s="22">
        <f t="shared" si="24"/>
        <v>219</v>
      </c>
      <c r="R218" s="42">
        <f>SUM(Table1[[#This Row],[Oct]:[September]])</f>
        <v>2628</v>
      </c>
      <c r="S218" s="38">
        <f t="shared" si="20"/>
        <v>2504.8421080956764</v>
      </c>
      <c r="T218" s="37">
        <f>Table1[[#This Row],[Annual Demand]]/365</f>
        <v>7.2</v>
      </c>
      <c r="U218" s="37">
        <f>Table1[[#This Row],[Daily Demand]]*Table1[[#This Row],[Lead Time (days)]]</f>
        <v>194.4</v>
      </c>
      <c r="V218" s="37">
        <f>T218*AB218*SQRT(Table1[[#This Row],[Lead Time (days)]])</f>
        <v>29.555714980355326</v>
      </c>
      <c r="W218" s="37">
        <f t="shared" si="21"/>
        <v>0.8</v>
      </c>
      <c r="X218" s="37">
        <f>Table1[[#This Row],[Demand during Lead Time]]+NORMSINV(W218)*V218</f>
        <v>219.27471730089613</v>
      </c>
      <c r="Y218" s="43">
        <f t="shared" si="22"/>
        <v>9095.8310292340866</v>
      </c>
      <c r="Z218" s="27">
        <v>0.5</v>
      </c>
      <c r="AA218" s="22">
        <v>1</v>
      </c>
      <c r="AB218" s="22">
        <v>0.79</v>
      </c>
      <c r="AC218" s="22">
        <v>27</v>
      </c>
    </row>
    <row r="219" spans="1:29" x14ac:dyDescent="0.2">
      <c r="A219" s="25">
        <v>4118.9059370270616</v>
      </c>
      <c r="B219" s="26">
        <v>621.5</v>
      </c>
      <c r="C219" s="26">
        <v>27979.256242666674</v>
      </c>
      <c r="D219" s="26">
        <f>C219/Table1[[#This Row],[Std. Price ($)]]</f>
        <v>45.018915917404144</v>
      </c>
      <c r="E219" s="22">
        <v>74</v>
      </c>
      <c r="F219" s="22">
        <f t="shared" si="23"/>
        <v>44.4</v>
      </c>
      <c r="G219" s="22">
        <f t="shared" si="24"/>
        <v>44.4</v>
      </c>
      <c r="H219" s="22">
        <f t="shared" si="24"/>
        <v>44.4</v>
      </c>
      <c r="I219" s="22">
        <f t="shared" si="24"/>
        <v>44.4</v>
      </c>
      <c r="J219" s="22">
        <f t="shared" si="24"/>
        <v>44.4</v>
      </c>
      <c r="K219" s="22">
        <f t="shared" si="24"/>
        <v>44.4</v>
      </c>
      <c r="L219" s="22">
        <f t="shared" si="24"/>
        <v>44.4</v>
      </c>
      <c r="M219" s="22">
        <f t="shared" si="24"/>
        <v>44.4</v>
      </c>
      <c r="N219" s="22">
        <f t="shared" si="24"/>
        <v>44.4</v>
      </c>
      <c r="O219" s="22">
        <f t="shared" si="24"/>
        <v>44.4</v>
      </c>
      <c r="P219" s="22">
        <f t="shared" si="24"/>
        <v>44.4</v>
      </c>
      <c r="Q219" s="22">
        <f t="shared" si="24"/>
        <v>44.4</v>
      </c>
      <c r="R219" s="42">
        <f>SUM(Table1[[#This Row],[Oct]:[September]])</f>
        <v>532.79999999999984</v>
      </c>
      <c r="S219" s="38">
        <f t="shared" si="20"/>
        <v>487.78108408259573</v>
      </c>
      <c r="T219" s="37">
        <f>Table1[[#This Row],[Annual Demand]]/365</f>
        <v>1.4597260273972599</v>
      </c>
      <c r="U219" s="37">
        <f>Table1[[#This Row],[Daily Demand]]*Table1[[#This Row],[Lead Time (days)]]</f>
        <v>32.113972602739715</v>
      </c>
      <c r="V219" s="37">
        <f>T219*AB219*SQRT(Table1[[#This Row],[Lead Time (days)]])</f>
        <v>4.92963981402856</v>
      </c>
      <c r="W219" s="37">
        <f t="shared" si="21"/>
        <v>0.8</v>
      </c>
      <c r="X219" s="37">
        <f>Table1[[#This Row],[Demand during Lead Time]]+NORMSINV(W219)*V219</f>
        <v>36.262862144092587</v>
      </c>
      <c r="Y219" s="43">
        <f t="shared" si="22"/>
        <v>22537.368822553544</v>
      </c>
      <c r="Z219" s="27">
        <v>-0.4</v>
      </c>
      <c r="AA219" s="22">
        <v>1</v>
      </c>
      <c r="AB219" s="22">
        <v>0.72</v>
      </c>
      <c r="AC219" s="22">
        <v>22</v>
      </c>
    </row>
    <row r="220" spans="1:29" x14ac:dyDescent="0.2">
      <c r="A220" s="25">
        <v>64747.204422906099</v>
      </c>
      <c r="B220" s="26">
        <v>613.08016000000009</v>
      </c>
      <c r="C220" s="26">
        <v>25017.472783555422</v>
      </c>
      <c r="D220" s="26">
        <f>C220/Table1[[#This Row],[Std. Price ($)]]</f>
        <v>40.806201889742148</v>
      </c>
      <c r="E220" s="22">
        <v>82</v>
      </c>
      <c r="F220" s="22">
        <f t="shared" si="23"/>
        <v>205</v>
      </c>
      <c r="G220" s="22">
        <f t="shared" si="24"/>
        <v>205</v>
      </c>
      <c r="H220" s="22">
        <f t="shared" si="24"/>
        <v>205</v>
      </c>
      <c r="I220" s="22">
        <f t="shared" si="24"/>
        <v>205</v>
      </c>
      <c r="J220" s="22">
        <f t="shared" si="24"/>
        <v>205</v>
      </c>
      <c r="K220" s="22">
        <f t="shared" si="24"/>
        <v>205</v>
      </c>
      <c r="L220" s="22">
        <f t="shared" si="24"/>
        <v>205</v>
      </c>
      <c r="M220" s="22">
        <f t="shared" si="24"/>
        <v>205</v>
      </c>
      <c r="N220" s="22">
        <f t="shared" si="24"/>
        <v>205</v>
      </c>
      <c r="O220" s="22">
        <f t="shared" si="24"/>
        <v>205</v>
      </c>
      <c r="P220" s="22">
        <f t="shared" si="24"/>
        <v>205</v>
      </c>
      <c r="Q220" s="22">
        <f t="shared" si="24"/>
        <v>205</v>
      </c>
      <c r="R220" s="42">
        <f>SUM(Table1[[#This Row],[Oct]:[September]])</f>
        <v>2460</v>
      </c>
      <c r="S220" s="38">
        <f t="shared" si="20"/>
        <v>2419.1937981102578</v>
      </c>
      <c r="T220" s="37">
        <f>Table1[[#This Row],[Annual Demand]]/365</f>
        <v>6.7397260273972606</v>
      </c>
      <c r="U220" s="37">
        <f>Table1[[#This Row],[Daily Demand]]*Table1[[#This Row],[Lead Time (days)]]</f>
        <v>107.83561643835617</v>
      </c>
      <c r="V220" s="37">
        <f>T220*AB220*SQRT(Table1[[#This Row],[Lead Time (days)]])</f>
        <v>21.836712328767124</v>
      </c>
      <c r="W220" s="37">
        <f t="shared" si="21"/>
        <v>0.8</v>
      </c>
      <c r="X220" s="37">
        <f>Table1[[#This Row],[Demand during Lead Time]]+NORMSINV(W220)*V220</f>
        <v>126.21385720567002</v>
      </c>
      <c r="Y220" s="43">
        <f t="shared" si="22"/>
        <v>77379.211769869347</v>
      </c>
      <c r="Z220" s="27">
        <v>1.5</v>
      </c>
      <c r="AA220" s="22">
        <v>1</v>
      </c>
      <c r="AB220" s="22">
        <v>0.81</v>
      </c>
      <c r="AC220" s="22">
        <v>16</v>
      </c>
    </row>
    <row r="221" spans="1:29" x14ac:dyDescent="0.2">
      <c r="A221" s="25">
        <v>61240.230175087294</v>
      </c>
      <c r="B221" s="26">
        <v>23.313950000000002</v>
      </c>
      <c r="C221" s="26">
        <v>942.21900105190014</v>
      </c>
      <c r="D221" s="26">
        <f>C221/Table1[[#This Row],[Std. Price ($)]]</f>
        <v>40.414387139540921</v>
      </c>
      <c r="E221" s="22">
        <v>58</v>
      </c>
      <c r="F221" s="22">
        <f t="shared" si="23"/>
        <v>69.599999999999994</v>
      </c>
      <c r="G221" s="22">
        <f t="shared" si="24"/>
        <v>69.599999999999994</v>
      </c>
      <c r="H221" s="22">
        <f t="shared" si="24"/>
        <v>69.599999999999994</v>
      </c>
      <c r="I221" s="22">
        <f t="shared" si="24"/>
        <v>69.599999999999994</v>
      </c>
      <c r="J221" s="22">
        <f t="shared" si="24"/>
        <v>69.599999999999994</v>
      </c>
      <c r="K221" s="22">
        <f t="shared" si="24"/>
        <v>69.599999999999994</v>
      </c>
      <c r="L221" s="22">
        <f t="shared" si="24"/>
        <v>69.599999999999994</v>
      </c>
      <c r="M221" s="22">
        <f t="shared" si="24"/>
        <v>69.599999999999994</v>
      </c>
      <c r="N221" s="22">
        <f t="shared" si="24"/>
        <v>69.599999999999994</v>
      </c>
      <c r="O221" s="22">
        <f t="shared" si="24"/>
        <v>69.599999999999994</v>
      </c>
      <c r="P221" s="22">
        <f t="shared" ref="G221:Q244" si="25">$E221+$Z221*$E221</f>
        <v>69.599999999999994</v>
      </c>
      <c r="Q221" s="22">
        <f t="shared" si="25"/>
        <v>69.599999999999994</v>
      </c>
      <c r="R221" s="42">
        <f>SUM(Table1[[#This Row],[Oct]:[September]])</f>
        <v>835.20000000000016</v>
      </c>
      <c r="S221" s="38">
        <f t="shared" si="20"/>
        <v>794.7856128604592</v>
      </c>
      <c r="T221" s="37">
        <f>Table1[[#This Row],[Annual Demand]]/365</f>
        <v>2.2882191780821923</v>
      </c>
      <c r="U221" s="37">
        <f>Table1[[#This Row],[Daily Demand]]*Table1[[#This Row],[Lead Time (days)]]</f>
        <v>38.899726027397271</v>
      </c>
      <c r="V221" s="37">
        <f>T221*AB221*SQRT(Table1[[#This Row],[Lead Time (days)]])</f>
        <v>8.1137296545853399</v>
      </c>
      <c r="W221" s="37">
        <f t="shared" si="21"/>
        <v>0.8</v>
      </c>
      <c r="X221" s="37">
        <f>Table1[[#This Row],[Demand during Lead Time]]+NORMSINV(W221)*V221</f>
        <v>45.728413188166527</v>
      </c>
      <c r="Y221" s="43">
        <f t="shared" si="22"/>
        <v>1066.1099386482551</v>
      </c>
      <c r="Z221" s="27">
        <v>0.2</v>
      </c>
      <c r="AA221" s="22">
        <v>1</v>
      </c>
      <c r="AB221" s="22">
        <v>0.86</v>
      </c>
      <c r="AC221" s="22">
        <v>17</v>
      </c>
    </row>
    <row r="222" spans="1:29" x14ac:dyDescent="0.2">
      <c r="A222" s="25">
        <v>24760.862707423614</v>
      </c>
      <c r="B222" s="26">
        <v>26.346320000000002</v>
      </c>
      <c r="C222" s="26">
        <v>4750.3197956350405</v>
      </c>
      <c r="D222" s="26">
        <f>C222/Table1[[#This Row],[Std. Price ($)]]</f>
        <v>180.30297193820769</v>
      </c>
      <c r="E222" s="22">
        <v>138</v>
      </c>
      <c r="F222" s="22">
        <f t="shared" si="23"/>
        <v>193.2</v>
      </c>
      <c r="G222" s="22">
        <f t="shared" si="25"/>
        <v>193.2</v>
      </c>
      <c r="H222" s="22">
        <f t="shared" si="25"/>
        <v>193.2</v>
      </c>
      <c r="I222" s="22">
        <f t="shared" si="25"/>
        <v>193.2</v>
      </c>
      <c r="J222" s="22">
        <f t="shared" si="25"/>
        <v>193.2</v>
      </c>
      <c r="K222" s="22">
        <f t="shared" si="25"/>
        <v>193.2</v>
      </c>
      <c r="L222" s="22">
        <f t="shared" si="25"/>
        <v>193.2</v>
      </c>
      <c r="M222" s="22">
        <f t="shared" si="25"/>
        <v>193.2</v>
      </c>
      <c r="N222" s="22">
        <f t="shared" si="25"/>
        <v>193.2</v>
      </c>
      <c r="O222" s="22">
        <f t="shared" si="25"/>
        <v>193.2</v>
      </c>
      <c r="P222" s="22">
        <f t="shared" si="25"/>
        <v>193.2</v>
      </c>
      <c r="Q222" s="22">
        <f t="shared" si="25"/>
        <v>193.2</v>
      </c>
      <c r="R222" s="42">
        <f>SUM(Table1[[#This Row],[Oct]:[September]])</f>
        <v>2318.4</v>
      </c>
      <c r="S222" s="38">
        <f t="shared" si="20"/>
        <v>2138.0970280617926</v>
      </c>
      <c r="T222" s="37">
        <f>Table1[[#This Row],[Annual Demand]]/365</f>
        <v>6.3517808219178082</v>
      </c>
      <c r="U222" s="37">
        <f>Table1[[#This Row],[Daily Demand]]*Table1[[#This Row],[Lead Time (days)]]</f>
        <v>196.90520547945206</v>
      </c>
      <c r="V222" s="37">
        <f>T222*AB222*SQRT(Table1[[#This Row],[Lead Time (days)]])</f>
        <v>37.487132034828029</v>
      </c>
      <c r="W222" s="37">
        <f t="shared" si="21"/>
        <v>0.8</v>
      </c>
      <c r="X222" s="37">
        <f>Table1[[#This Row],[Demand during Lead Time]]+NORMSINV(W222)*V222</f>
        <v>228.45517178571475</v>
      </c>
      <c r="Y222" s="43">
        <f t="shared" si="22"/>
        <v>6018.9530615214126</v>
      </c>
      <c r="Z222" s="27">
        <v>0.4</v>
      </c>
      <c r="AA222" s="22">
        <v>1</v>
      </c>
      <c r="AB222" s="22">
        <v>1.06</v>
      </c>
      <c r="AC222" s="22">
        <v>31</v>
      </c>
    </row>
    <row r="223" spans="1:29" x14ac:dyDescent="0.2">
      <c r="A223" s="25">
        <v>50064.121606696521</v>
      </c>
      <c r="B223" s="26">
        <v>22.935000000000002</v>
      </c>
      <c r="C223" s="26">
        <v>2960.3469799569257</v>
      </c>
      <c r="D223" s="26">
        <f>C223/Table1[[#This Row],[Std. Price ($)]]</f>
        <v>129.07551689369635</v>
      </c>
      <c r="E223" s="22">
        <v>138</v>
      </c>
      <c r="F223" s="22">
        <f t="shared" si="23"/>
        <v>248.4</v>
      </c>
      <c r="G223" s="22">
        <f t="shared" si="25"/>
        <v>248.4</v>
      </c>
      <c r="H223" s="22">
        <f t="shared" si="25"/>
        <v>248.4</v>
      </c>
      <c r="I223" s="22">
        <f t="shared" si="25"/>
        <v>248.4</v>
      </c>
      <c r="J223" s="22">
        <f t="shared" si="25"/>
        <v>248.4</v>
      </c>
      <c r="K223" s="22">
        <f t="shared" si="25"/>
        <v>248.4</v>
      </c>
      <c r="L223" s="22">
        <f t="shared" si="25"/>
        <v>248.4</v>
      </c>
      <c r="M223" s="22">
        <f t="shared" si="25"/>
        <v>248.4</v>
      </c>
      <c r="N223" s="22">
        <f t="shared" si="25"/>
        <v>248.4</v>
      </c>
      <c r="O223" s="22">
        <f t="shared" si="25"/>
        <v>248.4</v>
      </c>
      <c r="P223" s="22">
        <f t="shared" si="25"/>
        <v>248.4</v>
      </c>
      <c r="Q223" s="22">
        <f t="shared" si="25"/>
        <v>248.4</v>
      </c>
      <c r="R223" s="42">
        <f>SUM(Table1[[#This Row],[Oct]:[September]])</f>
        <v>2980.8000000000006</v>
      </c>
      <c r="S223" s="38">
        <f t="shared" si="20"/>
        <v>2851.7244831063044</v>
      </c>
      <c r="T223" s="37">
        <f>Table1[[#This Row],[Annual Demand]]/365</f>
        <v>8.1665753424657552</v>
      </c>
      <c r="U223" s="37">
        <f>Table1[[#This Row],[Daily Demand]]*Table1[[#This Row],[Lead Time (days)]]</f>
        <v>179.6646575342466</v>
      </c>
      <c r="V223" s="37">
        <f>T223*AB223*SQRT(Table1[[#This Row],[Lead Time (days)]])</f>
        <v>40.219865374591144</v>
      </c>
      <c r="W223" s="37">
        <f t="shared" si="21"/>
        <v>0.8</v>
      </c>
      <c r="X223" s="37">
        <f>Table1[[#This Row],[Demand during Lead Time]]+NORMSINV(W223)*V223</f>
        <v>213.51455024494658</v>
      </c>
      <c r="Y223" s="43">
        <f t="shared" si="22"/>
        <v>4896.9562098678498</v>
      </c>
      <c r="Z223" s="27">
        <v>0.8</v>
      </c>
      <c r="AA223" s="22">
        <v>0.83</v>
      </c>
      <c r="AB223" s="22">
        <v>1.05</v>
      </c>
      <c r="AC223" s="22">
        <v>22</v>
      </c>
    </row>
    <row r="224" spans="1:29" x14ac:dyDescent="0.2">
      <c r="A224" s="25">
        <v>10239.02631531023</v>
      </c>
      <c r="B224" s="26">
        <v>8.8027499999999996</v>
      </c>
      <c r="C224" s="26">
        <v>486.54746220666675</v>
      </c>
      <c r="D224" s="26">
        <f>C224/Table1[[#This Row],[Std. Price ($)]]</f>
        <v>55.272211775486838</v>
      </c>
      <c r="E224" s="22">
        <v>82</v>
      </c>
      <c r="F224" s="22">
        <f t="shared" si="23"/>
        <v>180.39999999999998</v>
      </c>
      <c r="G224" s="22">
        <f t="shared" si="25"/>
        <v>180.39999999999998</v>
      </c>
      <c r="H224" s="22">
        <f t="shared" si="25"/>
        <v>180.39999999999998</v>
      </c>
      <c r="I224" s="22">
        <f t="shared" si="25"/>
        <v>180.39999999999998</v>
      </c>
      <c r="J224" s="22">
        <f t="shared" si="25"/>
        <v>180.39999999999998</v>
      </c>
      <c r="K224" s="22">
        <f t="shared" si="25"/>
        <v>180.39999999999998</v>
      </c>
      <c r="L224" s="22">
        <f t="shared" si="25"/>
        <v>180.39999999999998</v>
      </c>
      <c r="M224" s="22">
        <f t="shared" si="25"/>
        <v>180.39999999999998</v>
      </c>
      <c r="N224" s="22">
        <f t="shared" si="25"/>
        <v>180.39999999999998</v>
      </c>
      <c r="O224" s="22">
        <f t="shared" si="25"/>
        <v>180.39999999999998</v>
      </c>
      <c r="P224" s="22">
        <f t="shared" si="25"/>
        <v>180.39999999999998</v>
      </c>
      <c r="Q224" s="22">
        <f t="shared" si="25"/>
        <v>180.39999999999998</v>
      </c>
      <c r="R224" s="42">
        <f>SUM(Table1[[#This Row],[Oct]:[September]])</f>
        <v>2164.8000000000002</v>
      </c>
      <c r="S224" s="38">
        <f t="shared" si="20"/>
        <v>2109.5277882245132</v>
      </c>
      <c r="T224" s="37">
        <f>Table1[[#This Row],[Annual Demand]]/365</f>
        <v>5.9309589041095894</v>
      </c>
      <c r="U224" s="37">
        <f>Table1[[#This Row],[Daily Demand]]*Table1[[#This Row],[Lead Time (days)]]</f>
        <v>118.61917808219178</v>
      </c>
      <c r="V224" s="37">
        <f>T224*AB224*SQRT(Table1[[#This Row],[Lead Time (days)]])</f>
        <v>20.158281467646983</v>
      </c>
      <c r="W224" s="37">
        <f t="shared" si="21"/>
        <v>0.8</v>
      </c>
      <c r="X224" s="37">
        <f>Table1[[#This Row],[Demand during Lead Time]]+NORMSINV(W224)*V224</f>
        <v>135.58481579770284</v>
      </c>
      <c r="Y224" s="43">
        <f t="shared" si="22"/>
        <v>1193.5192372632287</v>
      </c>
      <c r="Z224" s="27">
        <v>1.2</v>
      </c>
      <c r="AA224" s="22">
        <v>1</v>
      </c>
      <c r="AB224" s="22">
        <v>0.76</v>
      </c>
      <c r="AC224" s="22">
        <v>20</v>
      </c>
    </row>
    <row r="225" spans="1:29" x14ac:dyDescent="0.2">
      <c r="A225" s="25">
        <v>23332.873606178506</v>
      </c>
      <c r="B225" s="26">
        <v>8.2359200000000001</v>
      </c>
      <c r="C225" s="26">
        <v>1061.0448918784002</v>
      </c>
      <c r="D225" s="26">
        <f>C225/Table1[[#This Row],[Std. Price ($)]]</f>
        <v>128.83137425793356</v>
      </c>
      <c r="E225" s="22">
        <v>114</v>
      </c>
      <c r="F225" s="22">
        <f t="shared" si="23"/>
        <v>205.2</v>
      </c>
      <c r="G225" s="22">
        <f t="shared" si="25"/>
        <v>205.2</v>
      </c>
      <c r="H225" s="22">
        <f t="shared" si="25"/>
        <v>205.2</v>
      </c>
      <c r="I225" s="22">
        <f t="shared" si="25"/>
        <v>205.2</v>
      </c>
      <c r="J225" s="22">
        <f t="shared" si="25"/>
        <v>205.2</v>
      </c>
      <c r="K225" s="22">
        <f t="shared" si="25"/>
        <v>205.2</v>
      </c>
      <c r="L225" s="22">
        <f t="shared" si="25"/>
        <v>205.2</v>
      </c>
      <c r="M225" s="22">
        <f t="shared" si="25"/>
        <v>205.2</v>
      </c>
      <c r="N225" s="22">
        <f t="shared" si="25"/>
        <v>205.2</v>
      </c>
      <c r="O225" s="22">
        <f t="shared" si="25"/>
        <v>205.2</v>
      </c>
      <c r="P225" s="22">
        <f t="shared" si="25"/>
        <v>205.2</v>
      </c>
      <c r="Q225" s="22">
        <f t="shared" si="25"/>
        <v>205.2</v>
      </c>
      <c r="R225" s="42">
        <f>SUM(Table1[[#This Row],[Oct]:[September]])</f>
        <v>2462.3999999999996</v>
      </c>
      <c r="S225" s="38">
        <f t="shared" si="20"/>
        <v>2333.5686257420662</v>
      </c>
      <c r="T225" s="37">
        <f>Table1[[#This Row],[Annual Demand]]/365</f>
        <v>6.746301369863013</v>
      </c>
      <c r="U225" s="37">
        <f>Table1[[#This Row],[Daily Demand]]*Table1[[#This Row],[Lead Time (days)]]</f>
        <v>134.92602739726027</v>
      </c>
      <c r="V225" s="37">
        <f>T225*AB225*SQRT(Table1[[#This Row],[Lead Time (days)]])</f>
        <v>33.790822149758576</v>
      </c>
      <c r="W225" s="37">
        <f t="shared" si="21"/>
        <v>0.8</v>
      </c>
      <c r="X225" s="37">
        <f>Table1[[#This Row],[Demand during Lead Time]]+NORMSINV(W225)*V225</f>
        <v>163.36510081838304</v>
      </c>
      <c r="Y225" s="43">
        <f t="shared" si="22"/>
        <v>1345.4619011321372</v>
      </c>
      <c r="Z225" s="27">
        <v>0.8</v>
      </c>
      <c r="AA225" s="22">
        <v>1</v>
      </c>
      <c r="AB225" s="22">
        <v>1.1200000000000001</v>
      </c>
      <c r="AC225" s="22">
        <v>20</v>
      </c>
    </row>
    <row r="226" spans="1:29" x14ac:dyDescent="0.2">
      <c r="A226" s="25">
        <v>41407.025197868032</v>
      </c>
      <c r="B226" s="26">
        <v>21.43064</v>
      </c>
      <c r="C226" s="26">
        <v>1712.5183245620085</v>
      </c>
      <c r="D226" s="26">
        <f>C226/Table1[[#This Row],[Std. Price ($)]]</f>
        <v>79.909807852775671</v>
      </c>
      <c r="E226" s="22">
        <v>106</v>
      </c>
      <c r="F226" s="22">
        <f t="shared" si="23"/>
        <v>127.2</v>
      </c>
      <c r="G226" s="22">
        <f t="shared" si="25"/>
        <v>127.2</v>
      </c>
      <c r="H226" s="22">
        <f t="shared" si="25"/>
        <v>127.2</v>
      </c>
      <c r="I226" s="22">
        <f t="shared" si="25"/>
        <v>127.2</v>
      </c>
      <c r="J226" s="22">
        <f t="shared" si="25"/>
        <v>127.2</v>
      </c>
      <c r="K226" s="22">
        <f t="shared" si="25"/>
        <v>127.2</v>
      </c>
      <c r="L226" s="22">
        <f t="shared" si="25"/>
        <v>127.2</v>
      </c>
      <c r="M226" s="22">
        <f t="shared" si="25"/>
        <v>127.2</v>
      </c>
      <c r="N226" s="22">
        <f t="shared" si="25"/>
        <v>127.2</v>
      </c>
      <c r="O226" s="22">
        <f t="shared" si="25"/>
        <v>127.2</v>
      </c>
      <c r="P226" s="22">
        <f t="shared" si="25"/>
        <v>127.2</v>
      </c>
      <c r="Q226" s="22">
        <f t="shared" si="25"/>
        <v>127.2</v>
      </c>
      <c r="R226" s="42">
        <f>SUM(Table1[[#This Row],[Oct]:[September]])</f>
        <v>1526.4000000000003</v>
      </c>
      <c r="S226" s="38">
        <f t="shared" si="20"/>
        <v>1446.4901921472247</v>
      </c>
      <c r="T226" s="37">
        <f>Table1[[#This Row],[Annual Demand]]/365</f>
        <v>4.181917808219179</v>
      </c>
      <c r="U226" s="37">
        <f>Table1[[#This Row],[Daily Demand]]*Table1[[#This Row],[Lead Time (days)]]</f>
        <v>96.184109589041114</v>
      </c>
      <c r="V226" s="37">
        <f>T226*AB226*SQRT(Table1[[#This Row],[Lead Time (days)]])</f>
        <v>19.654657787509166</v>
      </c>
      <c r="W226" s="37">
        <f t="shared" si="21"/>
        <v>0.8</v>
      </c>
      <c r="X226" s="37">
        <f>Table1[[#This Row],[Demand during Lead Time]]+NORMSINV(W226)*V226</f>
        <v>112.72588692161807</v>
      </c>
      <c r="Y226" s="43">
        <f t="shared" si="22"/>
        <v>2415.7879012979051</v>
      </c>
      <c r="Z226" s="27">
        <v>0.2</v>
      </c>
      <c r="AA226" s="22">
        <v>0.82</v>
      </c>
      <c r="AB226" s="22">
        <v>0.98</v>
      </c>
      <c r="AC226" s="22">
        <v>23</v>
      </c>
    </row>
    <row r="227" spans="1:29" x14ac:dyDescent="0.2">
      <c r="A227" s="25">
        <v>89394.550758796715</v>
      </c>
      <c r="B227" s="26">
        <v>39.951560000000008</v>
      </c>
      <c r="C227" s="26">
        <v>5826.1470713482677</v>
      </c>
      <c r="D227" s="26">
        <f>C227/Table1[[#This Row],[Std. Price ($)]]</f>
        <v>145.83027724945575</v>
      </c>
      <c r="E227" s="22">
        <v>220</v>
      </c>
      <c r="F227" s="22">
        <f t="shared" si="23"/>
        <v>132</v>
      </c>
      <c r="G227" s="22">
        <f t="shared" si="25"/>
        <v>132</v>
      </c>
      <c r="H227" s="22">
        <f t="shared" si="25"/>
        <v>132</v>
      </c>
      <c r="I227" s="22">
        <f t="shared" si="25"/>
        <v>132</v>
      </c>
      <c r="J227" s="22">
        <f t="shared" si="25"/>
        <v>132</v>
      </c>
      <c r="K227" s="22">
        <f t="shared" si="25"/>
        <v>132</v>
      </c>
      <c r="L227" s="22">
        <f t="shared" si="25"/>
        <v>132</v>
      </c>
      <c r="M227" s="22">
        <f t="shared" si="25"/>
        <v>132</v>
      </c>
      <c r="N227" s="22">
        <f t="shared" si="25"/>
        <v>132</v>
      </c>
      <c r="O227" s="22">
        <f t="shared" si="25"/>
        <v>132</v>
      </c>
      <c r="P227" s="22">
        <f t="shared" si="25"/>
        <v>132</v>
      </c>
      <c r="Q227" s="22">
        <f t="shared" si="25"/>
        <v>132</v>
      </c>
      <c r="R227" s="42">
        <f>SUM(Table1[[#This Row],[Oct]:[September]])</f>
        <v>1584</v>
      </c>
      <c r="S227" s="38">
        <f t="shared" si="20"/>
        <v>1438.1697227505442</v>
      </c>
      <c r="T227" s="37">
        <f>Table1[[#This Row],[Annual Demand]]/365</f>
        <v>4.3397260273972602</v>
      </c>
      <c r="U227" s="37">
        <f>Table1[[#This Row],[Daily Demand]]*Table1[[#This Row],[Lead Time (days)]]</f>
        <v>95.473972602739721</v>
      </c>
      <c r="V227" s="37">
        <f>T227*AB227*SQRT(Table1[[#This Row],[Lead Time (days)]])</f>
        <v>15.469890707687227</v>
      </c>
      <c r="W227" s="37">
        <f t="shared" si="21"/>
        <v>0.8</v>
      </c>
      <c r="X227" s="37">
        <f>Table1[[#This Row],[Demand during Lead Time]]+NORMSINV(W227)*V227</f>
        <v>108.49376110338162</v>
      </c>
      <c r="Y227" s="43">
        <f t="shared" si="22"/>
        <v>4334.495006347418</v>
      </c>
      <c r="Z227" s="27">
        <v>-0.4</v>
      </c>
      <c r="AA227" s="22">
        <v>1</v>
      </c>
      <c r="AB227" s="22">
        <v>0.76</v>
      </c>
      <c r="AC227" s="22">
        <v>22</v>
      </c>
    </row>
    <row r="228" spans="1:29" x14ac:dyDescent="0.2">
      <c r="A228" s="25">
        <v>34901.626286517487</v>
      </c>
      <c r="B228" s="26">
        <v>19.209960000000002</v>
      </c>
      <c r="C228" s="26">
        <v>1387.0196943768008</v>
      </c>
      <c r="D228" s="26">
        <f>C228/Table1[[#This Row],[Std. Price ($)]]</f>
        <v>72.203153696145151</v>
      </c>
      <c r="E228" s="22">
        <v>66</v>
      </c>
      <c r="F228" s="22">
        <f t="shared" si="23"/>
        <v>145.19999999999999</v>
      </c>
      <c r="G228" s="22">
        <f t="shared" si="25"/>
        <v>145.19999999999999</v>
      </c>
      <c r="H228" s="22">
        <f t="shared" si="25"/>
        <v>145.19999999999999</v>
      </c>
      <c r="I228" s="22">
        <f t="shared" si="25"/>
        <v>145.19999999999999</v>
      </c>
      <c r="J228" s="22">
        <f t="shared" si="25"/>
        <v>145.19999999999999</v>
      </c>
      <c r="K228" s="22">
        <f t="shared" si="25"/>
        <v>145.19999999999999</v>
      </c>
      <c r="L228" s="22">
        <f t="shared" si="25"/>
        <v>145.19999999999999</v>
      </c>
      <c r="M228" s="22">
        <f t="shared" si="25"/>
        <v>145.19999999999999</v>
      </c>
      <c r="N228" s="22">
        <f t="shared" si="25"/>
        <v>145.19999999999999</v>
      </c>
      <c r="O228" s="22">
        <f t="shared" si="25"/>
        <v>145.19999999999999</v>
      </c>
      <c r="P228" s="22">
        <f t="shared" si="25"/>
        <v>145.19999999999999</v>
      </c>
      <c r="Q228" s="22">
        <f t="shared" si="25"/>
        <v>145.19999999999999</v>
      </c>
      <c r="R228" s="42">
        <f>SUM(Table1[[#This Row],[Oct]:[September]])</f>
        <v>1742.4000000000003</v>
      </c>
      <c r="S228" s="38">
        <f t="shared" si="20"/>
        <v>1670.1968463038552</v>
      </c>
      <c r="T228" s="37">
        <f>Table1[[#This Row],[Annual Demand]]/365</f>
        <v>4.7736986301369875</v>
      </c>
      <c r="U228" s="37">
        <f>Table1[[#This Row],[Daily Demand]]*Table1[[#This Row],[Lead Time (days)]]</f>
        <v>95.47397260273975</v>
      </c>
      <c r="V228" s="37">
        <f>T228*AB228*SQRT(Table1[[#This Row],[Lead Time (days)]])</f>
        <v>36.079183486863684</v>
      </c>
      <c r="W228" s="37">
        <f t="shared" si="21"/>
        <v>0.95</v>
      </c>
      <c r="X228" s="37">
        <f>Table1[[#This Row],[Demand during Lead Time]]+NORMSINV(W228)*V228</f>
        <v>154.81894841855512</v>
      </c>
      <c r="Y228" s="43">
        <f t="shared" si="22"/>
        <v>2974.0658063625074</v>
      </c>
      <c r="Z228" s="27">
        <v>1.2</v>
      </c>
      <c r="AA228" s="22">
        <v>1</v>
      </c>
      <c r="AB228" s="22">
        <v>1.69</v>
      </c>
      <c r="AC228" s="22">
        <v>20</v>
      </c>
    </row>
    <row r="229" spans="1:29" x14ac:dyDescent="0.2">
      <c r="A229" s="25">
        <v>97205.913713287766</v>
      </c>
      <c r="B229" s="26">
        <v>6.2557000000000009</v>
      </c>
      <c r="C229" s="26">
        <v>781.72600220000015</v>
      </c>
      <c r="D229" s="26">
        <f>C229/Table1[[#This Row],[Std. Price ($)]]</f>
        <v>124.96219483031476</v>
      </c>
      <c r="E229" s="22">
        <v>114</v>
      </c>
      <c r="F229" s="22">
        <f t="shared" si="23"/>
        <v>205.2</v>
      </c>
      <c r="G229" s="22">
        <f t="shared" si="25"/>
        <v>205.2</v>
      </c>
      <c r="H229" s="22">
        <f t="shared" si="25"/>
        <v>205.2</v>
      </c>
      <c r="I229" s="22">
        <f t="shared" si="25"/>
        <v>205.2</v>
      </c>
      <c r="J229" s="22">
        <f t="shared" si="25"/>
        <v>205.2</v>
      </c>
      <c r="K229" s="22">
        <f t="shared" si="25"/>
        <v>205.2</v>
      </c>
      <c r="L229" s="22">
        <f t="shared" si="25"/>
        <v>205.2</v>
      </c>
      <c r="M229" s="22">
        <f t="shared" si="25"/>
        <v>205.2</v>
      </c>
      <c r="N229" s="22">
        <f t="shared" si="25"/>
        <v>205.2</v>
      </c>
      <c r="O229" s="22">
        <f t="shared" si="25"/>
        <v>205.2</v>
      </c>
      <c r="P229" s="22">
        <f t="shared" si="25"/>
        <v>205.2</v>
      </c>
      <c r="Q229" s="22">
        <f t="shared" si="25"/>
        <v>205.2</v>
      </c>
      <c r="R229" s="42">
        <f>SUM(Table1[[#This Row],[Oct]:[September]])</f>
        <v>2462.3999999999996</v>
      </c>
      <c r="S229" s="38">
        <f t="shared" si="20"/>
        <v>2337.4378051696849</v>
      </c>
      <c r="T229" s="37">
        <f>Table1[[#This Row],[Annual Demand]]/365</f>
        <v>6.746301369863013</v>
      </c>
      <c r="U229" s="37">
        <f>Table1[[#This Row],[Daily Demand]]*Table1[[#This Row],[Lead Time (days)]]</f>
        <v>168.65753424657532</v>
      </c>
      <c r="V229" s="37">
        <f>T229*AB229*SQRT(Table1[[#This Row],[Lead Time (days)]])</f>
        <v>26.985205479452055</v>
      </c>
      <c r="W229" s="37">
        <f t="shared" si="21"/>
        <v>0.8</v>
      </c>
      <c r="X229" s="37">
        <f>Table1[[#This Row],[Demand during Lead Time]]+NORMSINV(W229)*V229</f>
        <v>191.36885617041034</v>
      </c>
      <c r="Y229" s="43">
        <f t="shared" si="22"/>
        <v>1197.1461535452361</v>
      </c>
      <c r="Z229" s="27">
        <v>0.8</v>
      </c>
      <c r="AA229" s="22">
        <v>1</v>
      </c>
      <c r="AB229" s="22">
        <v>0.8</v>
      </c>
      <c r="AC229" s="22">
        <v>25</v>
      </c>
    </row>
    <row r="230" spans="1:29" x14ac:dyDescent="0.2">
      <c r="A230" s="25">
        <v>71346.848791494631</v>
      </c>
      <c r="B230" s="26">
        <v>770.33880000000011</v>
      </c>
      <c r="C230" s="26">
        <v>79411.682694671079</v>
      </c>
      <c r="D230" s="26">
        <f>C230/Table1[[#This Row],[Std. Price ($)]]</f>
        <v>103.0866973008124</v>
      </c>
      <c r="E230" s="22">
        <v>122</v>
      </c>
      <c r="F230" s="22">
        <f t="shared" si="23"/>
        <v>48.8</v>
      </c>
      <c r="G230" s="22">
        <f t="shared" si="25"/>
        <v>48.8</v>
      </c>
      <c r="H230" s="22">
        <f t="shared" si="25"/>
        <v>48.8</v>
      </c>
      <c r="I230" s="22">
        <f t="shared" si="25"/>
        <v>48.8</v>
      </c>
      <c r="J230" s="22">
        <f t="shared" si="25"/>
        <v>48.8</v>
      </c>
      <c r="K230" s="22">
        <f t="shared" si="25"/>
        <v>48.8</v>
      </c>
      <c r="L230" s="22">
        <f t="shared" si="25"/>
        <v>48.8</v>
      </c>
      <c r="M230" s="22">
        <f t="shared" si="25"/>
        <v>48.8</v>
      </c>
      <c r="N230" s="22">
        <f t="shared" si="25"/>
        <v>48.8</v>
      </c>
      <c r="O230" s="22">
        <f t="shared" si="25"/>
        <v>48.8</v>
      </c>
      <c r="P230" s="22">
        <f t="shared" si="25"/>
        <v>48.8</v>
      </c>
      <c r="Q230" s="22">
        <f t="shared" si="25"/>
        <v>48.8</v>
      </c>
      <c r="R230" s="42">
        <f>SUM(Table1[[#This Row],[Oct]:[September]])</f>
        <v>585.6</v>
      </c>
      <c r="S230" s="38">
        <f t="shared" si="20"/>
        <v>482.51330269918765</v>
      </c>
      <c r="T230" s="37">
        <f>Table1[[#This Row],[Annual Demand]]/365</f>
        <v>1.6043835616438358</v>
      </c>
      <c r="U230" s="37">
        <f>Table1[[#This Row],[Daily Demand]]*Table1[[#This Row],[Lead Time (days)]]</f>
        <v>49.735890410958909</v>
      </c>
      <c r="V230" s="37">
        <f>T230*AB230*SQRT(Table1[[#This Row],[Lead Time (days)]])</f>
        <v>6.3423090293699049</v>
      </c>
      <c r="W230" s="37">
        <f t="shared" si="21"/>
        <v>0.8</v>
      </c>
      <c r="X230" s="37">
        <f>Table1[[#This Row],[Demand during Lead Time]]+NORMSINV(W230)*V230</f>
        <v>55.073712359957845</v>
      </c>
      <c r="Y230" s="43">
        <f t="shared" si="22"/>
        <v>42425.417490915097</v>
      </c>
      <c r="Z230" s="27">
        <v>-0.6</v>
      </c>
      <c r="AA230" s="22">
        <v>1</v>
      </c>
      <c r="AB230" s="22">
        <v>0.71</v>
      </c>
      <c r="AC230" s="22">
        <v>31</v>
      </c>
    </row>
    <row r="231" spans="1:29" x14ac:dyDescent="0.2">
      <c r="A231" s="25">
        <v>80430.371411866305</v>
      </c>
      <c r="B231" s="26">
        <v>78.898600000000002</v>
      </c>
      <c r="C231" s="26">
        <v>16035.789993249258</v>
      </c>
      <c r="D231" s="26">
        <f>C231/Table1[[#This Row],[Std. Price ($)]]</f>
        <v>203.24555813727059</v>
      </c>
      <c r="E231" s="22">
        <v>122</v>
      </c>
      <c r="F231" s="22">
        <f t="shared" si="23"/>
        <v>305</v>
      </c>
      <c r="G231" s="22">
        <f t="shared" si="25"/>
        <v>305</v>
      </c>
      <c r="H231" s="22">
        <f t="shared" si="25"/>
        <v>305</v>
      </c>
      <c r="I231" s="22">
        <f t="shared" si="25"/>
        <v>305</v>
      </c>
      <c r="J231" s="22">
        <f t="shared" si="25"/>
        <v>305</v>
      </c>
      <c r="K231" s="22">
        <f t="shared" si="25"/>
        <v>305</v>
      </c>
      <c r="L231" s="22">
        <f t="shared" si="25"/>
        <v>305</v>
      </c>
      <c r="M231" s="22">
        <f t="shared" si="25"/>
        <v>305</v>
      </c>
      <c r="N231" s="22">
        <f t="shared" si="25"/>
        <v>305</v>
      </c>
      <c r="O231" s="22">
        <f t="shared" si="25"/>
        <v>305</v>
      </c>
      <c r="P231" s="22">
        <f t="shared" si="25"/>
        <v>305</v>
      </c>
      <c r="Q231" s="22">
        <f t="shared" si="25"/>
        <v>305</v>
      </c>
      <c r="R231" s="42">
        <f>SUM(Table1[[#This Row],[Oct]:[September]])</f>
        <v>3660</v>
      </c>
      <c r="S231" s="38">
        <f t="shared" si="20"/>
        <v>3456.7544418627294</v>
      </c>
      <c r="T231" s="37">
        <f>Table1[[#This Row],[Annual Demand]]/365</f>
        <v>10.027397260273972</v>
      </c>
      <c r="U231" s="37">
        <f>Table1[[#This Row],[Daily Demand]]*Table1[[#This Row],[Lead Time (days)]]</f>
        <v>330.90410958904107</v>
      </c>
      <c r="V231" s="37">
        <f>T231*AB231*SQRT(Table1[[#This Row],[Lead Time (days)]])</f>
        <v>73.731855031510563</v>
      </c>
      <c r="W231" s="37">
        <f t="shared" si="21"/>
        <v>0.8</v>
      </c>
      <c r="X231" s="37">
        <f>Table1[[#This Row],[Demand during Lead Time]]+NORMSINV(W231)*V231</f>
        <v>392.95840437428029</v>
      </c>
      <c r="Y231" s="43">
        <f t="shared" si="22"/>
        <v>31003.867963364592</v>
      </c>
      <c r="Z231" s="27">
        <v>1.5</v>
      </c>
      <c r="AA231" s="22">
        <v>0.75</v>
      </c>
      <c r="AB231" s="22">
        <v>1.28</v>
      </c>
      <c r="AC231" s="22">
        <v>33</v>
      </c>
    </row>
    <row r="232" spans="1:29" x14ac:dyDescent="0.2">
      <c r="A232" s="25">
        <v>41203.2916845984</v>
      </c>
      <c r="B232" s="26">
        <v>52.520160000000004</v>
      </c>
      <c r="C232" s="26">
        <v>10999.251251164587</v>
      </c>
      <c r="D232" s="26">
        <f>C232/Table1[[#This Row],[Std. Price ($)]]</f>
        <v>209.42912685651731</v>
      </c>
      <c r="E232" s="22">
        <v>122</v>
      </c>
      <c r="F232" s="22">
        <f t="shared" si="23"/>
        <v>97.6</v>
      </c>
      <c r="G232" s="22">
        <f t="shared" si="25"/>
        <v>97.6</v>
      </c>
      <c r="H232" s="22">
        <f t="shared" si="25"/>
        <v>97.6</v>
      </c>
      <c r="I232" s="22">
        <f t="shared" si="25"/>
        <v>97.6</v>
      </c>
      <c r="J232" s="22">
        <f t="shared" si="25"/>
        <v>97.6</v>
      </c>
      <c r="K232" s="22">
        <f t="shared" si="25"/>
        <v>97.6</v>
      </c>
      <c r="L232" s="22">
        <f t="shared" si="25"/>
        <v>97.6</v>
      </c>
      <c r="M232" s="22">
        <f t="shared" si="25"/>
        <v>97.6</v>
      </c>
      <c r="N232" s="22">
        <f t="shared" si="25"/>
        <v>97.6</v>
      </c>
      <c r="O232" s="22">
        <f t="shared" si="25"/>
        <v>97.6</v>
      </c>
      <c r="P232" s="22">
        <f t="shared" si="25"/>
        <v>97.6</v>
      </c>
      <c r="Q232" s="22">
        <f t="shared" si="25"/>
        <v>97.6</v>
      </c>
      <c r="R232" s="42">
        <f>SUM(Table1[[#This Row],[Oct]:[September]])</f>
        <v>1171.2</v>
      </c>
      <c r="S232" s="38">
        <f t="shared" si="20"/>
        <v>961.77087314348273</v>
      </c>
      <c r="T232" s="37">
        <f>Table1[[#This Row],[Annual Demand]]/365</f>
        <v>3.2087671232876716</v>
      </c>
      <c r="U232" s="37">
        <f>Table1[[#This Row],[Daily Demand]]*Table1[[#This Row],[Lead Time (days)]]</f>
        <v>89.845479452054803</v>
      </c>
      <c r="V232" s="37">
        <f>T232*AB232*SQRT(Table1[[#This Row],[Lead Time (days)]])</f>
        <v>26.827135441752226</v>
      </c>
      <c r="W232" s="37">
        <f t="shared" si="21"/>
        <v>0.95</v>
      </c>
      <c r="X232" s="37">
        <f>Table1[[#This Row],[Demand during Lead Time]]+NORMSINV(W232)*V232</f>
        <v>133.97219048413933</v>
      </c>
      <c r="Y232" s="43">
        <f t="shared" si="22"/>
        <v>7036.240879777476</v>
      </c>
      <c r="Z232" s="27">
        <v>-0.2</v>
      </c>
      <c r="AA232" s="22">
        <v>1</v>
      </c>
      <c r="AB232" s="22">
        <v>1.58</v>
      </c>
      <c r="AC232" s="22">
        <v>28</v>
      </c>
    </row>
    <row r="233" spans="1:29" x14ac:dyDescent="0.2">
      <c r="A233" s="25">
        <v>26394.899984066735</v>
      </c>
      <c r="B233" s="26">
        <v>5.9438500000000003</v>
      </c>
      <c r="C233" s="26">
        <v>587.43495368800006</v>
      </c>
      <c r="D233" s="26">
        <f>C233/Table1[[#This Row],[Std. Price ($)]]</f>
        <v>98.830716402331831</v>
      </c>
      <c r="E233" s="22">
        <v>122</v>
      </c>
      <c r="F233" s="22">
        <f t="shared" si="23"/>
        <v>146.4</v>
      </c>
      <c r="G233" s="22">
        <f t="shared" si="25"/>
        <v>146.4</v>
      </c>
      <c r="H233" s="22">
        <f t="shared" si="25"/>
        <v>146.4</v>
      </c>
      <c r="I233" s="22">
        <f t="shared" si="25"/>
        <v>146.4</v>
      </c>
      <c r="J233" s="22">
        <f t="shared" si="25"/>
        <v>146.4</v>
      </c>
      <c r="K233" s="22">
        <f t="shared" si="25"/>
        <v>146.4</v>
      </c>
      <c r="L233" s="22">
        <f t="shared" si="25"/>
        <v>146.4</v>
      </c>
      <c r="M233" s="22">
        <f t="shared" si="25"/>
        <v>146.4</v>
      </c>
      <c r="N233" s="22">
        <f t="shared" si="25"/>
        <v>146.4</v>
      </c>
      <c r="O233" s="22">
        <f t="shared" si="25"/>
        <v>146.4</v>
      </c>
      <c r="P233" s="22">
        <f t="shared" si="25"/>
        <v>146.4</v>
      </c>
      <c r="Q233" s="22">
        <f t="shared" si="25"/>
        <v>146.4</v>
      </c>
      <c r="R233" s="42">
        <f>SUM(Table1[[#This Row],[Oct]:[September]])</f>
        <v>1756.8000000000004</v>
      </c>
      <c r="S233" s="38">
        <f t="shared" si="20"/>
        <v>1657.9692835976687</v>
      </c>
      <c r="T233" s="37">
        <f>Table1[[#This Row],[Annual Demand]]/365</f>
        <v>4.8131506849315082</v>
      </c>
      <c r="U233" s="37">
        <f>Table1[[#This Row],[Daily Demand]]*Table1[[#This Row],[Lead Time (days)]]</f>
        <v>96.263013698630161</v>
      </c>
      <c r="V233" s="37">
        <f>T233*AB233*SQRT(Table1[[#This Row],[Lead Time (days)]])</f>
        <v>18.942056526723484</v>
      </c>
      <c r="W233" s="37">
        <f t="shared" si="21"/>
        <v>0.8</v>
      </c>
      <c r="X233" s="37">
        <f>Table1[[#This Row],[Demand during Lead Time]]+NORMSINV(W233)*V233</f>
        <v>112.20505067905906</v>
      </c>
      <c r="Y233" s="43">
        <f t="shared" si="22"/>
        <v>666.92999047872524</v>
      </c>
      <c r="Z233" s="27">
        <v>0.2</v>
      </c>
      <c r="AA233" s="22">
        <v>1</v>
      </c>
      <c r="AB233" s="22">
        <v>0.88</v>
      </c>
      <c r="AC233" s="22">
        <v>20</v>
      </c>
    </row>
    <row r="234" spans="1:29" x14ac:dyDescent="0.2">
      <c r="A234" s="25">
        <v>93614.811422428407</v>
      </c>
      <c r="B234" s="26">
        <v>28.742714000000003</v>
      </c>
      <c r="C234" s="26">
        <v>6327.9262819237911</v>
      </c>
      <c r="D234" s="26">
        <f>C234/Table1[[#This Row],[Std. Price ($)]]</f>
        <v>220.15757739244074</v>
      </c>
      <c r="E234" s="22">
        <v>114</v>
      </c>
      <c r="F234" s="22">
        <f t="shared" si="23"/>
        <v>159.6</v>
      </c>
      <c r="G234" s="22">
        <f t="shared" si="25"/>
        <v>159.6</v>
      </c>
      <c r="H234" s="22">
        <f t="shared" si="25"/>
        <v>159.6</v>
      </c>
      <c r="I234" s="22">
        <f t="shared" si="25"/>
        <v>159.6</v>
      </c>
      <c r="J234" s="22">
        <f t="shared" si="25"/>
        <v>159.6</v>
      </c>
      <c r="K234" s="22">
        <f t="shared" si="25"/>
        <v>159.6</v>
      </c>
      <c r="L234" s="22">
        <f t="shared" si="25"/>
        <v>159.6</v>
      </c>
      <c r="M234" s="22">
        <f t="shared" si="25"/>
        <v>159.6</v>
      </c>
      <c r="N234" s="22">
        <f t="shared" si="25"/>
        <v>159.6</v>
      </c>
      <c r="O234" s="22">
        <f t="shared" si="25"/>
        <v>159.6</v>
      </c>
      <c r="P234" s="22">
        <f t="shared" si="25"/>
        <v>159.6</v>
      </c>
      <c r="Q234" s="22">
        <f t="shared" si="25"/>
        <v>159.6</v>
      </c>
      <c r="R234" s="42">
        <f>SUM(Table1[[#This Row],[Oct]:[September]])</f>
        <v>1915.1999999999996</v>
      </c>
      <c r="S234" s="38">
        <f t="shared" si="20"/>
        <v>1695.0424226075588</v>
      </c>
      <c r="T234" s="37">
        <f>Table1[[#This Row],[Annual Demand]]/365</f>
        <v>5.2471232876712319</v>
      </c>
      <c r="U234" s="37">
        <f>Table1[[#This Row],[Daily Demand]]*Table1[[#This Row],[Lead Time (days)]]</f>
        <v>241.36767123287666</v>
      </c>
      <c r="V234" s="37">
        <f>T234*AB234*SQRT(Table1[[#This Row],[Lead Time (days)]])</f>
        <v>37.011230463092524</v>
      </c>
      <c r="W234" s="37">
        <f t="shared" si="21"/>
        <v>0.8</v>
      </c>
      <c r="X234" s="37">
        <f>Table1[[#This Row],[Demand during Lead Time]]+NORMSINV(W234)*V234</f>
        <v>272.51710867127605</v>
      </c>
      <c r="Y234" s="43">
        <f t="shared" si="22"/>
        <v>7832.8813146454086</v>
      </c>
      <c r="Z234" s="27">
        <v>0.4</v>
      </c>
      <c r="AA234" s="22">
        <v>0.8</v>
      </c>
      <c r="AB234" s="22">
        <v>1.04</v>
      </c>
      <c r="AC234" s="22">
        <v>46</v>
      </c>
    </row>
    <row r="235" spans="1:29" x14ac:dyDescent="0.2">
      <c r="A235" s="25">
        <v>46526.141422405963</v>
      </c>
      <c r="B235" s="26">
        <v>10.758000000000001</v>
      </c>
      <c r="C235" s="26">
        <v>1201.9860775560001</v>
      </c>
      <c r="D235" s="26">
        <f>C235/Table1[[#This Row],[Std. Price ($)]]</f>
        <v>111.72951083435582</v>
      </c>
      <c r="E235" s="22">
        <v>122</v>
      </c>
      <c r="F235" s="22">
        <f t="shared" si="23"/>
        <v>183</v>
      </c>
      <c r="G235" s="22">
        <f t="shared" si="25"/>
        <v>183</v>
      </c>
      <c r="H235" s="22">
        <f t="shared" si="25"/>
        <v>183</v>
      </c>
      <c r="I235" s="22">
        <f t="shared" si="25"/>
        <v>183</v>
      </c>
      <c r="J235" s="22">
        <f t="shared" si="25"/>
        <v>183</v>
      </c>
      <c r="K235" s="22">
        <f t="shared" si="25"/>
        <v>183</v>
      </c>
      <c r="L235" s="22">
        <f t="shared" si="25"/>
        <v>183</v>
      </c>
      <c r="M235" s="22">
        <f t="shared" si="25"/>
        <v>183</v>
      </c>
      <c r="N235" s="22">
        <f t="shared" si="25"/>
        <v>183</v>
      </c>
      <c r="O235" s="22">
        <f t="shared" si="25"/>
        <v>183</v>
      </c>
      <c r="P235" s="22">
        <f t="shared" si="25"/>
        <v>183</v>
      </c>
      <c r="Q235" s="22">
        <f t="shared" si="25"/>
        <v>183</v>
      </c>
      <c r="R235" s="42">
        <f>SUM(Table1[[#This Row],[Oct]:[September]])</f>
        <v>2196</v>
      </c>
      <c r="S235" s="38">
        <f t="shared" si="20"/>
        <v>2084.270489165644</v>
      </c>
      <c r="T235" s="37">
        <f>Table1[[#This Row],[Annual Demand]]/365</f>
        <v>6.0164383561643833</v>
      </c>
      <c r="U235" s="37">
        <f>Table1[[#This Row],[Daily Demand]]*Table1[[#This Row],[Lead Time (days)]]</f>
        <v>132.36164383561643</v>
      </c>
      <c r="V235" s="37">
        <f>T235*AB235*SQRT(Table1[[#This Row],[Lead Time (days)]])</f>
        <v>34.710104659024296</v>
      </c>
      <c r="W235" s="37">
        <f t="shared" si="21"/>
        <v>0.8</v>
      </c>
      <c r="X235" s="37">
        <f>Table1[[#This Row],[Demand during Lead Time]]+NORMSINV(W235)*V235</f>
        <v>161.57440493618944</v>
      </c>
      <c r="Y235" s="43">
        <f t="shared" si="22"/>
        <v>1738.2174483035262</v>
      </c>
      <c r="Z235" s="27">
        <v>0.5</v>
      </c>
      <c r="AA235" s="22">
        <v>1</v>
      </c>
      <c r="AB235" s="22">
        <v>1.23</v>
      </c>
      <c r="AC235" s="22">
        <v>22</v>
      </c>
    </row>
    <row r="236" spans="1:29" x14ac:dyDescent="0.2">
      <c r="A236" s="25">
        <v>99092.462264406946</v>
      </c>
      <c r="B236" s="26">
        <v>19.786151000000004</v>
      </c>
      <c r="C236" s="26">
        <v>1698.5925009399093</v>
      </c>
      <c r="D236" s="26">
        <f>C236/Table1[[#This Row],[Std. Price ($)]]</f>
        <v>85.847545636334672</v>
      </c>
      <c r="E236" s="22">
        <v>130</v>
      </c>
      <c r="F236" s="22">
        <f t="shared" si="23"/>
        <v>325</v>
      </c>
      <c r="G236" s="22">
        <f t="shared" si="25"/>
        <v>325</v>
      </c>
      <c r="H236" s="22">
        <f t="shared" si="25"/>
        <v>325</v>
      </c>
      <c r="I236" s="22">
        <f t="shared" si="25"/>
        <v>325</v>
      </c>
      <c r="J236" s="22">
        <f t="shared" si="25"/>
        <v>325</v>
      </c>
      <c r="K236" s="22">
        <f t="shared" si="25"/>
        <v>325</v>
      </c>
      <c r="L236" s="22">
        <f t="shared" si="25"/>
        <v>325</v>
      </c>
      <c r="M236" s="22">
        <f t="shared" si="25"/>
        <v>325</v>
      </c>
      <c r="N236" s="22">
        <f t="shared" si="25"/>
        <v>325</v>
      </c>
      <c r="O236" s="22">
        <f t="shared" si="25"/>
        <v>325</v>
      </c>
      <c r="P236" s="22">
        <f t="shared" si="25"/>
        <v>325</v>
      </c>
      <c r="Q236" s="22">
        <f t="shared" si="25"/>
        <v>325</v>
      </c>
      <c r="R236" s="42">
        <f>SUM(Table1[[#This Row],[Oct]:[September]])</f>
        <v>3900</v>
      </c>
      <c r="S236" s="38">
        <f t="shared" si="20"/>
        <v>3814.1524543636651</v>
      </c>
      <c r="T236" s="37">
        <f>Table1[[#This Row],[Annual Demand]]/365</f>
        <v>10.684931506849315</v>
      </c>
      <c r="U236" s="37">
        <f>Table1[[#This Row],[Daily Demand]]*Table1[[#This Row],[Lead Time (days)]]</f>
        <v>235.06849315068493</v>
      </c>
      <c r="V236" s="37">
        <f>T236*AB236*SQRT(Table1[[#This Row],[Lead Time (days)]])</f>
        <v>44.603926307800343</v>
      </c>
      <c r="W236" s="37">
        <f t="shared" si="21"/>
        <v>0.8</v>
      </c>
      <c r="X236" s="37">
        <f>Table1[[#This Row],[Demand during Lead Time]]+NORMSINV(W236)*V236</f>
        <v>272.60810463205121</v>
      </c>
      <c r="Y236" s="43">
        <f t="shared" si="22"/>
        <v>5393.8651220735655</v>
      </c>
      <c r="Z236" s="27">
        <v>1.5</v>
      </c>
      <c r="AA236" s="22">
        <v>0.84</v>
      </c>
      <c r="AB236" s="22">
        <v>0.89</v>
      </c>
      <c r="AC236" s="22">
        <v>22</v>
      </c>
    </row>
    <row r="237" spans="1:29" x14ac:dyDescent="0.2">
      <c r="A237" s="25">
        <v>91923.429297160255</v>
      </c>
      <c r="B237" s="26">
        <v>26.950000000000003</v>
      </c>
      <c r="C237" s="26">
        <v>2241.7536093333333</v>
      </c>
      <c r="D237" s="26">
        <f>C237/Table1[[#This Row],[Std. Price ($)]]</f>
        <v>83.181952108843532</v>
      </c>
      <c r="E237" s="22">
        <v>130</v>
      </c>
      <c r="F237" s="22">
        <f t="shared" si="23"/>
        <v>325</v>
      </c>
      <c r="G237" s="22">
        <f t="shared" si="25"/>
        <v>325</v>
      </c>
      <c r="H237" s="22">
        <f t="shared" si="25"/>
        <v>325</v>
      </c>
      <c r="I237" s="22">
        <f t="shared" si="25"/>
        <v>325</v>
      </c>
      <c r="J237" s="22">
        <f t="shared" si="25"/>
        <v>325</v>
      </c>
      <c r="K237" s="22">
        <f t="shared" si="25"/>
        <v>325</v>
      </c>
      <c r="L237" s="22">
        <f t="shared" si="25"/>
        <v>325</v>
      </c>
      <c r="M237" s="22">
        <f t="shared" si="25"/>
        <v>325</v>
      </c>
      <c r="N237" s="22">
        <f t="shared" si="25"/>
        <v>325</v>
      </c>
      <c r="O237" s="22">
        <f t="shared" si="25"/>
        <v>325</v>
      </c>
      <c r="P237" s="22">
        <f t="shared" si="25"/>
        <v>325</v>
      </c>
      <c r="Q237" s="22">
        <f t="shared" si="25"/>
        <v>325</v>
      </c>
      <c r="R237" s="42">
        <f>SUM(Table1[[#This Row],[Oct]:[September]])</f>
        <v>3900</v>
      </c>
      <c r="S237" s="38">
        <f t="shared" si="20"/>
        <v>3816.8180478911563</v>
      </c>
      <c r="T237" s="37">
        <f>Table1[[#This Row],[Annual Demand]]/365</f>
        <v>10.684931506849315</v>
      </c>
      <c r="U237" s="37">
        <f>Table1[[#This Row],[Daily Demand]]*Table1[[#This Row],[Lead Time (days)]]</f>
        <v>235.06849315068493</v>
      </c>
      <c r="V237" s="37">
        <f>T237*AB237*SQRT(Table1[[#This Row],[Lead Time (days)]])</f>
        <v>36.084075215299151</v>
      </c>
      <c r="W237" s="37">
        <f t="shared" si="21"/>
        <v>0.8</v>
      </c>
      <c r="X237" s="37">
        <f>Table1[[#This Row],[Demand during Lead Time]]+NORMSINV(W237)*V237</f>
        <v>265.43761704572285</v>
      </c>
      <c r="Y237" s="43">
        <f t="shared" si="22"/>
        <v>7153.5437793822312</v>
      </c>
      <c r="Z237" s="27">
        <v>1.5</v>
      </c>
      <c r="AA237" s="22">
        <v>1</v>
      </c>
      <c r="AB237" s="22">
        <v>0.72</v>
      </c>
      <c r="AC237" s="22">
        <v>22</v>
      </c>
    </row>
    <row r="238" spans="1:29" x14ac:dyDescent="0.2">
      <c r="A238" s="25">
        <v>76404.290284962466</v>
      </c>
      <c r="B238" s="26">
        <v>10.617750000000001</v>
      </c>
      <c r="C238" s="26">
        <v>961.50235594479091</v>
      </c>
      <c r="D238" s="26">
        <f>C238/Table1[[#This Row],[Std. Price ($)]]</f>
        <v>90.556130625112743</v>
      </c>
      <c r="E238" s="22">
        <v>106</v>
      </c>
      <c r="F238" s="22">
        <f t="shared" si="23"/>
        <v>127.2</v>
      </c>
      <c r="G238" s="22">
        <f t="shared" si="25"/>
        <v>127.2</v>
      </c>
      <c r="H238" s="22">
        <f t="shared" si="25"/>
        <v>127.2</v>
      </c>
      <c r="I238" s="22">
        <f t="shared" si="25"/>
        <v>127.2</v>
      </c>
      <c r="J238" s="22">
        <f t="shared" si="25"/>
        <v>127.2</v>
      </c>
      <c r="K238" s="22">
        <f t="shared" si="25"/>
        <v>127.2</v>
      </c>
      <c r="L238" s="22">
        <f t="shared" si="25"/>
        <v>127.2</v>
      </c>
      <c r="M238" s="22">
        <f t="shared" si="25"/>
        <v>127.2</v>
      </c>
      <c r="N238" s="22">
        <f t="shared" si="25"/>
        <v>127.2</v>
      </c>
      <c r="O238" s="22">
        <f t="shared" si="25"/>
        <v>127.2</v>
      </c>
      <c r="P238" s="22">
        <f t="shared" si="25"/>
        <v>127.2</v>
      </c>
      <c r="Q238" s="22">
        <f t="shared" si="25"/>
        <v>127.2</v>
      </c>
      <c r="R238" s="42">
        <f>SUM(Table1[[#This Row],[Oct]:[September]])</f>
        <v>1526.4000000000003</v>
      </c>
      <c r="S238" s="38">
        <f t="shared" si="20"/>
        <v>1435.8438693748876</v>
      </c>
      <c r="T238" s="37">
        <f>Table1[[#This Row],[Annual Demand]]/365</f>
        <v>4.181917808219179</v>
      </c>
      <c r="U238" s="37">
        <f>Table1[[#This Row],[Daily Demand]]*Table1[[#This Row],[Lead Time (days)]]</f>
        <v>96.184109589041114</v>
      </c>
      <c r="V238" s="37">
        <f>T238*AB238*SQRT(Table1[[#This Row],[Lead Time (days)]])</f>
        <v>14.440156741843468</v>
      </c>
      <c r="W238" s="37">
        <f t="shared" si="21"/>
        <v>0.8</v>
      </c>
      <c r="X238" s="37">
        <f>Table1[[#This Row],[Demand during Lead Time]]+NORMSINV(W238)*V238</f>
        <v>108.33725211909766</v>
      </c>
      <c r="Y238" s="43">
        <f t="shared" si="22"/>
        <v>1150.2978586875493</v>
      </c>
      <c r="Z238" s="27">
        <v>0.2</v>
      </c>
      <c r="AA238" s="22">
        <v>0.96</v>
      </c>
      <c r="AB238" s="22">
        <v>0.72</v>
      </c>
      <c r="AC238" s="22">
        <v>23</v>
      </c>
    </row>
    <row r="239" spans="1:29" x14ac:dyDescent="0.2">
      <c r="A239" s="25">
        <v>89168.134556818331</v>
      </c>
      <c r="B239" s="26">
        <v>18.986813999999999</v>
      </c>
      <c r="C239" s="26">
        <v>3094.4143684263336</v>
      </c>
      <c r="D239" s="26">
        <f>C239/Table1[[#This Row],[Std. Price ($)]]</f>
        <v>162.9770201797065</v>
      </c>
      <c r="E239" s="22">
        <v>130</v>
      </c>
      <c r="F239" s="22">
        <f t="shared" si="23"/>
        <v>286</v>
      </c>
      <c r="G239" s="22">
        <f t="shared" si="25"/>
        <v>286</v>
      </c>
      <c r="H239" s="22">
        <f t="shared" si="25"/>
        <v>286</v>
      </c>
      <c r="I239" s="22">
        <f t="shared" si="25"/>
        <v>286</v>
      </c>
      <c r="J239" s="22">
        <f t="shared" si="25"/>
        <v>286</v>
      </c>
      <c r="K239" s="22">
        <f t="shared" si="25"/>
        <v>286</v>
      </c>
      <c r="L239" s="22">
        <f t="shared" si="25"/>
        <v>286</v>
      </c>
      <c r="M239" s="22">
        <f t="shared" si="25"/>
        <v>286</v>
      </c>
      <c r="N239" s="22">
        <f t="shared" si="25"/>
        <v>286</v>
      </c>
      <c r="O239" s="22">
        <f t="shared" si="25"/>
        <v>286</v>
      </c>
      <c r="P239" s="22">
        <f t="shared" si="25"/>
        <v>286</v>
      </c>
      <c r="Q239" s="22">
        <f t="shared" si="25"/>
        <v>286</v>
      </c>
      <c r="R239" s="42">
        <f>SUM(Table1[[#This Row],[Oct]:[September]])</f>
        <v>3432</v>
      </c>
      <c r="S239" s="38">
        <f t="shared" si="20"/>
        <v>3269.0229798202936</v>
      </c>
      <c r="T239" s="37">
        <f>Table1[[#This Row],[Annual Demand]]/365</f>
        <v>9.4027397260273968</v>
      </c>
      <c r="U239" s="37">
        <f>Table1[[#This Row],[Daily Demand]]*Table1[[#This Row],[Lead Time (days)]]</f>
        <v>291.48493150684931</v>
      </c>
      <c r="V239" s="37">
        <f>T239*AB239*SQRT(Table1[[#This Row],[Lead Time (days)]])</f>
        <v>52.352239159541462</v>
      </c>
      <c r="W239" s="37">
        <f t="shared" si="21"/>
        <v>0.8</v>
      </c>
      <c r="X239" s="37">
        <f>Table1[[#This Row],[Demand during Lead Time]]+NORMSINV(W239)*V239</f>
        <v>335.54568760860684</v>
      </c>
      <c r="Y239" s="43">
        <f t="shared" si="22"/>
        <v>6370.9435591267229</v>
      </c>
      <c r="Z239" s="27">
        <v>1.2</v>
      </c>
      <c r="AA239" s="22">
        <v>1</v>
      </c>
      <c r="AB239" s="22">
        <v>1</v>
      </c>
      <c r="AC239" s="22">
        <v>31</v>
      </c>
    </row>
    <row r="240" spans="1:29" x14ac:dyDescent="0.2">
      <c r="A240" s="25">
        <v>37057.501348589416</v>
      </c>
      <c r="B240" s="26">
        <v>321.40570000000002</v>
      </c>
      <c r="C240" s="26">
        <v>15885.799883382004</v>
      </c>
      <c r="D240" s="26">
        <f>C240/Table1[[#This Row],[Std. Price ($)]]</f>
        <v>49.426005460954805</v>
      </c>
      <c r="E240" s="22">
        <v>130</v>
      </c>
      <c r="F240" s="22">
        <f t="shared" si="23"/>
        <v>234</v>
      </c>
      <c r="G240" s="22">
        <f t="shared" si="25"/>
        <v>234</v>
      </c>
      <c r="H240" s="22">
        <f t="shared" si="25"/>
        <v>234</v>
      </c>
      <c r="I240" s="22">
        <f t="shared" si="25"/>
        <v>234</v>
      </c>
      <c r="J240" s="22">
        <f t="shared" si="25"/>
        <v>234</v>
      </c>
      <c r="K240" s="22">
        <f t="shared" si="25"/>
        <v>234</v>
      </c>
      <c r="L240" s="22">
        <f t="shared" si="25"/>
        <v>234</v>
      </c>
      <c r="M240" s="22">
        <f t="shared" si="25"/>
        <v>234</v>
      </c>
      <c r="N240" s="22">
        <f t="shared" si="25"/>
        <v>234</v>
      </c>
      <c r="O240" s="22">
        <f t="shared" si="25"/>
        <v>234</v>
      </c>
      <c r="P240" s="22">
        <f t="shared" si="25"/>
        <v>234</v>
      </c>
      <c r="Q240" s="22">
        <f t="shared" si="25"/>
        <v>234</v>
      </c>
      <c r="R240" s="42">
        <f>SUM(Table1[[#This Row],[Oct]:[September]])</f>
        <v>2808</v>
      </c>
      <c r="S240" s="38">
        <f t="shared" si="20"/>
        <v>2758.5739945390451</v>
      </c>
      <c r="T240" s="37">
        <f>Table1[[#This Row],[Annual Demand]]/365</f>
        <v>7.6931506849315072</v>
      </c>
      <c r="U240" s="37">
        <f>Table1[[#This Row],[Daily Demand]]*Table1[[#This Row],[Lead Time (days)]]</f>
        <v>100.0109589041096</v>
      </c>
      <c r="V240" s="37">
        <f>T240*AB240*SQRT(Table1[[#This Row],[Lead Time (days)]])</f>
        <v>21.080917440937508</v>
      </c>
      <c r="W240" s="37">
        <f t="shared" si="21"/>
        <v>0.8</v>
      </c>
      <c r="X240" s="37">
        <f>Table1[[#This Row],[Demand during Lead Time]]+NORMSINV(W240)*V240</f>
        <v>117.7531066456002</v>
      </c>
      <c r="Y240" s="43">
        <f t="shared" si="22"/>
        <v>37846.519668603789</v>
      </c>
      <c r="Z240" s="27">
        <v>0.8</v>
      </c>
      <c r="AA240" s="22">
        <v>1</v>
      </c>
      <c r="AB240" s="22">
        <v>0.76</v>
      </c>
      <c r="AC240" s="22">
        <v>13</v>
      </c>
    </row>
    <row r="241" spans="1:29" x14ac:dyDescent="0.2">
      <c r="A241" s="25">
        <v>7011.9787943195397</v>
      </c>
      <c r="B241" s="26">
        <v>8.4293000000000013</v>
      </c>
      <c r="C241" s="26">
        <v>1032.5531858598001</v>
      </c>
      <c r="D241" s="26">
        <f>C241/Table1[[#This Row],[Std. Price ($)]]</f>
        <v>122.49572157353516</v>
      </c>
      <c r="E241" s="22">
        <v>186</v>
      </c>
      <c r="F241" s="22">
        <f t="shared" si="23"/>
        <v>279</v>
      </c>
      <c r="G241" s="22">
        <f t="shared" si="25"/>
        <v>279</v>
      </c>
      <c r="H241" s="22">
        <f t="shared" si="25"/>
        <v>279</v>
      </c>
      <c r="I241" s="22">
        <f t="shared" si="25"/>
        <v>279</v>
      </c>
      <c r="J241" s="22">
        <f t="shared" si="25"/>
        <v>279</v>
      </c>
      <c r="K241" s="22">
        <f t="shared" si="25"/>
        <v>279</v>
      </c>
      <c r="L241" s="22">
        <f t="shared" si="25"/>
        <v>279</v>
      </c>
      <c r="M241" s="22">
        <f t="shared" si="25"/>
        <v>279</v>
      </c>
      <c r="N241" s="22">
        <f t="shared" si="25"/>
        <v>279</v>
      </c>
      <c r="O241" s="22">
        <f t="shared" si="25"/>
        <v>279</v>
      </c>
      <c r="P241" s="22">
        <f t="shared" si="25"/>
        <v>279</v>
      </c>
      <c r="Q241" s="22">
        <f t="shared" si="25"/>
        <v>279</v>
      </c>
      <c r="R241" s="42">
        <f>SUM(Table1[[#This Row],[Oct]:[September]])</f>
        <v>3348</v>
      </c>
      <c r="S241" s="38">
        <f t="shared" si="20"/>
        <v>3225.5042784264647</v>
      </c>
      <c r="T241" s="37">
        <f>Table1[[#This Row],[Annual Demand]]/365</f>
        <v>9.1726027397260275</v>
      </c>
      <c r="U241" s="37">
        <f>Table1[[#This Row],[Daily Demand]]*Table1[[#This Row],[Lead Time (days)]]</f>
        <v>201.7972602739726</v>
      </c>
      <c r="V241" s="37">
        <f>T241*AB241*SQRT(Table1[[#This Row],[Lead Time (days)]])</f>
        <v>35.709355972678736</v>
      </c>
      <c r="W241" s="37">
        <f t="shared" si="21"/>
        <v>0.8</v>
      </c>
      <c r="X241" s="37">
        <f>Table1[[#This Row],[Demand during Lead Time]]+NORMSINV(W241)*V241</f>
        <v>231.85101249779279</v>
      </c>
      <c r="Y241" s="43">
        <f t="shared" si="22"/>
        <v>1954.3417396476452</v>
      </c>
      <c r="Z241" s="27">
        <v>0.5</v>
      </c>
      <c r="AA241" s="22">
        <v>1</v>
      </c>
      <c r="AB241" s="22">
        <v>0.83</v>
      </c>
      <c r="AC241" s="22">
        <v>22</v>
      </c>
    </row>
    <row r="242" spans="1:29" x14ac:dyDescent="0.2">
      <c r="A242" s="25">
        <v>84656.478756479031</v>
      </c>
      <c r="B242" s="26">
        <v>8.6735000000000007</v>
      </c>
      <c r="C242" s="26">
        <v>1003.6130370842543</v>
      </c>
      <c r="D242" s="26">
        <f>C242/Table1[[#This Row],[Std. Price ($)]]</f>
        <v>115.71027118052162</v>
      </c>
      <c r="E242" s="22">
        <v>130</v>
      </c>
      <c r="F242" s="22">
        <f t="shared" si="23"/>
        <v>286</v>
      </c>
      <c r="G242" s="22">
        <f t="shared" si="25"/>
        <v>286</v>
      </c>
      <c r="H242" s="22">
        <f t="shared" si="25"/>
        <v>286</v>
      </c>
      <c r="I242" s="22">
        <f t="shared" si="25"/>
        <v>286</v>
      </c>
      <c r="J242" s="22">
        <f t="shared" si="25"/>
        <v>286</v>
      </c>
      <c r="K242" s="22">
        <f t="shared" si="25"/>
        <v>286</v>
      </c>
      <c r="L242" s="22">
        <f t="shared" si="25"/>
        <v>286</v>
      </c>
      <c r="M242" s="22">
        <f t="shared" si="25"/>
        <v>286</v>
      </c>
      <c r="N242" s="22">
        <f t="shared" si="25"/>
        <v>286</v>
      </c>
      <c r="O242" s="22">
        <f t="shared" si="25"/>
        <v>286</v>
      </c>
      <c r="P242" s="22">
        <f t="shared" si="25"/>
        <v>286</v>
      </c>
      <c r="Q242" s="22">
        <f t="shared" si="25"/>
        <v>286</v>
      </c>
      <c r="R242" s="42">
        <f>SUM(Table1[[#This Row],[Oct]:[September]])</f>
        <v>3432</v>
      </c>
      <c r="S242" s="38">
        <f t="shared" si="20"/>
        <v>3316.2897288194786</v>
      </c>
      <c r="T242" s="37">
        <f>Table1[[#This Row],[Annual Demand]]/365</f>
        <v>9.4027397260273968</v>
      </c>
      <c r="U242" s="37">
        <f>Table1[[#This Row],[Daily Demand]]*Table1[[#This Row],[Lead Time (days)]]</f>
        <v>216.26301369863012</v>
      </c>
      <c r="V242" s="37">
        <f>T242*AB242*SQRT(Table1[[#This Row],[Lead Time (days)]])</f>
        <v>49.603351141945694</v>
      </c>
      <c r="W242" s="37">
        <f t="shared" si="21"/>
        <v>0.8</v>
      </c>
      <c r="X242" s="37">
        <f>Table1[[#This Row],[Demand during Lead Time]]+NORMSINV(W242)*V242</f>
        <v>258.01024727606489</v>
      </c>
      <c r="Y242" s="43">
        <f t="shared" si="22"/>
        <v>2237.8518797489492</v>
      </c>
      <c r="Z242" s="27">
        <v>1.2</v>
      </c>
      <c r="AA242" s="22">
        <v>0.83</v>
      </c>
      <c r="AB242" s="22">
        <v>1.1000000000000001</v>
      </c>
      <c r="AC242" s="22">
        <v>23</v>
      </c>
    </row>
    <row r="243" spans="1:29" x14ac:dyDescent="0.2">
      <c r="A243" s="25">
        <v>84645.508968471811</v>
      </c>
      <c r="B243" s="26">
        <v>8.694840000000001</v>
      </c>
      <c r="C243" s="26">
        <v>1325.598920035867</v>
      </c>
      <c r="D243" s="26">
        <f>C243/Table1[[#This Row],[Std. Price ($)]]</f>
        <v>152.45811539210231</v>
      </c>
      <c r="E243" s="22">
        <v>170</v>
      </c>
      <c r="F243" s="22">
        <f t="shared" si="23"/>
        <v>102</v>
      </c>
      <c r="G243" s="22">
        <f t="shared" si="25"/>
        <v>102</v>
      </c>
      <c r="H243" s="22">
        <f t="shared" si="25"/>
        <v>102</v>
      </c>
      <c r="I243" s="22">
        <f t="shared" si="25"/>
        <v>102</v>
      </c>
      <c r="J243" s="22">
        <f t="shared" si="25"/>
        <v>102</v>
      </c>
      <c r="K243" s="22">
        <f t="shared" si="25"/>
        <v>102</v>
      </c>
      <c r="L243" s="22">
        <f t="shared" si="25"/>
        <v>102</v>
      </c>
      <c r="M243" s="22">
        <f t="shared" si="25"/>
        <v>102</v>
      </c>
      <c r="N243" s="22">
        <f t="shared" si="25"/>
        <v>102</v>
      </c>
      <c r="O243" s="22">
        <f t="shared" si="25"/>
        <v>102</v>
      </c>
      <c r="P243" s="22">
        <f t="shared" si="25"/>
        <v>102</v>
      </c>
      <c r="Q243" s="22">
        <f t="shared" si="25"/>
        <v>102</v>
      </c>
      <c r="R243" s="42">
        <f>SUM(Table1[[#This Row],[Oct]:[September]])</f>
        <v>1224</v>
      </c>
      <c r="S243" s="38">
        <f t="shared" si="20"/>
        <v>1071.5418846078976</v>
      </c>
      <c r="T243" s="37">
        <f>Table1[[#This Row],[Annual Demand]]/365</f>
        <v>3.3534246575342466</v>
      </c>
      <c r="U243" s="37">
        <f>Table1[[#This Row],[Daily Demand]]*Table1[[#This Row],[Lead Time (days)]]</f>
        <v>77.128767123287673</v>
      </c>
      <c r="V243" s="37">
        <f>T243*AB243*SQRT(Table1[[#This Row],[Lead Time (days)]])</f>
        <v>11.901020165906104</v>
      </c>
      <c r="W243" s="37">
        <f t="shared" si="21"/>
        <v>0.8</v>
      </c>
      <c r="X243" s="37">
        <f>Table1[[#This Row],[Demand during Lead Time]]+NORMSINV(W243)*V243</f>
        <v>87.144918396093701</v>
      </c>
      <c r="Y243" s="43">
        <f t="shared" si="22"/>
        <v>757.71112226709147</v>
      </c>
      <c r="Z243" s="27">
        <v>-0.4</v>
      </c>
      <c r="AA243" s="22">
        <v>1</v>
      </c>
      <c r="AB243" s="22">
        <v>0.74</v>
      </c>
      <c r="AC243" s="22">
        <v>23</v>
      </c>
    </row>
    <row r="244" spans="1:29" x14ac:dyDescent="0.2">
      <c r="A244" s="25">
        <v>1826.3797713169549</v>
      </c>
      <c r="B244" s="26">
        <v>37.729999999999997</v>
      </c>
      <c r="C244" s="26">
        <v>4420.9593104657142</v>
      </c>
      <c r="D244" s="26">
        <f>C244/Table1[[#This Row],[Std. Price ($)]]</f>
        <v>117.17358363280452</v>
      </c>
      <c r="E244" s="22">
        <v>154</v>
      </c>
      <c r="F244" s="22">
        <f t="shared" si="23"/>
        <v>92.4</v>
      </c>
      <c r="G244" s="22">
        <f t="shared" si="25"/>
        <v>92.4</v>
      </c>
      <c r="H244" s="22">
        <f t="shared" si="25"/>
        <v>92.4</v>
      </c>
      <c r="I244" s="22">
        <f t="shared" si="25"/>
        <v>92.4</v>
      </c>
      <c r="J244" s="22">
        <f t="shared" si="25"/>
        <v>92.4</v>
      </c>
      <c r="K244" s="22">
        <f t="shared" si="25"/>
        <v>92.4</v>
      </c>
      <c r="L244" s="22">
        <f t="shared" si="25"/>
        <v>92.4</v>
      </c>
      <c r="M244" s="22">
        <f t="shared" si="25"/>
        <v>92.4</v>
      </c>
      <c r="N244" s="22">
        <f t="shared" si="25"/>
        <v>92.4</v>
      </c>
      <c r="O244" s="22">
        <f t="shared" si="25"/>
        <v>92.4</v>
      </c>
      <c r="P244" s="22">
        <f t="shared" si="25"/>
        <v>92.4</v>
      </c>
      <c r="Q244" s="22">
        <f t="shared" si="25"/>
        <v>92.4</v>
      </c>
      <c r="R244" s="42">
        <f>SUM(Table1[[#This Row],[Oct]:[September]])</f>
        <v>1108.8</v>
      </c>
      <c r="S244" s="38">
        <f t="shared" si="20"/>
        <v>991.62641636719547</v>
      </c>
      <c r="T244" s="37">
        <f>Table1[[#This Row],[Annual Demand]]/365</f>
        <v>3.037808219178082</v>
      </c>
      <c r="U244" s="37">
        <f>Table1[[#This Row],[Daily Demand]]*Table1[[#This Row],[Lead Time (days)]]</f>
        <v>69.869589041095878</v>
      </c>
      <c r="V244" s="37">
        <f>T244*AB244*SQRT(Table1[[#This Row],[Lead Time (days)]])</f>
        <v>11.946429463836429</v>
      </c>
      <c r="W244" s="37">
        <f t="shared" si="21"/>
        <v>0.8</v>
      </c>
      <c r="X244" s="37">
        <f>Table1[[#This Row],[Demand during Lead Time]]+NORMSINV(W244)*V244</f>
        <v>79.923957743241715</v>
      </c>
      <c r="Y244" s="43">
        <f t="shared" si="22"/>
        <v>3015.5309256525097</v>
      </c>
      <c r="Z244" s="27">
        <v>-0.4</v>
      </c>
      <c r="AA244" s="22">
        <v>0.84</v>
      </c>
      <c r="AB244" s="22">
        <v>0.82</v>
      </c>
      <c r="AC244" s="22">
        <v>23</v>
      </c>
    </row>
    <row r="245" spans="1:29" x14ac:dyDescent="0.2">
      <c r="A245" s="25">
        <v>72754.335962486643</v>
      </c>
      <c r="B245" s="26">
        <v>8.6349999999999998</v>
      </c>
      <c r="C245" s="26">
        <v>1064.0286479842</v>
      </c>
      <c r="D245" s="26">
        <f>C245/Table1[[#This Row],[Std. Price ($)]]</f>
        <v>123.22277336238564</v>
      </c>
      <c r="E245" s="22">
        <v>98</v>
      </c>
      <c r="F245" s="22">
        <f t="shared" si="23"/>
        <v>58.8</v>
      </c>
      <c r="G245" s="22">
        <f t="shared" si="23"/>
        <v>58.8</v>
      </c>
      <c r="H245" s="22">
        <f t="shared" si="23"/>
        <v>58.8</v>
      </c>
      <c r="I245" s="22">
        <f t="shared" si="23"/>
        <v>58.8</v>
      </c>
      <c r="J245" s="22">
        <f t="shared" si="23"/>
        <v>58.8</v>
      </c>
      <c r="K245" s="22">
        <f t="shared" si="23"/>
        <v>58.8</v>
      </c>
      <c r="L245" s="22">
        <f t="shared" si="23"/>
        <v>58.8</v>
      </c>
      <c r="M245" s="22">
        <f t="shared" si="23"/>
        <v>58.8</v>
      </c>
      <c r="N245" s="22">
        <f t="shared" si="23"/>
        <v>58.8</v>
      </c>
      <c r="O245" s="22">
        <f t="shared" si="23"/>
        <v>58.8</v>
      </c>
      <c r="P245" s="22">
        <f t="shared" si="23"/>
        <v>58.8</v>
      </c>
      <c r="Q245" s="22">
        <f t="shared" si="23"/>
        <v>58.8</v>
      </c>
      <c r="R245" s="42">
        <f>SUM(Table1[[#This Row],[Oct]:[September]])</f>
        <v>705.59999999999991</v>
      </c>
      <c r="S245" s="38">
        <f t="shared" si="20"/>
        <v>582.37722663761429</v>
      </c>
      <c r="T245" s="37">
        <f>Table1[[#This Row],[Annual Demand]]/365</f>
        <v>1.9331506849315065</v>
      </c>
      <c r="U245" s="37">
        <f>Table1[[#This Row],[Daily Demand]]*Table1[[#This Row],[Lead Time (days)]]</f>
        <v>54.128219178082183</v>
      </c>
      <c r="V245" s="37">
        <f>T245*AB245*SQRT(Table1[[#This Row],[Lead Time (days)]])</f>
        <v>8.3880029729944283</v>
      </c>
      <c r="W245" s="37">
        <f t="shared" si="21"/>
        <v>0.8</v>
      </c>
      <c r="X245" s="37">
        <f>Table1[[#This Row],[Demand during Lead Time]]+NORMSINV(W245)*V245</f>
        <v>61.187740587427029</v>
      </c>
      <c r="Y245" s="43">
        <f t="shared" si="22"/>
        <v>528.3561399724324</v>
      </c>
      <c r="Z245" s="27">
        <v>-0.4</v>
      </c>
      <c r="AA245" s="22">
        <v>0.71</v>
      </c>
      <c r="AB245" s="22">
        <v>0.82</v>
      </c>
      <c r="AC245" s="22">
        <v>28</v>
      </c>
    </row>
    <row r="246" spans="1:29" x14ac:dyDescent="0.2">
      <c r="A246" s="25">
        <v>19188.97652768029</v>
      </c>
      <c r="B246" s="26">
        <v>30.130099999999999</v>
      </c>
      <c r="C246" s="26">
        <v>6463.2257648859995</v>
      </c>
      <c r="D246" s="26">
        <f>C246/Table1[[#This Row],[Std. Price ($)]]</f>
        <v>214.51059787010331</v>
      </c>
      <c r="E246" s="22">
        <v>186</v>
      </c>
      <c r="F246" s="22">
        <f t="shared" si="23"/>
        <v>334.8</v>
      </c>
      <c r="G246" s="22">
        <f t="shared" si="23"/>
        <v>334.8</v>
      </c>
      <c r="H246" s="22">
        <f t="shared" si="23"/>
        <v>334.8</v>
      </c>
      <c r="I246" s="22">
        <f t="shared" si="23"/>
        <v>334.8</v>
      </c>
      <c r="J246" s="22">
        <f t="shared" si="23"/>
        <v>334.8</v>
      </c>
      <c r="K246" s="22">
        <f t="shared" si="23"/>
        <v>334.8</v>
      </c>
      <c r="L246" s="22">
        <f t="shared" si="23"/>
        <v>334.8</v>
      </c>
      <c r="M246" s="22">
        <f t="shared" si="23"/>
        <v>334.8</v>
      </c>
      <c r="N246" s="22">
        <f t="shared" si="23"/>
        <v>334.8</v>
      </c>
      <c r="O246" s="22">
        <f t="shared" si="23"/>
        <v>334.8</v>
      </c>
      <c r="P246" s="22">
        <f t="shared" si="23"/>
        <v>334.8</v>
      </c>
      <c r="Q246" s="22">
        <f t="shared" si="23"/>
        <v>334.8</v>
      </c>
      <c r="R246" s="42">
        <f>SUM(Table1[[#This Row],[Oct]:[September]])</f>
        <v>4017.6000000000008</v>
      </c>
      <c r="S246" s="38">
        <f t="shared" si="20"/>
        <v>3803.0894021298973</v>
      </c>
      <c r="T246" s="37">
        <f>Table1[[#This Row],[Annual Demand]]/365</f>
        <v>11.007123287671234</v>
      </c>
      <c r="U246" s="37">
        <f>Table1[[#This Row],[Daily Demand]]*Table1[[#This Row],[Lead Time (days)]]</f>
        <v>220.14246575342469</v>
      </c>
      <c r="V246" s="37">
        <f>T246*AB246*SQRT(Table1[[#This Row],[Lead Time (days)]])</f>
        <v>72.361267169384334</v>
      </c>
      <c r="W246" s="37">
        <f t="shared" si="21"/>
        <v>0.8</v>
      </c>
      <c r="X246" s="37">
        <f>Table1[[#This Row],[Demand during Lead Time]]+NORMSINV(W246)*V246</f>
        <v>281.04324469142119</v>
      </c>
      <c r="Y246" s="43">
        <f t="shared" si="22"/>
        <v>8467.8610668769888</v>
      </c>
      <c r="Z246" s="27">
        <v>0.8</v>
      </c>
      <c r="AA246" s="22">
        <v>1</v>
      </c>
      <c r="AB246" s="22">
        <v>1.47</v>
      </c>
      <c r="AC246" s="22">
        <v>20</v>
      </c>
    </row>
    <row r="247" spans="1:29" x14ac:dyDescent="0.2">
      <c r="A247" s="25">
        <v>42497.046615695057</v>
      </c>
      <c r="B247" s="26">
        <v>10.42173</v>
      </c>
      <c r="C247" s="26">
        <v>597.31430421300013</v>
      </c>
      <c r="D247" s="26">
        <f>C247/Table1[[#This Row],[Std. Price ($)]]</f>
        <v>57.314313862765601</v>
      </c>
      <c r="E247" s="22">
        <v>90</v>
      </c>
      <c r="F247" s="22">
        <f t="shared" si="23"/>
        <v>36</v>
      </c>
      <c r="G247" s="22">
        <f t="shared" si="23"/>
        <v>36</v>
      </c>
      <c r="H247" s="22">
        <f t="shared" si="23"/>
        <v>36</v>
      </c>
      <c r="I247" s="22">
        <f t="shared" si="23"/>
        <v>36</v>
      </c>
      <c r="J247" s="22">
        <f t="shared" si="23"/>
        <v>36</v>
      </c>
      <c r="K247" s="22">
        <f t="shared" si="23"/>
        <v>36</v>
      </c>
      <c r="L247" s="22">
        <f t="shared" si="23"/>
        <v>36</v>
      </c>
      <c r="M247" s="22">
        <f t="shared" si="23"/>
        <v>36</v>
      </c>
      <c r="N247" s="22">
        <f t="shared" si="23"/>
        <v>36</v>
      </c>
      <c r="O247" s="22">
        <f t="shared" si="23"/>
        <v>36</v>
      </c>
      <c r="P247" s="22">
        <f t="shared" si="23"/>
        <v>36</v>
      </c>
      <c r="Q247" s="22">
        <f t="shared" si="23"/>
        <v>36</v>
      </c>
      <c r="R247" s="42">
        <f>SUM(Table1[[#This Row],[Oct]:[September]])</f>
        <v>432</v>
      </c>
      <c r="S247" s="38">
        <f t="shared" si="20"/>
        <v>374.68568613723437</v>
      </c>
      <c r="T247" s="37">
        <f>Table1[[#This Row],[Annual Demand]]/365</f>
        <v>1.1835616438356165</v>
      </c>
      <c r="U247" s="37">
        <f>Table1[[#This Row],[Daily Demand]]*Table1[[#This Row],[Lead Time (days)]]</f>
        <v>23.671232876712331</v>
      </c>
      <c r="V247" s="37">
        <f>T247*AB247*SQRT(Table1[[#This Row],[Lead Time (days)]])</f>
        <v>3.8639254651196366</v>
      </c>
      <c r="W247" s="37">
        <f t="shared" si="21"/>
        <v>0.8</v>
      </c>
      <c r="X247" s="37">
        <f>Table1[[#This Row],[Demand during Lead Time]]+NORMSINV(W247)*V247</f>
        <v>26.923194593100117</v>
      </c>
      <c r="Y247" s="43">
        <f t="shared" si="22"/>
        <v>280.58626478674927</v>
      </c>
      <c r="Z247" s="27">
        <v>-0.6</v>
      </c>
      <c r="AA247" s="22">
        <v>1</v>
      </c>
      <c r="AB247" s="22">
        <v>0.73</v>
      </c>
      <c r="AC247" s="22">
        <v>20</v>
      </c>
    </row>
    <row r="248" spans="1:29" x14ac:dyDescent="0.2">
      <c r="A248" s="25">
        <v>99255.099357286526</v>
      </c>
      <c r="B248" s="26">
        <v>5.7750000000000004</v>
      </c>
      <c r="C248" s="26">
        <v>1163.2667308166667</v>
      </c>
      <c r="D248" s="26">
        <f>C248/Table1[[#This Row],[Std. Price ($)]]</f>
        <v>201.43146853968253</v>
      </c>
      <c r="E248" s="22">
        <v>106</v>
      </c>
      <c r="F248" s="22">
        <f t="shared" si="23"/>
        <v>127.2</v>
      </c>
      <c r="G248" s="22">
        <f t="shared" si="23"/>
        <v>127.2</v>
      </c>
      <c r="H248" s="22">
        <f t="shared" si="23"/>
        <v>127.2</v>
      </c>
      <c r="I248" s="22">
        <f t="shared" si="23"/>
        <v>127.2</v>
      </c>
      <c r="J248" s="22">
        <f t="shared" si="23"/>
        <v>127.2</v>
      </c>
      <c r="K248" s="22">
        <f t="shared" si="23"/>
        <v>127.2</v>
      </c>
      <c r="L248" s="22">
        <f t="shared" si="23"/>
        <v>127.2</v>
      </c>
      <c r="M248" s="22">
        <f t="shared" si="23"/>
        <v>127.2</v>
      </c>
      <c r="N248" s="22">
        <f t="shared" si="23"/>
        <v>127.2</v>
      </c>
      <c r="O248" s="22">
        <f t="shared" si="23"/>
        <v>127.2</v>
      </c>
      <c r="P248" s="22">
        <f t="shared" si="23"/>
        <v>127.2</v>
      </c>
      <c r="Q248" s="22">
        <f t="shared" si="23"/>
        <v>127.2</v>
      </c>
      <c r="R248" s="42">
        <f>SUM(Table1[[#This Row],[Oct]:[September]])</f>
        <v>1526.4000000000003</v>
      </c>
      <c r="S248" s="38">
        <f t="shared" si="20"/>
        <v>1324.9685314603178</v>
      </c>
      <c r="T248" s="37">
        <f>Table1[[#This Row],[Annual Demand]]/365</f>
        <v>4.181917808219179</v>
      </c>
      <c r="U248" s="37">
        <f>Table1[[#This Row],[Daily Demand]]*Table1[[#This Row],[Lead Time (days)]]</f>
        <v>192.36821917808223</v>
      </c>
      <c r="V248" s="37">
        <f>T248*AB248*SQRT(Table1[[#This Row],[Lead Time (days)]])</f>
        <v>20.705096972484821</v>
      </c>
      <c r="W248" s="37">
        <f t="shared" si="21"/>
        <v>0.8</v>
      </c>
      <c r="X248" s="37">
        <f>Table1[[#This Row],[Demand during Lead Time]]+NORMSINV(W248)*V248</f>
        <v>209.79406843331174</v>
      </c>
      <c r="Y248" s="43">
        <f t="shared" si="22"/>
        <v>1211.5607452023753</v>
      </c>
      <c r="Z248" s="27">
        <v>0.2</v>
      </c>
      <c r="AA248" s="22">
        <v>1</v>
      </c>
      <c r="AB248" s="22">
        <v>0.73</v>
      </c>
      <c r="AC248" s="22">
        <v>46</v>
      </c>
    </row>
    <row r="249" spans="1:29" x14ac:dyDescent="0.2">
      <c r="A249" s="25">
        <v>28701.633188123844</v>
      </c>
      <c r="B249" s="26">
        <v>11.22</v>
      </c>
      <c r="C249" s="26">
        <v>261.44546343693708</v>
      </c>
      <c r="D249" s="26">
        <f>C249/Table1[[#This Row],[Std. Price ($)]]</f>
        <v>23.301734709174426</v>
      </c>
      <c r="E249" s="22">
        <v>34</v>
      </c>
      <c r="F249" s="22">
        <f t="shared" si="23"/>
        <v>20.399999999999999</v>
      </c>
      <c r="G249" s="22">
        <f t="shared" si="23"/>
        <v>20.399999999999999</v>
      </c>
      <c r="H249" s="22">
        <f t="shared" si="23"/>
        <v>20.399999999999999</v>
      </c>
      <c r="I249" s="22">
        <f t="shared" si="23"/>
        <v>20.399999999999999</v>
      </c>
      <c r="J249" s="22">
        <f t="shared" si="23"/>
        <v>20.399999999999999</v>
      </c>
      <c r="K249" s="22">
        <f t="shared" si="23"/>
        <v>20.399999999999999</v>
      </c>
      <c r="L249" s="22">
        <f t="shared" si="23"/>
        <v>20.399999999999999</v>
      </c>
      <c r="M249" s="22">
        <f t="shared" si="23"/>
        <v>20.399999999999999</v>
      </c>
      <c r="N249" s="22">
        <f t="shared" si="23"/>
        <v>20.399999999999999</v>
      </c>
      <c r="O249" s="22">
        <f t="shared" si="23"/>
        <v>20.399999999999999</v>
      </c>
      <c r="P249" s="22">
        <f t="shared" si="23"/>
        <v>20.399999999999999</v>
      </c>
      <c r="Q249" s="22">
        <f t="shared" si="23"/>
        <v>20.399999999999999</v>
      </c>
      <c r="R249" s="42">
        <f>SUM(Table1[[#This Row],[Oct]:[September]])</f>
        <v>244.80000000000004</v>
      </c>
      <c r="S249" s="38">
        <f t="shared" si="20"/>
        <v>221.4982652908256</v>
      </c>
      <c r="T249" s="37">
        <f>Table1[[#This Row],[Annual Demand]]/365</f>
        <v>0.67068493150684938</v>
      </c>
      <c r="U249" s="37">
        <f>Table1[[#This Row],[Daily Demand]]*Table1[[#This Row],[Lead Time (days)]]</f>
        <v>13.413698630136988</v>
      </c>
      <c r="V249" s="37">
        <f>T249*AB249*SQRT(Table1[[#This Row],[Lead Time (days)]])</f>
        <v>2.3395274734012053</v>
      </c>
      <c r="W249" s="37">
        <f t="shared" si="21"/>
        <v>0.8</v>
      </c>
      <c r="X249" s="37">
        <f>Table1[[#This Row],[Demand during Lead Time]]+NORMSINV(W249)*V249</f>
        <v>15.382694628278635</v>
      </c>
      <c r="Y249" s="43">
        <f t="shared" si="22"/>
        <v>172.5938337292863</v>
      </c>
      <c r="Z249" s="27">
        <v>-0.4</v>
      </c>
      <c r="AA249" s="22">
        <v>0.82</v>
      </c>
      <c r="AB249" s="22">
        <v>0.78</v>
      </c>
      <c r="AC249" s="22">
        <v>20</v>
      </c>
    </row>
    <row r="250" spans="1:29" x14ac:dyDescent="0.2">
      <c r="A250" s="25">
        <v>73387.032396458409</v>
      </c>
      <c r="B250" s="26">
        <v>11.368060000000002</v>
      </c>
      <c r="C250" s="26">
        <v>996.7567062420004</v>
      </c>
      <c r="D250" s="26">
        <f>C250/Table1[[#This Row],[Std. Price ($)]]</f>
        <v>87.680457900644456</v>
      </c>
      <c r="E250" s="22">
        <v>170</v>
      </c>
      <c r="F250" s="22">
        <f t="shared" si="23"/>
        <v>306</v>
      </c>
      <c r="G250" s="22">
        <f t="shared" si="23"/>
        <v>306</v>
      </c>
      <c r="H250" s="22">
        <f t="shared" si="23"/>
        <v>306</v>
      </c>
      <c r="I250" s="22">
        <f t="shared" si="23"/>
        <v>306</v>
      </c>
      <c r="J250" s="22">
        <f t="shared" si="23"/>
        <v>306</v>
      </c>
      <c r="K250" s="22">
        <f t="shared" si="23"/>
        <v>306</v>
      </c>
      <c r="L250" s="22">
        <f t="shared" si="23"/>
        <v>306</v>
      </c>
      <c r="M250" s="22">
        <f t="shared" si="23"/>
        <v>306</v>
      </c>
      <c r="N250" s="22">
        <f t="shared" si="23"/>
        <v>306</v>
      </c>
      <c r="O250" s="22">
        <f t="shared" si="23"/>
        <v>306</v>
      </c>
      <c r="P250" s="22">
        <f t="shared" si="23"/>
        <v>306</v>
      </c>
      <c r="Q250" s="22">
        <f t="shared" si="23"/>
        <v>306</v>
      </c>
      <c r="R250" s="42">
        <f>SUM(Table1[[#This Row],[Oct]:[September]])</f>
        <v>3672</v>
      </c>
      <c r="S250" s="38">
        <f t="shared" si="20"/>
        <v>3584.3195420993557</v>
      </c>
      <c r="T250" s="37">
        <f>Table1[[#This Row],[Annual Demand]]/365</f>
        <v>10.06027397260274</v>
      </c>
      <c r="U250" s="37">
        <f>Table1[[#This Row],[Daily Demand]]*Table1[[#This Row],[Lead Time (days)]]</f>
        <v>201.20547945205482</v>
      </c>
      <c r="V250" s="37">
        <f>T250*AB250*SQRT(Table1[[#This Row],[Lead Time (days)]])</f>
        <v>32.843366453516914</v>
      </c>
      <c r="W250" s="37">
        <f t="shared" si="21"/>
        <v>0.8</v>
      </c>
      <c r="X250" s="37">
        <f>Table1[[#This Row],[Demand during Lead Time]]+NORMSINV(W250)*V250</f>
        <v>228.84715404135102</v>
      </c>
      <c r="Y250" s="43">
        <f t="shared" si="22"/>
        <v>2601.5481779713214</v>
      </c>
      <c r="Z250" s="27">
        <v>0.8</v>
      </c>
      <c r="AA250" s="22">
        <v>1</v>
      </c>
      <c r="AB250" s="22">
        <v>0.73</v>
      </c>
      <c r="AC250" s="22">
        <v>20</v>
      </c>
    </row>
    <row r="251" spans="1:29" x14ac:dyDescent="0.2">
      <c r="A251" s="25">
        <v>32263.160695685445</v>
      </c>
      <c r="B251" s="26">
        <v>40.840360000000004</v>
      </c>
      <c r="C251" s="26">
        <v>1016.9966298492002</v>
      </c>
      <c r="D251" s="26">
        <f>C251/Table1[[#This Row],[Std. Price ($)]]</f>
        <v>24.901754780055811</v>
      </c>
      <c r="E251" s="22">
        <v>66</v>
      </c>
      <c r="F251" s="22">
        <f t="shared" si="23"/>
        <v>52.8</v>
      </c>
      <c r="G251" s="22">
        <f t="shared" si="23"/>
        <v>52.8</v>
      </c>
      <c r="H251" s="22">
        <f t="shared" si="23"/>
        <v>52.8</v>
      </c>
      <c r="I251" s="22">
        <f t="shared" si="23"/>
        <v>52.8</v>
      </c>
      <c r="J251" s="22">
        <f t="shared" si="23"/>
        <v>52.8</v>
      </c>
      <c r="K251" s="22">
        <f t="shared" si="23"/>
        <v>52.8</v>
      </c>
      <c r="L251" s="22">
        <f t="shared" si="23"/>
        <v>52.8</v>
      </c>
      <c r="M251" s="22">
        <f t="shared" si="23"/>
        <v>52.8</v>
      </c>
      <c r="N251" s="22">
        <f t="shared" si="23"/>
        <v>52.8</v>
      </c>
      <c r="O251" s="22">
        <f t="shared" si="23"/>
        <v>52.8</v>
      </c>
      <c r="P251" s="22">
        <f t="shared" si="23"/>
        <v>52.8</v>
      </c>
      <c r="Q251" s="22">
        <f t="shared" si="23"/>
        <v>52.8</v>
      </c>
      <c r="R251" s="42">
        <f>SUM(Table1[[#This Row],[Oct]:[September]])</f>
        <v>633.59999999999991</v>
      </c>
      <c r="S251" s="38">
        <f t="shared" si="20"/>
        <v>608.69824521994406</v>
      </c>
      <c r="T251" s="37">
        <f>Table1[[#This Row],[Annual Demand]]/365</f>
        <v>1.735890410958904</v>
      </c>
      <c r="U251" s="37">
        <f>Table1[[#This Row],[Daily Demand]]*Table1[[#This Row],[Lead Time (days)]]</f>
        <v>22.56657534246575</v>
      </c>
      <c r="V251" s="37">
        <f>T251*AB251*SQRT(Table1[[#This Row],[Lead Time (days)]])</f>
        <v>5.6329576967687256</v>
      </c>
      <c r="W251" s="37">
        <f t="shared" si="21"/>
        <v>0.8</v>
      </c>
      <c r="X251" s="37">
        <f>Table1[[#This Row],[Demand during Lead Time]]+NORMSINV(W251)*V251</f>
        <v>27.30739214788429</v>
      </c>
      <c r="Y251" s="43">
        <f t="shared" si="22"/>
        <v>1115.2437259807677</v>
      </c>
      <c r="Z251" s="27">
        <v>-0.2</v>
      </c>
      <c r="AA251" s="22">
        <v>1</v>
      </c>
      <c r="AB251" s="22">
        <v>0.9</v>
      </c>
      <c r="AC251" s="22">
        <v>13</v>
      </c>
    </row>
    <row r="252" spans="1:29" x14ac:dyDescent="0.2">
      <c r="A252" s="25">
        <v>64875.996465246229</v>
      </c>
      <c r="B252" s="26">
        <v>24.673000000000002</v>
      </c>
      <c r="C252" s="26">
        <v>3929.3236050420005</v>
      </c>
      <c r="D252" s="26">
        <f>C252/Table1[[#This Row],[Std. Price ($)]]</f>
        <v>159.2560128497548</v>
      </c>
      <c r="E252" s="22">
        <v>146</v>
      </c>
      <c r="F252" s="22">
        <f t="shared" si="23"/>
        <v>43.800000000000011</v>
      </c>
      <c r="G252" s="22">
        <f t="shared" si="23"/>
        <v>43.800000000000011</v>
      </c>
      <c r="H252" s="22">
        <f t="shared" si="23"/>
        <v>43.800000000000011</v>
      </c>
      <c r="I252" s="22">
        <f t="shared" si="23"/>
        <v>43.800000000000011</v>
      </c>
      <c r="J252" s="22">
        <f t="shared" si="23"/>
        <v>43.800000000000011</v>
      </c>
      <c r="K252" s="22">
        <f t="shared" si="23"/>
        <v>43.800000000000011</v>
      </c>
      <c r="L252" s="22">
        <f t="shared" si="23"/>
        <v>43.800000000000011</v>
      </c>
      <c r="M252" s="22">
        <f t="shared" si="23"/>
        <v>43.800000000000011</v>
      </c>
      <c r="N252" s="22">
        <f t="shared" si="23"/>
        <v>43.800000000000011</v>
      </c>
      <c r="O252" s="22">
        <f t="shared" si="23"/>
        <v>43.800000000000011</v>
      </c>
      <c r="P252" s="22">
        <f t="shared" si="23"/>
        <v>43.800000000000011</v>
      </c>
      <c r="Q252" s="22">
        <f t="shared" si="23"/>
        <v>43.800000000000011</v>
      </c>
      <c r="R252" s="42">
        <f>SUM(Table1[[#This Row],[Oct]:[September]])</f>
        <v>525.60000000000014</v>
      </c>
      <c r="S252" s="38">
        <f t="shared" si="20"/>
        <v>366.34398715024531</v>
      </c>
      <c r="T252" s="37">
        <f>Table1[[#This Row],[Annual Demand]]/365</f>
        <v>1.4400000000000004</v>
      </c>
      <c r="U252" s="37">
        <f>Table1[[#This Row],[Daily Demand]]*Table1[[#This Row],[Lead Time (days)]]</f>
        <v>47.52000000000001</v>
      </c>
      <c r="V252" s="37">
        <f>T252*AB252*SQRT(Table1[[#This Row],[Lead Time (days)]])</f>
        <v>6.7831795730321058</v>
      </c>
      <c r="W252" s="37">
        <f t="shared" si="21"/>
        <v>0.8</v>
      </c>
      <c r="X252" s="37">
        <f>Table1[[#This Row],[Demand during Lead Time]]+NORMSINV(W252)*V252</f>
        <v>53.228867959801889</v>
      </c>
      <c r="Y252" s="43">
        <f t="shared" si="22"/>
        <v>1313.3158591721922</v>
      </c>
      <c r="Z252" s="27">
        <v>-0.7</v>
      </c>
      <c r="AA252" s="22">
        <v>1</v>
      </c>
      <c r="AB252" s="22">
        <v>0.82</v>
      </c>
      <c r="AC252" s="22">
        <v>33</v>
      </c>
    </row>
    <row r="253" spans="1:29" x14ac:dyDescent="0.2">
      <c r="A253" s="25">
        <v>4480.6401211637367</v>
      </c>
      <c r="B253" s="26">
        <v>21.289950000000005</v>
      </c>
      <c r="C253" s="26">
        <v>5293.9990173614442</v>
      </c>
      <c r="D253" s="26">
        <f>C253/Table1[[#This Row],[Std. Price ($)]]</f>
        <v>248.66188118626127</v>
      </c>
      <c r="E253" s="22">
        <v>178</v>
      </c>
      <c r="F253" s="22">
        <f t="shared" si="23"/>
        <v>445</v>
      </c>
      <c r="G253" s="22">
        <f t="shared" si="23"/>
        <v>445</v>
      </c>
      <c r="H253" s="22">
        <f t="shared" si="23"/>
        <v>445</v>
      </c>
      <c r="I253" s="22">
        <f t="shared" si="23"/>
        <v>445</v>
      </c>
      <c r="J253" s="22">
        <f t="shared" si="23"/>
        <v>445</v>
      </c>
      <c r="K253" s="22">
        <f t="shared" si="23"/>
        <v>445</v>
      </c>
      <c r="L253" s="22">
        <f t="shared" si="23"/>
        <v>445</v>
      </c>
      <c r="M253" s="22">
        <f t="shared" si="23"/>
        <v>445</v>
      </c>
      <c r="N253" s="22">
        <f t="shared" si="23"/>
        <v>445</v>
      </c>
      <c r="O253" s="22">
        <f t="shared" si="23"/>
        <v>445</v>
      </c>
      <c r="P253" s="22">
        <f t="shared" si="23"/>
        <v>445</v>
      </c>
      <c r="Q253" s="22">
        <f t="shared" si="23"/>
        <v>445</v>
      </c>
      <c r="R253" s="42">
        <f>SUM(Table1[[#This Row],[Oct]:[September]])</f>
        <v>5340</v>
      </c>
      <c r="S253" s="38">
        <f t="shared" si="20"/>
        <v>5091.3381188137391</v>
      </c>
      <c r="T253" s="37">
        <f>Table1[[#This Row],[Annual Demand]]/365</f>
        <v>14.63013698630137</v>
      </c>
      <c r="U253" s="37">
        <f>Table1[[#This Row],[Daily Demand]]*Table1[[#This Row],[Lead Time (days)]]</f>
        <v>482.79452054794518</v>
      </c>
      <c r="V253" s="37">
        <f>T253*AB253*SQRT(Table1[[#This Row],[Lead Time (days)]])</f>
        <v>86.565050598598532</v>
      </c>
      <c r="W253" s="37">
        <f t="shared" si="21"/>
        <v>0.8</v>
      </c>
      <c r="X253" s="37">
        <f>Table1[[#This Row],[Demand during Lead Time]]+NORMSINV(W253)*V253</f>
        <v>555.6495052170394</v>
      </c>
      <c r="Y253" s="43">
        <f t="shared" si="22"/>
        <v>11829.75018359551</v>
      </c>
      <c r="Z253" s="27">
        <v>1.5</v>
      </c>
      <c r="AA253" s="22">
        <v>0.77</v>
      </c>
      <c r="AB253" s="22">
        <v>1.03</v>
      </c>
      <c r="AC253" s="22">
        <v>33</v>
      </c>
    </row>
    <row r="254" spans="1:29" x14ac:dyDescent="0.2">
      <c r="A254" s="25">
        <v>56096.266748995047</v>
      </c>
      <c r="B254" s="26">
        <v>25.264800000000001</v>
      </c>
      <c r="C254" s="26">
        <v>4290.7310719310362</v>
      </c>
      <c r="D254" s="26">
        <f>C254/Table1[[#This Row],[Std. Price ($)]]</f>
        <v>169.83039928798311</v>
      </c>
      <c r="E254" s="22">
        <v>178</v>
      </c>
      <c r="F254" s="22">
        <f t="shared" si="23"/>
        <v>391.6</v>
      </c>
      <c r="G254" s="22">
        <f t="shared" si="23"/>
        <v>391.6</v>
      </c>
      <c r="H254" s="22">
        <f t="shared" si="23"/>
        <v>391.6</v>
      </c>
      <c r="I254" s="22">
        <f t="shared" si="23"/>
        <v>391.6</v>
      </c>
      <c r="J254" s="22">
        <f t="shared" si="23"/>
        <v>391.6</v>
      </c>
      <c r="K254" s="22">
        <f t="shared" si="23"/>
        <v>391.6</v>
      </c>
      <c r="L254" s="22">
        <f t="shared" si="23"/>
        <v>391.6</v>
      </c>
      <c r="M254" s="22">
        <f t="shared" si="23"/>
        <v>391.6</v>
      </c>
      <c r="N254" s="22">
        <f t="shared" si="23"/>
        <v>391.6</v>
      </c>
      <c r="O254" s="22">
        <f t="shared" si="23"/>
        <v>391.6</v>
      </c>
      <c r="P254" s="22">
        <f t="shared" si="23"/>
        <v>391.6</v>
      </c>
      <c r="Q254" s="22">
        <f t="shared" si="23"/>
        <v>391.6</v>
      </c>
      <c r="R254" s="42">
        <f>SUM(Table1[[#This Row],[Oct]:[September]])</f>
        <v>4699.2</v>
      </c>
      <c r="S254" s="38">
        <f t="shared" si="20"/>
        <v>4529.369600712017</v>
      </c>
      <c r="T254" s="37">
        <f>Table1[[#This Row],[Annual Demand]]/365</f>
        <v>12.874520547945204</v>
      </c>
      <c r="U254" s="37">
        <f>Table1[[#This Row],[Daily Demand]]*Table1[[#This Row],[Lead Time (days)]]</f>
        <v>399.11013698630131</v>
      </c>
      <c r="V254" s="37">
        <f>T254*AB254*SQRT(Table1[[#This Row],[Lead Time (days)]])</f>
        <v>53.044899554575395</v>
      </c>
      <c r="W254" s="37">
        <f t="shared" si="21"/>
        <v>0.8</v>
      </c>
      <c r="X254" s="37">
        <f>Table1[[#This Row],[Demand during Lead Time]]+NORMSINV(W254)*V254</f>
        <v>443.7538507841744</v>
      </c>
      <c r="Y254" s="43">
        <f t="shared" si="22"/>
        <v>11211.35228929201</v>
      </c>
      <c r="Z254" s="27">
        <v>1.2</v>
      </c>
      <c r="AA254" s="22">
        <v>0.82</v>
      </c>
      <c r="AB254" s="22">
        <v>0.74</v>
      </c>
      <c r="AC254" s="22">
        <v>31</v>
      </c>
    </row>
    <row r="255" spans="1:29" x14ac:dyDescent="0.2">
      <c r="A255" s="25">
        <v>68937.249664125615</v>
      </c>
      <c r="B255" s="26">
        <v>10.824660000000002</v>
      </c>
      <c r="C255" s="26">
        <v>1302.5760186384</v>
      </c>
      <c r="D255" s="26">
        <f>C255/Table1[[#This Row],[Std. Price ($)]]</f>
        <v>120.334127689775</v>
      </c>
      <c r="E255" s="22">
        <v>138</v>
      </c>
      <c r="F255" s="22">
        <f t="shared" si="23"/>
        <v>41.400000000000006</v>
      </c>
      <c r="G255" s="22">
        <f t="shared" si="23"/>
        <v>41.400000000000006</v>
      </c>
      <c r="H255" s="22">
        <f t="shared" si="23"/>
        <v>41.400000000000006</v>
      </c>
      <c r="I255" s="22">
        <f t="shared" si="23"/>
        <v>41.400000000000006</v>
      </c>
      <c r="J255" s="22">
        <f t="shared" si="23"/>
        <v>41.400000000000006</v>
      </c>
      <c r="K255" s="22">
        <f t="shared" si="23"/>
        <v>41.400000000000006</v>
      </c>
      <c r="L255" s="22">
        <f t="shared" si="23"/>
        <v>41.400000000000006</v>
      </c>
      <c r="M255" s="22">
        <f t="shared" si="23"/>
        <v>41.400000000000006</v>
      </c>
      <c r="N255" s="22">
        <f t="shared" si="23"/>
        <v>41.400000000000006</v>
      </c>
      <c r="O255" s="22">
        <f t="shared" si="23"/>
        <v>41.400000000000006</v>
      </c>
      <c r="P255" s="22">
        <f t="shared" si="23"/>
        <v>41.400000000000006</v>
      </c>
      <c r="Q255" s="22">
        <f t="shared" si="23"/>
        <v>41.400000000000006</v>
      </c>
      <c r="R255" s="42">
        <f>SUM(Table1[[#This Row],[Oct]:[September]])</f>
        <v>496.79999999999995</v>
      </c>
      <c r="S255" s="38">
        <f t="shared" si="20"/>
        <v>376.46587231022494</v>
      </c>
      <c r="T255" s="37">
        <f>Table1[[#This Row],[Annual Demand]]/365</f>
        <v>1.3610958904109587</v>
      </c>
      <c r="U255" s="37">
        <f>Table1[[#This Row],[Daily Demand]]*Table1[[#This Row],[Lead Time (days)]]</f>
        <v>42.19397260273972</v>
      </c>
      <c r="V255" s="37">
        <f>T255*AB255*SQRT(Table1[[#This Row],[Lead Time (days)]])</f>
        <v>6.062608954419626</v>
      </c>
      <c r="W255" s="37">
        <f t="shared" si="21"/>
        <v>0.8</v>
      </c>
      <c r="X255" s="37">
        <f>Table1[[#This Row],[Demand during Lead Time]]+NORMSINV(W255)*V255</f>
        <v>47.296393029628561</v>
      </c>
      <c r="Y255" s="43">
        <f t="shared" si="22"/>
        <v>511.96737377209917</v>
      </c>
      <c r="Z255" s="27">
        <v>-0.7</v>
      </c>
      <c r="AA255" s="22">
        <v>1</v>
      </c>
      <c r="AB255" s="22">
        <v>0.8</v>
      </c>
      <c r="AC255" s="22">
        <v>31</v>
      </c>
    </row>
    <row r="256" spans="1:29" x14ac:dyDescent="0.2">
      <c r="A256" s="25">
        <v>19299.526822133605</v>
      </c>
      <c r="B256" s="26">
        <v>7.6230000000000002</v>
      </c>
      <c r="C256" s="26">
        <v>1240.9358430993336</v>
      </c>
      <c r="D256" s="26">
        <f>C256/Table1[[#This Row],[Std. Price ($)]]</f>
        <v>162.78838293314098</v>
      </c>
      <c r="E256" s="22">
        <v>178</v>
      </c>
      <c r="F256" s="22">
        <f t="shared" si="23"/>
        <v>267</v>
      </c>
      <c r="G256" s="22">
        <f t="shared" si="23"/>
        <v>267</v>
      </c>
      <c r="H256" s="22">
        <f t="shared" si="23"/>
        <v>267</v>
      </c>
      <c r="I256" s="22">
        <f t="shared" si="23"/>
        <v>267</v>
      </c>
      <c r="J256" s="22">
        <f t="shared" si="23"/>
        <v>267</v>
      </c>
      <c r="K256" s="22">
        <f t="shared" si="23"/>
        <v>267</v>
      </c>
      <c r="L256" s="22">
        <f t="shared" si="23"/>
        <v>267</v>
      </c>
      <c r="M256" s="22">
        <f t="shared" si="23"/>
        <v>267</v>
      </c>
      <c r="N256" s="22">
        <f t="shared" si="23"/>
        <v>267</v>
      </c>
      <c r="O256" s="22">
        <f t="shared" si="23"/>
        <v>267</v>
      </c>
      <c r="P256" s="22">
        <f t="shared" si="23"/>
        <v>267</v>
      </c>
      <c r="Q256" s="22">
        <f t="shared" si="23"/>
        <v>267</v>
      </c>
      <c r="R256" s="42">
        <f>SUM(Table1[[#This Row],[Oct]:[September]])</f>
        <v>3204</v>
      </c>
      <c r="S256" s="38">
        <f t="shared" si="20"/>
        <v>3041.2116170668592</v>
      </c>
      <c r="T256" s="37">
        <f>Table1[[#This Row],[Annual Demand]]/365</f>
        <v>8.7780821917808218</v>
      </c>
      <c r="U256" s="37">
        <f>Table1[[#This Row],[Daily Demand]]*Table1[[#This Row],[Lead Time (days)]]</f>
        <v>201.89589041095891</v>
      </c>
      <c r="V256" s="37">
        <f>T256*AB256*SQRT(Table1[[#This Row],[Lead Time (days)]])</f>
        <v>31.152670434283628</v>
      </c>
      <c r="W256" s="37">
        <f t="shared" si="21"/>
        <v>0.8</v>
      </c>
      <c r="X256" s="37">
        <f>Table1[[#This Row],[Demand during Lead Time]]+NORMSINV(W256)*V256</f>
        <v>228.11463933095118</v>
      </c>
      <c r="Y256" s="43">
        <f t="shared" si="22"/>
        <v>1738.9178956198409</v>
      </c>
      <c r="Z256" s="27">
        <v>0.5</v>
      </c>
      <c r="AA256" s="22">
        <v>1</v>
      </c>
      <c r="AB256" s="22">
        <v>0.74</v>
      </c>
      <c r="AC256" s="22">
        <v>23</v>
      </c>
    </row>
    <row r="257" spans="1:29" x14ac:dyDescent="0.2">
      <c r="A257" s="25">
        <v>13827.445343128031</v>
      </c>
      <c r="B257" s="26">
        <v>6.3486500000000001</v>
      </c>
      <c r="C257" s="26">
        <v>3359.4459339310329</v>
      </c>
      <c r="D257" s="26">
        <f>C257/Table1[[#This Row],[Std. Price ($)]]</f>
        <v>529.1591021604645</v>
      </c>
      <c r="E257" s="22">
        <v>178</v>
      </c>
      <c r="F257" s="22">
        <f t="shared" si="23"/>
        <v>213.6</v>
      </c>
      <c r="G257" s="22">
        <f t="shared" si="23"/>
        <v>213.6</v>
      </c>
      <c r="H257" s="22">
        <f t="shared" si="23"/>
        <v>213.6</v>
      </c>
      <c r="I257" s="22">
        <f t="shared" si="23"/>
        <v>213.6</v>
      </c>
      <c r="J257" s="22">
        <f t="shared" si="23"/>
        <v>213.6</v>
      </c>
      <c r="K257" s="22">
        <f t="shared" si="23"/>
        <v>213.6</v>
      </c>
      <c r="L257" s="22">
        <f t="shared" si="23"/>
        <v>213.6</v>
      </c>
      <c r="M257" s="22">
        <f t="shared" si="23"/>
        <v>213.6</v>
      </c>
      <c r="N257" s="22">
        <f t="shared" si="23"/>
        <v>213.6</v>
      </c>
      <c r="O257" s="22">
        <f t="shared" si="23"/>
        <v>213.6</v>
      </c>
      <c r="P257" s="22">
        <f t="shared" si="23"/>
        <v>213.6</v>
      </c>
      <c r="Q257" s="22">
        <f t="shared" si="23"/>
        <v>213.6</v>
      </c>
      <c r="R257" s="42">
        <f>SUM(Table1[[#This Row],[Oct]:[September]])</f>
        <v>2563.1999999999994</v>
      </c>
      <c r="S257" s="38">
        <f t="shared" si="20"/>
        <v>2034.0408978395349</v>
      </c>
      <c r="T257" s="37">
        <f>Table1[[#This Row],[Annual Demand]]/365</f>
        <v>7.0224657534246555</v>
      </c>
      <c r="U257" s="37">
        <f>Table1[[#This Row],[Daily Demand]]*Table1[[#This Row],[Lead Time (days)]]</f>
        <v>217.69643835616432</v>
      </c>
      <c r="V257" s="37">
        <f>T257*AB257*SQRT(Table1[[#This Row],[Lead Time (days)]])</f>
        <v>91.101682527391134</v>
      </c>
      <c r="W257" s="37">
        <f t="shared" si="21"/>
        <v>0.95</v>
      </c>
      <c r="X257" s="37">
        <f>Table1[[#This Row],[Demand during Lead Time]]+NORMSINV(W257)*V257</f>
        <v>367.54537128272511</v>
      </c>
      <c r="Y257" s="43">
        <f t="shared" si="22"/>
        <v>2333.4169213940727</v>
      </c>
      <c r="Z257" s="27">
        <v>0.2</v>
      </c>
      <c r="AA257" s="22">
        <v>0.82</v>
      </c>
      <c r="AB257" s="22">
        <v>2.33</v>
      </c>
      <c r="AC257" s="22">
        <v>31</v>
      </c>
    </row>
    <row r="258" spans="1:29" x14ac:dyDescent="0.2">
      <c r="A258" s="25">
        <v>79319.561585462929</v>
      </c>
      <c r="B258" s="26">
        <v>17.138000000000002</v>
      </c>
      <c r="C258" s="26">
        <v>9424.3723929080006</v>
      </c>
      <c r="D258" s="26">
        <f>C258/Table1[[#This Row],[Std. Price ($)]]</f>
        <v>549.91086433119381</v>
      </c>
      <c r="E258" s="22">
        <v>212</v>
      </c>
      <c r="F258" s="22">
        <f t="shared" si="23"/>
        <v>339.2</v>
      </c>
      <c r="G258" s="22">
        <f t="shared" si="23"/>
        <v>339.2</v>
      </c>
      <c r="H258" s="22">
        <f t="shared" si="23"/>
        <v>339.2</v>
      </c>
      <c r="I258" s="22">
        <f t="shared" si="23"/>
        <v>339.2</v>
      </c>
      <c r="J258" s="22">
        <f t="shared" si="23"/>
        <v>339.2</v>
      </c>
      <c r="K258" s="22">
        <f t="shared" si="23"/>
        <v>339.2</v>
      </c>
      <c r="L258" s="22">
        <f t="shared" si="23"/>
        <v>339.2</v>
      </c>
      <c r="M258" s="22">
        <f t="shared" si="23"/>
        <v>339.2</v>
      </c>
      <c r="N258" s="22">
        <f t="shared" si="23"/>
        <v>339.2</v>
      </c>
      <c r="O258" s="22">
        <f t="shared" si="23"/>
        <v>339.2</v>
      </c>
      <c r="P258" s="22">
        <f t="shared" si="23"/>
        <v>339.2</v>
      </c>
      <c r="Q258" s="22">
        <f t="shared" si="23"/>
        <v>339.2</v>
      </c>
      <c r="R258" s="42">
        <f>SUM(Table1[[#This Row],[Oct]:[September]])</f>
        <v>4070.3999999999992</v>
      </c>
      <c r="S258" s="38">
        <f t="shared" si="20"/>
        <v>3520.4891356688054</v>
      </c>
      <c r="T258" s="37">
        <f>Table1[[#This Row],[Annual Demand]]/365</f>
        <v>11.151780821917805</v>
      </c>
      <c r="U258" s="37">
        <f>Table1[[#This Row],[Daily Demand]]*Table1[[#This Row],[Lead Time (days)]]</f>
        <v>368.00876712328756</v>
      </c>
      <c r="V258" s="37">
        <f>T258*AB258*SQRT(Table1[[#This Row],[Lead Time (days)]])</f>
        <v>127.48358606841667</v>
      </c>
      <c r="W258" s="37">
        <f t="shared" si="21"/>
        <v>0.95</v>
      </c>
      <c r="X258" s="37">
        <f>Table1[[#This Row],[Demand during Lead Time]]+NORMSINV(W258)*V258</f>
        <v>577.70060604470279</v>
      </c>
      <c r="Y258" s="43">
        <f t="shared" si="22"/>
        <v>9900.6329863941173</v>
      </c>
      <c r="Z258" s="27">
        <v>0.6</v>
      </c>
      <c r="AA258" s="22">
        <v>1</v>
      </c>
      <c r="AB258" s="22">
        <v>1.99</v>
      </c>
      <c r="AC258" s="22">
        <v>33</v>
      </c>
    </row>
    <row r="259" spans="1:29" x14ac:dyDescent="0.2">
      <c r="A259" s="25">
        <v>3917.7750204691497</v>
      </c>
      <c r="B259" s="26">
        <v>5.4762399999999998</v>
      </c>
      <c r="C259" s="26">
        <v>1663.1949001535997</v>
      </c>
      <c r="D259" s="26">
        <f>C259/Table1[[#This Row],[Std. Price ($)]]</f>
        <v>303.71110472762331</v>
      </c>
      <c r="E259" s="22">
        <v>236</v>
      </c>
      <c r="F259" s="22">
        <f t="shared" si="23"/>
        <v>283.2</v>
      </c>
      <c r="G259" s="22">
        <f t="shared" si="23"/>
        <v>283.2</v>
      </c>
      <c r="H259" s="22">
        <f t="shared" si="23"/>
        <v>283.2</v>
      </c>
      <c r="I259" s="22">
        <f t="shared" si="23"/>
        <v>283.2</v>
      </c>
      <c r="J259" s="22">
        <f t="shared" si="23"/>
        <v>283.2</v>
      </c>
      <c r="K259" s="22">
        <f t="shared" si="23"/>
        <v>283.2</v>
      </c>
      <c r="L259" s="22">
        <f t="shared" si="23"/>
        <v>283.2</v>
      </c>
      <c r="M259" s="22">
        <f t="shared" si="23"/>
        <v>283.2</v>
      </c>
      <c r="N259" s="22">
        <f t="shared" si="23"/>
        <v>283.2</v>
      </c>
      <c r="O259" s="22">
        <f t="shared" si="23"/>
        <v>283.2</v>
      </c>
      <c r="P259" s="22">
        <f t="shared" si="23"/>
        <v>283.2</v>
      </c>
      <c r="Q259" s="22">
        <f t="shared" si="23"/>
        <v>283.2</v>
      </c>
      <c r="R259" s="42">
        <f>SUM(Table1[[#This Row],[Oct]:[September]])</f>
        <v>3398.3999999999992</v>
      </c>
      <c r="S259" s="38">
        <f t="shared" ref="S259:S322" si="26">R259-D259</f>
        <v>3094.6888952723757</v>
      </c>
      <c r="T259" s="37">
        <f>Table1[[#This Row],[Annual Demand]]/365</f>
        <v>9.310684931506847</v>
      </c>
      <c r="U259" s="37">
        <f>Table1[[#This Row],[Daily Demand]]*Table1[[#This Row],[Lead Time (days)]]</f>
        <v>418.9808219178081</v>
      </c>
      <c r="V259" s="37">
        <f>T259*AB259*SQRT(Table1[[#This Row],[Lead Time (days)]])</f>
        <v>44.969740755693735</v>
      </c>
      <c r="W259" s="37">
        <f t="shared" ref="W259:W322" si="27">IF(AB259&gt;1.5,0.95,0.8)</f>
        <v>0.8</v>
      </c>
      <c r="X259" s="37">
        <f>Table1[[#This Row],[Demand during Lead Time]]+NORMSINV(W259)*V259</f>
        <v>456.82831060606924</v>
      </c>
      <c r="Y259" s="43">
        <f t="shared" ref="Y259:Y322" si="28">IF(S259&gt;0,X259*B259,0)</f>
        <v>2501.7014676733806</v>
      </c>
      <c r="Z259" s="27">
        <v>0.2</v>
      </c>
      <c r="AA259" s="22">
        <v>1</v>
      </c>
      <c r="AB259" s="22">
        <v>0.72</v>
      </c>
      <c r="AC259" s="22">
        <v>45</v>
      </c>
    </row>
    <row r="260" spans="1:29" x14ac:dyDescent="0.2">
      <c r="A260" s="25">
        <v>12445.282901704135</v>
      </c>
      <c r="B260" s="26">
        <v>11.583</v>
      </c>
      <c r="C260" s="26">
        <v>1062.8666169000001</v>
      </c>
      <c r="D260" s="26">
        <f>C260/Table1[[#This Row],[Std. Price ($)]]</f>
        <v>91.760909686609693</v>
      </c>
      <c r="E260" s="22">
        <v>170</v>
      </c>
      <c r="F260" s="22">
        <f t="shared" ref="F260:Q323" si="29">$E260+$Z260*$E260</f>
        <v>204</v>
      </c>
      <c r="G260" s="22">
        <f t="shared" si="29"/>
        <v>204</v>
      </c>
      <c r="H260" s="22">
        <f t="shared" si="29"/>
        <v>204</v>
      </c>
      <c r="I260" s="22">
        <f t="shared" si="29"/>
        <v>204</v>
      </c>
      <c r="J260" s="22">
        <f t="shared" si="29"/>
        <v>204</v>
      </c>
      <c r="K260" s="22">
        <f t="shared" si="29"/>
        <v>204</v>
      </c>
      <c r="L260" s="22">
        <f t="shared" si="29"/>
        <v>204</v>
      </c>
      <c r="M260" s="22">
        <f t="shared" si="29"/>
        <v>204</v>
      </c>
      <c r="N260" s="22">
        <f t="shared" si="29"/>
        <v>204</v>
      </c>
      <c r="O260" s="22">
        <f t="shared" si="29"/>
        <v>204</v>
      </c>
      <c r="P260" s="22">
        <f t="shared" si="29"/>
        <v>204</v>
      </c>
      <c r="Q260" s="22">
        <f t="shared" si="29"/>
        <v>204</v>
      </c>
      <c r="R260" s="42">
        <f>SUM(Table1[[#This Row],[Oct]:[September]])</f>
        <v>2448</v>
      </c>
      <c r="S260" s="38">
        <f t="shared" si="26"/>
        <v>2356.2390903133901</v>
      </c>
      <c r="T260" s="37">
        <f>Table1[[#This Row],[Annual Demand]]/365</f>
        <v>6.7068493150684931</v>
      </c>
      <c r="U260" s="37">
        <f>Table1[[#This Row],[Daily Demand]]*Table1[[#This Row],[Lead Time (days)]]</f>
        <v>134.13698630136986</v>
      </c>
      <c r="V260" s="37">
        <f>T260*AB260*SQRT(Table1[[#This Row],[Lead Time (days)]])</f>
        <v>23.095335314345228</v>
      </c>
      <c r="W260" s="37">
        <f t="shared" si="27"/>
        <v>0.8</v>
      </c>
      <c r="X260" s="37">
        <f>Table1[[#This Row],[Demand during Lead Time]]+NORMSINV(W260)*V260</f>
        <v>153.57451089840919</v>
      </c>
      <c r="Y260" s="43">
        <f t="shared" si="28"/>
        <v>1778.8535597362736</v>
      </c>
      <c r="Z260" s="27">
        <v>0.2</v>
      </c>
      <c r="AA260" s="22">
        <v>1</v>
      </c>
      <c r="AB260" s="22">
        <v>0.77</v>
      </c>
      <c r="AC260" s="22">
        <v>20</v>
      </c>
    </row>
    <row r="261" spans="1:29" x14ac:dyDescent="0.2">
      <c r="A261" s="25">
        <v>30822.316358982425</v>
      </c>
      <c r="B261" s="26">
        <v>6.8970440000000002</v>
      </c>
      <c r="C261" s="26">
        <v>1708.3501464889923</v>
      </c>
      <c r="D261" s="26">
        <f>C261/Table1[[#This Row],[Std. Price ($)]]</f>
        <v>247.69309090807485</v>
      </c>
      <c r="E261" s="22">
        <v>244</v>
      </c>
      <c r="F261" s="22">
        <f t="shared" si="29"/>
        <v>195.2</v>
      </c>
      <c r="G261" s="22">
        <f t="shared" si="29"/>
        <v>195.2</v>
      </c>
      <c r="H261" s="22">
        <f t="shared" si="29"/>
        <v>195.2</v>
      </c>
      <c r="I261" s="22">
        <f t="shared" si="29"/>
        <v>195.2</v>
      </c>
      <c r="J261" s="22">
        <f t="shared" si="29"/>
        <v>195.2</v>
      </c>
      <c r="K261" s="22">
        <f t="shared" si="29"/>
        <v>195.2</v>
      </c>
      <c r="L261" s="22">
        <f t="shared" si="29"/>
        <v>195.2</v>
      </c>
      <c r="M261" s="22">
        <f t="shared" si="29"/>
        <v>195.2</v>
      </c>
      <c r="N261" s="22">
        <f t="shared" si="29"/>
        <v>195.2</v>
      </c>
      <c r="O261" s="22">
        <f t="shared" si="29"/>
        <v>195.2</v>
      </c>
      <c r="P261" s="22">
        <f t="shared" si="29"/>
        <v>195.2</v>
      </c>
      <c r="Q261" s="22">
        <f t="shared" si="29"/>
        <v>195.2</v>
      </c>
      <c r="R261" s="42">
        <f>SUM(Table1[[#This Row],[Oct]:[September]])</f>
        <v>2342.4</v>
      </c>
      <c r="S261" s="38">
        <f t="shared" si="26"/>
        <v>2094.7069090919254</v>
      </c>
      <c r="T261" s="37">
        <f>Table1[[#This Row],[Annual Demand]]/365</f>
        <v>6.4175342465753431</v>
      </c>
      <c r="U261" s="37">
        <f>Table1[[#This Row],[Daily Demand]]*Table1[[#This Row],[Lead Time (days)]]</f>
        <v>211.77863013698632</v>
      </c>
      <c r="V261" s="37">
        <f>T261*AB261*SQRT(Table1[[#This Row],[Lead Time (days)]])</f>
        <v>29.124082737446674</v>
      </c>
      <c r="W261" s="37">
        <f t="shared" si="27"/>
        <v>0.8</v>
      </c>
      <c r="X261" s="37">
        <f>Table1[[#This Row],[Demand during Lead Time]]+NORMSINV(W261)*V261</f>
        <v>236.29007657715582</v>
      </c>
      <c r="Y261" s="43">
        <f t="shared" si="28"/>
        <v>1629.7030549160131</v>
      </c>
      <c r="Z261" s="27">
        <v>-0.2</v>
      </c>
      <c r="AA261" s="22">
        <v>0.75</v>
      </c>
      <c r="AB261" s="22">
        <v>0.79</v>
      </c>
      <c r="AC261" s="22">
        <v>33</v>
      </c>
    </row>
    <row r="262" spans="1:29" x14ac:dyDescent="0.2">
      <c r="A262" s="25">
        <v>28524.55906849707</v>
      </c>
      <c r="B262" s="26">
        <v>5.5840399999999999</v>
      </c>
      <c r="C262" s="26">
        <v>835.33910470977105</v>
      </c>
      <c r="D262" s="26">
        <f>C262/Table1[[#This Row],[Std. Price ($)]]</f>
        <v>149.59404028441256</v>
      </c>
      <c r="E262" s="22">
        <v>178</v>
      </c>
      <c r="F262" s="22">
        <f t="shared" si="29"/>
        <v>213.6</v>
      </c>
      <c r="G262" s="22">
        <f t="shared" si="29"/>
        <v>213.6</v>
      </c>
      <c r="H262" s="22">
        <f t="shared" si="29"/>
        <v>213.6</v>
      </c>
      <c r="I262" s="22">
        <f t="shared" si="29"/>
        <v>213.6</v>
      </c>
      <c r="J262" s="22">
        <f t="shared" si="29"/>
        <v>213.6</v>
      </c>
      <c r="K262" s="22">
        <f t="shared" si="29"/>
        <v>213.6</v>
      </c>
      <c r="L262" s="22">
        <f t="shared" si="29"/>
        <v>213.6</v>
      </c>
      <c r="M262" s="22">
        <f t="shared" si="29"/>
        <v>213.6</v>
      </c>
      <c r="N262" s="22">
        <f t="shared" si="29"/>
        <v>213.6</v>
      </c>
      <c r="O262" s="22">
        <f t="shared" si="29"/>
        <v>213.6</v>
      </c>
      <c r="P262" s="22">
        <f t="shared" si="29"/>
        <v>213.6</v>
      </c>
      <c r="Q262" s="22">
        <f t="shared" si="29"/>
        <v>213.6</v>
      </c>
      <c r="R262" s="42">
        <f>SUM(Table1[[#This Row],[Oct]:[September]])</f>
        <v>2563.1999999999994</v>
      </c>
      <c r="S262" s="38">
        <f t="shared" si="26"/>
        <v>2413.6059597155868</v>
      </c>
      <c r="T262" s="37">
        <f>Table1[[#This Row],[Annual Demand]]/365</f>
        <v>7.0224657534246555</v>
      </c>
      <c r="U262" s="37">
        <f>Table1[[#This Row],[Daily Demand]]*Table1[[#This Row],[Lead Time (days)]]</f>
        <v>91.292054794520524</v>
      </c>
      <c r="V262" s="37">
        <f>T262*AB262*SQRT(Table1[[#This Row],[Lead Time (days)]])</f>
        <v>31.143428235619812</v>
      </c>
      <c r="W262" s="37">
        <f t="shared" si="27"/>
        <v>0.8</v>
      </c>
      <c r="X262" s="37">
        <f>Table1[[#This Row],[Demand during Lead Time]]+NORMSINV(W262)*V262</f>
        <v>117.50302528387242</v>
      </c>
      <c r="Y262" s="43">
        <f t="shared" si="28"/>
        <v>656.14159330615496</v>
      </c>
      <c r="Z262" s="27">
        <v>0.2</v>
      </c>
      <c r="AA262" s="22">
        <v>0.85</v>
      </c>
      <c r="AB262" s="22">
        <v>1.23</v>
      </c>
      <c r="AC262" s="22">
        <v>13</v>
      </c>
    </row>
    <row r="263" spans="1:29" x14ac:dyDescent="0.2">
      <c r="A263" s="25">
        <v>12159.11518315893</v>
      </c>
      <c r="B263" s="26">
        <v>9.1367100000000008</v>
      </c>
      <c r="C263" s="26">
        <v>1770.6570993954067</v>
      </c>
      <c r="D263" s="26">
        <f>C263/Table1[[#This Row],[Std. Price ($)]]</f>
        <v>193.79591772042744</v>
      </c>
      <c r="E263" s="22">
        <v>146</v>
      </c>
      <c r="F263" s="22">
        <f t="shared" si="29"/>
        <v>204.4</v>
      </c>
      <c r="G263" s="22">
        <f t="shared" si="29"/>
        <v>204.4</v>
      </c>
      <c r="H263" s="22">
        <f t="shared" si="29"/>
        <v>204.4</v>
      </c>
      <c r="I263" s="22">
        <f t="shared" si="29"/>
        <v>204.4</v>
      </c>
      <c r="J263" s="22">
        <f t="shared" si="29"/>
        <v>204.4</v>
      </c>
      <c r="K263" s="22">
        <f t="shared" si="29"/>
        <v>204.4</v>
      </c>
      <c r="L263" s="22">
        <f t="shared" si="29"/>
        <v>204.4</v>
      </c>
      <c r="M263" s="22">
        <f t="shared" si="29"/>
        <v>204.4</v>
      </c>
      <c r="N263" s="22">
        <f t="shared" si="29"/>
        <v>204.4</v>
      </c>
      <c r="O263" s="22">
        <f t="shared" si="29"/>
        <v>204.4</v>
      </c>
      <c r="P263" s="22">
        <f t="shared" si="29"/>
        <v>204.4</v>
      </c>
      <c r="Q263" s="22">
        <f t="shared" si="29"/>
        <v>204.4</v>
      </c>
      <c r="R263" s="42">
        <f>SUM(Table1[[#This Row],[Oct]:[September]])</f>
        <v>2452.8000000000006</v>
      </c>
      <c r="S263" s="38">
        <f t="shared" si="26"/>
        <v>2259.0040822795731</v>
      </c>
      <c r="T263" s="37">
        <f>Table1[[#This Row],[Annual Demand]]/365</f>
        <v>6.7200000000000015</v>
      </c>
      <c r="U263" s="37">
        <f>Table1[[#This Row],[Daily Demand]]*Table1[[#This Row],[Lead Time (days)]]</f>
        <v>309.12000000000006</v>
      </c>
      <c r="V263" s="37">
        <f>T263*AB263*SQRT(Table1[[#This Row],[Lead Time (days)]])</f>
        <v>35.550260839549416</v>
      </c>
      <c r="W263" s="37">
        <f t="shared" si="27"/>
        <v>0.8</v>
      </c>
      <c r="X263" s="37">
        <f>Table1[[#This Row],[Demand during Lead Time]]+NORMSINV(W263)*V263</f>
        <v>339.0398543816205</v>
      </c>
      <c r="Y263" s="43">
        <f t="shared" si="28"/>
        <v>3097.7088279270961</v>
      </c>
      <c r="Z263" s="27">
        <v>0.4</v>
      </c>
      <c r="AA263" s="22">
        <v>0.8</v>
      </c>
      <c r="AB263" s="22">
        <v>0.78</v>
      </c>
      <c r="AC263" s="22">
        <v>46</v>
      </c>
    </row>
    <row r="264" spans="1:29" x14ac:dyDescent="0.2">
      <c r="A264" s="25">
        <v>64627.185137511609</v>
      </c>
      <c r="B264" s="26">
        <v>6.3486500000000001</v>
      </c>
      <c r="C264" s="26">
        <v>1014.1361600304</v>
      </c>
      <c r="D264" s="26">
        <f>C264/Table1[[#This Row],[Std. Price ($)]]</f>
        <v>159.74044246105865</v>
      </c>
      <c r="E264" s="22">
        <v>146</v>
      </c>
      <c r="F264" s="22">
        <f t="shared" si="29"/>
        <v>87.6</v>
      </c>
      <c r="G264" s="22">
        <f t="shared" si="29"/>
        <v>87.6</v>
      </c>
      <c r="H264" s="22">
        <f t="shared" si="29"/>
        <v>87.6</v>
      </c>
      <c r="I264" s="22">
        <f t="shared" si="29"/>
        <v>87.6</v>
      </c>
      <c r="J264" s="22">
        <f t="shared" si="29"/>
        <v>87.6</v>
      </c>
      <c r="K264" s="22">
        <f t="shared" si="29"/>
        <v>87.6</v>
      </c>
      <c r="L264" s="22">
        <f t="shared" si="29"/>
        <v>87.6</v>
      </c>
      <c r="M264" s="22">
        <f t="shared" si="29"/>
        <v>87.6</v>
      </c>
      <c r="N264" s="22">
        <f t="shared" si="29"/>
        <v>87.6</v>
      </c>
      <c r="O264" s="22">
        <f t="shared" si="29"/>
        <v>87.6</v>
      </c>
      <c r="P264" s="22">
        <f t="shared" si="29"/>
        <v>87.6</v>
      </c>
      <c r="Q264" s="22">
        <f t="shared" si="29"/>
        <v>87.6</v>
      </c>
      <c r="R264" s="42">
        <f>SUM(Table1[[#This Row],[Oct]:[September]])</f>
        <v>1051.2</v>
      </c>
      <c r="S264" s="38">
        <f t="shared" si="26"/>
        <v>891.45955753894145</v>
      </c>
      <c r="T264" s="37">
        <f>Table1[[#This Row],[Annual Demand]]/365</f>
        <v>2.8800000000000003</v>
      </c>
      <c r="U264" s="37">
        <f>Table1[[#This Row],[Daily Demand]]*Table1[[#This Row],[Lead Time (days)]]</f>
        <v>89.280000000000015</v>
      </c>
      <c r="V264" s="37">
        <f>T264*AB264*SQRT(Table1[[#This Row],[Lead Time (days)]])</f>
        <v>15.393754910352444</v>
      </c>
      <c r="W264" s="37">
        <f t="shared" si="27"/>
        <v>0.8</v>
      </c>
      <c r="X264" s="37">
        <f>Table1[[#This Row],[Demand during Lead Time]]+NORMSINV(W264)*V264</f>
        <v>102.23571099696996</v>
      </c>
      <c r="Y264" s="43">
        <f t="shared" si="28"/>
        <v>649.05874662091333</v>
      </c>
      <c r="Z264" s="27">
        <v>-0.4</v>
      </c>
      <c r="AA264" s="22">
        <v>1</v>
      </c>
      <c r="AB264" s="22">
        <v>0.96</v>
      </c>
      <c r="AC264" s="22">
        <v>31</v>
      </c>
    </row>
    <row r="265" spans="1:29" x14ac:dyDescent="0.2">
      <c r="A265" s="25">
        <v>54440.079795034566</v>
      </c>
      <c r="B265" s="26">
        <v>10.761201</v>
      </c>
      <c r="C265" s="26">
        <v>3740.0217093475062</v>
      </c>
      <c r="D265" s="26">
        <f>C265/Table1[[#This Row],[Std. Price ($)]]</f>
        <v>347.54686854631802</v>
      </c>
      <c r="E265" s="22">
        <v>284</v>
      </c>
      <c r="F265" s="22">
        <f t="shared" si="29"/>
        <v>454.4</v>
      </c>
      <c r="G265" s="22">
        <f t="shared" si="29"/>
        <v>454.4</v>
      </c>
      <c r="H265" s="22">
        <f t="shared" si="29"/>
        <v>454.4</v>
      </c>
      <c r="I265" s="22">
        <f t="shared" si="29"/>
        <v>454.4</v>
      </c>
      <c r="J265" s="22">
        <f t="shared" si="29"/>
        <v>454.4</v>
      </c>
      <c r="K265" s="22">
        <f t="shared" si="29"/>
        <v>454.4</v>
      </c>
      <c r="L265" s="22">
        <f t="shared" si="29"/>
        <v>454.4</v>
      </c>
      <c r="M265" s="22">
        <f t="shared" si="29"/>
        <v>454.4</v>
      </c>
      <c r="N265" s="22">
        <f t="shared" si="29"/>
        <v>454.4</v>
      </c>
      <c r="O265" s="22">
        <f t="shared" si="29"/>
        <v>454.4</v>
      </c>
      <c r="P265" s="22">
        <f t="shared" si="29"/>
        <v>454.4</v>
      </c>
      <c r="Q265" s="22">
        <f t="shared" si="29"/>
        <v>454.4</v>
      </c>
      <c r="R265" s="42">
        <f>SUM(Table1[[#This Row],[Oct]:[September]])</f>
        <v>5452.7999999999993</v>
      </c>
      <c r="S265" s="38">
        <f t="shared" si="26"/>
        <v>5105.2531314536809</v>
      </c>
      <c r="T265" s="37">
        <f>Table1[[#This Row],[Annual Demand]]/365</f>
        <v>14.939178082191779</v>
      </c>
      <c r="U265" s="37">
        <f>Table1[[#This Row],[Daily Demand]]*Table1[[#This Row],[Lead Time (days)]]</f>
        <v>492.99287671232872</v>
      </c>
      <c r="V265" s="37">
        <f>T265*AB265*SQRT(Table1[[#This Row],[Lead Time (days)]])</f>
        <v>74.662568611416503</v>
      </c>
      <c r="W265" s="37">
        <f t="shared" si="27"/>
        <v>0.8</v>
      </c>
      <c r="X265" s="37">
        <f>Table1[[#This Row],[Demand during Lead Time]]+NORMSINV(W265)*V265</f>
        <v>555.83047980879144</v>
      </c>
      <c r="Y265" s="43">
        <f t="shared" si="28"/>
        <v>5981.4035151488461</v>
      </c>
      <c r="Z265" s="27">
        <v>0.6</v>
      </c>
      <c r="AA265" s="22">
        <v>1</v>
      </c>
      <c r="AB265" s="22">
        <v>0.87</v>
      </c>
      <c r="AC265" s="22">
        <v>33</v>
      </c>
    </row>
    <row r="266" spans="1:29" x14ac:dyDescent="0.2">
      <c r="A266" s="25">
        <v>14865.093250415395</v>
      </c>
      <c r="B266" s="26">
        <v>5.2283000000000008</v>
      </c>
      <c r="C266" s="26">
        <v>1049.8056763880979</v>
      </c>
      <c r="D266" s="26">
        <f>C266/Table1[[#This Row],[Std. Price ($)]]</f>
        <v>200.7929300897228</v>
      </c>
      <c r="E266" s="22">
        <v>178</v>
      </c>
      <c r="F266" s="22">
        <f t="shared" si="29"/>
        <v>160.19999999999999</v>
      </c>
      <c r="G266" s="22">
        <f t="shared" si="29"/>
        <v>160.19999999999999</v>
      </c>
      <c r="H266" s="22">
        <f t="shared" si="29"/>
        <v>160.19999999999999</v>
      </c>
      <c r="I266" s="22">
        <f t="shared" si="29"/>
        <v>160.19999999999999</v>
      </c>
      <c r="J266" s="22">
        <f t="shared" si="29"/>
        <v>160.19999999999999</v>
      </c>
      <c r="K266" s="22">
        <f t="shared" si="29"/>
        <v>160.19999999999999</v>
      </c>
      <c r="L266" s="22">
        <f t="shared" si="29"/>
        <v>160.19999999999999</v>
      </c>
      <c r="M266" s="22">
        <f t="shared" si="29"/>
        <v>160.19999999999999</v>
      </c>
      <c r="N266" s="22">
        <f t="shared" si="29"/>
        <v>160.19999999999999</v>
      </c>
      <c r="O266" s="22">
        <f t="shared" si="29"/>
        <v>160.19999999999999</v>
      </c>
      <c r="P266" s="22">
        <f t="shared" si="29"/>
        <v>160.19999999999999</v>
      </c>
      <c r="Q266" s="22">
        <f t="shared" si="29"/>
        <v>160.19999999999999</v>
      </c>
      <c r="R266" s="42">
        <f>SUM(Table1[[#This Row],[Oct]:[September]])</f>
        <v>1922.4000000000003</v>
      </c>
      <c r="S266" s="38">
        <f t="shared" si="26"/>
        <v>1721.6070699102775</v>
      </c>
      <c r="T266" s="37">
        <f>Table1[[#This Row],[Annual Demand]]/365</f>
        <v>5.2668493150684936</v>
      </c>
      <c r="U266" s="37">
        <f>Table1[[#This Row],[Daily Demand]]*Table1[[#This Row],[Lead Time (days)]]</f>
        <v>121.13753424657536</v>
      </c>
      <c r="V266" s="37">
        <f>T266*AB266*SQRT(Table1[[#This Row],[Lead Time (days)]])</f>
        <v>33.846955444816274</v>
      </c>
      <c r="W266" s="37">
        <f t="shared" si="27"/>
        <v>0.8</v>
      </c>
      <c r="X266" s="37">
        <f>Table1[[#This Row],[Demand during Lead Time]]+NORMSINV(W266)*V266</f>
        <v>149.6238506407291</v>
      </c>
      <c r="Y266" s="43">
        <f t="shared" si="28"/>
        <v>782.2783783049241</v>
      </c>
      <c r="Z266" s="27">
        <v>-0.1</v>
      </c>
      <c r="AA266" s="22">
        <v>0.75</v>
      </c>
      <c r="AB266" s="22">
        <v>1.34</v>
      </c>
      <c r="AC266" s="22">
        <v>23</v>
      </c>
    </row>
    <row r="267" spans="1:29" x14ac:dyDescent="0.2">
      <c r="A267" s="25">
        <v>59540.86287233654</v>
      </c>
      <c r="B267" s="26">
        <v>12.620905</v>
      </c>
      <c r="C267" s="26">
        <v>9171.4598306684111</v>
      </c>
      <c r="D267" s="26">
        <f>C267/Table1[[#This Row],[Std. Price ($)]]</f>
        <v>726.68796973500798</v>
      </c>
      <c r="E267" s="22">
        <v>268</v>
      </c>
      <c r="F267" s="22">
        <f t="shared" si="29"/>
        <v>321.60000000000002</v>
      </c>
      <c r="G267" s="22">
        <f t="shared" si="29"/>
        <v>321.60000000000002</v>
      </c>
      <c r="H267" s="22">
        <f t="shared" si="29"/>
        <v>321.60000000000002</v>
      </c>
      <c r="I267" s="22">
        <f t="shared" si="29"/>
        <v>321.60000000000002</v>
      </c>
      <c r="J267" s="22">
        <f t="shared" si="29"/>
        <v>321.60000000000002</v>
      </c>
      <c r="K267" s="22">
        <f t="shared" si="29"/>
        <v>321.60000000000002</v>
      </c>
      <c r="L267" s="22">
        <f t="shared" si="29"/>
        <v>321.60000000000002</v>
      </c>
      <c r="M267" s="22">
        <f t="shared" si="29"/>
        <v>321.60000000000002</v>
      </c>
      <c r="N267" s="22">
        <f t="shared" si="29"/>
        <v>321.60000000000002</v>
      </c>
      <c r="O267" s="22">
        <f t="shared" si="29"/>
        <v>321.60000000000002</v>
      </c>
      <c r="P267" s="22">
        <f t="shared" si="29"/>
        <v>321.60000000000002</v>
      </c>
      <c r="Q267" s="22">
        <f t="shared" si="29"/>
        <v>321.60000000000002</v>
      </c>
      <c r="R267" s="42">
        <f>SUM(Table1[[#This Row],[Oct]:[September]])</f>
        <v>3859.1999999999994</v>
      </c>
      <c r="S267" s="38">
        <f t="shared" si="26"/>
        <v>3132.5120302649912</v>
      </c>
      <c r="T267" s="37">
        <f>Table1[[#This Row],[Annual Demand]]/365</f>
        <v>10.573150684931505</v>
      </c>
      <c r="U267" s="37">
        <f>Table1[[#This Row],[Daily Demand]]*Table1[[#This Row],[Lead Time (days)]]</f>
        <v>919.86410958904094</v>
      </c>
      <c r="V267" s="37">
        <f>T267*AB267*SQRT(Table1[[#This Row],[Lead Time (days)]])</f>
        <v>71.992442483360705</v>
      </c>
      <c r="W267" s="37">
        <f t="shared" si="27"/>
        <v>0.8</v>
      </c>
      <c r="X267" s="37">
        <f>Table1[[#This Row],[Demand during Lead Time]]+NORMSINV(W267)*V267</f>
        <v>980.4544778398141</v>
      </c>
      <c r="Y267" s="43">
        <f t="shared" si="28"/>
        <v>12374.2228216409</v>
      </c>
      <c r="Z267" s="27">
        <v>0.2</v>
      </c>
      <c r="AA267" s="22">
        <v>1</v>
      </c>
      <c r="AB267" s="22">
        <v>0.73</v>
      </c>
      <c r="AC267" s="22">
        <v>87</v>
      </c>
    </row>
    <row r="268" spans="1:29" x14ac:dyDescent="0.2">
      <c r="A268" s="25">
        <v>89016.800929133315</v>
      </c>
      <c r="B268" s="26">
        <v>16.106310000000001</v>
      </c>
      <c r="C268" s="26">
        <v>8122.2043445835625</v>
      </c>
      <c r="D268" s="26">
        <f>C268/Table1[[#This Row],[Std. Price ($)]]</f>
        <v>504.28709894343041</v>
      </c>
      <c r="E268" s="22">
        <v>252</v>
      </c>
      <c r="F268" s="22">
        <f t="shared" si="29"/>
        <v>151.19999999999999</v>
      </c>
      <c r="G268" s="22">
        <f t="shared" si="29"/>
        <v>151.19999999999999</v>
      </c>
      <c r="H268" s="22">
        <f t="shared" si="29"/>
        <v>151.19999999999999</v>
      </c>
      <c r="I268" s="22">
        <f t="shared" si="29"/>
        <v>151.19999999999999</v>
      </c>
      <c r="J268" s="22">
        <f t="shared" si="29"/>
        <v>151.19999999999999</v>
      </c>
      <c r="K268" s="22">
        <f t="shared" si="29"/>
        <v>151.19999999999999</v>
      </c>
      <c r="L268" s="22">
        <f t="shared" si="29"/>
        <v>151.19999999999999</v>
      </c>
      <c r="M268" s="22">
        <f t="shared" si="29"/>
        <v>151.19999999999999</v>
      </c>
      <c r="N268" s="22">
        <f t="shared" si="29"/>
        <v>151.19999999999999</v>
      </c>
      <c r="O268" s="22">
        <f t="shared" si="29"/>
        <v>151.19999999999999</v>
      </c>
      <c r="P268" s="22">
        <f t="shared" si="29"/>
        <v>151.19999999999999</v>
      </c>
      <c r="Q268" s="22">
        <f t="shared" si="29"/>
        <v>151.19999999999999</v>
      </c>
      <c r="R268" s="42">
        <f>SUM(Table1[[#This Row],[Oct]:[September]])</f>
        <v>1814.4000000000003</v>
      </c>
      <c r="S268" s="38">
        <f t="shared" si="26"/>
        <v>1310.1129010565699</v>
      </c>
      <c r="T268" s="37">
        <f>Table1[[#This Row],[Annual Demand]]/365</f>
        <v>4.9709589041095903</v>
      </c>
      <c r="U268" s="37">
        <f>Table1[[#This Row],[Daily Demand]]*Table1[[#This Row],[Lead Time (days)]]</f>
        <v>228.66410958904115</v>
      </c>
      <c r="V268" s="37">
        <f>T268*AB268*SQRT(Table1[[#This Row],[Lead Time (days)]])</f>
        <v>36.07471147364182</v>
      </c>
      <c r="W268" s="37">
        <f t="shared" si="27"/>
        <v>0.8</v>
      </c>
      <c r="X268" s="37">
        <f>Table1[[#This Row],[Demand during Lead Time]]+NORMSINV(W268)*V268</f>
        <v>259.02535276027453</v>
      </c>
      <c r="Y268" s="43">
        <f t="shared" si="28"/>
        <v>4171.9426294163377</v>
      </c>
      <c r="Z268" s="27">
        <v>-0.4</v>
      </c>
      <c r="AA268" s="22">
        <v>1</v>
      </c>
      <c r="AB268" s="22">
        <v>1.07</v>
      </c>
      <c r="AC268" s="22">
        <v>46</v>
      </c>
    </row>
    <row r="269" spans="1:29" x14ac:dyDescent="0.2">
      <c r="A269" s="25">
        <v>46105.671895403822</v>
      </c>
      <c r="B269" s="26">
        <v>11.941809000000001</v>
      </c>
      <c r="C269" s="26">
        <v>1543.7231201422803</v>
      </c>
      <c r="D269" s="26">
        <f>C269/Table1[[#This Row],[Std. Price ($)]]</f>
        <v>129.2704581142003</v>
      </c>
      <c r="E269" s="22">
        <v>252</v>
      </c>
      <c r="F269" s="22">
        <f t="shared" si="29"/>
        <v>453.6</v>
      </c>
      <c r="G269" s="22">
        <f t="shared" si="29"/>
        <v>453.6</v>
      </c>
      <c r="H269" s="22">
        <f t="shared" si="29"/>
        <v>453.6</v>
      </c>
      <c r="I269" s="22">
        <f t="shared" si="29"/>
        <v>453.6</v>
      </c>
      <c r="J269" s="22">
        <f t="shared" si="29"/>
        <v>453.6</v>
      </c>
      <c r="K269" s="22">
        <f t="shared" si="29"/>
        <v>453.6</v>
      </c>
      <c r="L269" s="22">
        <f t="shared" si="29"/>
        <v>453.6</v>
      </c>
      <c r="M269" s="22">
        <f t="shared" si="29"/>
        <v>453.6</v>
      </c>
      <c r="N269" s="22">
        <f t="shared" si="29"/>
        <v>453.6</v>
      </c>
      <c r="O269" s="22">
        <f t="shared" si="29"/>
        <v>453.6</v>
      </c>
      <c r="P269" s="22">
        <f t="shared" si="29"/>
        <v>453.6</v>
      </c>
      <c r="Q269" s="22">
        <f t="shared" si="29"/>
        <v>453.6</v>
      </c>
      <c r="R269" s="42">
        <f>SUM(Table1[[#This Row],[Oct]:[September]])</f>
        <v>5443.2000000000007</v>
      </c>
      <c r="S269" s="38">
        <f t="shared" si="26"/>
        <v>5313.9295418858001</v>
      </c>
      <c r="T269" s="37">
        <f>Table1[[#This Row],[Annual Demand]]/365</f>
        <v>14.912876712328769</v>
      </c>
      <c r="U269" s="37">
        <f>Table1[[#This Row],[Daily Demand]]*Table1[[#This Row],[Lead Time (days)]]</f>
        <v>298.2575342465754</v>
      </c>
      <c r="V269" s="37">
        <f>T269*AB269*SQRT(Table1[[#This Row],[Lead Time (days)]])</f>
        <v>48.685460860507433</v>
      </c>
      <c r="W269" s="37">
        <f t="shared" si="27"/>
        <v>0.8</v>
      </c>
      <c r="X269" s="37">
        <f>Table1[[#This Row],[Demand during Lead Time]]+NORMSINV(W269)*V269</f>
        <v>339.2322518730615</v>
      </c>
      <c r="Y269" s="43">
        <f t="shared" si="28"/>
        <v>4051.0467585079932</v>
      </c>
      <c r="Z269" s="27">
        <v>0.8</v>
      </c>
      <c r="AA269" s="22">
        <v>1</v>
      </c>
      <c r="AB269" s="22">
        <v>0.73</v>
      </c>
      <c r="AC269" s="22">
        <v>20</v>
      </c>
    </row>
    <row r="270" spans="1:29" x14ac:dyDescent="0.2">
      <c r="A270" s="25">
        <v>21179.057487832619</v>
      </c>
      <c r="B270" s="26">
        <v>31.498511000000004</v>
      </c>
      <c r="C270" s="26">
        <v>8676.2617444989228</v>
      </c>
      <c r="D270" s="26">
        <f>C270/Table1[[#This Row],[Std. Price ($)]]</f>
        <v>275.44990125085349</v>
      </c>
      <c r="E270" s="22">
        <v>260</v>
      </c>
      <c r="F270" s="22">
        <f t="shared" si="29"/>
        <v>650</v>
      </c>
      <c r="G270" s="22">
        <f t="shared" si="29"/>
        <v>650</v>
      </c>
      <c r="H270" s="22">
        <f t="shared" si="29"/>
        <v>650</v>
      </c>
      <c r="I270" s="22">
        <f t="shared" si="29"/>
        <v>650</v>
      </c>
      <c r="J270" s="22">
        <f t="shared" si="29"/>
        <v>650</v>
      </c>
      <c r="K270" s="22">
        <f t="shared" si="29"/>
        <v>650</v>
      </c>
      <c r="L270" s="22">
        <f t="shared" si="29"/>
        <v>650</v>
      </c>
      <c r="M270" s="22">
        <f t="shared" si="29"/>
        <v>650</v>
      </c>
      <c r="N270" s="22">
        <f t="shared" si="29"/>
        <v>650</v>
      </c>
      <c r="O270" s="22">
        <f t="shared" si="29"/>
        <v>650</v>
      </c>
      <c r="P270" s="22">
        <f t="shared" si="29"/>
        <v>650</v>
      </c>
      <c r="Q270" s="22">
        <f t="shared" si="29"/>
        <v>650</v>
      </c>
      <c r="R270" s="42">
        <f>SUM(Table1[[#This Row],[Oct]:[September]])</f>
        <v>7800</v>
      </c>
      <c r="S270" s="38">
        <f t="shared" si="26"/>
        <v>7524.5500987491469</v>
      </c>
      <c r="T270" s="37">
        <f>Table1[[#This Row],[Annual Demand]]/365</f>
        <v>21.36986301369863</v>
      </c>
      <c r="U270" s="37">
        <f>Table1[[#This Row],[Daily Demand]]*Table1[[#This Row],[Lead Time (days)]]</f>
        <v>619.72602739726028</v>
      </c>
      <c r="V270" s="37">
        <f>T270*AB270*SQRT(Table1[[#This Row],[Lead Time (days)]])</f>
        <v>105.87381549588275</v>
      </c>
      <c r="W270" s="37">
        <f t="shared" si="27"/>
        <v>0.8</v>
      </c>
      <c r="X270" s="37">
        <f>Table1[[#This Row],[Demand during Lead Time]]+NORMSINV(W270)*V270</f>
        <v>708.83167859797629</v>
      </c>
      <c r="Y270" s="43">
        <f t="shared" si="28"/>
        <v>22327.142425466824</v>
      </c>
      <c r="Z270" s="27">
        <v>1.5</v>
      </c>
      <c r="AA270" s="22">
        <v>1</v>
      </c>
      <c r="AB270" s="22">
        <v>0.92</v>
      </c>
      <c r="AC270" s="22">
        <v>29</v>
      </c>
    </row>
    <row r="271" spans="1:29" x14ac:dyDescent="0.2">
      <c r="A271" s="25">
        <v>37920.108790162951</v>
      </c>
      <c r="B271" s="26">
        <v>7.2380000000000004</v>
      </c>
      <c r="C271" s="26">
        <v>1271.7175370900002</v>
      </c>
      <c r="D271" s="26">
        <f>C271/Table1[[#This Row],[Std. Price ($)]]</f>
        <v>175.70012946808512</v>
      </c>
      <c r="E271" s="22">
        <v>154</v>
      </c>
      <c r="F271" s="22">
        <f t="shared" si="29"/>
        <v>184.8</v>
      </c>
      <c r="G271" s="22">
        <f t="shared" si="29"/>
        <v>184.8</v>
      </c>
      <c r="H271" s="22">
        <f t="shared" si="29"/>
        <v>184.8</v>
      </c>
      <c r="I271" s="22">
        <f t="shared" si="29"/>
        <v>184.8</v>
      </c>
      <c r="J271" s="22">
        <f t="shared" si="29"/>
        <v>184.8</v>
      </c>
      <c r="K271" s="22">
        <f t="shared" si="29"/>
        <v>184.8</v>
      </c>
      <c r="L271" s="22">
        <f t="shared" si="29"/>
        <v>184.8</v>
      </c>
      <c r="M271" s="22">
        <f t="shared" si="29"/>
        <v>184.8</v>
      </c>
      <c r="N271" s="22">
        <f t="shared" si="29"/>
        <v>184.8</v>
      </c>
      <c r="O271" s="22">
        <f t="shared" si="29"/>
        <v>184.8</v>
      </c>
      <c r="P271" s="22">
        <f t="shared" si="29"/>
        <v>184.8</v>
      </c>
      <c r="Q271" s="22">
        <f t="shared" si="29"/>
        <v>184.8</v>
      </c>
      <c r="R271" s="42">
        <f>SUM(Table1[[#This Row],[Oct]:[September]])</f>
        <v>2217.6</v>
      </c>
      <c r="S271" s="38">
        <f t="shared" si="26"/>
        <v>2041.8998705319148</v>
      </c>
      <c r="T271" s="37">
        <f>Table1[[#This Row],[Annual Demand]]/365</f>
        <v>6.0756164383561639</v>
      </c>
      <c r="U271" s="37">
        <f>Table1[[#This Row],[Daily Demand]]*Table1[[#This Row],[Lead Time (days)]]</f>
        <v>139.73917808219176</v>
      </c>
      <c r="V271" s="37">
        <f>T271*AB271*SQRT(Table1[[#This Row],[Lead Time (days)]])</f>
        <v>27.680751196694168</v>
      </c>
      <c r="W271" s="37">
        <f t="shared" si="27"/>
        <v>0.8</v>
      </c>
      <c r="X271" s="37">
        <f>Table1[[#This Row],[Demand during Lead Time]]+NORMSINV(W271)*V271</f>
        <v>163.03588605057843</v>
      </c>
      <c r="Y271" s="43">
        <f t="shared" si="28"/>
        <v>1180.0537432340868</v>
      </c>
      <c r="Z271" s="27">
        <v>0.2</v>
      </c>
      <c r="AA271" s="22">
        <v>1</v>
      </c>
      <c r="AB271" s="22">
        <v>0.95</v>
      </c>
      <c r="AC271" s="22">
        <v>23</v>
      </c>
    </row>
    <row r="272" spans="1:29" x14ac:dyDescent="0.2">
      <c r="A272" s="25">
        <v>91715.26173956698</v>
      </c>
      <c r="B272" s="26">
        <v>8.8602250000000016</v>
      </c>
      <c r="C272" s="26">
        <v>1520.3571561191884</v>
      </c>
      <c r="D272" s="26">
        <f>C272/Table1[[#This Row],[Std. Price ($)]]</f>
        <v>171.59351552801292</v>
      </c>
      <c r="E272" s="22">
        <v>300</v>
      </c>
      <c r="F272" s="22">
        <f t="shared" si="29"/>
        <v>240</v>
      </c>
      <c r="G272" s="22">
        <f t="shared" si="29"/>
        <v>240</v>
      </c>
      <c r="H272" s="22">
        <f t="shared" si="29"/>
        <v>240</v>
      </c>
      <c r="I272" s="22">
        <f t="shared" si="29"/>
        <v>240</v>
      </c>
      <c r="J272" s="22">
        <f t="shared" si="29"/>
        <v>240</v>
      </c>
      <c r="K272" s="22">
        <f t="shared" si="29"/>
        <v>240</v>
      </c>
      <c r="L272" s="22">
        <f t="shared" si="29"/>
        <v>240</v>
      </c>
      <c r="M272" s="22">
        <f t="shared" si="29"/>
        <v>240</v>
      </c>
      <c r="N272" s="22">
        <f t="shared" si="29"/>
        <v>240</v>
      </c>
      <c r="O272" s="22">
        <f t="shared" si="29"/>
        <v>240</v>
      </c>
      <c r="P272" s="22">
        <f t="shared" si="29"/>
        <v>240</v>
      </c>
      <c r="Q272" s="22">
        <f t="shared" si="29"/>
        <v>240</v>
      </c>
      <c r="R272" s="42">
        <f>SUM(Table1[[#This Row],[Oct]:[September]])</f>
        <v>2880</v>
      </c>
      <c r="S272" s="38">
        <f t="shared" si="26"/>
        <v>2708.4064844719869</v>
      </c>
      <c r="T272" s="37">
        <f>Table1[[#This Row],[Annual Demand]]/365</f>
        <v>7.8904109589041092</v>
      </c>
      <c r="U272" s="37">
        <f>Table1[[#This Row],[Daily Demand]]*Table1[[#This Row],[Lead Time (days)]]</f>
        <v>94.68493150684931</v>
      </c>
      <c r="V272" s="37">
        <f>T272*AB272*SQRT(Table1[[#This Row],[Lead Time (days)]])</f>
        <v>37.993127632108099</v>
      </c>
      <c r="W272" s="37">
        <f t="shared" si="27"/>
        <v>0.8</v>
      </c>
      <c r="X272" s="37">
        <f>Table1[[#This Row],[Demand during Lead Time]]+NORMSINV(W272)*V272</f>
        <v>126.66075445187732</v>
      </c>
      <c r="Y272" s="43">
        <f t="shared" si="28"/>
        <v>1122.242783113385</v>
      </c>
      <c r="Z272" s="27">
        <v>-0.2</v>
      </c>
      <c r="AA272" s="22">
        <v>0.82</v>
      </c>
      <c r="AB272" s="22">
        <v>1.39</v>
      </c>
      <c r="AC272" s="22">
        <v>12</v>
      </c>
    </row>
    <row r="273" spans="1:29" x14ac:dyDescent="0.2">
      <c r="A273" s="25">
        <v>49986.206138289148</v>
      </c>
      <c r="B273" s="26">
        <v>10.266872000000001</v>
      </c>
      <c r="C273" s="26">
        <v>820.62822513922083</v>
      </c>
      <c r="D273" s="26">
        <f>C273/Table1[[#This Row],[Std. Price ($)]]</f>
        <v>79.929722036002858</v>
      </c>
      <c r="E273" s="22">
        <v>106</v>
      </c>
      <c r="F273" s="22">
        <f t="shared" si="29"/>
        <v>190.8</v>
      </c>
      <c r="G273" s="22">
        <f t="shared" si="29"/>
        <v>190.8</v>
      </c>
      <c r="H273" s="22">
        <f t="shared" si="29"/>
        <v>190.8</v>
      </c>
      <c r="I273" s="22">
        <f t="shared" si="29"/>
        <v>190.8</v>
      </c>
      <c r="J273" s="22">
        <f t="shared" si="29"/>
        <v>190.8</v>
      </c>
      <c r="K273" s="22">
        <f t="shared" si="29"/>
        <v>190.8</v>
      </c>
      <c r="L273" s="22">
        <f t="shared" si="29"/>
        <v>190.8</v>
      </c>
      <c r="M273" s="22">
        <f t="shared" si="29"/>
        <v>190.8</v>
      </c>
      <c r="N273" s="22">
        <f t="shared" si="29"/>
        <v>190.8</v>
      </c>
      <c r="O273" s="22">
        <f t="shared" si="29"/>
        <v>190.8</v>
      </c>
      <c r="P273" s="22">
        <f t="shared" si="29"/>
        <v>190.8</v>
      </c>
      <c r="Q273" s="22">
        <f t="shared" si="29"/>
        <v>190.8</v>
      </c>
      <c r="R273" s="42">
        <f>SUM(Table1[[#This Row],[Oct]:[September]])</f>
        <v>2289.6</v>
      </c>
      <c r="S273" s="38">
        <f t="shared" si="26"/>
        <v>2209.6702779639973</v>
      </c>
      <c r="T273" s="37">
        <f>Table1[[#This Row],[Annual Demand]]/365</f>
        <v>6.2728767123287668</v>
      </c>
      <c r="U273" s="37">
        <f>Table1[[#This Row],[Daily Demand]]*Table1[[#This Row],[Lead Time (days)]]</f>
        <v>125.45753424657534</v>
      </c>
      <c r="V273" s="37">
        <f>T273*AB273*SQRT(Table1[[#This Row],[Lead Time (days)]])</f>
        <v>19.917741815404373</v>
      </c>
      <c r="W273" s="37">
        <f t="shared" si="27"/>
        <v>0.8</v>
      </c>
      <c r="X273" s="37">
        <f>Table1[[#This Row],[Demand during Lead Time]]+NORMSINV(W273)*V273</f>
        <v>142.22072868324278</v>
      </c>
      <c r="Y273" s="43">
        <f t="shared" si="28"/>
        <v>1460.1620171375823</v>
      </c>
      <c r="Z273" s="27">
        <v>0.8</v>
      </c>
      <c r="AA273" s="22">
        <v>0.83</v>
      </c>
      <c r="AB273" s="22">
        <v>0.71</v>
      </c>
      <c r="AC273" s="22">
        <v>20</v>
      </c>
    </row>
    <row r="274" spans="1:29" x14ac:dyDescent="0.2">
      <c r="A274" s="25">
        <v>89243.778923239297</v>
      </c>
      <c r="B274" s="26">
        <v>16.16076</v>
      </c>
      <c r="C274" s="26">
        <v>5226.629686794121</v>
      </c>
      <c r="D274" s="26">
        <f>C274/Table1[[#This Row],[Std. Price ($)]]</f>
        <v>323.41484477178801</v>
      </c>
      <c r="E274" s="22">
        <v>186</v>
      </c>
      <c r="F274" s="22">
        <f t="shared" si="29"/>
        <v>409.2</v>
      </c>
      <c r="G274" s="22">
        <f t="shared" si="29"/>
        <v>409.2</v>
      </c>
      <c r="H274" s="22">
        <f t="shared" si="29"/>
        <v>409.2</v>
      </c>
      <c r="I274" s="22">
        <f t="shared" si="29"/>
        <v>409.2</v>
      </c>
      <c r="J274" s="22">
        <f t="shared" si="29"/>
        <v>409.2</v>
      </c>
      <c r="K274" s="22">
        <f t="shared" si="29"/>
        <v>409.2</v>
      </c>
      <c r="L274" s="22">
        <f t="shared" si="29"/>
        <v>409.2</v>
      </c>
      <c r="M274" s="22">
        <f t="shared" si="29"/>
        <v>409.2</v>
      </c>
      <c r="N274" s="22">
        <f t="shared" si="29"/>
        <v>409.2</v>
      </c>
      <c r="O274" s="22">
        <f t="shared" si="29"/>
        <v>409.2</v>
      </c>
      <c r="P274" s="22">
        <f t="shared" si="29"/>
        <v>409.2</v>
      </c>
      <c r="Q274" s="22">
        <f t="shared" si="29"/>
        <v>409.2</v>
      </c>
      <c r="R274" s="42">
        <f>SUM(Table1[[#This Row],[Oct]:[September]])</f>
        <v>4910.3999999999987</v>
      </c>
      <c r="S274" s="38">
        <f t="shared" si="26"/>
        <v>4586.9851552282107</v>
      </c>
      <c r="T274" s="37">
        <f>Table1[[#This Row],[Annual Demand]]/365</f>
        <v>13.453150684931503</v>
      </c>
      <c r="U274" s="37">
        <f>Table1[[#This Row],[Daily Demand]]*Table1[[#This Row],[Lead Time (days)]]</f>
        <v>443.95397260273961</v>
      </c>
      <c r="V274" s="37">
        <f>T274*AB274*SQRT(Table1[[#This Row],[Lead Time (days)]])</f>
        <v>101.24003164280556</v>
      </c>
      <c r="W274" s="37">
        <f t="shared" si="27"/>
        <v>0.8</v>
      </c>
      <c r="X274" s="37">
        <f>Table1[[#This Row],[Demand during Lead Time]]+NORMSINV(W274)*V274</f>
        <v>529.15973292091849</v>
      </c>
      <c r="Y274" s="43">
        <f t="shared" si="28"/>
        <v>8551.6234453990619</v>
      </c>
      <c r="Z274" s="27">
        <v>1.2</v>
      </c>
      <c r="AA274" s="22">
        <v>1</v>
      </c>
      <c r="AB274" s="22">
        <v>1.31</v>
      </c>
      <c r="AC274" s="22">
        <v>33</v>
      </c>
    </row>
    <row r="275" spans="1:29" x14ac:dyDescent="0.2">
      <c r="A275" s="25">
        <v>15597.372670495935</v>
      </c>
      <c r="B275" s="26">
        <v>13.252140000000001</v>
      </c>
      <c r="C275" s="26">
        <v>1691.0998166371483</v>
      </c>
      <c r="D275" s="26">
        <f>C275/Table1[[#This Row],[Std. Price ($)]]</f>
        <v>127.60956469197791</v>
      </c>
      <c r="E275" s="22">
        <v>220</v>
      </c>
      <c r="F275" s="22">
        <f t="shared" si="29"/>
        <v>484</v>
      </c>
      <c r="G275" s="22">
        <f t="shared" si="29"/>
        <v>484</v>
      </c>
      <c r="H275" s="22">
        <f t="shared" si="29"/>
        <v>484</v>
      </c>
      <c r="I275" s="22">
        <f t="shared" si="29"/>
        <v>484</v>
      </c>
      <c r="J275" s="22">
        <f t="shared" si="29"/>
        <v>484</v>
      </c>
      <c r="K275" s="22">
        <f t="shared" si="29"/>
        <v>484</v>
      </c>
      <c r="L275" s="22">
        <f t="shared" si="29"/>
        <v>484</v>
      </c>
      <c r="M275" s="22">
        <f t="shared" si="29"/>
        <v>484</v>
      </c>
      <c r="N275" s="22">
        <f t="shared" si="29"/>
        <v>484</v>
      </c>
      <c r="O275" s="22">
        <f t="shared" si="29"/>
        <v>484</v>
      </c>
      <c r="P275" s="22">
        <f t="shared" si="29"/>
        <v>484</v>
      </c>
      <c r="Q275" s="22">
        <f t="shared" si="29"/>
        <v>484</v>
      </c>
      <c r="R275" s="42">
        <f>SUM(Table1[[#This Row],[Oct]:[September]])</f>
        <v>5808</v>
      </c>
      <c r="S275" s="38">
        <f t="shared" si="26"/>
        <v>5680.3904353080225</v>
      </c>
      <c r="T275" s="37">
        <f>Table1[[#This Row],[Annual Demand]]/365</f>
        <v>15.912328767123288</v>
      </c>
      <c r="U275" s="37">
        <f>Table1[[#This Row],[Daily Demand]]*Table1[[#This Row],[Lead Time (days)]]</f>
        <v>350.07123287671232</v>
      </c>
      <c r="V275" s="37">
        <f>T275*AB275*SQRT(Table1[[#This Row],[Lead Time (days)]])</f>
        <v>55.230223842357027</v>
      </c>
      <c r="W275" s="37">
        <f t="shared" si="27"/>
        <v>0.8</v>
      </c>
      <c r="X275" s="37">
        <f>Table1[[#This Row],[Demand during Lead Time]]+NORMSINV(W275)*V275</f>
        <v>396.55416199742501</v>
      </c>
      <c r="Y275" s="43">
        <f t="shared" si="28"/>
        <v>5255.1912723725563</v>
      </c>
      <c r="Z275" s="27">
        <v>1.2</v>
      </c>
      <c r="AA275" s="22">
        <v>0.82</v>
      </c>
      <c r="AB275" s="22">
        <v>0.74</v>
      </c>
      <c r="AC275" s="22">
        <v>22</v>
      </c>
    </row>
    <row r="276" spans="1:29" x14ac:dyDescent="0.2">
      <c r="A276" s="25">
        <v>71647.049514070764</v>
      </c>
      <c r="B276" s="26">
        <v>27.877080000000003</v>
      </c>
      <c r="C276" s="26">
        <v>12117.581092818962</v>
      </c>
      <c r="D276" s="26">
        <f>C276/Table1[[#This Row],[Std. Price ($)]]</f>
        <v>434.67899409905777</v>
      </c>
      <c r="E276" s="22">
        <v>228</v>
      </c>
      <c r="F276" s="22">
        <f t="shared" si="29"/>
        <v>182.4</v>
      </c>
      <c r="G276" s="22">
        <f t="shared" si="29"/>
        <v>182.4</v>
      </c>
      <c r="H276" s="22">
        <f t="shared" si="29"/>
        <v>182.4</v>
      </c>
      <c r="I276" s="22">
        <f t="shared" si="29"/>
        <v>182.4</v>
      </c>
      <c r="J276" s="22">
        <f t="shared" si="29"/>
        <v>182.4</v>
      </c>
      <c r="K276" s="22">
        <f t="shared" si="29"/>
        <v>182.4</v>
      </c>
      <c r="L276" s="22">
        <f t="shared" si="29"/>
        <v>182.4</v>
      </c>
      <c r="M276" s="22">
        <f t="shared" si="29"/>
        <v>182.4</v>
      </c>
      <c r="N276" s="22">
        <f t="shared" si="29"/>
        <v>182.4</v>
      </c>
      <c r="O276" s="22">
        <f t="shared" si="29"/>
        <v>182.4</v>
      </c>
      <c r="P276" s="22">
        <f t="shared" si="29"/>
        <v>182.4</v>
      </c>
      <c r="Q276" s="22">
        <f t="shared" si="29"/>
        <v>182.4</v>
      </c>
      <c r="R276" s="42">
        <f>SUM(Table1[[#This Row],[Oct]:[September]])</f>
        <v>2188.8000000000006</v>
      </c>
      <c r="S276" s="38">
        <f t="shared" si="26"/>
        <v>1754.1210059009429</v>
      </c>
      <c r="T276" s="37">
        <f>Table1[[#This Row],[Annual Demand]]/365</f>
        <v>5.9967123287671251</v>
      </c>
      <c r="U276" s="37">
        <f>Table1[[#This Row],[Daily Demand]]*Table1[[#This Row],[Lead Time (days)]]</f>
        <v>197.89150684931514</v>
      </c>
      <c r="V276" s="37">
        <f>T276*AB276*SQRT(Table1[[#This Row],[Lead Time (days)]])</f>
        <v>50.639279779428463</v>
      </c>
      <c r="W276" s="37">
        <f t="shared" si="27"/>
        <v>0.8</v>
      </c>
      <c r="X276" s="37">
        <f>Table1[[#This Row],[Demand during Lead Time]]+NORMSINV(W276)*V276</f>
        <v>240.51059996452167</v>
      </c>
      <c r="Y276" s="43">
        <f t="shared" si="28"/>
        <v>6704.7332360589689</v>
      </c>
      <c r="Z276" s="27">
        <v>-0.2</v>
      </c>
      <c r="AA276" s="22">
        <v>1</v>
      </c>
      <c r="AB276" s="22">
        <v>1.47</v>
      </c>
      <c r="AC276" s="22">
        <v>33</v>
      </c>
    </row>
    <row r="277" spans="1:29" x14ac:dyDescent="0.2">
      <c r="A277" s="25">
        <v>990.66705305854703</v>
      </c>
      <c r="B277" s="26">
        <v>7.1794799999999999</v>
      </c>
      <c r="C277" s="26">
        <v>3385.6826518472503</v>
      </c>
      <c r="D277" s="26">
        <f>C277/Table1[[#This Row],[Std. Price ($)]]</f>
        <v>471.5776980849937</v>
      </c>
      <c r="E277" s="22">
        <v>332</v>
      </c>
      <c r="F277" s="22">
        <f t="shared" si="29"/>
        <v>464.8</v>
      </c>
      <c r="G277" s="22">
        <f t="shared" si="29"/>
        <v>464.8</v>
      </c>
      <c r="H277" s="22">
        <f t="shared" si="29"/>
        <v>464.8</v>
      </c>
      <c r="I277" s="22">
        <f t="shared" si="29"/>
        <v>464.8</v>
      </c>
      <c r="J277" s="22">
        <f t="shared" si="29"/>
        <v>464.8</v>
      </c>
      <c r="K277" s="22">
        <f t="shared" ref="G277:Q300" si="30">$E277+$Z277*$E277</f>
        <v>464.8</v>
      </c>
      <c r="L277" s="22">
        <f t="shared" si="30"/>
        <v>464.8</v>
      </c>
      <c r="M277" s="22">
        <f t="shared" si="30"/>
        <v>464.8</v>
      </c>
      <c r="N277" s="22">
        <f t="shared" si="30"/>
        <v>464.8</v>
      </c>
      <c r="O277" s="22">
        <f t="shared" si="30"/>
        <v>464.8</v>
      </c>
      <c r="P277" s="22">
        <f t="shared" si="30"/>
        <v>464.8</v>
      </c>
      <c r="Q277" s="22">
        <f t="shared" si="30"/>
        <v>464.8</v>
      </c>
      <c r="R277" s="42">
        <f>SUM(Table1[[#This Row],[Oct]:[September]])</f>
        <v>5577.6000000000013</v>
      </c>
      <c r="S277" s="38">
        <f t="shared" si="26"/>
        <v>5106.0223019150071</v>
      </c>
      <c r="T277" s="37">
        <f>Table1[[#This Row],[Annual Demand]]/365</f>
        <v>15.281095890410963</v>
      </c>
      <c r="U277" s="37">
        <f>Table1[[#This Row],[Daily Demand]]*Table1[[#This Row],[Lead Time (days)]]</f>
        <v>504.27616438356176</v>
      </c>
      <c r="V277" s="37">
        <f>T277*AB277*SQRT(Table1[[#This Row],[Lead Time (days)]])</f>
        <v>84.271884144211768</v>
      </c>
      <c r="W277" s="37">
        <f t="shared" si="27"/>
        <v>0.8</v>
      </c>
      <c r="X277" s="37">
        <f>Table1[[#This Row],[Demand during Lead Time]]+NORMSINV(W277)*V277</f>
        <v>575.20117147252699</v>
      </c>
      <c r="Y277" s="43">
        <f t="shared" si="28"/>
        <v>4129.6453065635778</v>
      </c>
      <c r="Z277" s="27">
        <v>0.4</v>
      </c>
      <c r="AA277" s="22">
        <v>0.82</v>
      </c>
      <c r="AB277" s="22">
        <v>0.96</v>
      </c>
      <c r="AC277" s="22">
        <v>33</v>
      </c>
    </row>
    <row r="278" spans="1:29" x14ac:dyDescent="0.2">
      <c r="A278" s="25">
        <v>44766.436076589256</v>
      </c>
      <c r="B278" s="26">
        <v>7.9098800000000011</v>
      </c>
      <c r="C278" s="26">
        <v>2731.8240586560005</v>
      </c>
      <c r="D278" s="26">
        <f>C278/Table1[[#This Row],[Std. Price ($)]]</f>
        <v>345.3685844356678</v>
      </c>
      <c r="E278" s="22">
        <v>276</v>
      </c>
      <c r="F278" s="22">
        <f t="shared" si="29"/>
        <v>386.4</v>
      </c>
      <c r="G278" s="22">
        <f t="shared" si="30"/>
        <v>386.4</v>
      </c>
      <c r="H278" s="22">
        <f t="shared" si="30"/>
        <v>386.4</v>
      </c>
      <c r="I278" s="22">
        <f t="shared" si="30"/>
        <v>386.4</v>
      </c>
      <c r="J278" s="22">
        <f t="shared" si="30"/>
        <v>386.4</v>
      </c>
      <c r="K278" s="22">
        <f t="shared" si="30"/>
        <v>386.4</v>
      </c>
      <c r="L278" s="22">
        <f t="shared" si="30"/>
        <v>386.4</v>
      </c>
      <c r="M278" s="22">
        <f t="shared" si="30"/>
        <v>386.4</v>
      </c>
      <c r="N278" s="22">
        <f t="shared" si="30"/>
        <v>386.4</v>
      </c>
      <c r="O278" s="22">
        <f t="shared" si="30"/>
        <v>386.4</v>
      </c>
      <c r="P278" s="22">
        <f t="shared" si="30"/>
        <v>386.4</v>
      </c>
      <c r="Q278" s="22">
        <f t="shared" si="30"/>
        <v>386.4</v>
      </c>
      <c r="R278" s="42">
        <f>SUM(Table1[[#This Row],[Oct]:[September]])</f>
        <v>4636.8</v>
      </c>
      <c r="S278" s="38">
        <f t="shared" si="26"/>
        <v>4291.4314155643324</v>
      </c>
      <c r="T278" s="37">
        <f>Table1[[#This Row],[Annual Demand]]/365</f>
        <v>12.703561643835616</v>
      </c>
      <c r="U278" s="37">
        <f>Table1[[#This Row],[Daily Demand]]*Table1[[#This Row],[Lead Time (days)]]</f>
        <v>444.62465753424658</v>
      </c>
      <c r="V278" s="37">
        <f>T278*AB278*SQRT(Table1[[#This Row],[Lead Time (days)]])</f>
        <v>60.124227371564494</v>
      </c>
      <c r="W278" s="37">
        <f t="shared" si="27"/>
        <v>0.8</v>
      </c>
      <c r="X278" s="37">
        <f>Table1[[#This Row],[Demand during Lead Time]]+NORMSINV(W278)*V278</f>
        <v>495.22648394232112</v>
      </c>
      <c r="Y278" s="43">
        <f t="shared" si="28"/>
        <v>3917.1820608056878</v>
      </c>
      <c r="Z278" s="27">
        <v>0.4</v>
      </c>
      <c r="AA278" s="22">
        <v>1</v>
      </c>
      <c r="AB278" s="22">
        <v>0.8</v>
      </c>
      <c r="AC278" s="22">
        <v>35</v>
      </c>
    </row>
    <row r="279" spans="1:29" x14ac:dyDescent="0.2">
      <c r="A279" s="25">
        <v>84276.16289841164</v>
      </c>
      <c r="B279" s="26">
        <v>72.603300000000004</v>
      </c>
      <c r="C279" s="26">
        <v>18067.511869985614</v>
      </c>
      <c r="D279" s="26">
        <f>C279/Table1[[#This Row],[Std. Price ($)]]</f>
        <v>248.85248838531601</v>
      </c>
      <c r="E279" s="22">
        <v>324</v>
      </c>
      <c r="F279" s="22">
        <f t="shared" si="29"/>
        <v>583.20000000000005</v>
      </c>
      <c r="G279" s="22">
        <f t="shared" si="30"/>
        <v>583.20000000000005</v>
      </c>
      <c r="H279" s="22">
        <f t="shared" si="30"/>
        <v>583.20000000000005</v>
      </c>
      <c r="I279" s="22">
        <f t="shared" si="30"/>
        <v>583.20000000000005</v>
      </c>
      <c r="J279" s="22">
        <f t="shared" si="30"/>
        <v>583.20000000000005</v>
      </c>
      <c r="K279" s="22">
        <f t="shared" si="30"/>
        <v>583.20000000000005</v>
      </c>
      <c r="L279" s="22">
        <f t="shared" si="30"/>
        <v>583.20000000000005</v>
      </c>
      <c r="M279" s="22">
        <f t="shared" si="30"/>
        <v>583.20000000000005</v>
      </c>
      <c r="N279" s="22">
        <f t="shared" si="30"/>
        <v>583.20000000000005</v>
      </c>
      <c r="O279" s="22">
        <f t="shared" si="30"/>
        <v>583.20000000000005</v>
      </c>
      <c r="P279" s="22">
        <f t="shared" si="30"/>
        <v>583.20000000000005</v>
      </c>
      <c r="Q279" s="22">
        <f t="shared" si="30"/>
        <v>583.20000000000005</v>
      </c>
      <c r="R279" s="42">
        <f>SUM(Table1[[#This Row],[Oct]:[September]])</f>
        <v>6998.3999999999987</v>
      </c>
      <c r="S279" s="38">
        <f t="shared" si="26"/>
        <v>6749.5475116146827</v>
      </c>
      <c r="T279" s="37">
        <f>Table1[[#This Row],[Annual Demand]]/365</f>
        <v>19.173698630136983</v>
      </c>
      <c r="U279" s="37">
        <f>Table1[[#This Row],[Daily Demand]]*Table1[[#This Row],[Lead Time (days)]]</f>
        <v>440.9950684931506</v>
      </c>
      <c r="V279" s="37">
        <f>T279*AB279*SQRT(Table1[[#This Row],[Lead Time (days)]])</f>
        <v>74.482600930216165</v>
      </c>
      <c r="W279" s="37">
        <f t="shared" si="27"/>
        <v>0.8</v>
      </c>
      <c r="X279" s="37">
        <f>Table1[[#This Row],[Demand during Lead Time]]+NORMSINV(W279)*V279</f>
        <v>503.68120696775827</v>
      </c>
      <c r="Y279" s="43">
        <f t="shared" si="28"/>
        <v>36568.917773842244</v>
      </c>
      <c r="Z279" s="27">
        <v>0.8</v>
      </c>
      <c r="AA279" s="22">
        <v>0.72</v>
      </c>
      <c r="AB279" s="22">
        <v>0.81</v>
      </c>
      <c r="AC279" s="22">
        <v>23</v>
      </c>
    </row>
    <row r="280" spans="1:29" x14ac:dyDescent="0.2">
      <c r="A280" s="25">
        <v>36903.022518569953</v>
      </c>
      <c r="B280" s="26">
        <v>21.010220000000004</v>
      </c>
      <c r="C280" s="26">
        <v>4013.2490848018806</v>
      </c>
      <c r="D280" s="26">
        <f>C280/Table1[[#This Row],[Std. Price ($)]]</f>
        <v>191.0141390619365</v>
      </c>
      <c r="E280" s="22">
        <v>252</v>
      </c>
      <c r="F280" s="22">
        <f t="shared" si="29"/>
        <v>352.8</v>
      </c>
      <c r="G280" s="22">
        <f t="shared" si="30"/>
        <v>352.8</v>
      </c>
      <c r="H280" s="22">
        <f t="shared" si="30"/>
        <v>352.8</v>
      </c>
      <c r="I280" s="22">
        <f t="shared" si="30"/>
        <v>352.8</v>
      </c>
      <c r="J280" s="22">
        <f t="shared" si="30"/>
        <v>352.8</v>
      </c>
      <c r="K280" s="22">
        <f t="shared" si="30"/>
        <v>352.8</v>
      </c>
      <c r="L280" s="22">
        <f t="shared" si="30"/>
        <v>352.8</v>
      </c>
      <c r="M280" s="22">
        <f t="shared" si="30"/>
        <v>352.8</v>
      </c>
      <c r="N280" s="22">
        <f t="shared" si="30"/>
        <v>352.8</v>
      </c>
      <c r="O280" s="22">
        <f t="shared" si="30"/>
        <v>352.8</v>
      </c>
      <c r="P280" s="22">
        <f t="shared" si="30"/>
        <v>352.8</v>
      </c>
      <c r="Q280" s="22">
        <f t="shared" si="30"/>
        <v>352.8</v>
      </c>
      <c r="R280" s="42">
        <f>SUM(Table1[[#This Row],[Oct]:[September]])</f>
        <v>4233.6000000000013</v>
      </c>
      <c r="S280" s="38">
        <f t="shared" si="26"/>
        <v>4042.5858609380648</v>
      </c>
      <c r="T280" s="37">
        <f>Table1[[#This Row],[Annual Demand]]/365</f>
        <v>11.598904109589045</v>
      </c>
      <c r="U280" s="37">
        <f>Table1[[#This Row],[Daily Demand]]*Table1[[#This Row],[Lead Time (days)]]</f>
        <v>266.77479452054803</v>
      </c>
      <c r="V280" s="37">
        <f>T280*AB280*SQRT(Table1[[#This Row],[Lead Time (days)]])</f>
        <v>45.057375871365359</v>
      </c>
      <c r="W280" s="37">
        <f t="shared" si="27"/>
        <v>0.8</v>
      </c>
      <c r="X280" s="37">
        <f>Table1[[#This Row],[Demand during Lead Time]]+NORMSINV(W280)*V280</f>
        <v>304.69603878296505</v>
      </c>
      <c r="Y280" s="43">
        <f t="shared" si="28"/>
        <v>6401.7308079586292</v>
      </c>
      <c r="Z280" s="27">
        <v>0.4</v>
      </c>
      <c r="AA280" s="22">
        <v>1</v>
      </c>
      <c r="AB280" s="22">
        <v>0.81</v>
      </c>
      <c r="AC280" s="22">
        <v>23</v>
      </c>
    </row>
    <row r="281" spans="1:29" x14ac:dyDescent="0.2">
      <c r="A281" s="25">
        <v>33062.926277476843</v>
      </c>
      <c r="B281" s="26">
        <v>26.906880000000001</v>
      </c>
      <c r="C281" s="26">
        <v>16996.965783405663</v>
      </c>
      <c r="D281" s="26">
        <f>C281/Table1[[#This Row],[Std. Price ($)]]</f>
        <v>631.69590020863302</v>
      </c>
      <c r="E281" s="22">
        <v>340</v>
      </c>
      <c r="F281" s="22">
        <f t="shared" si="29"/>
        <v>612</v>
      </c>
      <c r="G281" s="22">
        <f t="shared" si="30"/>
        <v>612</v>
      </c>
      <c r="H281" s="22">
        <f t="shared" si="30"/>
        <v>612</v>
      </c>
      <c r="I281" s="22">
        <f t="shared" si="30"/>
        <v>612</v>
      </c>
      <c r="J281" s="22">
        <f t="shared" si="30"/>
        <v>612</v>
      </c>
      <c r="K281" s="22">
        <f t="shared" si="30"/>
        <v>612</v>
      </c>
      <c r="L281" s="22">
        <f t="shared" si="30"/>
        <v>612</v>
      </c>
      <c r="M281" s="22">
        <f t="shared" si="30"/>
        <v>612</v>
      </c>
      <c r="N281" s="22">
        <f t="shared" si="30"/>
        <v>612</v>
      </c>
      <c r="O281" s="22">
        <f t="shared" si="30"/>
        <v>612</v>
      </c>
      <c r="P281" s="22">
        <f t="shared" si="30"/>
        <v>612</v>
      </c>
      <c r="Q281" s="22">
        <f t="shared" si="30"/>
        <v>612</v>
      </c>
      <c r="R281" s="42">
        <f>SUM(Table1[[#This Row],[Oct]:[September]])</f>
        <v>7344</v>
      </c>
      <c r="S281" s="38">
        <f t="shared" si="26"/>
        <v>6712.3040997913668</v>
      </c>
      <c r="T281" s="37">
        <f>Table1[[#This Row],[Annual Demand]]/365</f>
        <v>20.12054794520548</v>
      </c>
      <c r="U281" s="37">
        <f>Table1[[#This Row],[Daily Demand]]*Table1[[#This Row],[Lead Time (days)]]</f>
        <v>1207.2328767123288</v>
      </c>
      <c r="V281" s="37">
        <f>T281*AB281*SQRT(Table1[[#This Row],[Lead Time (days)]])</f>
        <v>116.88982066252304</v>
      </c>
      <c r="W281" s="37">
        <f t="shared" si="27"/>
        <v>0.8</v>
      </c>
      <c r="X281" s="37">
        <f>Table1[[#This Row],[Demand during Lead Time]]+NORMSINV(W281)*V281</f>
        <v>1305.6098317704382</v>
      </c>
      <c r="Y281" s="43">
        <f t="shared" si="28"/>
        <v>35129.887070267367</v>
      </c>
      <c r="Z281" s="27">
        <v>0.8</v>
      </c>
      <c r="AA281" s="22">
        <v>0.83</v>
      </c>
      <c r="AB281" s="22">
        <v>0.75</v>
      </c>
      <c r="AC281" s="22">
        <v>60</v>
      </c>
    </row>
    <row r="282" spans="1:29" x14ac:dyDescent="0.2">
      <c r="A282" s="25">
        <v>52341.019194700901</v>
      </c>
      <c r="B282" s="26">
        <v>7.4596500000000008</v>
      </c>
      <c r="C282" s="26">
        <v>1699.6702848723999</v>
      </c>
      <c r="D282" s="26">
        <f>C282/Table1[[#This Row],[Std. Price ($)]]</f>
        <v>227.84852973965263</v>
      </c>
      <c r="E282" s="22">
        <v>252</v>
      </c>
      <c r="F282" s="22">
        <f t="shared" si="29"/>
        <v>453.6</v>
      </c>
      <c r="G282" s="22">
        <f t="shared" si="30"/>
        <v>453.6</v>
      </c>
      <c r="H282" s="22">
        <f t="shared" si="30"/>
        <v>453.6</v>
      </c>
      <c r="I282" s="22">
        <f t="shared" si="30"/>
        <v>453.6</v>
      </c>
      <c r="J282" s="22">
        <f t="shared" si="30"/>
        <v>453.6</v>
      </c>
      <c r="K282" s="22">
        <f t="shared" si="30"/>
        <v>453.6</v>
      </c>
      <c r="L282" s="22">
        <f t="shared" si="30"/>
        <v>453.6</v>
      </c>
      <c r="M282" s="22">
        <f t="shared" si="30"/>
        <v>453.6</v>
      </c>
      <c r="N282" s="22">
        <f t="shared" si="30"/>
        <v>453.6</v>
      </c>
      <c r="O282" s="22">
        <f t="shared" si="30"/>
        <v>453.6</v>
      </c>
      <c r="P282" s="22">
        <f t="shared" si="30"/>
        <v>453.6</v>
      </c>
      <c r="Q282" s="22">
        <f t="shared" si="30"/>
        <v>453.6</v>
      </c>
      <c r="R282" s="42">
        <f>SUM(Table1[[#This Row],[Oct]:[September]])</f>
        <v>5443.2000000000007</v>
      </c>
      <c r="S282" s="38">
        <f t="shared" si="26"/>
        <v>5215.3514702603479</v>
      </c>
      <c r="T282" s="37">
        <f>Table1[[#This Row],[Annual Demand]]/365</f>
        <v>14.912876712328769</v>
      </c>
      <c r="U282" s="37">
        <f>Table1[[#This Row],[Daily Demand]]*Table1[[#This Row],[Lead Time (days)]]</f>
        <v>462.29917808219182</v>
      </c>
      <c r="V282" s="37">
        <f>T282*AB282*SQRT(Table1[[#This Row],[Lead Time (days)]])</f>
        <v>60.612909959512756</v>
      </c>
      <c r="W282" s="37">
        <f t="shared" si="27"/>
        <v>0.8</v>
      </c>
      <c r="X282" s="37">
        <f>Table1[[#This Row],[Demand during Lead Time]]+NORMSINV(W282)*V282</f>
        <v>513.31229013276095</v>
      </c>
      <c r="Y282" s="43">
        <f t="shared" si="28"/>
        <v>3829.1300250888507</v>
      </c>
      <c r="Z282" s="27">
        <v>0.8</v>
      </c>
      <c r="AA282" s="22">
        <v>0.7</v>
      </c>
      <c r="AB282" s="22">
        <v>0.73</v>
      </c>
      <c r="AC282" s="22">
        <v>31</v>
      </c>
    </row>
    <row r="283" spans="1:29" x14ac:dyDescent="0.2">
      <c r="A283" s="25">
        <v>89951.51899386727</v>
      </c>
      <c r="B283" s="26">
        <v>7.7863500000000005</v>
      </c>
      <c r="C283" s="26">
        <v>7625.2558539268784</v>
      </c>
      <c r="D283" s="26">
        <f>C283/Table1[[#This Row],[Std. Price ($)]]</f>
        <v>979.31069807122435</v>
      </c>
      <c r="E283" s="22">
        <v>406</v>
      </c>
      <c r="F283" s="22">
        <f t="shared" si="29"/>
        <v>324.8</v>
      </c>
      <c r="G283" s="22">
        <f t="shared" si="30"/>
        <v>324.8</v>
      </c>
      <c r="H283" s="22">
        <f t="shared" si="30"/>
        <v>324.8</v>
      </c>
      <c r="I283" s="22">
        <f t="shared" si="30"/>
        <v>324.8</v>
      </c>
      <c r="J283" s="22">
        <f t="shared" si="30"/>
        <v>324.8</v>
      </c>
      <c r="K283" s="22">
        <f t="shared" si="30"/>
        <v>324.8</v>
      </c>
      <c r="L283" s="22">
        <f t="shared" si="30"/>
        <v>324.8</v>
      </c>
      <c r="M283" s="22">
        <f t="shared" si="30"/>
        <v>324.8</v>
      </c>
      <c r="N283" s="22">
        <f t="shared" si="30"/>
        <v>324.8</v>
      </c>
      <c r="O283" s="22">
        <f t="shared" si="30"/>
        <v>324.8</v>
      </c>
      <c r="P283" s="22">
        <f t="shared" si="30"/>
        <v>324.8</v>
      </c>
      <c r="Q283" s="22">
        <f t="shared" si="30"/>
        <v>324.8</v>
      </c>
      <c r="R283" s="42">
        <f>SUM(Table1[[#This Row],[Oct]:[September]])</f>
        <v>3897.6000000000008</v>
      </c>
      <c r="S283" s="38">
        <f t="shared" si="26"/>
        <v>2918.2893019287767</v>
      </c>
      <c r="T283" s="37">
        <f>Table1[[#This Row],[Annual Demand]]/365</f>
        <v>10.678356164383564</v>
      </c>
      <c r="U283" s="37">
        <f>Table1[[#This Row],[Daily Demand]]*Table1[[#This Row],[Lead Time (days)]]</f>
        <v>726.1282191780823</v>
      </c>
      <c r="V283" s="37">
        <f>T283*AB283*SQRT(Table1[[#This Row],[Lead Time (days)]])</f>
        <v>66.04198556057834</v>
      </c>
      <c r="W283" s="37">
        <f t="shared" si="27"/>
        <v>0.8</v>
      </c>
      <c r="X283" s="37">
        <f>Table1[[#This Row],[Demand during Lead Time]]+NORMSINV(W283)*V283</f>
        <v>781.71055653318092</v>
      </c>
      <c r="Y283" s="43">
        <f t="shared" si="28"/>
        <v>6086.6719918621338</v>
      </c>
      <c r="Z283" s="27">
        <v>-0.2</v>
      </c>
      <c r="AA283" s="22">
        <v>0.75</v>
      </c>
      <c r="AB283" s="22">
        <v>0.75</v>
      </c>
      <c r="AC283" s="22">
        <v>68</v>
      </c>
    </row>
    <row r="284" spans="1:29" x14ac:dyDescent="0.2">
      <c r="A284" s="25">
        <v>48507.320698820367</v>
      </c>
      <c r="B284" s="26">
        <v>7.4596500000000008</v>
      </c>
      <c r="C284" s="26">
        <v>5430.2570597194026</v>
      </c>
      <c r="D284" s="26">
        <f>C284/Table1[[#This Row],[Std. Price ($)]]</f>
        <v>727.95064912152748</v>
      </c>
      <c r="E284" s="22">
        <v>340</v>
      </c>
      <c r="F284" s="22">
        <f t="shared" si="29"/>
        <v>272</v>
      </c>
      <c r="G284" s="22">
        <f t="shared" si="30"/>
        <v>272</v>
      </c>
      <c r="H284" s="22">
        <f t="shared" si="30"/>
        <v>272</v>
      </c>
      <c r="I284" s="22">
        <f t="shared" si="30"/>
        <v>272</v>
      </c>
      <c r="J284" s="22">
        <f t="shared" si="30"/>
        <v>272</v>
      </c>
      <c r="K284" s="22">
        <f t="shared" si="30"/>
        <v>272</v>
      </c>
      <c r="L284" s="22">
        <f t="shared" si="30"/>
        <v>272</v>
      </c>
      <c r="M284" s="22">
        <f t="shared" si="30"/>
        <v>272</v>
      </c>
      <c r="N284" s="22">
        <f t="shared" si="30"/>
        <v>272</v>
      </c>
      <c r="O284" s="22">
        <f t="shared" si="30"/>
        <v>272</v>
      </c>
      <c r="P284" s="22">
        <f t="shared" si="30"/>
        <v>272</v>
      </c>
      <c r="Q284" s="22">
        <f t="shared" si="30"/>
        <v>272</v>
      </c>
      <c r="R284" s="42">
        <f>SUM(Table1[[#This Row],[Oct]:[September]])</f>
        <v>3264</v>
      </c>
      <c r="S284" s="38">
        <f t="shared" si="26"/>
        <v>2536.0493508784725</v>
      </c>
      <c r="T284" s="37">
        <f>Table1[[#This Row],[Annual Demand]]/365</f>
        <v>8.9424657534246581</v>
      </c>
      <c r="U284" s="37">
        <f>Table1[[#This Row],[Daily Demand]]*Table1[[#This Row],[Lead Time (days)]]</f>
        <v>241.44657534246576</v>
      </c>
      <c r="V284" s="37">
        <f>T284*AB284*SQRT(Table1[[#This Row],[Lead Time (days)]])</f>
        <v>89.215516972086945</v>
      </c>
      <c r="W284" s="37">
        <f t="shared" si="27"/>
        <v>0.95</v>
      </c>
      <c r="X284" s="37">
        <f>Table1[[#This Row],[Demand during Lead Time]]+NORMSINV(W284)*V284</f>
        <v>388.19304201435352</v>
      </c>
      <c r="Y284" s="43">
        <f t="shared" si="28"/>
        <v>2895.7842258623728</v>
      </c>
      <c r="Z284" s="27">
        <v>-0.2</v>
      </c>
      <c r="AA284" s="22">
        <v>0.82</v>
      </c>
      <c r="AB284" s="22">
        <v>1.92</v>
      </c>
      <c r="AC284" s="22">
        <v>27</v>
      </c>
    </row>
    <row r="285" spans="1:29" x14ac:dyDescent="0.2">
      <c r="A285" s="25">
        <v>91203.719515893812</v>
      </c>
      <c r="B285" s="26">
        <v>8.57043</v>
      </c>
      <c r="C285" s="26">
        <v>7889.5334789007111</v>
      </c>
      <c r="D285" s="26">
        <f>C285/Table1[[#This Row],[Std. Price ($)]]</f>
        <v>920.55281694158998</v>
      </c>
      <c r="E285" s="22">
        <v>380</v>
      </c>
      <c r="F285" s="22">
        <f t="shared" si="29"/>
        <v>684</v>
      </c>
      <c r="G285" s="22">
        <f t="shared" si="30"/>
        <v>684</v>
      </c>
      <c r="H285" s="22">
        <f t="shared" si="30"/>
        <v>684</v>
      </c>
      <c r="I285" s="22">
        <f t="shared" si="30"/>
        <v>684</v>
      </c>
      <c r="J285" s="22">
        <f t="shared" si="30"/>
        <v>684</v>
      </c>
      <c r="K285" s="22">
        <f t="shared" si="30"/>
        <v>684</v>
      </c>
      <c r="L285" s="22">
        <f t="shared" si="30"/>
        <v>684</v>
      </c>
      <c r="M285" s="22">
        <f t="shared" si="30"/>
        <v>684</v>
      </c>
      <c r="N285" s="22">
        <f t="shared" si="30"/>
        <v>684</v>
      </c>
      <c r="O285" s="22">
        <f t="shared" si="30"/>
        <v>684</v>
      </c>
      <c r="P285" s="22">
        <f t="shared" si="30"/>
        <v>684</v>
      </c>
      <c r="Q285" s="22">
        <f t="shared" si="30"/>
        <v>684</v>
      </c>
      <c r="R285" s="42">
        <f>SUM(Table1[[#This Row],[Oct]:[September]])</f>
        <v>8208</v>
      </c>
      <c r="S285" s="38">
        <f t="shared" si="26"/>
        <v>7287.4471830584098</v>
      </c>
      <c r="T285" s="37">
        <f>Table1[[#This Row],[Annual Demand]]/365</f>
        <v>22.487671232876714</v>
      </c>
      <c r="U285" s="37">
        <f>Table1[[#This Row],[Daily Demand]]*Table1[[#This Row],[Lead Time (days)]]</f>
        <v>1034.4328767123288</v>
      </c>
      <c r="V285" s="37">
        <f>T285*AB285*SQRT(Table1[[#This Row],[Lead Time (days)]])</f>
        <v>189.1233204982201</v>
      </c>
      <c r="W285" s="37">
        <f t="shared" si="27"/>
        <v>0.8</v>
      </c>
      <c r="X285" s="37">
        <f>Table1[[#This Row],[Demand during Lead Time]]+NORMSINV(W285)*V285</f>
        <v>1193.6030790074465</v>
      </c>
      <c r="Y285" s="43">
        <f t="shared" si="28"/>
        <v>10229.691636417789</v>
      </c>
      <c r="Z285" s="27">
        <v>0.8</v>
      </c>
      <c r="AA285" s="22">
        <v>0.83</v>
      </c>
      <c r="AB285" s="22">
        <v>1.24</v>
      </c>
      <c r="AC285" s="22">
        <v>46</v>
      </c>
    </row>
    <row r="286" spans="1:29" x14ac:dyDescent="0.2">
      <c r="A286" s="25">
        <v>29443.447907220634</v>
      </c>
      <c r="B286" s="26">
        <v>9.8057300000000023</v>
      </c>
      <c r="C286" s="26">
        <v>2791.852534118696</v>
      </c>
      <c r="D286" s="26">
        <f>C286/Table1[[#This Row],[Std. Price ($)]]</f>
        <v>284.71643968564251</v>
      </c>
      <c r="E286" s="22">
        <v>268</v>
      </c>
      <c r="F286" s="22">
        <f t="shared" si="29"/>
        <v>589.59999999999991</v>
      </c>
      <c r="G286" s="22">
        <f t="shared" si="30"/>
        <v>589.59999999999991</v>
      </c>
      <c r="H286" s="22">
        <f t="shared" si="30"/>
        <v>589.59999999999991</v>
      </c>
      <c r="I286" s="22">
        <f t="shared" si="30"/>
        <v>589.59999999999991</v>
      </c>
      <c r="J286" s="22">
        <f t="shared" si="30"/>
        <v>589.59999999999991</v>
      </c>
      <c r="K286" s="22">
        <f t="shared" si="30"/>
        <v>589.59999999999991</v>
      </c>
      <c r="L286" s="22">
        <f t="shared" si="30"/>
        <v>589.59999999999991</v>
      </c>
      <c r="M286" s="22">
        <f t="shared" si="30"/>
        <v>589.59999999999991</v>
      </c>
      <c r="N286" s="22">
        <f t="shared" si="30"/>
        <v>589.59999999999991</v>
      </c>
      <c r="O286" s="22">
        <f t="shared" si="30"/>
        <v>589.59999999999991</v>
      </c>
      <c r="P286" s="22">
        <f t="shared" si="30"/>
        <v>589.59999999999991</v>
      </c>
      <c r="Q286" s="22">
        <f t="shared" si="30"/>
        <v>589.59999999999991</v>
      </c>
      <c r="R286" s="42">
        <f>SUM(Table1[[#This Row],[Oct]:[September]])</f>
        <v>7075.2000000000007</v>
      </c>
      <c r="S286" s="38">
        <f t="shared" si="26"/>
        <v>6790.4835603143583</v>
      </c>
      <c r="T286" s="37">
        <f>Table1[[#This Row],[Annual Demand]]/365</f>
        <v>19.384109589041099</v>
      </c>
      <c r="U286" s="37">
        <f>Table1[[#This Row],[Daily Demand]]*Table1[[#This Row],[Lead Time (days)]]</f>
        <v>484.60273972602749</v>
      </c>
      <c r="V286" s="37">
        <f>T286*AB286*SQRT(Table1[[#This Row],[Lead Time (days)]])</f>
        <v>94.012931506849327</v>
      </c>
      <c r="W286" s="37">
        <f t="shared" si="27"/>
        <v>0.8</v>
      </c>
      <c r="X286" s="37">
        <f>Table1[[#This Row],[Demand during Lead Time]]+NORMSINV(W286)*V286</f>
        <v>563.72601911262791</v>
      </c>
      <c r="Y286" s="43">
        <f t="shared" si="28"/>
        <v>5527.7451373932699</v>
      </c>
      <c r="Z286" s="27">
        <v>1.2</v>
      </c>
      <c r="AA286" s="22">
        <v>0.75</v>
      </c>
      <c r="AB286" s="22">
        <v>0.97</v>
      </c>
      <c r="AC286" s="22">
        <v>25</v>
      </c>
    </row>
    <row r="287" spans="1:29" x14ac:dyDescent="0.2">
      <c r="A287" s="25">
        <v>26412.832886390581</v>
      </c>
      <c r="B287" s="26">
        <v>28.787660000000002</v>
      </c>
      <c r="C287" s="26">
        <v>17291.945256624502</v>
      </c>
      <c r="D287" s="26">
        <f>C287/Table1[[#This Row],[Std. Price ($)]]</f>
        <v>600.67213718046207</v>
      </c>
      <c r="E287" s="22">
        <v>454</v>
      </c>
      <c r="F287" s="22">
        <f t="shared" si="29"/>
        <v>544.79999999999995</v>
      </c>
      <c r="G287" s="22">
        <f t="shared" si="30"/>
        <v>544.79999999999995</v>
      </c>
      <c r="H287" s="22">
        <f t="shared" si="30"/>
        <v>544.79999999999995</v>
      </c>
      <c r="I287" s="22">
        <f t="shared" si="30"/>
        <v>544.79999999999995</v>
      </c>
      <c r="J287" s="22">
        <f t="shared" si="30"/>
        <v>544.79999999999995</v>
      </c>
      <c r="K287" s="22">
        <f t="shared" si="30"/>
        <v>544.79999999999995</v>
      </c>
      <c r="L287" s="22">
        <f t="shared" si="30"/>
        <v>544.79999999999995</v>
      </c>
      <c r="M287" s="22">
        <f t="shared" si="30"/>
        <v>544.79999999999995</v>
      </c>
      <c r="N287" s="22">
        <f t="shared" si="30"/>
        <v>544.79999999999995</v>
      </c>
      <c r="O287" s="22">
        <f t="shared" si="30"/>
        <v>544.79999999999995</v>
      </c>
      <c r="P287" s="22">
        <f t="shared" si="30"/>
        <v>544.79999999999995</v>
      </c>
      <c r="Q287" s="22">
        <f t="shared" si="30"/>
        <v>544.79999999999995</v>
      </c>
      <c r="R287" s="42">
        <f>SUM(Table1[[#This Row],[Oct]:[September]])</f>
        <v>6537.6000000000013</v>
      </c>
      <c r="S287" s="38">
        <f t="shared" si="26"/>
        <v>5936.9278628195389</v>
      </c>
      <c r="T287" s="37">
        <f>Table1[[#This Row],[Annual Demand]]/365</f>
        <v>17.911232876712333</v>
      </c>
      <c r="U287" s="37">
        <f>Table1[[#This Row],[Daily Demand]]*Table1[[#This Row],[Lead Time (days)]]</f>
        <v>626.8931506849317</v>
      </c>
      <c r="V287" s="37">
        <f>T287*AB287*SQRT(Table1[[#This Row],[Lead Time (days)]])</f>
        <v>100.66606857669166</v>
      </c>
      <c r="W287" s="37">
        <f t="shared" si="27"/>
        <v>0.8</v>
      </c>
      <c r="X287" s="37">
        <f>Table1[[#This Row],[Demand during Lead Time]]+NORMSINV(W287)*V287</f>
        <v>711.61585149938253</v>
      </c>
      <c r="Y287" s="43">
        <f t="shared" si="28"/>
        <v>20485.755183574714</v>
      </c>
      <c r="Z287" s="27">
        <v>0.2</v>
      </c>
      <c r="AA287" s="22">
        <v>1</v>
      </c>
      <c r="AB287" s="22">
        <v>0.95</v>
      </c>
      <c r="AC287" s="22">
        <v>35</v>
      </c>
    </row>
    <row r="288" spans="1:29" x14ac:dyDescent="0.2">
      <c r="A288" s="25">
        <v>82813.672235273843</v>
      </c>
      <c r="B288" s="26">
        <v>7.5970399999999998</v>
      </c>
      <c r="C288" s="26">
        <v>2725.5225496370676</v>
      </c>
      <c r="D288" s="26">
        <f>C288/Table1[[#This Row],[Std. Price ($)]]</f>
        <v>358.76111612378872</v>
      </c>
      <c r="E288" s="22">
        <v>308</v>
      </c>
      <c r="F288" s="22">
        <f t="shared" si="29"/>
        <v>92.4</v>
      </c>
      <c r="G288" s="22">
        <f t="shared" si="30"/>
        <v>92.4</v>
      </c>
      <c r="H288" s="22">
        <f t="shared" si="30"/>
        <v>92.4</v>
      </c>
      <c r="I288" s="22">
        <f t="shared" si="30"/>
        <v>92.4</v>
      </c>
      <c r="J288" s="22">
        <f t="shared" si="30"/>
        <v>92.4</v>
      </c>
      <c r="K288" s="22">
        <f t="shared" si="30"/>
        <v>92.4</v>
      </c>
      <c r="L288" s="22">
        <f t="shared" si="30"/>
        <v>92.4</v>
      </c>
      <c r="M288" s="22">
        <f t="shared" si="30"/>
        <v>92.4</v>
      </c>
      <c r="N288" s="22">
        <f t="shared" si="30"/>
        <v>92.4</v>
      </c>
      <c r="O288" s="22">
        <f t="shared" si="30"/>
        <v>92.4</v>
      </c>
      <c r="P288" s="22">
        <f t="shared" si="30"/>
        <v>92.4</v>
      </c>
      <c r="Q288" s="22">
        <f t="shared" si="30"/>
        <v>92.4</v>
      </c>
      <c r="R288" s="42">
        <f>SUM(Table1[[#This Row],[Oct]:[September]])</f>
        <v>1108.8</v>
      </c>
      <c r="S288" s="38">
        <f t="shared" si="26"/>
        <v>750.03888387621123</v>
      </c>
      <c r="T288" s="37">
        <f>Table1[[#This Row],[Annual Demand]]/365</f>
        <v>3.037808219178082</v>
      </c>
      <c r="U288" s="37">
        <f>Table1[[#This Row],[Daily Demand]]*Table1[[#This Row],[Lead Time (days)]]</f>
        <v>106.32328767123286</v>
      </c>
      <c r="V288" s="37">
        <f>T288*AB288*SQRT(Table1[[#This Row],[Lead Time (days)]])</f>
        <v>13.119498527001706</v>
      </c>
      <c r="W288" s="37">
        <f t="shared" si="27"/>
        <v>0.8</v>
      </c>
      <c r="X288" s="37">
        <f>Table1[[#This Row],[Demand during Lead Time]]+NORMSINV(W288)*V288</f>
        <v>117.36493620538607</v>
      </c>
      <c r="Y288" s="43">
        <f t="shared" si="28"/>
        <v>891.62611494976613</v>
      </c>
      <c r="Z288" s="27">
        <v>-0.7</v>
      </c>
      <c r="AA288" s="22">
        <v>1</v>
      </c>
      <c r="AB288" s="22">
        <v>0.73</v>
      </c>
      <c r="AC288" s="22">
        <v>35</v>
      </c>
    </row>
    <row r="289" spans="1:29" x14ac:dyDescent="0.2">
      <c r="A289" s="25">
        <v>73576.487495704438</v>
      </c>
      <c r="B289" s="26">
        <v>14.091660000000003</v>
      </c>
      <c r="C289" s="26">
        <v>3514.2802646952014</v>
      </c>
      <c r="D289" s="26">
        <f>C289/Table1[[#This Row],[Std. Price ($)]]</f>
        <v>249.38724498712008</v>
      </c>
      <c r="E289" s="22">
        <v>390</v>
      </c>
      <c r="F289" s="22">
        <f t="shared" si="29"/>
        <v>702</v>
      </c>
      <c r="G289" s="22">
        <f t="shared" si="30"/>
        <v>702</v>
      </c>
      <c r="H289" s="22">
        <f t="shared" si="30"/>
        <v>702</v>
      </c>
      <c r="I289" s="22">
        <f t="shared" si="30"/>
        <v>702</v>
      </c>
      <c r="J289" s="22">
        <f t="shared" si="30"/>
        <v>702</v>
      </c>
      <c r="K289" s="22">
        <f t="shared" si="30"/>
        <v>702</v>
      </c>
      <c r="L289" s="22">
        <f t="shared" si="30"/>
        <v>702</v>
      </c>
      <c r="M289" s="22">
        <f t="shared" si="30"/>
        <v>702</v>
      </c>
      <c r="N289" s="22">
        <f t="shared" si="30"/>
        <v>702</v>
      </c>
      <c r="O289" s="22">
        <f t="shared" si="30"/>
        <v>702</v>
      </c>
      <c r="P289" s="22">
        <f t="shared" si="30"/>
        <v>702</v>
      </c>
      <c r="Q289" s="22">
        <f t="shared" si="30"/>
        <v>702</v>
      </c>
      <c r="R289" s="42">
        <f>SUM(Table1[[#This Row],[Oct]:[September]])</f>
        <v>8424</v>
      </c>
      <c r="S289" s="38">
        <f t="shared" si="26"/>
        <v>8174.6127550128804</v>
      </c>
      <c r="T289" s="37">
        <f>Table1[[#This Row],[Annual Demand]]/365</f>
        <v>23.079452054794519</v>
      </c>
      <c r="U289" s="37">
        <f>Table1[[#This Row],[Daily Demand]]*Table1[[#This Row],[Lead Time (days)]]</f>
        <v>484.66849315068492</v>
      </c>
      <c r="V289" s="37">
        <f>T289*AB289*SQRT(Table1[[#This Row],[Lead Time (days)]])</f>
        <v>76.149601948223989</v>
      </c>
      <c r="W289" s="37">
        <f t="shared" si="27"/>
        <v>0.8</v>
      </c>
      <c r="X289" s="37">
        <f>Table1[[#This Row],[Demand during Lead Time]]+NORMSINV(W289)*V289</f>
        <v>548.75761507843561</v>
      </c>
      <c r="Y289" s="43">
        <f t="shared" si="28"/>
        <v>7732.905734096189</v>
      </c>
      <c r="Z289" s="27">
        <v>0.8</v>
      </c>
      <c r="AA289" s="22">
        <v>1</v>
      </c>
      <c r="AB289" s="22">
        <v>0.72</v>
      </c>
      <c r="AC289" s="22">
        <v>21</v>
      </c>
    </row>
    <row r="290" spans="1:29" x14ac:dyDescent="0.2">
      <c r="A290" s="25">
        <v>50118.456933584253</v>
      </c>
      <c r="B290" s="26">
        <v>18.412240000000001</v>
      </c>
      <c r="C290" s="26">
        <v>10253.160499413922</v>
      </c>
      <c r="D290" s="26">
        <f>C290/Table1[[#This Row],[Std. Price ($)]]</f>
        <v>556.8665463525308</v>
      </c>
      <c r="E290" s="22">
        <v>348</v>
      </c>
      <c r="F290" s="22">
        <f t="shared" si="29"/>
        <v>556.79999999999995</v>
      </c>
      <c r="G290" s="22">
        <f t="shared" si="30"/>
        <v>556.79999999999995</v>
      </c>
      <c r="H290" s="22">
        <f t="shared" si="30"/>
        <v>556.79999999999995</v>
      </c>
      <c r="I290" s="22">
        <f t="shared" si="30"/>
        <v>556.79999999999995</v>
      </c>
      <c r="J290" s="22">
        <f t="shared" si="30"/>
        <v>556.79999999999995</v>
      </c>
      <c r="K290" s="22">
        <f t="shared" si="30"/>
        <v>556.79999999999995</v>
      </c>
      <c r="L290" s="22">
        <f t="shared" si="30"/>
        <v>556.79999999999995</v>
      </c>
      <c r="M290" s="22">
        <f t="shared" si="30"/>
        <v>556.79999999999995</v>
      </c>
      <c r="N290" s="22">
        <f t="shared" si="30"/>
        <v>556.79999999999995</v>
      </c>
      <c r="O290" s="22">
        <f t="shared" si="30"/>
        <v>556.79999999999995</v>
      </c>
      <c r="P290" s="22">
        <f t="shared" si="30"/>
        <v>556.79999999999995</v>
      </c>
      <c r="Q290" s="22">
        <f t="shared" si="30"/>
        <v>556.79999999999995</v>
      </c>
      <c r="R290" s="42">
        <f>SUM(Table1[[#This Row],[Oct]:[September]])</f>
        <v>6681.6000000000013</v>
      </c>
      <c r="S290" s="38">
        <f t="shared" si="26"/>
        <v>6124.73345364747</v>
      </c>
      <c r="T290" s="37">
        <f>Table1[[#This Row],[Annual Demand]]/365</f>
        <v>18.305753424657539</v>
      </c>
      <c r="U290" s="37">
        <f>Table1[[#This Row],[Daily Demand]]*Table1[[#This Row],[Lead Time (days)]]</f>
        <v>567.47835616438374</v>
      </c>
      <c r="V290" s="37">
        <f>T290*AB290*SQRT(Table1[[#This Row],[Lead Time (days)]])</f>
        <v>131.4795368028048</v>
      </c>
      <c r="W290" s="37">
        <f t="shared" si="27"/>
        <v>0.8</v>
      </c>
      <c r="X290" s="37">
        <f>Table1[[#This Row],[Demand during Lead Time]]+NORMSINV(W290)*V290</f>
        <v>678.13432611795577</v>
      </c>
      <c r="Y290" s="43">
        <f t="shared" si="28"/>
        <v>12485.97196472207</v>
      </c>
      <c r="Z290" s="27">
        <v>0.6</v>
      </c>
      <c r="AA290" s="22">
        <v>1</v>
      </c>
      <c r="AB290" s="22">
        <v>1.29</v>
      </c>
      <c r="AC290" s="22">
        <v>31</v>
      </c>
    </row>
    <row r="291" spans="1:29" x14ac:dyDescent="0.2">
      <c r="A291" s="25">
        <v>32116.595853383467</v>
      </c>
      <c r="B291" s="26">
        <v>16.999290000000002</v>
      </c>
      <c r="C291" s="26">
        <v>1347.1827412520311</v>
      </c>
      <c r="D291" s="26">
        <f>C291/Table1[[#This Row],[Std. Price ($)]]</f>
        <v>79.249353428997964</v>
      </c>
      <c r="E291" s="22">
        <v>284</v>
      </c>
      <c r="F291" s="22">
        <f t="shared" si="29"/>
        <v>710</v>
      </c>
      <c r="G291" s="22">
        <f t="shared" si="30"/>
        <v>710</v>
      </c>
      <c r="H291" s="22">
        <f t="shared" si="30"/>
        <v>710</v>
      </c>
      <c r="I291" s="22">
        <f t="shared" si="30"/>
        <v>710</v>
      </c>
      <c r="J291" s="22">
        <f t="shared" si="30"/>
        <v>710</v>
      </c>
      <c r="K291" s="22">
        <f t="shared" si="30"/>
        <v>710</v>
      </c>
      <c r="L291" s="22">
        <f t="shared" si="30"/>
        <v>710</v>
      </c>
      <c r="M291" s="22">
        <f t="shared" si="30"/>
        <v>710</v>
      </c>
      <c r="N291" s="22">
        <f t="shared" si="30"/>
        <v>710</v>
      </c>
      <c r="O291" s="22">
        <f t="shared" si="30"/>
        <v>710</v>
      </c>
      <c r="P291" s="22">
        <f t="shared" si="30"/>
        <v>710</v>
      </c>
      <c r="Q291" s="22">
        <f t="shared" si="30"/>
        <v>710</v>
      </c>
      <c r="R291" s="42">
        <f>SUM(Table1[[#This Row],[Oct]:[September]])</f>
        <v>8520</v>
      </c>
      <c r="S291" s="38">
        <f t="shared" si="26"/>
        <v>8440.7506465710012</v>
      </c>
      <c r="T291" s="37">
        <f>Table1[[#This Row],[Annual Demand]]/365</f>
        <v>23.342465753424658</v>
      </c>
      <c r="U291" s="37">
        <f>Table1[[#This Row],[Daily Demand]]*Table1[[#This Row],[Lead Time (days)]]</f>
        <v>256.76712328767127</v>
      </c>
      <c r="V291" s="37">
        <f>T291*AB291*SQRT(Table1[[#This Row],[Lead Time (days)]])</f>
        <v>55.741104421797708</v>
      </c>
      <c r="W291" s="37">
        <f t="shared" si="27"/>
        <v>0.8</v>
      </c>
      <c r="X291" s="37">
        <f>Table1[[#This Row],[Demand during Lead Time]]+NORMSINV(W291)*V291</f>
        <v>303.68002035186129</v>
      </c>
      <c r="Y291" s="43">
        <f t="shared" si="28"/>
        <v>5162.3447331671923</v>
      </c>
      <c r="Z291" s="27">
        <v>1.5</v>
      </c>
      <c r="AA291" s="22">
        <v>0.8</v>
      </c>
      <c r="AB291" s="22">
        <v>0.72</v>
      </c>
      <c r="AC291" s="22">
        <v>11</v>
      </c>
    </row>
    <row r="292" spans="1:29" x14ac:dyDescent="0.2">
      <c r="A292" s="25">
        <v>65490.259567151574</v>
      </c>
      <c r="B292" s="26">
        <v>12.366530000000001</v>
      </c>
      <c r="C292" s="26">
        <v>4336.7721547108931</v>
      </c>
      <c r="D292" s="26">
        <f>C292/Table1[[#This Row],[Std. Price ($)]]</f>
        <v>350.68625998650333</v>
      </c>
      <c r="E292" s="22">
        <v>196</v>
      </c>
      <c r="F292" s="22">
        <f t="shared" si="29"/>
        <v>313.60000000000002</v>
      </c>
      <c r="G292" s="22">
        <f t="shared" si="30"/>
        <v>313.60000000000002</v>
      </c>
      <c r="H292" s="22">
        <f t="shared" si="30"/>
        <v>313.60000000000002</v>
      </c>
      <c r="I292" s="22">
        <f t="shared" si="30"/>
        <v>313.60000000000002</v>
      </c>
      <c r="J292" s="22">
        <f t="shared" si="30"/>
        <v>313.60000000000002</v>
      </c>
      <c r="K292" s="22">
        <f t="shared" si="30"/>
        <v>313.60000000000002</v>
      </c>
      <c r="L292" s="22">
        <f t="shared" si="30"/>
        <v>313.60000000000002</v>
      </c>
      <c r="M292" s="22">
        <f t="shared" si="30"/>
        <v>313.60000000000002</v>
      </c>
      <c r="N292" s="22">
        <f t="shared" si="30"/>
        <v>313.60000000000002</v>
      </c>
      <c r="O292" s="22">
        <f t="shared" si="30"/>
        <v>313.60000000000002</v>
      </c>
      <c r="P292" s="22">
        <f t="shared" si="30"/>
        <v>313.60000000000002</v>
      </c>
      <c r="Q292" s="22">
        <f t="shared" si="30"/>
        <v>313.60000000000002</v>
      </c>
      <c r="R292" s="42">
        <f>SUM(Table1[[#This Row],[Oct]:[September]])</f>
        <v>3763.1999999999994</v>
      </c>
      <c r="S292" s="38">
        <f t="shared" si="26"/>
        <v>3412.5137400134959</v>
      </c>
      <c r="T292" s="37">
        <f>Table1[[#This Row],[Annual Demand]]/365</f>
        <v>10.310136986301368</v>
      </c>
      <c r="U292" s="37">
        <f>Table1[[#This Row],[Daily Demand]]*Table1[[#This Row],[Lead Time (days)]]</f>
        <v>474.2663013698629</v>
      </c>
      <c r="V292" s="37">
        <f>T292*AB292*SQRT(Table1[[#This Row],[Lead Time (days)]])</f>
        <v>65.031878627458113</v>
      </c>
      <c r="W292" s="37">
        <f t="shared" si="27"/>
        <v>0.8</v>
      </c>
      <c r="X292" s="37">
        <f>Table1[[#This Row],[Demand during Lead Time]]+NORMSINV(W292)*V292</f>
        <v>528.99851128186822</v>
      </c>
      <c r="Y292" s="43">
        <f t="shared" si="28"/>
        <v>6541.8759597225626</v>
      </c>
      <c r="Z292" s="27">
        <v>0.6</v>
      </c>
      <c r="AA292" s="22">
        <v>1</v>
      </c>
      <c r="AB292" s="22">
        <v>0.93</v>
      </c>
      <c r="AC292" s="22">
        <v>46</v>
      </c>
    </row>
    <row r="293" spans="1:29" x14ac:dyDescent="0.2">
      <c r="A293" s="25">
        <v>19501.299492819369</v>
      </c>
      <c r="B293" s="26">
        <v>6.149</v>
      </c>
      <c r="C293" s="26">
        <v>845.08621197000014</v>
      </c>
      <c r="D293" s="26">
        <f>C293/Table1[[#This Row],[Std. Price ($)]]</f>
        <v>137.4347393023256</v>
      </c>
      <c r="E293" s="22">
        <v>260</v>
      </c>
      <c r="F293" s="22">
        <f t="shared" si="29"/>
        <v>156</v>
      </c>
      <c r="G293" s="22">
        <f t="shared" si="30"/>
        <v>156</v>
      </c>
      <c r="H293" s="22">
        <f t="shared" si="30"/>
        <v>156</v>
      </c>
      <c r="I293" s="22">
        <f t="shared" si="30"/>
        <v>156</v>
      </c>
      <c r="J293" s="22">
        <f t="shared" si="30"/>
        <v>156</v>
      </c>
      <c r="K293" s="22">
        <f t="shared" si="30"/>
        <v>156</v>
      </c>
      <c r="L293" s="22">
        <f t="shared" si="30"/>
        <v>156</v>
      </c>
      <c r="M293" s="22">
        <f t="shared" si="30"/>
        <v>156</v>
      </c>
      <c r="N293" s="22">
        <f t="shared" si="30"/>
        <v>156</v>
      </c>
      <c r="O293" s="22">
        <f t="shared" si="30"/>
        <v>156</v>
      </c>
      <c r="P293" s="22">
        <f t="shared" si="30"/>
        <v>156</v>
      </c>
      <c r="Q293" s="22">
        <f t="shared" si="30"/>
        <v>156</v>
      </c>
      <c r="R293" s="42">
        <f>SUM(Table1[[#This Row],[Oct]:[September]])</f>
        <v>1872</v>
      </c>
      <c r="S293" s="38">
        <f t="shared" si="26"/>
        <v>1734.5652606976744</v>
      </c>
      <c r="T293" s="37">
        <f>Table1[[#This Row],[Annual Demand]]/365</f>
        <v>5.1287671232876715</v>
      </c>
      <c r="U293" s="37">
        <f>Table1[[#This Row],[Daily Demand]]*Table1[[#This Row],[Lead Time (days)]]</f>
        <v>56.416438356164385</v>
      </c>
      <c r="V293" s="37">
        <f>T293*AB293*SQRT(Table1[[#This Row],[Lead Time (days)]])</f>
        <v>15.139074604699521</v>
      </c>
      <c r="W293" s="37">
        <f t="shared" si="27"/>
        <v>0.8</v>
      </c>
      <c r="X293" s="37">
        <f>Table1[[#This Row],[Demand during Lead Time]]+NORMSINV(W293)*V293</f>
        <v>69.157805000123986</v>
      </c>
      <c r="Y293" s="43">
        <f t="shared" si="28"/>
        <v>425.25134294576242</v>
      </c>
      <c r="Z293" s="27">
        <v>-0.4</v>
      </c>
      <c r="AA293" s="22">
        <v>1</v>
      </c>
      <c r="AB293" s="22">
        <v>0.89</v>
      </c>
      <c r="AC293" s="22">
        <v>11</v>
      </c>
    </row>
    <row r="294" spans="1:29" x14ac:dyDescent="0.2">
      <c r="A294" s="25">
        <v>50611.651937451526</v>
      </c>
      <c r="B294" s="26">
        <v>5.4439000000000002</v>
      </c>
      <c r="C294" s="26">
        <v>810.02534260080859</v>
      </c>
      <c r="D294" s="26">
        <f>C294/Table1[[#This Row],[Std. Price ($)]]</f>
        <v>148.79504447194265</v>
      </c>
      <c r="E294" s="22">
        <v>252</v>
      </c>
      <c r="F294" s="22">
        <f t="shared" si="29"/>
        <v>201.6</v>
      </c>
      <c r="G294" s="22">
        <f t="shared" si="30"/>
        <v>201.6</v>
      </c>
      <c r="H294" s="22">
        <f t="shared" si="30"/>
        <v>201.6</v>
      </c>
      <c r="I294" s="22">
        <f t="shared" si="30"/>
        <v>201.6</v>
      </c>
      <c r="J294" s="22">
        <f t="shared" si="30"/>
        <v>201.6</v>
      </c>
      <c r="K294" s="22">
        <f t="shared" si="30"/>
        <v>201.6</v>
      </c>
      <c r="L294" s="22">
        <f t="shared" si="30"/>
        <v>201.6</v>
      </c>
      <c r="M294" s="22">
        <f t="shared" si="30"/>
        <v>201.6</v>
      </c>
      <c r="N294" s="22">
        <f t="shared" si="30"/>
        <v>201.6</v>
      </c>
      <c r="O294" s="22">
        <f t="shared" si="30"/>
        <v>201.6</v>
      </c>
      <c r="P294" s="22">
        <f t="shared" si="30"/>
        <v>201.6</v>
      </c>
      <c r="Q294" s="22">
        <f t="shared" si="30"/>
        <v>201.6</v>
      </c>
      <c r="R294" s="42">
        <f>SUM(Table1[[#This Row],[Oct]:[September]])</f>
        <v>2419.1999999999994</v>
      </c>
      <c r="S294" s="38">
        <f t="shared" si="26"/>
        <v>2270.4049555280567</v>
      </c>
      <c r="T294" s="37">
        <f>Table1[[#This Row],[Annual Demand]]/365</f>
        <v>6.6279452054794499</v>
      </c>
      <c r="U294" s="37">
        <f>Table1[[#This Row],[Daily Demand]]*Table1[[#This Row],[Lead Time (days)]]</f>
        <v>72.907397260273953</v>
      </c>
      <c r="V294" s="37">
        <f>T294*AB294*SQRT(Table1[[#This Row],[Lead Time (days)]])</f>
        <v>21.103111082505944</v>
      </c>
      <c r="W294" s="37">
        <f t="shared" si="27"/>
        <v>0.8</v>
      </c>
      <c r="X294" s="37">
        <f>Table1[[#This Row],[Demand during Lead Time]]+NORMSINV(W294)*V294</f>
        <v>90.668223641758857</v>
      </c>
      <c r="Y294" s="43">
        <f t="shared" si="28"/>
        <v>493.58874268337104</v>
      </c>
      <c r="Z294" s="27">
        <v>-0.2</v>
      </c>
      <c r="AA294" s="22">
        <v>0.75</v>
      </c>
      <c r="AB294" s="22">
        <v>0.96</v>
      </c>
      <c r="AC294" s="22">
        <v>11</v>
      </c>
    </row>
    <row r="295" spans="1:29" x14ac:dyDescent="0.2">
      <c r="A295" s="25">
        <v>49002.299757869616</v>
      </c>
      <c r="B295" s="26">
        <v>13.063699</v>
      </c>
      <c r="C295" s="26">
        <v>8544.0288235045555</v>
      </c>
      <c r="D295" s="26">
        <f>C295/Table1[[#This Row],[Std. Price ($)]]</f>
        <v>654.02829807273997</v>
      </c>
      <c r="E295" s="22">
        <v>494</v>
      </c>
      <c r="F295" s="22">
        <f t="shared" si="29"/>
        <v>790.4</v>
      </c>
      <c r="G295" s="22">
        <f t="shared" si="30"/>
        <v>790.4</v>
      </c>
      <c r="H295" s="22">
        <f t="shared" si="30"/>
        <v>790.4</v>
      </c>
      <c r="I295" s="22">
        <f t="shared" si="30"/>
        <v>790.4</v>
      </c>
      <c r="J295" s="22">
        <f t="shared" si="30"/>
        <v>790.4</v>
      </c>
      <c r="K295" s="22">
        <f t="shared" si="30"/>
        <v>790.4</v>
      </c>
      <c r="L295" s="22">
        <f t="shared" si="30"/>
        <v>790.4</v>
      </c>
      <c r="M295" s="22">
        <f t="shared" si="30"/>
        <v>790.4</v>
      </c>
      <c r="N295" s="22">
        <f t="shared" si="30"/>
        <v>790.4</v>
      </c>
      <c r="O295" s="22">
        <f t="shared" si="30"/>
        <v>790.4</v>
      </c>
      <c r="P295" s="22">
        <f t="shared" si="30"/>
        <v>790.4</v>
      </c>
      <c r="Q295" s="22">
        <f t="shared" si="30"/>
        <v>790.4</v>
      </c>
      <c r="R295" s="42">
        <f>SUM(Table1[[#This Row],[Oct]:[September]])</f>
        <v>9484.7999999999975</v>
      </c>
      <c r="S295" s="38">
        <f t="shared" si="26"/>
        <v>8830.7717019272568</v>
      </c>
      <c r="T295" s="37">
        <f>Table1[[#This Row],[Annual Demand]]/365</f>
        <v>25.985753424657528</v>
      </c>
      <c r="U295" s="37">
        <f>Table1[[#This Row],[Daily Demand]]*Table1[[#This Row],[Lead Time (days)]]</f>
        <v>571.68657534246563</v>
      </c>
      <c r="V295" s="37">
        <f>T295*AB295*SQRT(Table1[[#This Row],[Lead Time (days)]])</f>
        <v>181.60714121691001</v>
      </c>
      <c r="W295" s="37">
        <f t="shared" si="27"/>
        <v>0.8</v>
      </c>
      <c r="X295" s="37">
        <f>Table1[[#This Row],[Demand during Lead Time]]+NORMSINV(W295)*V295</f>
        <v>724.53100155909192</v>
      </c>
      <c r="Y295" s="43">
        <f t="shared" si="28"/>
        <v>9465.0549205365078</v>
      </c>
      <c r="Z295" s="27">
        <v>0.6</v>
      </c>
      <c r="AA295" s="22">
        <v>1</v>
      </c>
      <c r="AB295" s="22">
        <v>1.49</v>
      </c>
      <c r="AC295" s="22">
        <v>22</v>
      </c>
    </row>
    <row r="296" spans="1:29" x14ac:dyDescent="0.2">
      <c r="A296" s="25">
        <v>82289.654804418984</v>
      </c>
      <c r="B296" s="26">
        <v>13.860000000000001</v>
      </c>
      <c r="C296" s="26">
        <v>3536.2492169400011</v>
      </c>
      <c r="D296" s="26">
        <f>C296/Table1[[#This Row],[Std. Price ($)]]</f>
        <v>255.1406361428572</v>
      </c>
      <c r="E296" s="22">
        <v>486</v>
      </c>
      <c r="F296" s="22">
        <f t="shared" si="29"/>
        <v>777.59999999999991</v>
      </c>
      <c r="G296" s="22">
        <f t="shared" si="30"/>
        <v>777.59999999999991</v>
      </c>
      <c r="H296" s="22">
        <f t="shared" si="30"/>
        <v>777.59999999999991</v>
      </c>
      <c r="I296" s="22">
        <f t="shared" si="30"/>
        <v>777.59999999999991</v>
      </c>
      <c r="J296" s="22">
        <f t="shared" si="30"/>
        <v>777.59999999999991</v>
      </c>
      <c r="K296" s="22">
        <f t="shared" si="30"/>
        <v>777.59999999999991</v>
      </c>
      <c r="L296" s="22">
        <f t="shared" si="30"/>
        <v>777.59999999999991</v>
      </c>
      <c r="M296" s="22">
        <f t="shared" si="30"/>
        <v>777.59999999999991</v>
      </c>
      <c r="N296" s="22">
        <f t="shared" si="30"/>
        <v>777.59999999999991</v>
      </c>
      <c r="O296" s="22">
        <f t="shared" si="30"/>
        <v>777.59999999999991</v>
      </c>
      <c r="P296" s="22">
        <f t="shared" si="30"/>
        <v>777.59999999999991</v>
      </c>
      <c r="Q296" s="22">
        <f t="shared" si="30"/>
        <v>777.59999999999991</v>
      </c>
      <c r="R296" s="42">
        <f>SUM(Table1[[#This Row],[Oct]:[September]])</f>
        <v>9331.2000000000007</v>
      </c>
      <c r="S296" s="38">
        <f t="shared" si="26"/>
        <v>9076.0593638571427</v>
      </c>
      <c r="T296" s="37">
        <f>Table1[[#This Row],[Annual Demand]]/365</f>
        <v>25.564931506849316</v>
      </c>
      <c r="U296" s="37">
        <f>Table1[[#This Row],[Daily Demand]]*Table1[[#This Row],[Lead Time (days)]]</f>
        <v>434.60383561643835</v>
      </c>
      <c r="V296" s="37">
        <f>T296*AB296*SQRT(Table1[[#This Row],[Lead Time (days)]])</f>
        <v>76.947046427527042</v>
      </c>
      <c r="W296" s="37">
        <f t="shared" si="27"/>
        <v>0.8</v>
      </c>
      <c r="X296" s="37">
        <f>Table1[[#This Row],[Demand during Lead Time]]+NORMSINV(W296)*V296</f>
        <v>499.36410375056602</v>
      </c>
      <c r="Y296" s="43">
        <f t="shared" si="28"/>
        <v>6921.1864779828456</v>
      </c>
      <c r="Z296" s="27">
        <v>0.6</v>
      </c>
      <c r="AA296" s="22">
        <v>1</v>
      </c>
      <c r="AB296" s="22">
        <v>0.73</v>
      </c>
      <c r="AC296" s="22">
        <v>17</v>
      </c>
    </row>
    <row r="297" spans="1:29" x14ac:dyDescent="0.2">
      <c r="A297" s="25">
        <v>91153.848394997578</v>
      </c>
      <c r="B297" s="26">
        <v>16.5</v>
      </c>
      <c r="C297" s="26">
        <v>8270.4017956592215</v>
      </c>
      <c r="D297" s="26">
        <f>C297/Table1[[#This Row],[Std. Price ($)]]</f>
        <v>501.23647246419523</v>
      </c>
      <c r="E297" s="22">
        <v>268</v>
      </c>
      <c r="F297" s="22">
        <f t="shared" si="29"/>
        <v>428.79999999999995</v>
      </c>
      <c r="G297" s="22">
        <f t="shared" si="30"/>
        <v>428.79999999999995</v>
      </c>
      <c r="H297" s="22">
        <f t="shared" si="30"/>
        <v>428.79999999999995</v>
      </c>
      <c r="I297" s="22">
        <f t="shared" si="30"/>
        <v>428.79999999999995</v>
      </c>
      <c r="J297" s="22">
        <f t="shared" si="30"/>
        <v>428.79999999999995</v>
      </c>
      <c r="K297" s="22">
        <f t="shared" si="30"/>
        <v>428.79999999999995</v>
      </c>
      <c r="L297" s="22">
        <f t="shared" si="30"/>
        <v>428.79999999999995</v>
      </c>
      <c r="M297" s="22">
        <f t="shared" si="30"/>
        <v>428.79999999999995</v>
      </c>
      <c r="N297" s="22">
        <f t="shared" si="30"/>
        <v>428.79999999999995</v>
      </c>
      <c r="O297" s="22">
        <f t="shared" si="30"/>
        <v>428.79999999999995</v>
      </c>
      <c r="P297" s="22">
        <f t="shared" si="30"/>
        <v>428.79999999999995</v>
      </c>
      <c r="Q297" s="22">
        <f t="shared" si="30"/>
        <v>428.79999999999995</v>
      </c>
      <c r="R297" s="42">
        <f>SUM(Table1[[#This Row],[Oct]:[September]])</f>
        <v>5145.6000000000013</v>
      </c>
      <c r="S297" s="38">
        <f t="shared" si="26"/>
        <v>4644.3635275358065</v>
      </c>
      <c r="T297" s="37">
        <f>Table1[[#This Row],[Annual Demand]]/365</f>
        <v>14.097534246575346</v>
      </c>
      <c r="U297" s="37">
        <f>Table1[[#This Row],[Daily Demand]]*Table1[[#This Row],[Lead Time (days)]]</f>
        <v>437.02356164383576</v>
      </c>
      <c r="V297" s="37">
        <f>T297*AB297*SQRT(Table1[[#This Row],[Lead Time (days)]])</f>
        <v>117.73762317278698</v>
      </c>
      <c r="W297" s="37">
        <f t="shared" si="27"/>
        <v>0.8</v>
      </c>
      <c r="X297" s="37">
        <f>Table1[[#This Row],[Demand during Lead Time]]+NORMSINV(W297)*V297</f>
        <v>536.11404529645972</v>
      </c>
      <c r="Y297" s="43">
        <f t="shared" si="28"/>
        <v>8845.881747391586</v>
      </c>
      <c r="Z297" s="27">
        <v>0.6</v>
      </c>
      <c r="AA297" s="22">
        <v>0.82</v>
      </c>
      <c r="AB297" s="22">
        <v>1.5</v>
      </c>
      <c r="AC297" s="22">
        <v>31</v>
      </c>
    </row>
    <row r="298" spans="1:29" x14ac:dyDescent="0.2">
      <c r="A298" s="25">
        <v>6088.3931274650413</v>
      </c>
      <c r="B298" s="26">
        <v>44.413600000000002</v>
      </c>
      <c r="C298" s="26">
        <v>13723.499905535202</v>
      </c>
      <c r="D298" s="26">
        <f>C298/Table1[[#This Row],[Std. Price ($)]]</f>
        <v>308.9931891478106</v>
      </c>
      <c r="E298" s="22">
        <v>478</v>
      </c>
      <c r="F298" s="22">
        <f t="shared" si="29"/>
        <v>191.2</v>
      </c>
      <c r="G298" s="22">
        <f t="shared" si="30"/>
        <v>191.2</v>
      </c>
      <c r="H298" s="22">
        <f t="shared" si="30"/>
        <v>191.2</v>
      </c>
      <c r="I298" s="22">
        <f t="shared" si="30"/>
        <v>191.2</v>
      </c>
      <c r="J298" s="22">
        <f t="shared" si="30"/>
        <v>191.2</v>
      </c>
      <c r="K298" s="22">
        <f t="shared" si="30"/>
        <v>191.2</v>
      </c>
      <c r="L298" s="22">
        <f t="shared" si="30"/>
        <v>191.2</v>
      </c>
      <c r="M298" s="22">
        <f t="shared" si="30"/>
        <v>191.2</v>
      </c>
      <c r="N298" s="22">
        <f t="shared" si="30"/>
        <v>191.2</v>
      </c>
      <c r="O298" s="22">
        <f t="shared" si="30"/>
        <v>191.2</v>
      </c>
      <c r="P298" s="22">
        <f t="shared" si="30"/>
        <v>191.2</v>
      </c>
      <c r="Q298" s="22">
        <f t="shared" si="30"/>
        <v>191.2</v>
      </c>
      <c r="R298" s="42">
        <f>SUM(Table1[[#This Row],[Oct]:[September]])</f>
        <v>2294.4</v>
      </c>
      <c r="S298" s="38">
        <f t="shared" si="26"/>
        <v>1985.4068108521894</v>
      </c>
      <c r="T298" s="37">
        <f>Table1[[#This Row],[Annual Demand]]/365</f>
        <v>6.2860273972602743</v>
      </c>
      <c r="U298" s="37">
        <f>Table1[[#This Row],[Daily Demand]]*Table1[[#This Row],[Lead Time (days)]]</f>
        <v>69.146301369863011</v>
      </c>
      <c r="V298" s="37">
        <f>T298*AB298*SQRT(Table1[[#This Row],[Lead Time (days)]])</f>
        <v>31.481075390896049</v>
      </c>
      <c r="W298" s="37">
        <f t="shared" si="27"/>
        <v>0.95</v>
      </c>
      <c r="X298" s="37">
        <f>Table1[[#This Row],[Demand during Lead Time]]+NORMSINV(W298)*V298</f>
        <v>120.9280624069111</v>
      </c>
      <c r="Y298" s="43">
        <f t="shared" si="28"/>
        <v>5370.8505925155869</v>
      </c>
      <c r="Z298" s="27">
        <v>-0.6</v>
      </c>
      <c r="AA298" s="22">
        <v>1</v>
      </c>
      <c r="AB298" s="22">
        <v>1.51</v>
      </c>
      <c r="AC298" s="22">
        <v>11</v>
      </c>
    </row>
    <row r="299" spans="1:29" x14ac:dyDescent="0.2">
      <c r="A299" s="25">
        <v>38093.320945116284</v>
      </c>
      <c r="B299" s="26">
        <v>5.2821999999999996</v>
      </c>
      <c r="C299" s="26">
        <v>3296.1220573115997</v>
      </c>
      <c r="D299" s="26">
        <f>C299/Table1[[#This Row],[Std. Price ($)]]</f>
        <v>624.00553884964597</v>
      </c>
      <c r="E299" s="22">
        <v>542</v>
      </c>
      <c r="F299" s="22">
        <f t="shared" si="29"/>
        <v>813</v>
      </c>
      <c r="G299" s="22">
        <f t="shared" si="30"/>
        <v>813</v>
      </c>
      <c r="H299" s="22">
        <f t="shared" si="30"/>
        <v>813</v>
      </c>
      <c r="I299" s="22">
        <f t="shared" si="30"/>
        <v>813</v>
      </c>
      <c r="J299" s="22">
        <f t="shared" si="30"/>
        <v>813</v>
      </c>
      <c r="K299" s="22">
        <f t="shared" si="30"/>
        <v>813</v>
      </c>
      <c r="L299" s="22">
        <f t="shared" si="30"/>
        <v>813</v>
      </c>
      <c r="M299" s="22">
        <f t="shared" si="30"/>
        <v>813</v>
      </c>
      <c r="N299" s="22">
        <f t="shared" si="30"/>
        <v>813</v>
      </c>
      <c r="O299" s="22">
        <f t="shared" si="30"/>
        <v>813</v>
      </c>
      <c r="P299" s="22">
        <f t="shared" si="30"/>
        <v>813</v>
      </c>
      <c r="Q299" s="22">
        <f t="shared" si="30"/>
        <v>813</v>
      </c>
      <c r="R299" s="42">
        <f>SUM(Table1[[#This Row],[Oct]:[September]])</f>
        <v>9756</v>
      </c>
      <c r="S299" s="38">
        <f t="shared" si="26"/>
        <v>9131.9944611503543</v>
      </c>
      <c r="T299" s="37">
        <f>Table1[[#This Row],[Annual Demand]]/365</f>
        <v>26.728767123287671</v>
      </c>
      <c r="U299" s="37">
        <f>Table1[[#This Row],[Daily Demand]]*Table1[[#This Row],[Lead Time (days)]]</f>
        <v>481.11780821917807</v>
      </c>
      <c r="V299" s="37">
        <f>T299*AB299*SQRT(Table1[[#This Row],[Lead Time (days)]])</f>
        <v>166.69881572328092</v>
      </c>
      <c r="W299" s="37">
        <f t="shared" si="27"/>
        <v>0.8</v>
      </c>
      <c r="X299" s="37">
        <f>Table1[[#This Row],[Demand during Lead Time]]+NORMSINV(W299)*V299</f>
        <v>621.41507114334979</v>
      </c>
      <c r="Y299" s="43">
        <f t="shared" si="28"/>
        <v>3282.438688793402</v>
      </c>
      <c r="Z299" s="27">
        <v>0.5</v>
      </c>
      <c r="AA299" s="22">
        <v>1</v>
      </c>
      <c r="AB299" s="22">
        <v>1.47</v>
      </c>
      <c r="AC299" s="22">
        <v>18</v>
      </c>
    </row>
    <row r="300" spans="1:29" x14ac:dyDescent="0.2">
      <c r="A300" s="25">
        <v>21062.893840983077</v>
      </c>
      <c r="B300" s="26">
        <v>7.2380000000000004</v>
      </c>
      <c r="C300" s="26">
        <v>4071.6655135019819</v>
      </c>
      <c r="D300" s="26">
        <f>C300/Table1[[#This Row],[Std. Price ($)]]</f>
        <v>562.5401372619483</v>
      </c>
      <c r="E300" s="22">
        <v>462</v>
      </c>
      <c r="F300" s="22">
        <f t="shared" si="29"/>
        <v>1016.4</v>
      </c>
      <c r="G300" s="22">
        <f t="shared" si="30"/>
        <v>1016.4</v>
      </c>
      <c r="H300" s="22">
        <f t="shared" si="30"/>
        <v>1016.4</v>
      </c>
      <c r="I300" s="22">
        <f t="shared" si="30"/>
        <v>1016.4</v>
      </c>
      <c r="J300" s="22">
        <f t="shared" si="30"/>
        <v>1016.4</v>
      </c>
      <c r="K300" s="22">
        <f t="shared" si="30"/>
        <v>1016.4</v>
      </c>
      <c r="L300" s="22">
        <f t="shared" si="30"/>
        <v>1016.4</v>
      </c>
      <c r="M300" s="22">
        <f t="shared" ref="G300:Q323" si="31">$E300+$Z300*$E300</f>
        <v>1016.4</v>
      </c>
      <c r="N300" s="22">
        <f t="shared" si="31"/>
        <v>1016.4</v>
      </c>
      <c r="O300" s="22">
        <f t="shared" si="31"/>
        <v>1016.4</v>
      </c>
      <c r="P300" s="22">
        <f t="shared" si="31"/>
        <v>1016.4</v>
      </c>
      <c r="Q300" s="22">
        <f t="shared" si="31"/>
        <v>1016.4</v>
      </c>
      <c r="R300" s="42">
        <f>SUM(Table1[[#This Row],[Oct]:[September]])</f>
        <v>12196.799999999997</v>
      </c>
      <c r="S300" s="38">
        <f t="shared" si="26"/>
        <v>11634.259862738048</v>
      </c>
      <c r="T300" s="37">
        <f>Table1[[#This Row],[Annual Demand]]/365</f>
        <v>33.415890410958895</v>
      </c>
      <c r="U300" s="37">
        <f>Table1[[#This Row],[Daily Demand]]*Table1[[#This Row],[Lead Time (days)]]</f>
        <v>1035.8926027397258</v>
      </c>
      <c r="V300" s="37">
        <f>T300*AB300*SQRT(Table1[[#This Row],[Lead Time (days)]])</f>
        <v>161.86506929066223</v>
      </c>
      <c r="W300" s="37">
        <f t="shared" si="27"/>
        <v>0.8</v>
      </c>
      <c r="X300" s="37">
        <f>Table1[[#This Row],[Demand during Lead Time]]+NORMSINV(W300)*V300</f>
        <v>1172.1216820284983</v>
      </c>
      <c r="Y300" s="43">
        <f t="shared" si="28"/>
        <v>8483.8167345222719</v>
      </c>
      <c r="Z300" s="27">
        <v>1.2</v>
      </c>
      <c r="AA300" s="22">
        <v>0.87</v>
      </c>
      <c r="AB300" s="22">
        <v>0.87</v>
      </c>
      <c r="AC300" s="22">
        <v>31</v>
      </c>
    </row>
    <row r="301" spans="1:29" x14ac:dyDescent="0.2">
      <c r="A301" s="25">
        <v>27931.325971895472</v>
      </c>
      <c r="B301" s="26">
        <v>140.54964000000001</v>
      </c>
      <c r="C301" s="26">
        <v>48630.173042753886</v>
      </c>
      <c r="D301" s="26">
        <f>C301/Table1[[#This Row],[Std. Price ($)]]</f>
        <v>345.99998294377616</v>
      </c>
      <c r="E301" s="22">
        <v>252</v>
      </c>
      <c r="F301" s="22">
        <f t="shared" si="29"/>
        <v>554.4</v>
      </c>
      <c r="G301" s="22">
        <f t="shared" si="31"/>
        <v>554.4</v>
      </c>
      <c r="H301" s="22">
        <f t="shared" si="31"/>
        <v>554.4</v>
      </c>
      <c r="I301" s="22">
        <f t="shared" si="31"/>
        <v>554.4</v>
      </c>
      <c r="J301" s="22">
        <f t="shared" si="31"/>
        <v>554.4</v>
      </c>
      <c r="K301" s="22">
        <f t="shared" si="31"/>
        <v>554.4</v>
      </c>
      <c r="L301" s="22">
        <f t="shared" si="31"/>
        <v>554.4</v>
      </c>
      <c r="M301" s="22">
        <f t="shared" si="31"/>
        <v>554.4</v>
      </c>
      <c r="N301" s="22">
        <f t="shared" si="31"/>
        <v>554.4</v>
      </c>
      <c r="O301" s="22">
        <f t="shared" si="31"/>
        <v>554.4</v>
      </c>
      <c r="P301" s="22">
        <f t="shared" si="31"/>
        <v>554.4</v>
      </c>
      <c r="Q301" s="22">
        <f t="shared" si="31"/>
        <v>554.4</v>
      </c>
      <c r="R301" s="42">
        <f>SUM(Table1[[#This Row],[Oct]:[September]])</f>
        <v>6652.7999999999984</v>
      </c>
      <c r="S301" s="38">
        <f t="shared" si="26"/>
        <v>6306.8000170562218</v>
      </c>
      <c r="T301" s="37">
        <f>Table1[[#This Row],[Annual Demand]]/365</f>
        <v>18.226849315068488</v>
      </c>
      <c r="U301" s="37">
        <f>Table1[[#This Row],[Daily Demand]]*Table1[[#This Row],[Lead Time (days)]]</f>
        <v>419.21753424657521</v>
      </c>
      <c r="V301" s="37">
        <f>T301*AB301*SQRT(Table1[[#This Row],[Lead Time (days)]])</f>
        <v>134.61586371444949</v>
      </c>
      <c r="W301" s="37">
        <f t="shared" si="27"/>
        <v>0.95</v>
      </c>
      <c r="X301" s="37">
        <f>Table1[[#This Row],[Demand during Lead Time]]+NORMSINV(W301)*V301</f>
        <v>640.64092592249244</v>
      </c>
      <c r="Y301" s="43">
        <f t="shared" si="28"/>
        <v>90041.851507672982</v>
      </c>
      <c r="Z301" s="27">
        <v>1.2</v>
      </c>
      <c r="AA301" s="22">
        <v>0.82</v>
      </c>
      <c r="AB301" s="22">
        <v>1.54</v>
      </c>
      <c r="AC301" s="22">
        <v>23</v>
      </c>
    </row>
    <row r="302" spans="1:29" x14ac:dyDescent="0.2">
      <c r="A302" s="25">
        <v>57080.215839971061</v>
      </c>
      <c r="B302" s="26">
        <v>5.2377820000000002</v>
      </c>
      <c r="C302" s="26">
        <v>1366.2594104544</v>
      </c>
      <c r="D302" s="26">
        <f>C302/Table1[[#This Row],[Std. Price ($)]]</f>
        <v>260.84694064289044</v>
      </c>
      <c r="E302" s="22">
        <v>220</v>
      </c>
      <c r="F302" s="22">
        <f t="shared" si="29"/>
        <v>264</v>
      </c>
      <c r="G302" s="22">
        <f t="shared" si="31"/>
        <v>264</v>
      </c>
      <c r="H302" s="22">
        <f t="shared" si="31"/>
        <v>264</v>
      </c>
      <c r="I302" s="22">
        <f t="shared" si="31"/>
        <v>264</v>
      </c>
      <c r="J302" s="22">
        <f t="shared" si="31"/>
        <v>264</v>
      </c>
      <c r="K302" s="22">
        <f t="shared" si="31"/>
        <v>264</v>
      </c>
      <c r="L302" s="22">
        <f t="shared" si="31"/>
        <v>264</v>
      </c>
      <c r="M302" s="22">
        <f t="shared" si="31"/>
        <v>264</v>
      </c>
      <c r="N302" s="22">
        <f t="shared" si="31"/>
        <v>264</v>
      </c>
      <c r="O302" s="22">
        <f t="shared" si="31"/>
        <v>264</v>
      </c>
      <c r="P302" s="22">
        <f t="shared" si="31"/>
        <v>264</v>
      </c>
      <c r="Q302" s="22">
        <f t="shared" si="31"/>
        <v>264</v>
      </c>
      <c r="R302" s="42">
        <f>SUM(Table1[[#This Row],[Oct]:[September]])</f>
        <v>3168</v>
      </c>
      <c r="S302" s="38">
        <f t="shared" si="26"/>
        <v>2907.1530593571097</v>
      </c>
      <c r="T302" s="37">
        <f>Table1[[#This Row],[Annual Demand]]/365</f>
        <v>8.6794520547945204</v>
      </c>
      <c r="U302" s="37">
        <f>Table1[[#This Row],[Daily Demand]]*Table1[[#This Row],[Lead Time (days)]]</f>
        <v>182.26849315068492</v>
      </c>
      <c r="V302" s="37">
        <f>T302*AB302*SQRT(Table1[[#This Row],[Lead Time (days)]])</f>
        <v>63.63879365093743</v>
      </c>
      <c r="W302" s="37">
        <f t="shared" si="27"/>
        <v>0.95</v>
      </c>
      <c r="X302" s="37">
        <f>Table1[[#This Row],[Demand during Lead Time]]+NORMSINV(W302)*V302</f>
        <v>286.9449937022456</v>
      </c>
      <c r="Y302" s="43">
        <f t="shared" si="28"/>
        <v>1502.9553230037354</v>
      </c>
      <c r="Z302" s="27">
        <v>0.2</v>
      </c>
      <c r="AA302" s="22">
        <v>1</v>
      </c>
      <c r="AB302" s="22">
        <v>1.6</v>
      </c>
      <c r="AC302" s="22">
        <v>21</v>
      </c>
    </row>
    <row r="303" spans="1:29" x14ac:dyDescent="0.2">
      <c r="A303" s="25">
        <v>12710.548773965547</v>
      </c>
      <c r="B303" s="26">
        <v>87.555160000000015</v>
      </c>
      <c r="C303" s="26">
        <v>42771.831021464182</v>
      </c>
      <c r="D303" s="26">
        <f>C303/Table1[[#This Row],[Std. Price ($)]]</f>
        <v>488.51296738495108</v>
      </c>
      <c r="E303" s="22">
        <v>252</v>
      </c>
      <c r="F303" s="22">
        <f t="shared" si="29"/>
        <v>378</v>
      </c>
      <c r="G303" s="22">
        <f t="shared" si="31"/>
        <v>378</v>
      </c>
      <c r="H303" s="22">
        <f t="shared" si="31"/>
        <v>378</v>
      </c>
      <c r="I303" s="22">
        <f t="shared" si="31"/>
        <v>378</v>
      </c>
      <c r="J303" s="22">
        <f t="shared" si="31"/>
        <v>378</v>
      </c>
      <c r="K303" s="22">
        <f t="shared" si="31"/>
        <v>378</v>
      </c>
      <c r="L303" s="22">
        <f t="shared" si="31"/>
        <v>378</v>
      </c>
      <c r="M303" s="22">
        <f t="shared" si="31"/>
        <v>378</v>
      </c>
      <c r="N303" s="22">
        <f t="shared" si="31"/>
        <v>378</v>
      </c>
      <c r="O303" s="22">
        <f t="shared" si="31"/>
        <v>378</v>
      </c>
      <c r="P303" s="22">
        <f t="shared" si="31"/>
        <v>378</v>
      </c>
      <c r="Q303" s="22">
        <f t="shared" si="31"/>
        <v>378</v>
      </c>
      <c r="R303" s="42">
        <f>SUM(Table1[[#This Row],[Oct]:[September]])</f>
        <v>4536</v>
      </c>
      <c r="S303" s="38">
        <f t="shared" si="26"/>
        <v>4047.487032615049</v>
      </c>
      <c r="T303" s="37">
        <f>Table1[[#This Row],[Annual Demand]]/365</f>
        <v>12.427397260273972</v>
      </c>
      <c r="U303" s="37">
        <f>Table1[[#This Row],[Daily Demand]]*Table1[[#This Row],[Lead Time (days)]]</f>
        <v>385.24931506849316</v>
      </c>
      <c r="V303" s="37">
        <f>T303*AB303*SQRT(Table1[[#This Row],[Lead Time (days)]])</f>
        <v>112.0923677333455</v>
      </c>
      <c r="W303" s="37">
        <f t="shared" si="27"/>
        <v>0.95</v>
      </c>
      <c r="X303" s="37">
        <f>Table1[[#This Row],[Demand during Lead Time]]+NORMSINV(W303)*V303</f>
        <v>569.62485268826458</v>
      </c>
      <c r="Y303" s="43">
        <f t="shared" si="28"/>
        <v>49873.595117097444</v>
      </c>
      <c r="Z303" s="27">
        <v>0.5</v>
      </c>
      <c r="AA303" s="22">
        <v>1</v>
      </c>
      <c r="AB303" s="22">
        <v>1.62</v>
      </c>
      <c r="AC303" s="22">
        <v>31</v>
      </c>
    </row>
    <row r="304" spans="1:29" x14ac:dyDescent="0.2">
      <c r="A304" s="25">
        <v>7484.9624092659715</v>
      </c>
      <c r="B304" s="26">
        <v>61.111820000000002</v>
      </c>
      <c r="C304" s="26">
        <v>12702.014032463947</v>
      </c>
      <c r="D304" s="26">
        <f>C304/Table1[[#This Row],[Std. Price ($)]]</f>
        <v>207.84872766780546</v>
      </c>
      <c r="E304" s="22">
        <v>566</v>
      </c>
      <c r="F304" s="22">
        <f t="shared" si="29"/>
        <v>679.2</v>
      </c>
      <c r="G304" s="22">
        <f t="shared" si="31"/>
        <v>679.2</v>
      </c>
      <c r="H304" s="22">
        <f t="shared" si="31"/>
        <v>679.2</v>
      </c>
      <c r="I304" s="22">
        <f t="shared" si="31"/>
        <v>679.2</v>
      </c>
      <c r="J304" s="22">
        <f t="shared" si="31"/>
        <v>679.2</v>
      </c>
      <c r="K304" s="22">
        <f t="shared" si="31"/>
        <v>679.2</v>
      </c>
      <c r="L304" s="22">
        <f t="shared" si="31"/>
        <v>679.2</v>
      </c>
      <c r="M304" s="22">
        <f t="shared" si="31"/>
        <v>679.2</v>
      </c>
      <c r="N304" s="22">
        <f t="shared" si="31"/>
        <v>679.2</v>
      </c>
      <c r="O304" s="22">
        <f t="shared" si="31"/>
        <v>679.2</v>
      </c>
      <c r="P304" s="22">
        <f t="shared" si="31"/>
        <v>679.2</v>
      </c>
      <c r="Q304" s="22">
        <f t="shared" si="31"/>
        <v>679.2</v>
      </c>
      <c r="R304" s="42">
        <f>SUM(Table1[[#This Row],[Oct]:[September]])</f>
        <v>8150.3999999999987</v>
      </c>
      <c r="S304" s="38">
        <f t="shared" si="26"/>
        <v>7942.5512723321935</v>
      </c>
      <c r="T304" s="37">
        <f>Table1[[#This Row],[Annual Demand]]/365</f>
        <v>22.329863013698628</v>
      </c>
      <c r="U304" s="37">
        <f>Table1[[#This Row],[Daily Demand]]*Table1[[#This Row],[Lead Time (days)]]</f>
        <v>290.28821917808216</v>
      </c>
      <c r="V304" s="37">
        <f>T304*AB304*SQRT(Table1[[#This Row],[Lead Time (days)]])</f>
        <v>57.968255570383612</v>
      </c>
      <c r="W304" s="37">
        <f t="shared" si="27"/>
        <v>0.8</v>
      </c>
      <c r="X304" s="37">
        <f>Table1[[#This Row],[Demand during Lead Time]]+NORMSINV(W304)*V304</f>
        <v>339.0755339392984</v>
      </c>
      <c r="Y304" s="43">
        <f t="shared" si="28"/>
        <v>20721.522996502295</v>
      </c>
      <c r="Z304" s="27">
        <v>0.2</v>
      </c>
      <c r="AA304" s="22">
        <v>1</v>
      </c>
      <c r="AB304" s="22">
        <v>0.72</v>
      </c>
      <c r="AC304" s="22">
        <v>13</v>
      </c>
    </row>
    <row r="305" spans="1:29" x14ac:dyDescent="0.2">
      <c r="A305" s="25">
        <v>58765.315065684073</v>
      </c>
      <c r="B305" s="26">
        <v>5.5301400000000003</v>
      </c>
      <c r="C305" s="26">
        <v>1291.216771053</v>
      </c>
      <c r="D305" s="26">
        <f>C305/Table1[[#This Row],[Std. Price ($)]]</f>
        <v>233.48717592194771</v>
      </c>
      <c r="E305" s="22">
        <v>204</v>
      </c>
      <c r="F305" s="22">
        <f t="shared" si="29"/>
        <v>448.79999999999995</v>
      </c>
      <c r="G305" s="22">
        <f t="shared" si="31"/>
        <v>448.79999999999995</v>
      </c>
      <c r="H305" s="22">
        <f t="shared" si="31"/>
        <v>448.79999999999995</v>
      </c>
      <c r="I305" s="22">
        <f t="shared" si="31"/>
        <v>448.79999999999995</v>
      </c>
      <c r="J305" s="22">
        <f t="shared" si="31"/>
        <v>448.79999999999995</v>
      </c>
      <c r="K305" s="22">
        <f t="shared" si="31"/>
        <v>448.79999999999995</v>
      </c>
      <c r="L305" s="22">
        <f t="shared" si="31"/>
        <v>448.79999999999995</v>
      </c>
      <c r="M305" s="22">
        <f t="shared" si="31"/>
        <v>448.79999999999995</v>
      </c>
      <c r="N305" s="22">
        <f t="shared" si="31"/>
        <v>448.79999999999995</v>
      </c>
      <c r="O305" s="22">
        <f t="shared" si="31"/>
        <v>448.79999999999995</v>
      </c>
      <c r="P305" s="22">
        <f t="shared" si="31"/>
        <v>448.79999999999995</v>
      </c>
      <c r="Q305" s="22">
        <f t="shared" si="31"/>
        <v>448.79999999999995</v>
      </c>
      <c r="R305" s="42">
        <f>SUM(Table1[[#This Row],[Oct]:[September]])</f>
        <v>5385.6000000000013</v>
      </c>
      <c r="S305" s="38">
        <f t="shared" si="26"/>
        <v>5152.1128240780536</v>
      </c>
      <c r="T305" s="37">
        <f>Table1[[#This Row],[Annual Demand]]/365</f>
        <v>14.755068493150688</v>
      </c>
      <c r="U305" s="37">
        <f>Table1[[#This Row],[Daily Demand]]*Table1[[#This Row],[Lead Time (days)]]</f>
        <v>368.87671232876721</v>
      </c>
      <c r="V305" s="37">
        <f>T305*AB305*SQRT(Table1[[#This Row],[Lead Time (days)]])</f>
        <v>93.694684931506885</v>
      </c>
      <c r="W305" s="37">
        <f t="shared" si="27"/>
        <v>0.8</v>
      </c>
      <c r="X305" s="37">
        <f>Table1[[#This Row],[Demand during Lead Time]]+NORMSINV(W305)*V305</f>
        <v>447.73214864004763</v>
      </c>
      <c r="Y305" s="43">
        <f t="shared" si="28"/>
        <v>2476.0214644802732</v>
      </c>
      <c r="Z305" s="27">
        <v>1.2</v>
      </c>
      <c r="AA305" s="22">
        <v>1</v>
      </c>
      <c r="AB305" s="22">
        <v>1.27</v>
      </c>
      <c r="AC305" s="22">
        <v>25</v>
      </c>
    </row>
    <row r="306" spans="1:29" x14ac:dyDescent="0.2">
      <c r="A306" s="25">
        <v>39833.665689295594</v>
      </c>
      <c r="B306" s="26">
        <v>9.9880000000000013</v>
      </c>
      <c r="C306" s="26">
        <v>3127.2345456000007</v>
      </c>
      <c r="D306" s="26">
        <f>C306/Table1[[#This Row],[Std. Price ($)]]</f>
        <v>313.09917356828197</v>
      </c>
      <c r="E306" s="22">
        <v>300</v>
      </c>
      <c r="F306" s="22">
        <f t="shared" si="29"/>
        <v>750</v>
      </c>
      <c r="G306" s="22">
        <f t="shared" si="31"/>
        <v>750</v>
      </c>
      <c r="H306" s="22">
        <f t="shared" si="31"/>
        <v>750</v>
      </c>
      <c r="I306" s="22">
        <f t="shared" si="31"/>
        <v>750</v>
      </c>
      <c r="J306" s="22">
        <f t="shared" si="31"/>
        <v>750</v>
      </c>
      <c r="K306" s="22">
        <f t="shared" si="31"/>
        <v>750</v>
      </c>
      <c r="L306" s="22">
        <f t="shared" si="31"/>
        <v>750</v>
      </c>
      <c r="M306" s="22">
        <f t="shared" si="31"/>
        <v>750</v>
      </c>
      <c r="N306" s="22">
        <f t="shared" si="31"/>
        <v>750</v>
      </c>
      <c r="O306" s="22">
        <f t="shared" si="31"/>
        <v>750</v>
      </c>
      <c r="P306" s="22">
        <f t="shared" si="31"/>
        <v>750</v>
      </c>
      <c r="Q306" s="22">
        <f t="shared" si="31"/>
        <v>750</v>
      </c>
      <c r="R306" s="42">
        <f>SUM(Table1[[#This Row],[Oct]:[September]])</f>
        <v>9000</v>
      </c>
      <c r="S306" s="38">
        <f t="shared" si="26"/>
        <v>8686.9008264317181</v>
      </c>
      <c r="T306" s="37">
        <f>Table1[[#This Row],[Annual Demand]]/365</f>
        <v>24.657534246575342</v>
      </c>
      <c r="U306" s="37">
        <f>Table1[[#This Row],[Daily Demand]]*Table1[[#This Row],[Lead Time (days)]]</f>
        <v>813.69863013698625</v>
      </c>
      <c r="V306" s="37">
        <f>T306*AB306*SQRT(Table1[[#This Row],[Lead Time (days)]])</f>
        <v>101.98566013579843</v>
      </c>
      <c r="W306" s="37">
        <f t="shared" si="27"/>
        <v>0.8</v>
      </c>
      <c r="X306" s="37">
        <f>Table1[[#This Row],[Demand during Lead Time]]+NORMSINV(W306)*V306</f>
        <v>899.53192722722497</v>
      </c>
      <c r="Y306" s="43">
        <f t="shared" si="28"/>
        <v>8984.5248891455249</v>
      </c>
      <c r="Z306" s="27">
        <v>1.5</v>
      </c>
      <c r="AA306" s="22">
        <v>1</v>
      </c>
      <c r="AB306" s="22">
        <v>0.72</v>
      </c>
      <c r="AC306" s="22">
        <v>33</v>
      </c>
    </row>
    <row r="307" spans="1:29" x14ac:dyDescent="0.2">
      <c r="A307" s="25">
        <v>86550.049538601947</v>
      </c>
      <c r="B307" s="26">
        <v>11.990000000000002</v>
      </c>
      <c r="C307" s="26">
        <v>7299.5377835846593</v>
      </c>
      <c r="D307" s="26">
        <f>C307/Table1[[#This Row],[Std. Price ($)]]</f>
        <v>608.80215042407485</v>
      </c>
      <c r="E307" s="22">
        <v>712</v>
      </c>
      <c r="F307" s="22">
        <f t="shared" si="29"/>
        <v>284.8</v>
      </c>
      <c r="G307" s="22">
        <f t="shared" si="31"/>
        <v>284.8</v>
      </c>
      <c r="H307" s="22">
        <f t="shared" si="31"/>
        <v>284.8</v>
      </c>
      <c r="I307" s="22">
        <f t="shared" si="31"/>
        <v>284.8</v>
      </c>
      <c r="J307" s="22">
        <f t="shared" si="31"/>
        <v>284.8</v>
      </c>
      <c r="K307" s="22">
        <f t="shared" si="31"/>
        <v>284.8</v>
      </c>
      <c r="L307" s="22">
        <f t="shared" si="31"/>
        <v>284.8</v>
      </c>
      <c r="M307" s="22">
        <f t="shared" si="31"/>
        <v>284.8</v>
      </c>
      <c r="N307" s="22">
        <f t="shared" si="31"/>
        <v>284.8</v>
      </c>
      <c r="O307" s="22">
        <f t="shared" si="31"/>
        <v>284.8</v>
      </c>
      <c r="P307" s="22">
        <f t="shared" si="31"/>
        <v>284.8</v>
      </c>
      <c r="Q307" s="22">
        <f t="shared" si="31"/>
        <v>284.8</v>
      </c>
      <c r="R307" s="42">
        <f>SUM(Table1[[#This Row],[Oct]:[September]])</f>
        <v>3417.6000000000008</v>
      </c>
      <c r="S307" s="38">
        <f t="shared" si="26"/>
        <v>2808.7978495759262</v>
      </c>
      <c r="T307" s="37">
        <f>Table1[[#This Row],[Annual Demand]]/365</f>
        <v>9.3632876712328788</v>
      </c>
      <c r="U307" s="37">
        <f>Table1[[#This Row],[Daily Demand]]*Table1[[#This Row],[Lead Time (days)]]</f>
        <v>205.99232876712333</v>
      </c>
      <c r="V307" s="37">
        <f>T307*AB307*SQRT(Table1[[#This Row],[Lead Time (days)]])</f>
        <v>38.647586610081781</v>
      </c>
      <c r="W307" s="37">
        <f t="shared" si="27"/>
        <v>0.8</v>
      </c>
      <c r="X307" s="37">
        <f>Table1[[#This Row],[Demand during Lead Time]]+NORMSINV(W307)*V307</f>
        <v>238.51895828451643</v>
      </c>
      <c r="Y307" s="43">
        <f t="shared" si="28"/>
        <v>2859.8423098313524</v>
      </c>
      <c r="Z307" s="27">
        <v>-0.6</v>
      </c>
      <c r="AA307" s="22">
        <v>0.71</v>
      </c>
      <c r="AB307" s="22">
        <v>0.88</v>
      </c>
      <c r="AC307" s="22">
        <v>22</v>
      </c>
    </row>
    <row r="308" spans="1:29" x14ac:dyDescent="0.2">
      <c r="A308" s="25">
        <v>44208.909703113299</v>
      </c>
      <c r="B308" s="26">
        <v>37.729999999999997</v>
      </c>
      <c r="C308" s="26">
        <v>10297.903364437852</v>
      </c>
      <c r="D308" s="26">
        <f>C308/Table1[[#This Row],[Std. Price ($)]]</f>
        <v>272.93674435297783</v>
      </c>
      <c r="E308" s="22">
        <v>462</v>
      </c>
      <c r="F308" s="22">
        <f t="shared" si="29"/>
        <v>415.8</v>
      </c>
      <c r="G308" s="22">
        <f t="shared" si="31"/>
        <v>415.8</v>
      </c>
      <c r="H308" s="22">
        <f t="shared" si="31"/>
        <v>415.8</v>
      </c>
      <c r="I308" s="22">
        <f t="shared" si="31"/>
        <v>415.8</v>
      </c>
      <c r="J308" s="22">
        <f t="shared" si="31"/>
        <v>415.8</v>
      </c>
      <c r="K308" s="22">
        <f t="shared" si="31"/>
        <v>415.8</v>
      </c>
      <c r="L308" s="22">
        <f t="shared" si="31"/>
        <v>415.8</v>
      </c>
      <c r="M308" s="22">
        <f t="shared" si="31"/>
        <v>415.8</v>
      </c>
      <c r="N308" s="22">
        <f t="shared" si="31"/>
        <v>415.8</v>
      </c>
      <c r="O308" s="22">
        <f t="shared" si="31"/>
        <v>415.8</v>
      </c>
      <c r="P308" s="22">
        <f t="shared" si="31"/>
        <v>415.8</v>
      </c>
      <c r="Q308" s="22">
        <f t="shared" si="31"/>
        <v>415.8</v>
      </c>
      <c r="R308" s="42">
        <f>SUM(Table1[[#This Row],[Oct]:[September]])</f>
        <v>4989.6000000000013</v>
      </c>
      <c r="S308" s="38">
        <f t="shared" si="26"/>
        <v>4716.6632556470231</v>
      </c>
      <c r="T308" s="37">
        <f>Table1[[#This Row],[Annual Demand]]/365</f>
        <v>13.670136986301374</v>
      </c>
      <c r="U308" s="37">
        <f>Table1[[#This Row],[Daily Demand]]*Table1[[#This Row],[Lead Time (days)]]</f>
        <v>451.11452054794535</v>
      </c>
      <c r="V308" s="37">
        <f>T308*AB308*SQRT(Table1[[#This Row],[Lead Time (days)]])</f>
        <v>25.914556240506389</v>
      </c>
      <c r="W308" s="37">
        <f t="shared" si="27"/>
        <v>0.8</v>
      </c>
      <c r="X308" s="37">
        <f>Table1[[#This Row],[Demand during Lead Time]]+NORMSINV(W308)*V308</f>
        <v>472.92476133857502</v>
      </c>
      <c r="Y308" s="43">
        <f t="shared" si="28"/>
        <v>17843.451245304434</v>
      </c>
      <c r="Z308" s="27">
        <v>-0.1</v>
      </c>
      <c r="AA308" s="22">
        <v>0.71</v>
      </c>
      <c r="AB308" s="22">
        <v>0.33</v>
      </c>
      <c r="AC308" s="22">
        <v>33</v>
      </c>
    </row>
    <row r="309" spans="1:29" x14ac:dyDescent="0.2">
      <c r="A309" s="25">
        <v>53493.122481015278</v>
      </c>
      <c r="B309" s="26">
        <v>11.532180000000002</v>
      </c>
      <c r="C309" s="26">
        <v>2565.1421489925006</v>
      </c>
      <c r="D309" s="26">
        <f>C309/Table1[[#This Row],[Std. Price ($)]]</f>
        <v>222.43341232902193</v>
      </c>
      <c r="E309" s="22">
        <v>486</v>
      </c>
      <c r="F309" s="22">
        <f t="shared" si="29"/>
        <v>874.8</v>
      </c>
      <c r="G309" s="22">
        <f t="shared" si="31"/>
        <v>874.8</v>
      </c>
      <c r="H309" s="22">
        <f t="shared" si="31"/>
        <v>874.8</v>
      </c>
      <c r="I309" s="22">
        <f t="shared" si="31"/>
        <v>874.8</v>
      </c>
      <c r="J309" s="22">
        <f t="shared" si="31"/>
        <v>874.8</v>
      </c>
      <c r="K309" s="22">
        <f t="shared" si="31"/>
        <v>874.8</v>
      </c>
      <c r="L309" s="22">
        <f t="shared" si="31"/>
        <v>874.8</v>
      </c>
      <c r="M309" s="22">
        <f t="shared" si="31"/>
        <v>874.8</v>
      </c>
      <c r="N309" s="22">
        <f t="shared" si="31"/>
        <v>874.8</v>
      </c>
      <c r="O309" s="22">
        <f t="shared" si="31"/>
        <v>874.8</v>
      </c>
      <c r="P309" s="22">
        <f t="shared" si="31"/>
        <v>874.8</v>
      </c>
      <c r="Q309" s="22">
        <f t="shared" si="31"/>
        <v>874.8</v>
      </c>
      <c r="R309" s="42">
        <f>SUM(Table1[[#This Row],[Oct]:[September]])</f>
        <v>10497.599999999999</v>
      </c>
      <c r="S309" s="38">
        <f t="shared" si="26"/>
        <v>10275.166587670976</v>
      </c>
      <c r="T309" s="37">
        <f>Table1[[#This Row],[Annual Demand]]/365</f>
        <v>28.760547945205474</v>
      </c>
      <c r="U309" s="37">
        <f>Table1[[#This Row],[Daily Demand]]*Table1[[#This Row],[Lead Time (days)]]</f>
        <v>1006.6191780821916</v>
      </c>
      <c r="V309" s="37">
        <f>T309*AB309*SQRT(Table1[[#This Row],[Lead Time (days)]])</f>
        <v>42.537424062374328</v>
      </c>
      <c r="W309" s="37">
        <f t="shared" si="27"/>
        <v>0.8</v>
      </c>
      <c r="X309" s="37">
        <f>Table1[[#This Row],[Demand during Lead Time]]+NORMSINV(W309)*V309</f>
        <v>1042.4195773945812</v>
      </c>
      <c r="Y309" s="43">
        <f t="shared" si="28"/>
        <v>12021.370202038244</v>
      </c>
      <c r="Z309" s="27">
        <v>0.8</v>
      </c>
      <c r="AA309" s="22">
        <v>1</v>
      </c>
      <c r="AB309" s="22">
        <v>0.25</v>
      </c>
      <c r="AC309" s="22">
        <v>35</v>
      </c>
    </row>
    <row r="310" spans="1:29" x14ac:dyDescent="0.2">
      <c r="A310" s="25">
        <v>69017.254505096775</v>
      </c>
      <c r="B310" s="26">
        <v>39.93</v>
      </c>
      <c r="C310" s="26">
        <v>6955.5445895833336</v>
      </c>
      <c r="D310" s="26">
        <f>C310/Table1[[#This Row],[Std. Price ($)]]</f>
        <v>174.1934532828283</v>
      </c>
      <c r="E310" s="22">
        <v>470</v>
      </c>
      <c r="F310" s="22">
        <f t="shared" si="29"/>
        <v>141</v>
      </c>
      <c r="G310" s="22">
        <f t="shared" si="31"/>
        <v>141</v>
      </c>
      <c r="H310" s="22">
        <f t="shared" si="31"/>
        <v>141</v>
      </c>
      <c r="I310" s="22">
        <f t="shared" si="31"/>
        <v>141</v>
      </c>
      <c r="J310" s="22">
        <f t="shared" si="31"/>
        <v>141</v>
      </c>
      <c r="K310" s="22">
        <f t="shared" si="31"/>
        <v>141</v>
      </c>
      <c r="L310" s="22">
        <f t="shared" si="31"/>
        <v>141</v>
      </c>
      <c r="M310" s="22">
        <f t="shared" si="31"/>
        <v>141</v>
      </c>
      <c r="N310" s="22">
        <f t="shared" si="31"/>
        <v>141</v>
      </c>
      <c r="O310" s="22">
        <f t="shared" si="31"/>
        <v>141</v>
      </c>
      <c r="P310" s="22">
        <f t="shared" si="31"/>
        <v>141</v>
      </c>
      <c r="Q310" s="22">
        <f t="shared" si="31"/>
        <v>141</v>
      </c>
      <c r="R310" s="42">
        <f>SUM(Table1[[#This Row],[Oct]:[September]])</f>
        <v>1692</v>
      </c>
      <c r="S310" s="38">
        <f t="shared" si="26"/>
        <v>1517.8065467171716</v>
      </c>
      <c r="T310" s="37">
        <f>Table1[[#This Row],[Annual Demand]]/365</f>
        <v>4.6356164383561644</v>
      </c>
      <c r="U310" s="37">
        <f>Table1[[#This Row],[Daily Demand]]*Table1[[#This Row],[Lead Time (days)]]</f>
        <v>162.24657534246575</v>
      </c>
      <c r="V310" s="37">
        <f>T310*AB310*SQRT(Table1[[#This Row],[Lead Time (days)]])</f>
        <v>6.8561691732907883</v>
      </c>
      <c r="W310" s="37">
        <f t="shared" si="27"/>
        <v>0.8</v>
      </c>
      <c r="X310" s="37">
        <f>Table1[[#This Row],[Demand during Lead Time]]+NORMSINV(W310)*V310</f>
        <v>168.01687289967532</v>
      </c>
      <c r="Y310" s="43">
        <f t="shared" si="28"/>
        <v>6708.9137348840359</v>
      </c>
      <c r="Z310" s="27">
        <v>-0.7</v>
      </c>
      <c r="AA310" s="22">
        <v>1</v>
      </c>
      <c r="AB310" s="22">
        <v>0.25</v>
      </c>
      <c r="AC310" s="22">
        <v>35</v>
      </c>
    </row>
    <row r="311" spans="1:29" x14ac:dyDescent="0.2">
      <c r="A311" s="25">
        <v>3478.9385520711203</v>
      </c>
      <c r="B311" s="26">
        <v>6.9962200000000001</v>
      </c>
      <c r="C311" s="26">
        <v>2538.1671534222546</v>
      </c>
      <c r="D311" s="26">
        <f>C311/Table1[[#This Row],[Std. Price ($)]]</f>
        <v>362.79121488779003</v>
      </c>
      <c r="E311" s="22">
        <v>308</v>
      </c>
      <c r="F311" s="22">
        <f t="shared" si="29"/>
        <v>369.6</v>
      </c>
      <c r="G311" s="22">
        <f t="shared" si="31"/>
        <v>369.6</v>
      </c>
      <c r="H311" s="22">
        <f t="shared" si="31"/>
        <v>369.6</v>
      </c>
      <c r="I311" s="22">
        <f t="shared" si="31"/>
        <v>369.6</v>
      </c>
      <c r="J311" s="22">
        <f t="shared" si="31"/>
        <v>369.6</v>
      </c>
      <c r="K311" s="22">
        <f t="shared" si="31"/>
        <v>369.6</v>
      </c>
      <c r="L311" s="22">
        <f t="shared" si="31"/>
        <v>369.6</v>
      </c>
      <c r="M311" s="22">
        <f t="shared" si="31"/>
        <v>369.6</v>
      </c>
      <c r="N311" s="22">
        <f t="shared" si="31"/>
        <v>369.6</v>
      </c>
      <c r="O311" s="22">
        <f t="shared" si="31"/>
        <v>369.6</v>
      </c>
      <c r="P311" s="22">
        <f t="shared" si="31"/>
        <v>369.6</v>
      </c>
      <c r="Q311" s="22">
        <f t="shared" si="31"/>
        <v>369.6</v>
      </c>
      <c r="R311" s="42">
        <f>SUM(Table1[[#This Row],[Oct]:[September]])</f>
        <v>4435.2</v>
      </c>
      <c r="S311" s="38">
        <f t="shared" si="26"/>
        <v>4072.4087851122099</v>
      </c>
      <c r="T311" s="37">
        <f>Table1[[#This Row],[Annual Demand]]/365</f>
        <v>12.151232876712328</v>
      </c>
      <c r="U311" s="37">
        <f>Table1[[#This Row],[Daily Demand]]*Table1[[#This Row],[Lead Time (days)]]</f>
        <v>400.99068493150685</v>
      </c>
      <c r="V311" s="37">
        <f>T311*AB311*SQRT(Table1[[#This Row],[Lead Time (days)]])</f>
        <v>51.65460368478039</v>
      </c>
      <c r="W311" s="37">
        <f t="shared" si="27"/>
        <v>0.8</v>
      </c>
      <c r="X311" s="37">
        <f>Table1[[#This Row],[Demand during Lead Time]]+NORMSINV(W311)*V311</f>
        <v>444.46429620441177</v>
      </c>
      <c r="Y311" s="43">
        <f t="shared" si="28"/>
        <v>3109.5699983912295</v>
      </c>
      <c r="Z311" s="27">
        <v>0.2</v>
      </c>
      <c r="AA311" s="22">
        <v>0.75</v>
      </c>
      <c r="AB311" s="22">
        <v>0.74</v>
      </c>
      <c r="AC311" s="22">
        <v>33</v>
      </c>
    </row>
    <row r="312" spans="1:29" x14ac:dyDescent="0.2">
      <c r="A312" s="25">
        <v>63660.108145157712</v>
      </c>
      <c r="B312" s="26">
        <v>6.9962200000000001</v>
      </c>
      <c r="C312" s="26">
        <v>1433.0873221533002</v>
      </c>
      <c r="D312" s="26">
        <f>C312/Table1[[#This Row],[Std. Price ($)]]</f>
        <v>204.83737248875823</v>
      </c>
      <c r="E312" s="22">
        <v>430</v>
      </c>
      <c r="F312" s="22">
        <f t="shared" si="29"/>
        <v>1075</v>
      </c>
      <c r="G312" s="22">
        <f t="shared" si="31"/>
        <v>1075</v>
      </c>
      <c r="H312" s="22">
        <f t="shared" si="31"/>
        <v>1075</v>
      </c>
      <c r="I312" s="22">
        <f t="shared" si="31"/>
        <v>1075</v>
      </c>
      <c r="J312" s="22">
        <f t="shared" si="31"/>
        <v>1075</v>
      </c>
      <c r="K312" s="22">
        <f t="shared" si="31"/>
        <v>1075</v>
      </c>
      <c r="L312" s="22">
        <f t="shared" si="31"/>
        <v>1075</v>
      </c>
      <c r="M312" s="22">
        <f t="shared" si="31"/>
        <v>1075</v>
      </c>
      <c r="N312" s="22">
        <f t="shared" si="31"/>
        <v>1075</v>
      </c>
      <c r="O312" s="22">
        <f t="shared" si="31"/>
        <v>1075</v>
      </c>
      <c r="P312" s="22">
        <f t="shared" si="31"/>
        <v>1075</v>
      </c>
      <c r="Q312" s="22">
        <f t="shared" si="31"/>
        <v>1075</v>
      </c>
      <c r="R312" s="42">
        <f>SUM(Table1[[#This Row],[Oct]:[September]])</f>
        <v>12900</v>
      </c>
      <c r="S312" s="38">
        <f t="shared" si="26"/>
        <v>12695.162627511241</v>
      </c>
      <c r="T312" s="37">
        <f>Table1[[#This Row],[Annual Demand]]/365</f>
        <v>35.342465753424655</v>
      </c>
      <c r="U312" s="37">
        <f>Table1[[#This Row],[Daily Demand]]*Table1[[#This Row],[Lead Time (days)]]</f>
        <v>1166.3013698630136</v>
      </c>
      <c r="V312" s="37">
        <f>T312*AB312*SQRT(Table1[[#This Row],[Lead Time (days)]])</f>
        <v>62.938372667138559</v>
      </c>
      <c r="W312" s="37">
        <f t="shared" si="27"/>
        <v>0.8</v>
      </c>
      <c r="X312" s="37">
        <f>Table1[[#This Row],[Demand during Lead Time]]+NORMSINV(W312)*V312</f>
        <v>1219.2716407062026</v>
      </c>
      <c r="Y312" s="43">
        <f t="shared" si="28"/>
        <v>8530.2926381415491</v>
      </c>
      <c r="Z312" s="27">
        <v>1.5</v>
      </c>
      <c r="AA312" s="22">
        <v>1</v>
      </c>
      <c r="AB312" s="22">
        <v>0.31</v>
      </c>
      <c r="AC312" s="22">
        <v>33</v>
      </c>
    </row>
    <row r="313" spans="1:29" x14ac:dyDescent="0.2">
      <c r="A313" s="25">
        <v>3317.4635207476431</v>
      </c>
      <c r="B313" s="26">
        <v>10.731710000000001</v>
      </c>
      <c r="C313" s="26">
        <v>16595.764319401631</v>
      </c>
      <c r="D313" s="26">
        <f>C313/Table1[[#This Row],[Std. Price ($)]]</f>
        <v>1546.4231067930114</v>
      </c>
      <c r="E313" s="22">
        <v>616</v>
      </c>
      <c r="F313" s="22">
        <f t="shared" si="29"/>
        <v>246.40000000000003</v>
      </c>
      <c r="G313" s="22">
        <f t="shared" si="31"/>
        <v>246.40000000000003</v>
      </c>
      <c r="H313" s="22">
        <f t="shared" si="31"/>
        <v>246.40000000000003</v>
      </c>
      <c r="I313" s="22">
        <f t="shared" si="31"/>
        <v>246.40000000000003</v>
      </c>
      <c r="J313" s="22">
        <f t="shared" si="31"/>
        <v>246.40000000000003</v>
      </c>
      <c r="K313" s="22">
        <f t="shared" si="31"/>
        <v>246.40000000000003</v>
      </c>
      <c r="L313" s="22">
        <f t="shared" si="31"/>
        <v>246.40000000000003</v>
      </c>
      <c r="M313" s="22">
        <f t="shared" si="31"/>
        <v>246.40000000000003</v>
      </c>
      <c r="N313" s="22">
        <f t="shared" si="31"/>
        <v>246.40000000000003</v>
      </c>
      <c r="O313" s="22">
        <f t="shared" si="31"/>
        <v>246.40000000000003</v>
      </c>
      <c r="P313" s="22">
        <f t="shared" si="31"/>
        <v>246.40000000000003</v>
      </c>
      <c r="Q313" s="22">
        <f t="shared" si="31"/>
        <v>246.40000000000003</v>
      </c>
      <c r="R313" s="42">
        <f>SUM(Table1[[#This Row],[Oct]:[September]])</f>
        <v>2956.8000000000006</v>
      </c>
      <c r="S313" s="38">
        <f t="shared" si="26"/>
        <v>1410.3768932069893</v>
      </c>
      <c r="T313" s="37">
        <f>Table1[[#This Row],[Annual Demand]]/365</f>
        <v>8.1008219178082204</v>
      </c>
      <c r="U313" s="37">
        <f>Table1[[#This Row],[Daily Demand]]*Table1[[#This Row],[Lead Time (days)]]</f>
        <v>307.83123287671236</v>
      </c>
      <c r="V313" s="37">
        <f>T313*AB313*SQRT(Table1[[#This Row],[Lead Time (days)]])</f>
        <v>79.898912105111989</v>
      </c>
      <c r="W313" s="37">
        <f t="shared" si="27"/>
        <v>0.95</v>
      </c>
      <c r="X313" s="37">
        <f>Table1[[#This Row],[Demand during Lead Time]]+NORMSINV(W313)*V313</f>
        <v>439.25324824228267</v>
      </c>
      <c r="Y313" s="43">
        <f t="shared" si="28"/>
        <v>4713.9384766941876</v>
      </c>
      <c r="Z313" s="27">
        <v>-0.6</v>
      </c>
      <c r="AA313" s="22">
        <v>0.71</v>
      </c>
      <c r="AB313" s="22">
        <v>1.6</v>
      </c>
      <c r="AC313" s="22">
        <v>38</v>
      </c>
    </row>
    <row r="314" spans="1:29" x14ac:dyDescent="0.2">
      <c r="A314" s="25">
        <v>89669.535857974945</v>
      </c>
      <c r="B314" s="26">
        <v>7.1830000000000007</v>
      </c>
      <c r="C314" s="26">
        <v>1768.6463728216997</v>
      </c>
      <c r="D314" s="26">
        <f>C314/Table1[[#This Row],[Std. Price ($)]]</f>
        <v>246.22669815142692</v>
      </c>
      <c r="E314" s="22">
        <v>664</v>
      </c>
      <c r="F314" s="22">
        <f t="shared" si="29"/>
        <v>1195.2</v>
      </c>
      <c r="G314" s="22">
        <f t="shared" si="31"/>
        <v>1195.2</v>
      </c>
      <c r="H314" s="22">
        <f t="shared" si="31"/>
        <v>1195.2</v>
      </c>
      <c r="I314" s="22">
        <f t="shared" si="31"/>
        <v>1195.2</v>
      </c>
      <c r="J314" s="22">
        <f t="shared" si="31"/>
        <v>1195.2</v>
      </c>
      <c r="K314" s="22">
        <f t="shared" si="31"/>
        <v>1195.2</v>
      </c>
      <c r="L314" s="22">
        <f t="shared" si="31"/>
        <v>1195.2</v>
      </c>
      <c r="M314" s="22">
        <f t="shared" si="31"/>
        <v>1195.2</v>
      </c>
      <c r="N314" s="22">
        <f t="shared" si="31"/>
        <v>1195.2</v>
      </c>
      <c r="O314" s="22">
        <f t="shared" si="31"/>
        <v>1195.2</v>
      </c>
      <c r="P314" s="22">
        <f t="shared" si="31"/>
        <v>1195.2</v>
      </c>
      <c r="Q314" s="22">
        <f t="shared" si="31"/>
        <v>1195.2</v>
      </c>
      <c r="R314" s="42">
        <f>SUM(Table1[[#This Row],[Oct]:[September]])</f>
        <v>14342.400000000003</v>
      </c>
      <c r="S314" s="38">
        <f t="shared" si="26"/>
        <v>14096.173301848576</v>
      </c>
      <c r="T314" s="37">
        <f>Table1[[#This Row],[Annual Demand]]/365</f>
        <v>39.294246575342477</v>
      </c>
      <c r="U314" s="37">
        <f>Table1[[#This Row],[Daily Demand]]*Table1[[#This Row],[Lead Time (days)]]</f>
        <v>1060.944657534247</v>
      </c>
      <c r="V314" s="37">
        <f>T314*AB314*SQRT(Table1[[#This Row],[Lead Time (days)]])</f>
        <v>51.0447236352244</v>
      </c>
      <c r="W314" s="37">
        <f t="shared" si="27"/>
        <v>0.8</v>
      </c>
      <c r="X314" s="37">
        <f>Table1[[#This Row],[Demand during Lead Time]]+NORMSINV(W314)*V314</f>
        <v>1103.9049808075131</v>
      </c>
      <c r="Y314" s="43">
        <f t="shared" si="28"/>
        <v>7929.3494771403675</v>
      </c>
      <c r="Z314" s="27">
        <v>0.8</v>
      </c>
      <c r="AA314" s="22">
        <v>0.85</v>
      </c>
      <c r="AB314" s="22">
        <v>0.25</v>
      </c>
      <c r="AC314" s="22">
        <v>27</v>
      </c>
    </row>
    <row r="315" spans="1:29" x14ac:dyDescent="0.2">
      <c r="A315" s="25">
        <v>34390.002765268233</v>
      </c>
      <c r="B315" s="26">
        <v>5.4232200000000006</v>
      </c>
      <c r="C315" s="26">
        <v>2554.5425159425604</v>
      </c>
      <c r="D315" s="26">
        <f>C315/Table1[[#This Row],[Std. Price ($)]]</f>
        <v>471.03796562605982</v>
      </c>
      <c r="E315" s="22">
        <v>494</v>
      </c>
      <c r="F315" s="22">
        <f t="shared" si="29"/>
        <v>592.79999999999995</v>
      </c>
      <c r="G315" s="22">
        <f t="shared" si="31"/>
        <v>592.79999999999995</v>
      </c>
      <c r="H315" s="22">
        <f t="shared" si="31"/>
        <v>592.79999999999995</v>
      </c>
      <c r="I315" s="22">
        <f t="shared" si="31"/>
        <v>592.79999999999995</v>
      </c>
      <c r="J315" s="22">
        <f t="shared" si="31"/>
        <v>592.79999999999995</v>
      </c>
      <c r="K315" s="22">
        <f t="shared" si="31"/>
        <v>592.79999999999995</v>
      </c>
      <c r="L315" s="22">
        <f t="shared" si="31"/>
        <v>592.79999999999995</v>
      </c>
      <c r="M315" s="22">
        <f t="shared" si="31"/>
        <v>592.79999999999995</v>
      </c>
      <c r="N315" s="22">
        <f t="shared" si="31"/>
        <v>592.79999999999995</v>
      </c>
      <c r="O315" s="22">
        <f t="shared" si="31"/>
        <v>592.79999999999995</v>
      </c>
      <c r="P315" s="22">
        <f t="shared" si="31"/>
        <v>592.79999999999995</v>
      </c>
      <c r="Q315" s="22">
        <f t="shared" si="31"/>
        <v>592.79999999999995</v>
      </c>
      <c r="R315" s="42">
        <f>SUM(Table1[[#This Row],[Oct]:[September]])</f>
        <v>7113.6000000000013</v>
      </c>
      <c r="S315" s="38">
        <f t="shared" si="26"/>
        <v>6642.5620343739411</v>
      </c>
      <c r="T315" s="37">
        <f>Table1[[#This Row],[Annual Demand]]/365</f>
        <v>19.489315068493156</v>
      </c>
      <c r="U315" s="37">
        <f>Table1[[#This Row],[Daily Demand]]*Table1[[#This Row],[Lead Time (days)]]</f>
        <v>643.14739726027415</v>
      </c>
      <c r="V315" s="37">
        <f>T315*AB315*SQRT(Table1[[#This Row],[Lead Time (days)]])</f>
        <v>62.696251155482855</v>
      </c>
      <c r="W315" s="37">
        <f t="shared" si="27"/>
        <v>0.8</v>
      </c>
      <c r="X315" s="37">
        <f>Table1[[#This Row],[Demand during Lead Time]]+NORMSINV(W315)*V315</f>
        <v>695.91389349814892</v>
      </c>
      <c r="Y315" s="43">
        <f t="shared" si="28"/>
        <v>3774.0941454970316</v>
      </c>
      <c r="Z315" s="27">
        <v>0.2</v>
      </c>
      <c r="AA315" s="22">
        <v>1</v>
      </c>
      <c r="AB315" s="22">
        <v>0.56000000000000005</v>
      </c>
      <c r="AC315" s="22">
        <v>33</v>
      </c>
    </row>
    <row r="316" spans="1:29" x14ac:dyDescent="0.2">
      <c r="A316" s="25">
        <v>7536.7697465477331</v>
      </c>
      <c r="B316" s="26">
        <v>26.346320000000002</v>
      </c>
      <c r="C316" s="26">
        <v>14888.61678697854</v>
      </c>
      <c r="D316" s="26">
        <f>C316/Table1[[#This Row],[Std. Price ($)]]</f>
        <v>565.11181777867034</v>
      </c>
      <c r="E316" s="22">
        <v>946</v>
      </c>
      <c r="F316" s="22">
        <f t="shared" si="29"/>
        <v>2081.1999999999998</v>
      </c>
      <c r="G316" s="22">
        <f t="shared" si="31"/>
        <v>2081.1999999999998</v>
      </c>
      <c r="H316" s="22">
        <f t="shared" si="31"/>
        <v>2081.1999999999998</v>
      </c>
      <c r="I316" s="22">
        <f t="shared" si="31"/>
        <v>2081.1999999999998</v>
      </c>
      <c r="J316" s="22">
        <f t="shared" si="31"/>
        <v>2081.1999999999998</v>
      </c>
      <c r="K316" s="22">
        <f t="shared" si="31"/>
        <v>2081.1999999999998</v>
      </c>
      <c r="L316" s="22">
        <f t="shared" si="31"/>
        <v>2081.1999999999998</v>
      </c>
      <c r="M316" s="22">
        <f t="shared" si="31"/>
        <v>2081.1999999999998</v>
      </c>
      <c r="N316" s="22">
        <f t="shared" si="31"/>
        <v>2081.1999999999998</v>
      </c>
      <c r="O316" s="22">
        <f t="shared" si="31"/>
        <v>2081.1999999999998</v>
      </c>
      <c r="P316" s="22">
        <f t="shared" si="31"/>
        <v>2081.1999999999998</v>
      </c>
      <c r="Q316" s="22">
        <f t="shared" si="31"/>
        <v>2081.1999999999998</v>
      </c>
      <c r="R316" s="42">
        <f>SUM(Table1[[#This Row],[Oct]:[September]])</f>
        <v>24974.400000000005</v>
      </c>
      <c r="S316" s="38">
        <f t="shared" si="26"/>
        <v>24409.288182221335</v>
      </c>
      <c r="T316" s="37">
        <f>Table1[[#This Row],[Annual Demand]]/365</f>
        <v>68.423013698630157</v>
      </c>
      <c r="U316" s="37">
        <f>Table1[[#This Row],[Daily Demand]]*Table1[[#This Row],[Lead Time (days)]]</f>
        <v>1573.7293150684936</v>
      </c>
      <c r="V316" s="37">
        <f>T316*AB316*SQRT(Table1[[#This Row],[Lead Time (days)]])</f>
        <v>203.45005252988807</v>
      </c>
      <c r="W316" s="37">
        <f t="shared" si="27"/>
        <v>0.8</v>
      </c>
      <c r="X316" s="37">
        <f>Table1[[#This Row],[Demand during Lead Time]]+NORMSINV(W316)*V316</f>
        <v>1744.9571992491724</v>
      </c>
      <c r="Y316" s="43">
        <f t="shared" si="28"/>
        <v>45973.200757722458</v>
      </c>
      <c r="Z316" s="27">
        <v>1.2</v>
      </c>
      <c r="AA316" s="22">
        <v>0.85</v>
      </c>
      <c r="AB316" s="22">
        <v>0.62</v>
      </c>
      <c r="AC316" s="22">
        <v>23</v>
      </c>
    </row>
    <row r="317" spans="1:29" x14ac:dyDescent="0.2">
      <c r="A317" s="25">
        <v>96750.545307277687</v>
      </c>
      <c r="B317" s="26">
        <v>7.1489000000000003</v>
      </c>
      <c r="C317" s="26">
        <v>9095.5357157632006</v>
      </c>
      <c r="D317" s="26">
        <f>C317/Table1[[#This Row],[Std. Price ($)]]</f>
        <v>1272.2986355611633</v>
      </c>
      <c r="E317" s="22">
        <v>608</v>
      </c>
      <c r="F317" s="22">
        <f t="shared" si="29"/>
        <v>1337.6</v>
      </c>
      <c r="G317" s="22">
        <f t="shared" si="31"/>
        <v>1337.6</v>
      </c>
      <c r="H317" s="22">
        <f t="shared" si="31"/>
        <v>1337.6</v>
      </c>
      <c r="I317" s="22">
        <f t="shared" si="31"/>
        <v>1337.6</v>
      </c>
      <c r="J317" s="22">
        <f t="shared" si="31"/>
        <v>1337.6</v>
      </c>
      <c r="K317" s="22">
        <f t="shared" si="31"/>
        <v>1337.6</v>
      </c>
      <c r="L317" s="22">
        <f t="shared" si="31"/>
        <v>1337.6</v>
      </c>
      <c r="M317" s="22">
        <f t="shared" si="31"/>
        <v>1337.6</v>
      </c>
      <c r="N317" s="22">
        <f t="shared" si="31"/>
        <v>1337.6</v>
      </c>
      <c r="O317" s="22">
        <f t="shared" si="31"/>
        <v>1337.6</v>
      </c>
      <c r="P317" s="22">
        <f t="shared" si="31"/>
        <v>1337.6</v>
      </c>
      <c r="Q317" s="22">
        <f t="shared" si="31"/>
        <v>1337.6</v>
      </c>
      <c r="R317" s="42">
        <f>SUM(Table1[[#This Row],[Oct]:[September]])</f>
        <v>16051.200000000003</v>
      </c>
      <c r="S317" s="38">
        <f t="shared" si="26"/>
        <v>14778.90136443884</v>
      </c>
      <c r="T317" s="37">
        <f>Table1[[#This Row],[Annual Demand]]/365</f>
        <v>43.975890410958911</v>
      </c>
      <c r="U317" s="37">
        <f>Table1[[#This Row],[Daily Demand]]*Table1[[#This Row],[Lead Time (days)]]</f>
        <v>2022.89095890411</v>
      </c>
      <c r="V317" s="37">
        <f>T317*AB317*SQRT(Table1[[#This Row],[Lead Time (days)]])</f>
        <v>310.18936007163273</v>
      </c>
      <c r="W317" s="37">
        <f t="shared" si="27"/>
        <v>0.8</v>
      </c>
      <c r="X317" s="37">
        <f>Table1[[#This Row],[Demand during Lead Time]]+NORMSINV(W317)*V317</f>
        <v>2283.9529107687904</v>
      </c>
      <c r="Y317" s="43">
        <f t="shared" si="28"/>
        <v>16327.750963795006</v>
      </c>
      <c r="Z317" s="27">
        <v>1.2</v>
      </c>
      <c r="AA317" s="22">
        <v>1</v>
      </c>
      <c r="AB317" s="22">
        <v>1.04</v>
      </c>
      <c r="AC317" s="22">
        <v>46</v>
      </c>
    </row>
    <row r="318" spans="1:29" x14ac:dyDescent="0.2">
      <c r="A318" s="25">
        <v>98292.196933013736</v>
      </c>
      <c r="B318" s="26">
        <v>82.995000000000005</v>
      </c>
      <c r="C318" s="26">
        <v>8127.2080890000025</v>
      </c>
      <c r="D318" s="26">
        <f>C318/Table1[[#This Row],[Std. Price ($)]]</f>
        <v>97.924068787276369</v>
      </c>
      <c r="E318" s="22">
        <v>648</v>
      </c>
      <c r="F318" s="22">
        <f t="shared" si="29"/>
        <v>1620</v>
      </c>
      <c r="G318" s="22">
        <f t="shared" si="31"/>
        <v>1620</v>
      </c>
      <c r="H318" s="22">
        <f t="shared" si="31"/>
        <v>1620</v>
      </c>
      <c r="I318" s="22">
        <f t="shared" si="31"/>
        <v>1620</v>
      </c>
      <c r="J318" s="22">
        <f t="shared" si="31"/>
        <v>1620</v>
      </c>
      <c r="K318" s="22">
        <f t="shared" si="31"/>
        <v>1620</v>
      </c>
      <c r="L318" s="22">
        <f t="shared" si="31"/>
        <v>1620</v>
      </c>
      <c r="M318" s="22">
        <f t="shared" si="31"/>
        <v>1620</v>
      </c>
      <c r="N318" s="22">
        <f t="shared" si="31"/>
        <v>1620</v>
      </c>
      <c r="O318" s="22">
        <f t="shared" si="31"/>
        <v>1620</v>
      </c>
      <c r="P318" s="22">
        <f t="shared" si="31"/>
        <v>1620</v>
      </c>
      <c r="Q318" s="22">
        <f t="shared" si="31"/>
        <v>1620</v>
      </c>
      <c r="R318" s="42">
        <f>SUM(Table1[[#This Row],[Oct]:[September]])</f>
        <v>19440</v>
      </c>
      <c r="S318" s="38">
        <f t="shared" si="26"/>
        <v>19342.075931212723</v>
      </c>
      <c r="T318" s="37">
        <f>Table1[[#This Row],[Annual Demand]]/365</f>
        <v>53.260273972602739</v>
      </c>
      <c r="U318" s="37">
        <f>Table1[[#This Row],[Daily Demand]]*Table1[[#This Row],[Lead Time (days)]]</f>
        <v>1864.1095890410959</v>
      </c>
      <c r="V318" s="37">
        <f>T318*AB318*SQRT(Table1[[#This Row],[Lead Time (days)]])</f>
        <v>31.509203009166178</v>
      </c>
      <c r="W318" s="37">
        <f t="shared" si="27"/>
        <v>0.8</v>
      </c>
      <c r="X318" s="37">
        <f>Table1[[#This Row],[Demand during Lead Time]]+NORMSINV(W318)*V318</f>
        <v>1890.6284033465697</v>
      </c>
      <c r="Y318" s="43">
        <f t="shared" si="28"/>
        <v>156912.70433574857</v>
      </c>
      <c r="Z318" s="27">
        <v>1.5</v>
      </c>
      <c r="AA318" s="22">
        <v>1</v>
      </c>
      <c r="AB318" s="22">
        <v>0.1</v>
      </c>
      <c r="AC318" s="22">
        <v>35</v>
      </c>
    </row>
    <row r="319" spans="1:29" x14ac:dyDescent="0.2">
      <c r="A319" s="25">
        <v>3093.6134861870746</v>
      </c>
      <c r="B319" s="26">
        <v>6.5620500000000002</v>
      </c>
      <c r="C319" s="26">
        <v>2769.2316223146668</v>
      </c>
      <c r="D319" s="26">
        <f>C319/Table1[[#This Row],[Std. Price ($)]]</f>
        <v>422.00708960075991</v>
      </c>
      <c r="E319" s="22">
        <v>688</v>
      </c>
      <c r="F319" s="22">
        <f t="shared" si="29"/>
        <v>1238.4000000000001</v>
      </c>
      <c r="G319" s="22">
        <f t="shared" si="31"/>
        <v>1238.4000000000001</v>
      </c>
      <c r="H319" s="22">
        <f t="shared" si="31"/>
        <v>1238.4000000000001</v>
      </c>
      <c r="I319" s="22">
        <f t="shared" si="31"/>
        <v>1238.4000000000001</v>
      </c>
      <c r="J319" s="22">
        <f t="shared" si="31"/>
        <v>1238.4000000000001</v>
      </c>
      <c r="K319" s="22">
        <f t="shared" si="31"/>
        <v>1238.4000000000001</v>
      </c>
      <c r="L319" s="22">
        <f t="shared" si="31"/>
        <v>1238.4000000000001</v>
      </c>
      <c r="M319" s="22">
        <f t="shared" si="31"/>
        <v>1238.4000000000001</v>
      </c>
      <c r="N319" s="22">
        <f t="shared" si="31"/>
        <v>1238.4000000000001</v>
      </c>
      <c r="O319" s="22">
        <f t="shared" si="31"/>
        <v>1238.4000000000001</v>
      </c>
      <c r="P319" s="22">
        <f t="shared" si="31"/>
        <v>1238.4000000000001</v>
      </c>
      <c r="Q319" s="22">
        <f t="shared" si="31"/>
        <v>1238.4000000000001</v>
      </c>
      <c r="R319" s="42">
        <f>SUM(Table1[[#This Row],[Oct]:[September]])</f>
        <v>14860.799999999997</v>
      </c>
      <c r="S319" s="38">
        <f t="shared" si="26"/>
        <v>14438.792910399237</v>
      </c>
      <c r="T319" s="37">
        <f>Table1[[#This Row],[Annual Demand]]/365</f>
        <v>40.714520547945199</v>
      </c>
      <c r="U319" s="37">
        <f>Table1[[#This Row],[Daily Demand]]*Table1[[#This Row],[Lead Time (days)]]</f>
        <v>814.29041095890398</v>
      </c>
      <c r="V319" s="37">
        <f>T319*AB319*SQRT(Table1[[#This Row],[Lead Time (days)]])</f>
        <v>116.53175758914234</v>
      </c>
      <c r="W319" s="37">
        <f t="shared" si="27"/>
        <v>0.8</v>
      </c>
      <c r="X319" s="37">
        <f>Table1[[#This Row],[Demand during Lead Time]]+NORMSINV(W319)*V319</f>
        <v>912.36601253149786</v>
      </c>
      <c r="Y319" s="43">
        <f t="shared" si="28"/>
        <v>5986.9913925323153</v>
      </c>
      <c r="Z319" s="27">
        <v>0.8</v>
      </c>
      <c r="AA319" s="22">
        <v>1</v>
      </c>
      <c r="AB319" s="22">
        <v>0.64</v>
      </c>
      <c r="AC319" s="22">
        <v>20</v>
      </c>
    </row>
    <row r="320" spans="1:29" x14ac:dyDescent="0.2">
      <c r="A320" s="25">
        <v>9526.4822479802169</v>
      </c>
      <c r="B320" s="26">
        <v>7.5970399999999998</v>
      </c>
      <c r="C320" s="26">
        <v>2252.4059496027785</v>
      </c>
      <c r="D320" s="26">
        <f>C320/Table1[[#This Row],[Std. Price ($)]]</f>
        <v>296.48467687451671</v>
      </c>
      <c r="E320" s="22">
        <v>526</v>
      </c>
      <c r="F320" s="22">
        <f t="shared" si="29"/>
        <v>1157.1999999999998</v>
      </c>
      <c r="G320" s="22">
        <f t="shared" si="31"/>
        <v>1157.1999999999998</v>
      </c>
      <c r="H320" s="22">
        <f t="shared" si="31"/>
        <v>1157.1999999999998</v>
      </c>
      <c r="I320" s="22">
        <f t="shared" si="31"/>
        <v>1157.1999999999998</v>
      </c>
      <c r="J320" s="22">
        <f t="shared" si="31"/>
        <v>1157.1999999999998</v>
      </c>
      <c r="K320" s="22">
        <f t="shared" si="31"/>
        <v>1157.1999999999998</v>
      </c>
      <c r="L320" s="22">
        <f t="shared" si="31"/>
        <v>1157.1999999999998</v>
      </c>
      <c r="M320" s="22">
        <f t="shared" si="31"/>
        <v>1157.1999999999998</v>
      </c>
      <c r="N320" s="22">
        <f t="shared" si="31"/>
        <v>1157.1999999999998</v>
      </c>
      <c r="O320" s="22">
        <f t="shared" si="31"/>
        <v>1157.1999999999998</v>
      </c>
      <c r="P320" s="22">
        <f t="shared" si="31"/>
        <v>1157.1999999999998</v>
      </c>
      <c r="Q320" s="22">
        <f t="shared" si="31"/>
        <v>1157.1999999999998</v>
      </c>
      <c r="R320" s="42">
        <f>SUM(Table1[[#This Row],[Oct]:[September]])</f>
        <v>13886.400000000001</v>
      </c>
      <c r="S320" s="38">
        <f t="shared" si="26"/>
        <v>13589.915323125484</v>
      </c>
      <c r="T320" s="37">
        <f>Table1[[#This Row],[Annual Demand]]/365</f>
        <v>38.044931506849316</v>
      </c>
      <c r="U320" s="37">
        <f>Table1[[#This Row],[Daily Demand]]*Table1[[#This Row],[Lead Time (days)]]</f>
        <v>532.62904109589044</v>
      </c>
      <c r="V320" s="37">
        <f>T320*AB320*SQRT(Table1[[#This Row],[Lead Time (days)]])</f>
        <v>126.69247811170115</v>
      </c>
      <c r="W320" s="37">
        <f t="shared" si="27"/>
        <v>0.8</v>
      </c>
      <c r="X320" s="37">
        <f>Table1[[#This Row],[Demand during Lead Time]]+NORMSINV(W320)*V320</f>
        <v>639.25612080866983</v>
      </c>
      <c r="Y320" s="43">
        <f t="shared" si="28"/>
        <v>4856.4543200282969</v>
      </c>
      <c r="Z320" s="27">
        <v>1.2</v>
      </c>
      <c r="AA320" s="22">
        <v>0.8</v>
      </c>
      <c r="AB320" s="22">
        <v>0.89</v>
      </c>
      <c r="AC320" s="22">
        <v>14</v>
      </c>
    </row>
    <row r="321" spans="1:29" x14ac:dyDescent="0.2">
      <c r="A321" s="25">
        <v>17766.486260058689</v>
      </c>
      <c r="B321" s="26">
        <v>5.788310000000001</v>
      </c>
      <c r="C321" s="26">
        <v>6789.2469584272685</v>
      </c>
      <c r="D321" s="26">
        <f>C321/Table1[[#This Row],[Std. Price ($)]]</f>
        <v>1172.9238686986819</v>
      </c>
      <c r="E321" s="22">
        <v>574</v>
      </c>
      <c r="F321" s="22">
        <f t="shared" si="29"/>
        <v>861</v>
      </c>
      <c r="G321" s="22">
        <f t="shared" si="31"/>
        <v>861</v>
      </c>
      <c r="H321" s="22">
        <f t="shared" si="31"/>
        <v>861</v>
      </c>
      <c r="I321" s="22">
        <f t="shared" si="31"/>
        <v>861</v>
      </c>
      <c r="J321" s="22">
        <f t="shared" si="31"/>
        <v>861</v>
      </c>
      <c r="K321" s="22">
        <f t="shared" si="31"/>
        <v>861</v>
      </c>
      <c r="L321" s="22">
        <f t="shared" si="31"/>
        <v>861</v>
      </c>
      <c r="M321" s="22">
        <f t="shared" si="31"/>
        <v>861</v>
      </c>
      <c r="N321" s="22">
        <f t="shared" si="31"/>
        <v>861</v>
      </c>
      <c r="O321" s="22">
        <f t="shared" si="31"/>
        <v>861</v>
      </c>
      <c r="P321" s="22">
        <f t="shared" si="31"/>
        <v>861</v>
      </c>
      <c r="Q321" s="22">
        <f t="shared" si="31"/>
        <v>861</v>
      </c>
      <c r="R321" s="42">
        <f>SUM(Table1[[#This Row],[Oct]:[September]])</f>
        <v>10332</v>
      </c>
      <c r="S321" s="38">
        <f t="shared" si="26"/>
        <v>9159.0761313013172</v>
      </c>
      <c r="T321" s="37">
        <f>Table1[[#This Row],[Annual Demand]]/365</f>
        <v>28.306849315068494</v>
      </c>
      <c r="U321" s="37">
        <f>Table1[[#This Row],[Daily Demand]]*Table1[[#This Row],[Lead Time (days)]]</f>
        <v>1981.4794520547946</v>
      </c>
      <c r="V321" s="37">
        <f>T321*AB321*SQRT(Table1[[#This Row],[Lead Time (days)]])</f>
        <v>137.36261393443942</v>
      </c>
      <c r="W321" s="37">
        <f t="shared" si="27"/>
        <v>0.8</v>
      </c>
      <c r="X321" s="37">
        <f>Table1[[#This Row],[Demand during Lead Time]]+NORMSINV(W321)*V321</f>
        <v>2097.0867446410975</v>
      </c>
      <c r="Y321" s="43">
        <f t="shared" si="28"/>
        <v>12138.588174873514</v>
      </c>
      <c r="Z321" s="27">
        <v>0.5</v>
      </c>
      <c r="AA321" s="22">
        <v>1</v>
      </c>
      <c r="AB321" s="22">
        <v>0.57999999999999996</v>
      </c>
      <c r="AC321" s="22">
        <v>70</v>
      </c>
    </row>
    <row r="322" spans="1:29" x14ac:dyDescent="0.2">
      <c r="A322" s="25">
        <v>39095.804324297147</v>
      </c>
      <c r="B322" s="26">
        <v>25.62406</v>
      </c>
      <c r="C322" s="26">
        <v>5583.2027147160015</v>
      </c>
      <c r="D322" s="26">
        <f>C322/Table1[[#This Row],[Std. Price ($)]]</f>
        <v>217.88907435886435</v>
      </c>
      <c r="E322" s="22">
        <v>592</v>
      </c>
      <c r="F322" s="22">
        <f t="shared" si="29"/>
        <v>828.8</v>
      </c>
      <c r="G322" s="22">
        <f t="shared" si="31"/>
        <v>828.8</v>
      </c>
      <c r="H322" s="22">
        <f t="shared" si="31"/>
        <v>828.8</v>
      </c>
      <c r="I322" s="22">
        <f t="shared" si="31"/>
        <v>828.8</v>
      </c>
      <c r="J322" s="22">
        <f t="shared" si="31"/>
        <v>828.8</v>
      </c>
      <c r="K322" s="22">
        <f t="shared" si="31"/>
        <v>828.8</v>
      </c>
      <c r="L322" s="22">
        <f t="shared" si="31"/>
        <v>828.8</v>
      </c>
      <c r="M322" s="22">
        <f t="shared" si="31"/>
        <v>828.8</v>
      </c>
      <c r="N322" s="22">
        <f t="shared" si="31"/>
        <v>828.8</v>
      </c>
      <c r="O322" s="22">
        <f t="shared" si="31"/>
        <v>828.8</v>
      </c>
      <c r="P322" s="22">
        <f t="shared" si="31"/>
        <v>828.8</v>
      </c>
      <c r="Q322" s="22">
        <f t="shared" si="31"/>
        <v>828.8</v>
      </c>
      <c r="R322" s="42">
        <f>SUM(Table1[[#This Row],[Oct]:[September]])</f>
        <v>9945.5999999999985</v>
      </c>
      <c r="S322" s="38">
        <f t="shared" si="26"/>
        <v>9727.710925641135</v>
      </c>
      <c r="T322" s="37">
        <f>Table1[[#This Row],[Annual Demand]]/365</f>
        <v>27.248219178082188</v>
      </c>
      <c r="U322" s="37">
        <f>Table1[[#This Row],[Daily Demand]]*Table1[[#This Row],[Lead Time (days)]]</f>
        <v>899.19123287671221</v>
      </c>
      <c r="V322" s="37">
        <f>T322*AB322*SQRT(Table1[[#This Row],[Lead Time (days)]])</f>
        <v>39.132275518773021</v>
      </c>
      <c r="W322" s="37">
        <f t="shared" si="27"/>
        <v>0.8</v>
      </c>
      <c r="X322" s="37">
        <f>Table1[[#This Row],[Demand during Lead Time]]+NORMSINV(W322)*V322</f>
        <v>932.12578687133714</v>
      </c>
      <c r="Y322" s="43">
        <f t="shared" si="28"/>
        <v>23884.847090338357</v>
      </c>
      <c r="Z322" s="27">
        <v>0.4</v>
      </c>
      <c r="AA322" s="22">
        <v>1</v>
      </c>
      <c r="AB322" s="22">
        <v>0.25</v>
      </c>
      <c r="AC322" s="22">
        <v>33</v>
      </c>
    </row>
    <row r="323" spans="1:29" x14ac:dyDescent="0.2">
      <c r="A323" s="25">
        <v>71657.176380292658</v>
      </c>
      <c r="B323" s="26">
        <v>6.0005000000000006</v>
      </c>
      <c r="C323" s="26">
        <v>2227.1909216223335</v>
      </c>
      <c r="D323" s="26">
        <f>C323/Table1[[#This Row],[Std. Price ($)]]</f>
        <v>371.16755630736327</v>
      </c>
      <c r="E323" s="22">
        <v>364</v>
      </c>
      <c r="F323" s="22">
        <f t="shared" si="29"/>
        <v>436.8</v>
      </c>
      <c r="G323" s="22">
        <f t="shared" si="31"/>
        <v>436.8</v>
      </c>
      <c r="H323" s="22">
        <f t="shared" si="31"/>
        <v>436.8</v>
      </c>
      <c r="I323" s="22">
        <f t="shared" si="31"/>
        <v>436.8</v>
      </c>
      <c r="J323" s="22">
        <f t="shared" si="31"/>
        <v>436.8</v>
      </c>
      <c r="K323" s="22">
        <f t="shared" si="31"/>
        <v>436.8</v>
      </c>
      <c r="L323" s="22">
        <f t="shared" si="31"/>
        <v>436.8</v>
      </c>
      <c r="M323" s="22">
        <f t="shared" si="31"/>
        <v>436.8</v>
      </c>
      <c r="N323" s="22">
        <f t="shared" si="31"/>
        <v>436.8</v>
      </c>
      <c r="O323" s="22">
        <f t="shared" ref="G323:Q346" si="32">$E323+$Z323*$E323</f>
        <v>436.8</v>
      </c>
      <c r="P323" s="22">
        <f t="shared" si="32"/>
        <v>436.8</v>
      </c>
      <c r="Q323" s="22">
        <f t="shared" si="32"/>
        <v>436.8</v>
      </c>
      <c r="R323" s="42">
        <f>SUM(Table1[[#This Row],[Oct]:[September]])</f>
        <v>5241.6000000000013</v>
      </c>
      <c r="S323" s="38">
        <f t="shared" ref="S323:S386" si="33">R323-D323</f>
        <v>4870.4324436926381</v>
      </c>
      <c r="T323" s="37">
        <f>Table1[[#This Row],[Annual Demand]]/365</f>
        <v>14.360547945205482</v>
      </c>
      <c r="U323" s="37">
        <f>Table1[[#This Row],[Daily Demand]]*Table1[[#This Row],[Lead Time (days)]]</f>
        <v>244.12931506849321</v>
      </c>
      <c r="V323" s="37">
        <f>T323*AB323*SQRT(Table1[[#This Row],[Lead Time (days)]])</f>
        <v>82.301977867562115</v>
      </c>
      <c r="W323" s="37">
        <f t="shared" ref="W323:W386" si="34">IF(AB323&gt;1.5,0.95,0.8)</f>
        <v>0.8</v>
      </c>
      <c r="X323" s="37">
        <f>Table1[[#This Row],[Demand during Lead Time]]+NORMSINV(W323)*V323</f>
        <v>313.39640720688158</v>
      </c>
      <c r="Y323" s="43">
        <f t="shared" ref="Y323:Y386" si="35">IF(S323&gt;0,X323*B323,0)</f>
        <v>1880.535141444893</v>
      </c>
      <c r="Z323" s="27">
        <v>0.2</v>
      </c>
      <c r="AA323" s="22">
        <v>1</v>
      </c>
      <c r="AB323" s="22">
        <v>1.39</v>
      </c>
      <c r="AC323" s="22">
        <v>17</v>
      </c>
    </row>
    <row r="324" spans="1:29" x14ac:dyDescent="0.2">
      <c r="A324" s="25">
        <v>52573.895212981879</v>
      </c>
      <c r="B324" s="26">
        <v>6.0390000000000006</v>
      </c>
      <c r="C324" s="26">
        <v>3991.4354332160005</v>
      </c>
      <c r="D324" s="26">
        <f>C324/Table1[[#This Row],[Std. Price ($)]]</f>
        <v>660.94310866302374</v>
      </c>
      <c r="E324" s="22">
        <v>672</v>
      </c>
      <c r="F324" s="22">
        <f t="shared" ref="F324:F387" si="36">$E324+$Z324*$E324</f>
        <v>1209.5999999999999</v>
      </c>
      <c r="G324" s="22">
        <f t="shared" si="32"/>
        <v>1209.5999999999999</v>
      </c>
      <c r="H324" s="22">
        <f t="shared" si="32"/>
        <v>1209.5999999999999</v>
      </c>
      <c r="I324" s="22">
        <f t="shared" si="32"/>
        <v>1209.5999999999999</v>
      </c>
      <c r="J324" s="22">
        <f t="shared" si="32"/>
        <v>1209.5999999999999</v>
      </c>
      <c r="K324" s="22">
        <f t="shared" si="32"/>
        <v>1209.5999999999999</v>
      </c>
      <c r="L324" s="22">
        <f t="shared" si="32"/>
        <v>1209.5999999999999</v>
      </c>
      <c r="M324" s="22">
        <f t="shared" si="32"/>
        <v>1209.5999999999999</v>
      </c>
      <c r="N324" s="22">
        <f t="shared" si="32"/>
        <v>1209.5999999999999</v>
      </c>
      <c r="O324" s="22">
        <f t="shared" si="32"/>
        <v>1209.5999999999999</v>
      </c>
      <c r="P324" s="22">
        <f t="shared" si="32"/>
        <v>1209.5999999999999</v>
      </c>
      <c r="Q324" s="22">
        <f t="shared" si="32"/>
        <v>1209.5999999999999</v>
      </c>
      <c r="R324" s="42">
        <f>SUM(Table1[[#This Row],[Oct]:[September]])</f>
        <v>14515.200000000003</v>
      </c>
      <c r="S324" s="38">
        <f t="shared" si="33"/>
        <v>13854.25689133698</v>
      </c>
      <c r="T324" s="37">
        <f>Table1[[#This Row],[Annual Demand]]/365</f>
        <v>39.767671232876722</v>
      </c>
      <c r="U324" s="37">
        <f>Table1[[#This Row],[Daily Demand]]*Table1[[#This Row],[Lead Time (days)]]</f>
        <v>636.28273972602756</v>
      </c>
      <c r="V324" s="37">
        <f>T324*AB324*SQRT(Table1[[#This Row],[Lead Time (days)]])</f>
        <v>227.47107945205485</v>
      </c>
      <c r="W324" s="37">
        <f t="shared" si="34"/>
        <v>0.8</v>
      </c>
      <c r="X324" s="37">
        <f>Table1[[#This Row],[Demand during Lead Time]]+NORMSINV(W324)*V324</f>
        <v>827.72723021662841</v>
      </c>
      <c r="Y324" s="43">
        <f t="shared" si="35"/>
        <v>4998.6447432782197</v>
      </c>
      <c r="Z324" s="27">
        <v>0.8</v>
      </c>
      <c r="AA324" s="22">
        <v>1</v>
      </c>
      <c r="AB324" s="22">
        <v>1.43</v>
      </c>
      <c r="AC324" s="22">
        <v>16</v>
      </c>
    </row>
    <row r="325" spans="1:29" x14ac:dyDescent="0.2">
      <c r="A325" s="25">
        <v>88828.836790022688</v>
      </c>
      <c r="B325" s="26">
        <v>81.216520000000017</v>
      </c>
      <c r="C325" s="26">
        <v>49626.482058161695</v>
      </c>
      <c r="D325" s="26">
        <f>C325/Table1[[#This Row],[Std. Price ($)]]</f>
        <v>611.0392572614744</v>
      </c>
      <c r="E325" s="22">
        <v>542</v>
      </c>
      <c r="F325" s="22">
        <f t="shared" si="36"/>
        <v>216.8</v>
      </c>
      <c r="G325" s="22">
        <f t="shared" si="32"/>
        <v>216.8</v>
      </c>
      <c r="H325" s="22">
        <f t="shared" si="32"/>
        <v>216.8</v>
      </c>
      <c r="I325" s="22">
        <f t="shared" si="32"/>
        <v>216.8</v>
      </c>
      <c r="J325" s="22">
        <f t="shared" si="32"/>
        <v>216.8</v>
      </c>
      <c r="K325" s="22">
        <f t="shared" si="32"/>
        <v>216.8</v>
      </c>
      <c r="L325" s="22">
        <f t="shared" si="32"/>
        <v>216.8</v>
      </c>
      <c r="M325" s="22">
        <f t="shared" si="32"/>
        <v>216.8</v>
      </c>
      <c r="N325" s="22">
        <f t="shared" si="32"/>
        <v>216.8</v>
      </c>
      <c r="O325" s="22">
        <f t="shared" si="32"/>
        <v>216.8</v>
      </c>
      <c r="P325" s="22">
        <f t="shared" si="32"/>
        <v>216.8</v>
      </c>
      <c r="Q325" s="22">
        <f t="shared" si="32"/>
        <v>216.8</v>
      </c>
      <c r="R325" s="42">
        <f>SUM(Table1[[#This Row],[Oct]:[September]])</f>
        <v>2601.6000000000004</v>
      </c>
      <c r="S325" s="38">
        <f t="shared" si="33"/>
        <v>1990.560742738526</v>
      </c>
      <c r="T325" s="37">
        <f>Table1[[#This Row],[Annual Demand]]/365</f>
        <v>7.1276712328767129</v>
      </c>
      <c r="U325" s="37">
        <f>Table1[[#This Row],[Daily Demand]]*Table1[[#This Row],[Lead Time (days)]]</f>
        <v>235.21315068493152</v>
      </c>
      <c r="V325" s="37">
        <f>T325*AB325*SQRT(Table1[[#This Row],[Lead Time (days)]])</f>
        <v>35.213004372221015</v>
      </c>
      <c r="W325" s="37">
        <f t="shared" si="34"/>
        <v>0.8</v>
      </c>
      <c r="X325" s="37">
        <f>Table1[[#This Row],[Demand during Lead Time]]+NORMSINV(W325)*V325</f>
        <v>264.84916286248858</v>
      </c>
      <c r="Y325" s="43">
        <f t="shared" si="35"/>
        <v>21510.127332604567</v>
      </c>
      <c r="Z325" s="27">
        <v>-0.6</v>
      </c>
      <c r="AA325" s="22">
        <v>0.82</v>
      </c>
      <c r="AB325" s="22">
        <v>0.86</v>
      </c>
      <c r="AC325" s="22">
        <v>33</v>
      </c>
    </row>
    <row r="326" spans="1:29" x14ac:dyDescent="0.2">
      <c r="A326" s="25">
        <v>43048.893021743417</v>
      </c>
      <c r="B326" s="26">
        <v>8.8471899999999994</v>
      </c>
      <c r="C326" s="26">
        <v>24597.0191895608</v>
      </c>
      <c r="D326" s="26">
        <f>C326/Table1[[#This Row],[Std. Price ($)]]</f>
        <v>2780.2069571876268</v>
      </c>
      <c r="E326" s="22">
        <v>972</v>
      </c>
      <c r="F326" s="22">
        <f t="shared" si="36"/>
        <v>1166.4000000000001</v>
      </c>
      <c r="G326" s="22">
        <f t="shared" si="32"/>
        <v>1166.4000000000001</v>
      </c>
      <c r="H326" s="22">
        <f t="shared" si="32"/>
        <v>1166.4000000000001</v>
      </c>
      <c r="I326" s="22">
        <f t="shared" si="32"/>
        <v>1166.4000000000001</v>
      </c>
      <c r="J326" s="22">
        <f t="shared" si="32"/>
        <v>1166.4000000000001</v>
      </c>
      <c r="K326" s="22">
        <f t="shared" si="32"/>
        <v>1166.4000000000001</v>
      </c>
      <c r="L326" s="22">
        <f t="shared" si="32"/>
        <v>1166.4000000000001</v>
      </c>
      <c r="M326" s="22">
        <f t="shared" si="32"/>
        <v>1166.4000000000001</v>
      </c>
      <c r="N326" s="22">
        <f t="shared" si="32"/>
        <v>1166.4000000000001</v>
      </c>
      <c r="O326" s="22">
        <f t="shared" si="32"/>
        <v>1166.4000000000001</v>
      </c>
      <c r="P326" s="22">
        <f t="shared" si="32"/>
        <v>1166.4000000000001</v>
      </c>
      <c r="Q326" s="22">
        <f t="shared" si="32"/>
        <v>1166.4000000000001</v>
      </c>
      <c r="R326" s="42">
        <f>SUM(Table1[[#This Row],[Oct]:[September]])</f>
        <v>13996.799999999997</v>
      </c>
      <c r="S326" s="38">
        <f t="shared" si="33"/>
        <v>11216.59304281237</v>
      </c>
      <c r="T326" s="37">
        <f>Table1[[#This Row],[Annual Demand]]/365</f>
        <v>38.347397260273965</v>
      </c>
      <c r="U326" s="37">
        <f>Table1[[#This Row],[Daily Demand]]*Table1[[#This Row],[Lead Time (days)]]</f>
        <v>2377.5386301369858</v>
      </c>
      <c r="V326" s="37">
        <f>T326*AB326*SQRT(Table1[[#This Row],[Lead Time (days)]])</f>
        <v>323.08404753352409</v>
      </c>
      <c r="W326" s="37">
        <f t="shared" si="34"/>
        <v>0.8</v>
      </c>
      <c r="X326" s="37">
        <f>Table1[[#This Row],[Demand during Lead Time]]+NORMSINV(W326)*V326</f>
        <v>2649.4530247698804</v>
      </c>
      <c r="Y326" s="43">
        <f t="shared" si="35"/>
        <v>23440.214306213835</v>
      </c>
      <c r="Z326" s="27">
        <v>0.2</v>
      </c>
      <c r="AA326" s="22">
        <v>0.82</v>
      </c>
      <c r="AB326" s="22">
        <v>1.07</v>
      </c>
      <c r="AC326" s="22">
        <v>62</v>
      </c>
    </row>
    <row r="327" spans="1:29" x14ac:dyDescent="0.2">
      <c r="A327" s="25">
        <v>19725.136946713672</v>
      </c>
      <c r="B327" s="26">
        <v>26.281639999999999</v>
      </c>
      <c r="C327" s="26">
        <v>7665.7940593713602</v>
      </c>
      <c r="D327" s="26">
        <f>C327/Table1[[#This Row],[Std. Price ($)]]</f>
        <v>291.67867984537344</v>
      </c>
      <c r="E327" s="22">
        <v>744</v>
      </c>
      <c r="F327" s="22">
        <f t="shared" si="36"/>
        <v>1116</v>
      </c>
      <c r="G327" s="22">
        <f t="shared" si="32"/>
        <v>1116</v>
      </c>
      <c r="H327" s="22">
        <f t="shared" si="32"/>
        <v>1116</v>
      </c>
      <c r="I327" s="22">
        <f t="shared" si="32"/>
        <v>1116</v>
      </c>
      <c r="J327" s="22">
        <f t="shared" si="32"/>
        <v>1116</v>
      </c>
      <c r="K327" s="22">
        <f t="shared" si="32"/>
        <v>1116</v>
      </c>
      <c r="L327" s="22">
        <f t="shared" si="32"/>
        <v>1116</v>
      </c>
      <c r="M327" s="22">
        <f t="shared" si="32"/>
        <v>1116</v>
      </c>
      <c r="N327" s="22">
        <f t="shared" si="32"/>
        <v>1116</v>
      </c>
      <c r="O327" s="22">
        <f t="shared" si="32"/>
        <v>1116</v>
      </c>
      <c r="P327" s="22">
        <f t="shared" si="32"/>
        <v>1116</v>
      </c>
      <c r="Q327" s="22">
        <f t="shared" si="32"/>
        <v>1116</v>
      </c>
      <c r="R327" s="42">
        <f>SUM(Table1[[#This Row],[Oct]:[September]])</f>
        <v>13392</v>
      </c>
      <c r="S327" s="38">
        <f t="shared" si="33"/>
        <v>13100.321320154626</v>
      </c>
      <c r="T327" s="37">
        <f>Table1[[#This Row],[Annual Demand]]/365</f>
        <v>36.69041095890411</v>
      </c>
      <c r="U327" s="37">
        <f>Table1[[#This Row],[Daily Demand]]*Table1[[#This Row],[Lead Time (days)]]</f>
        <v>1137.4027397260274</v>
      </c>
      <c r="V327" s="37">
        <f>T327*AB327*SQRT(Table1[[#This Row],[Lead Time (days)]])</f>
        <v>59.242233152426564</v>
      </c>
      <c r="W327" s="37">
        <f t="shared" si="34"/>
        <v>0.8</v>
      </c>
      <c r="X327" s="37">
        <f>Table1[[#This Row],[Demand during Lead Time]]+NORMSINV(W327)*V327</f>
        <v>1187.262261071387</v>
      </c>
      <c r="Y327" s="43">
        <f t="shared" si="35"/>
        <v>31203.199331064206</v>
      </c>
      <c r="Z327" s="27">
        <v>0.5</v>
      </c>
      <c r="AA327" s="22">
        <v>1</v>
      </c>
      <c r="AB327" s="22">
        <v>0.28999999999999998</v>
      </c>
      <c r="AC327" s="22">
        <v>31</v>
      </c>
    </row>
    <row r="328" spans="1:29" x14ac:dyDescent="0.2">
      <c r="A328" s="25">
        <v>59302.898077303777</v>
      </c>
      <c r="B328" s="26">
        <v>6.4572200000000004</v>
      </c>
      <c r="C328" s="26">
        <v>1314.9081837460801</v>
      </c>
      <c r="D328" s="26">
        <f>C328/Table1[[#This Row],[Std. Price ($)]]</f>
        <v>203.63379035344622</v>
      </c>
      <c r="E328" s="22">
        <v>574</v>
      </c>
      <c r="F328" s="22">
        <f t="shared" si="36"/>
        <v>1262.8</v>
      </c>
      <c r="G328" s="22">
        <f t="shared" si="32"/>
        <v>1262.8</v>
      </c>
      <c r="H328" s="22">
        <f t="shared" si="32"/>
        <v>1262.8</v>
      </c>
      <c r="I328" s="22">
        <f t="shared" si="32"/>
        <v>1262.8</v>
      </c>
      <c r="J328" s="22">
        <f t="shared" si="32"/>
        <v>1262.8</v>
      </c>
      <c r="K328" s="22">
        <f t="shared" si="32"/>
        <v>1262.8</v>
      </c>
      <c r="L328" s="22">
        <f t="shared" si="32"/>
        <v>1262.8</v>
      </c>
      <c r="M328" s="22">
        <f t="shared" si="32"/>
        <v>1262.8</v>
      </c>
      <c r="N328" s="22">
        <f t="shared" si="32"/>
        <v>1262.8</v>
      </c>
      <c r="O328" s="22">
        <f t="shared" si="32"/>
        <v>1262.8</v>
      </c>
      <c r="P328" s="22">
        <f t="shared" si="32"/>
        <v>1262.8</v>
      </c>
      <c r="Q328" s="22">
        <f t="shared" si="32"/>
        <v>1262.8</v>
      </c>
      <c r="R328" s="42">
        <f>SUM(Table1[[#This Row],[Oct]:[September]])</f>
        <v>15153.599999999997</v>
      </c>
      <c r="S328" s="38">
        <f t="shared" si="33"/>
        <v>14949.966209646551</v>
      </c>
      <c r="T328" s="37">
        <f>Table1[[#This Row],[Annual Demand]]/365</f>
        <v>41.516712328767113</v>
      </c>
      <c r="U328" s="37">
        <f>Table1[[#This Row],[Daily Demand]]*Table1[[#This Row],[Lead Time (days)]]</f>
        <v>498.20054794520536</v>
      </c>
      <c r="V328" s="37">
        <f>T328*AB328*SQRT(Table1[[#This Row],[Lead Time (days)]])</f>
        <v>112.17812598196751</v>
      </c>
      <c r="W328" s="37">
        <f t="shared" si="34"/>
        <v>0.8</v>
      </c>
      <c r="X328" s="37">
        <f>Table1[[#This Row],[Demand during Lead Time]]+NORMSINV(W328)*V328</f>
        <v>592.61204071404666</v>
      </c>
      <c r="Y328" s="43">
        <f t="shared" si="35"/>
        <v>3826.6263215395566</v>
      </c>
      <c r="Z328" s="27">
        <v>1.2</v>
      </c>
      <c r="AA328" s="22">
        <v>1</v>
      </c>
      <c r="AB328" s="22">
        <v>0.78</v>
      </c>
      <c r="AC328" s="22">
        <v>12</v>
      </c>
    </row>
    <row r="329" spans="1:29" x14ac:dyDescent="0.2">
      <c r="A329" s="25">
        <v>28071.436376973048</v>
      </c>
      <c r="B329" s="26">
        <v>26.605040000000002</v>
      </c>
      <c r="C329" s="26">
        <v>1758.48736453632</v>
      </c>
      <c r="D329" s="26">
        <f>C329/Table1[[#This Row],[Std. Price ($)]]</f>
        <v>66.096024081764952</v>
      </c>
      <c r="E329" s="22">
        <v>704</v>
      </c>
      <c r="F329" s="22">
        <f t="shared" si="36"/>
        <v>844.8</v>
      </c>
      <c r="G329" s="22">
        <f t="shared" si="32"/>
        <v>844.8</v>
      </c>
      <c r="H329" s="22">
        <f t="shared" si="32"/>
        <v>844.8</v>
      </c>
      <c r="I329" s="22">
        <f t="shared" si="32"/>
        <v>844.8</v>
      </c>
      <c r="J329" s="22">
        <f t="shared" si="32"/>
        <v>844.8</v>
      </c>
      <c r="K329" s="22">
        <f t="shared" si="32"/>
        <v>844.8</v>
      </c>
      <c r="L329" s="22">
        <f t="shared" si="32"/>
        <v>844.8</v>
      </c>
      <c r="M329" s="22">
        <f t="shared" si="32"/>
        <v>844.8</v>
      </c>
      <c r="N329" s="22">
        <f t="shared" si="32"/>
        <v>844.8</v>
      </c>
      <c r="O329" s="22">
        <f t="shared" si="32"/>
        <v>844.8</v>
      </c>
      <c r="P329" s="22">
        <f t="shared" si="32"/>
        <v>844.8</v>
      </c>
      <c r="Q329" s="22">
        <f t="shared" si="32"/>
        <v>844.8</v>
      </c>
      <c r="R329" s="42">
        <f>SUM(Table1[[#This Row],[Oct]:[September]])</f>
        <v>10137.599999999999</v>
      </c>
      <c r="S329" s="38">
        <f t="shared" si="33"/>
        <v>10071.503975918233</v>
      </c>
      <c r="T329" s="37">
        <f>Table1[[#This Row],[Annual Demand]]/365</f>
        <v>27.774246575342463</v>
      </c>
      <c r="U329" s="37">
        <f>Table1[[#This Row],[Daily Demand]]*Table1[[#This Row],[Lead Time (days)]]</f>
        <v>333.29095890410957</v>
      </c>
      <c r="V329" s="37">
        <f>T329*AB329*SQRT(Table1[[#This Row],[Lead Time (days)]])</f>
        <v>20.204690608384393</v>
      </c>
      <c r="W329" s="37">
        <f t="shared" si="34"/>
        <v>0.8</v>
      </c>
      <c r="X329" s="37">
        <f>Table1[[#This Row],[Demand during Lead Time]]+NORMSINV(W329)*V329</f>
        <v>350.29565553789712</v>
      </c>
      <c r="Y329" s="43">
        <f t="shared" si="35"/>
        <v>9319.6299274119756</v>
      </c>
      <c r="Z329" s="27">
        <v>0.2</v>
      </c>
      <c r="AA329" s="22">
        <v>1</v>
      </c>
      <c r="AB329" s="22">
        <v>0.21</v>
      </c>
      <c r="AC329" s="22">
        <v>12</v>
      </c>
    </row>
    <row r="330" spans="1:29" x14ac:dyDescent="0.2">
      <c r="A330" s="25">
        <v>12797.363615515667</v>
      </c>
      <c r="B330" s="26">
        <v>7.0400000000000009</v>
      </c>
      <c r="C330" s="26">
        <v>4386.465811378991</v>
      </c>
      <c r="D330" s="26">
        <f>C330/Table1[[#This Row],[Std. Price ($)]]</f>
        <v>623.07753002542484</v>
      </c>
      <c r="E330" s="22">
        <v>744</v>
      </c>
      <c r="F330" s="22">
        <f t="shared" si="36"/>
        <v>595.20000000000005</v>
      </c>
      <c r="G330" s="22">
        <f t="shared" si="32"/>
        <v>595.20000000000005</v>
      </c>
      <c r="H330" s="22">
        <f t="shared" si="32"/>
        <v>595.20000000000005</v>
      </c>
      <c r="I330" s="22">
        <f t="shared" si="32"/>
        <v>595.20000000000005</v>
      </c>
      <c r="J330" s="22">
        <f t="shared" si="32"/>
        <v>595.20000000000005</v>
      </c>
      <c r="K330" s="22">
        <f t="shared" si="32"/>
        <v>595.20000000000005</v>
      </c>
      <c r="L330" s="22">
        <f t="shared" si="32"/>
        <v>595.20000000000005</v>
      </c>
      <c r="M330" s="22">
        <f t="shared" si="32"/>
        <v>595.20000000000005</v>
      </c>
      <c r="N330" s="22">
        <f t="shared" si="32"/>
        <v>595.20000000000005</v>
      </c>
      <c r="O330" s="22">
        <f t="shared" si="32"/>
        <v>595.20000000000005</v>
      </c>
      <c r="P330" s="22">
        <f t="shared" si="32"/>
        <v>595.20000000000005</v>
      </c>
      <c r="Q330" s="22">
        <f t="shared" si="32"/>
        <v>595.20000000000005</v>
      </c>
      <c r="R330" s="42">
        <f>SUM(Table1[[#This Row],[Oct]:[September]])</f>
        <v>7142.3999999999987</v>
      </c>
      <c r="S330" s="38">
        <f t="shared" si="33"/>
        <v>6519.3224699745742</v>
      </c>
      <c r="T330" s="37">
        <f>Table1[[#This Row],[Annual Demand]]/365</f>
        <v>19.568219178082188</v>
      </c>
      <c r="U330" s="37">
        <f>Table1[[#This Row],[Daily Demand]]*Table1[[#This Row],[Lead Time (days)]]</f>
        <v>567.47835616438351</v>
      </c>
      <c r="V330" s="37">
        <f>T330*AB330*SQRT(Table1[[#This Row],[Lead Time (days)]])</f>
        <v>57.957946890856469</v>
      </c>
      <c r="W330" s="37">
        <f t="shared" si="34"/>
        <v>0.8</v>
      </c>
      <c r="X330" s="37">
        <f>Table1[[#This Row],[Demand during Lead Time]]+NORMSINV(W330)*V330</f>
        <v>616.25699492201966</v>
      </c>
      <c r="Y330" s="43">
        <f t="shared" si="35"/>
        <v>4338.4492442510191</v>
      </c>
      <c r="Z330" s="27">
        <v>-0.2</v>
      </c>
      <c r="AA330" s="22">
        <v>0.75</v>
      </c>
      <c r="AB330" s="22">
        <v>0.55000000000000004</v>
      </c>
      <c r="AC330" s="22">
        <v>29</v>
      </c>
    </row>
    <row r="331" spans="1:29" x14ac:dyDescent="0.2">
      <c r="A331" s="25">
        <v>37557.191091413581</v>
      </c>
      <c r="B331" s="26">
        <v>20.568239999999999</v>
      </c>
      <c r="C331" s="26">
        <v>7605.9542603393065</v>
      </c>
      <c r="D331" s="26">
        <f>C331/Table1[[#This Row],[Std. Price ($)]]</f>
        <v>369.79120529220324</v>
      </c>
      <c r="E331" s="22">
        <v>616</v>
      </c>
      <c r="F331" s="22">
        <f t="shared" si="36"/>
        <v>862.4</v>
      </c>
      <c r="G331" s="22">
        <f t="shared" si="32"/>
        <v>862.4</v>
      </c>
      <c r="H331" s="22">
        <f t="shared" si="32"/>
        <v>862.4</v>
      </c>
      <c r="I331" s="22">
        <f t="shared" si="32"/>
        <v>862.4</v>
      </c>
      <c r="J331" s="22">
        <f t="shared" si="32"/>
        <v>862.4</v>
      </c>
      <c r="K331" s="22">
        <f t="shared" si="32"/>
        <v>862.4</v>
      </c>
      <c r="L331" s="22">
        <f t="shared" si="32"/>
        <v>862.4</v>
      </c>
      <c r="M331" s="22">
        <f t="shared" si="32"/>
        <v>862.4</v>
      </c>
      <c r="N331" s="22">
        <f t="shared" si="32"/>
        <v>862.4</v>
      </c>
      <c r="O331" s="22">
        <f t="shared" si="32"/>
        <v>862.4</v>
      </c>
      <c r="P331" s="22">
        <f t="shared" si="32"/>
        <v>862.4</v>
      </c>
      <c r="Q331" s="22">
        <f t="shared" si="32"/>
        <v>862.4</v>
      </c>
      <c r="R331" s="42">
        <f>SUM(Table1[[#This Row],[Oct]:[September]])</f>
        <v>10348.799999999997</v>
      </c>
      <c r="S331" s="38">
        <f t="shared" si="33"/>
        <v>9979.0087947077936</v>
      </c>
      <c r="T331" s="37">
        <f>Table1[[#This Row],[Annual Demand]]/365</f>
        <v>28.352876712328761</v>
      </c>
      <c r="U331" s="37">
        <f>Table1[[#This Row],[Daily Demand]]*Table1[[#This Row],[Lead Time (days)]]</f>
        <v>652.11616438356157</v>
      </c>
      <c r="V331" s="37">
        <f>T331*AB331*SQRT(Table1[[#This Row],[Lead Time (days)]])</f>
        <v>85.664640545558782</v>
      </c>
      <c r="W331" s="37">
        <f t="shared" si="34"/>
        <v>0.8</v>
      </c>
      <c r="X331" s="37">
        <f>Table1[[#This Row],[Demand during Lead Time]]+NORMSINV(W331)*V331</f>
        <v>724.21334483309511</v>
      </c>
      <c r="Y331" s="43">
        <f t="shared" si="35"/>
        <v>14895.79388772986</v>
      </c>
      <c r="Z331" s="27">
        <v>0.4</v>
      </c>
      <c r="AA331" s="22">
        <v>1</v>
      </c>
      <c r="AB331" s="22">
        <v>0.63</v>
      </c>
      <c r="AC331" s="22">
        <v>23</v>
      </c>
    </row>
    <row r="332" spans="1:29" x14ac:dyDescent="0.2">
      <c r="A332" s="25">
        <v>45174.963757891994</v>
      </c>
      <c r="B332" s="26">
        <v>16.258770000000002</v>
      </c>
      <c r="C332" s="26">
        <v>3933.3570845912541</v>
      </c>
      <c r="D332" s="26">
        <f>C332/Table1[[#This Row],[Std. Price ($)]]</f>
        <v>241.92218012747912</v>
      </c>
      <c r="E332" s="22">
        <v>170</v>
      </c>
      <c r="F332" s="22">
        <f t="shared" si="36"/>
        <v>306</v>
      </c>
      <c r="G332" s="22">
        <f t="shared" si="32"/>
        <v>306</v>
      </c>
      <c r="H332" s="22">
        <f t="shared" si="32"/>
        <v>306</v>
      </c>
      <c r="I332" s="22">
        <f t="shared" si="32"/>
        <v>306</v>
      </c>
      <c r="J332" s="22">
        <f t="shared" si="32"/>
        <v>306</v>
      </c>
      <c r="K332" s="22">
        <f t="shared" si="32"/>
        <v>306</v>
      </c>
      <c r="L332" s="22">
        <f t="shared" si="32"/>
        <v>306</v>
      </c>
      <c r="M332" s="22">
        <f t="shared" si="32"/>
        <v>306</v>
      </c>
      <c r="N332" s="22">
        <f t="shared" si="32"/>
        <v>306</v>
      </c>
      <c r="O332" s="22">
        <f t="shared" si="32"/>
        <v>306</v>
      </c>
      <c r="P332" s="22">
        <f t="shared" si="32"/>
        <v>306</v>
      </c>
      <c r="Q332" s="22">
        <f t="shared" si="32"/>
        <v>306</v>
      </c>
      <c r="R332" s="42">
        <f>SUM(Table1[[#This Row],[Oct]:[September]])</f>
        <v>3672</v>
      </c>
      <c r="S332" s="38">
        <f t="shared" si="33"/>
        <v>3430.0778198725211</v>
      </c>
      <c r="T332" s="37">
        <f>Table1[[#This Row],[Annual Demand]]/365</f>
        <v>10.06027397260274</v>
      </c>
      <c r="U332" s="37">
        <f>Table1[[#This Row],[Daily Demand]]*Table1[[#This Row],[Lead Time (days)]]</f>
        <v>352.10958904109589</v>
      </c>
      <c r="V332" s="37">
        <f>T332*AB332*SQRT(Table1[[#This Row],[Lead Time (days)]])</f>
        <v>58.327035792523169</v>
      </c>
      <c r="W332" s="37">
        <f t="shared" si="34"/>
        <v>0.8</v>
      </c>
      <c r="X332" s="37">
        <f>Table1[[#This Row],[Demand during Lead Time]]+NORMSINV(W332)*V332</f>
        <v>401.19886085545079</v>
      </c>
      <c r="Y332" s="43">
        <f t="shared" si="35"/>
        <v>6523.0000029107787</v>
      </c>
      <c r="Z332" s="27">
        <v>0.8</v>
      </c>
      <c r="AA332" s="22">
        <v>0.82</v>
      </c>
      <c r="AB332" s="22">
        <v>0.98</v>
      </c>
      <c r="AC332" s="22">
        <v>35</v>
      </c>
    </row>
    <row r="333" spans="1:29" x14ac:dyDescent="0.2">
      <c r="A333" s="25">
        <v>82649.026547267989</v>
      </c>
      <c r="B333" s="26">
        <v>14.135000000000002</v>
      </c>
      <c r="C333" s="26">
        <v>8983.8025390952553</v>
      </c>
      <c r="D333" s="26">
        <f>C333/Table1[[#This Row],[Std. Price ($)]]</f>
        <v>635.57145660383833</v>
      </c>
      <c r="E333" s="22">
        <v>656</v>
      </c>
      <c r="F333" s="22">
        <f t="shared" si="36"/>
        <v>524.79999999999995</v>
      </c>
      <c r="G333" s="22">
        <f t="shared" si="32"/>
        <v>524.79999999999995</v>
      </c>
      <c r="H333" s="22">
        <f t="shared" si="32"/>
        <v>524.79999999999995</v>
      </c>
      <c r="I333" s="22">
        <f t="shared" si="32"/>
        <v>524.79999999999995</v>
      </c>
      <c r="J333" s="22">
        <f t="shared" si="32"/>
        <v>524.79999999999995</v>
      </c>
      <c r="K333" s="22">
        <f t="shared" si="32"/>
        <v>524.79999999999995</v>
      </c>
      <c r="L333" s="22">
        <f t="shared" si="32"/>
        <v>524.79999999999995</v>
      </c>
      <c r="M333" s="22">
        <f t="shared" si="32"/>
        <v>524.79999999999995</v>
      </c>
      <c r="N333" s="22">
        <f t="shared" si="32"/>
        <v>524.79999999999995</v>
      </c>
      <c r="O333" s="22">
        <f t="shared" si="32"/>
        <v>524.79999999999995</v>
      </c>
      <c r="P333" s="22">
        <f t="shared" si="32"/>
        <v>524.79999999999995</v>
      </c>
      <c r="Q333" s="22">
        <f t="shared" si="32"/>
        <v>524.79999999999995</v>
      </c>
      <c r="R333" s="42">
        <f>SUM(Table1[[#This Row],[Oct]:[September]])</f>
        <v>6297.6000000000013</v>
      </c>
      <c r="S333" s="38">
        <f t="shared" si="33"/>
        <v>5662.0285433961626</v>
      </c>
      <c r="T333" s="37">
        <f>Table1[[#This Row],[Annual Demand]]/365</f>
        <v>17.253698630136991</v>
      </c>
      <c r="U333" s="37">
        <f>Table1[[#This Row],[Daily Demand]]*Table1[[#This Row],[Lead Time (days)]]</f>
        <v>914.44602739726054</v>
      </c>
      <c r="V333" s="37">
        <f>T333*AB333*SQRT(Table1[[#This Row],[Lead Time (days)]])</f>
        <v>48.987440589331158</v>
      </c>
      <c r="W333" s="37">
        <f t="shared" si="34"/>
        <v>0.8</v>
      </c>
      <c r="X333" s="37">
        <f>Table1[[#This Row],[Demand during Lead Time]]+NORMSINV(W333)*V333</f>
        <v>955.67489757563328</v>
      </c>
      <c r="Y333" s="43">
        <f t="shared" si="35"/>
        <v>13508.464677231577</v>
      </c>
      <c r="Z333" s="27">
        <v>-0.2</v>
      </c>
      <c r="AA333" s="22">
        <v>0.9</v>
      </c>
      <c r="AB333" s="22">
        <v>0.39</v>
      </c>
      <c r="AC333" s="22">
        <v>53</v>
      </c>
    </row>
    <row r="334" spans="1:29" x14ac:dyDescent="0.2">
      <c r="A334" s="25">
        <v>96539.696808062552</v>
      </c>
      <c r="B334" s="26">
        <v>13.750000000000002</v>
      </c>
      <c r="C334" s="26">
        <v>5855.3624250000021</v>
      </c>
      <c r="D334" s="26">
        <f>C334/Table1[[#This Row],[Std. Price ($)]]</f>
        <v>425.84454000000011</v>
      </c>
      <c r="E334" s="22">
        <v>810</v>
      </c>
      <c r="F334" s="22">
        <f t="shared" si="36"/>
        <v>1215</v>
      </c>
      <c r="G334" s="22">
        <f t="shared" si="32"/>
        <v>1215</v>
      </c>
      <c r="H334" s="22">
        <f t="shared" si="32"/>
        <v>1215</v>
      </c>
      <c r="I334" s="22">
        <f t="shared" si="32"/>
        <v>1215</v>
      </c>
      <c r="J334" s="22">
        <f t="shared" si="32"/>
        <v>1215</v>
      </c>
      <c r="K334" s="22">
        <f t="shared" si="32"/>
        <v>1215</v>
      </c>
      <c r="L334" s="22">
        <f t="shared" si="32"/>
        <v>1215</v>
      </c>
      <c r="M334" s="22">
        <f t="shared" si="32"/>
        <v>1215</v>
      </c>
      <c r="N334" s="22">
        <f t="shared" si="32"/>
        <v>1215</v>
      </c>
      <c r="O334" s="22">
        <f t="shared" si="32"/>
        <v>1215</v>
      </c>
      <c r="P334" s="22">
        <f t="shared" si="32"/>
        <v>1215</v>
      </c>
      <c r="Q334" s="22">
        <f t="shared" si="32"/>
        <v>1215</v>
      </c>
      <c r="R334" s="42">
        <f>SUM(Table1[[#This Row],[Oct]:[September]])</f>
        <v>14580</v>
      </c>
      <c r="S334" s="38">
        <f t="shared" si="33"/>
        <v>14154.15546</v>
      </c>
      <c r="T334" s="37">
        <f>Table1[[#This Row],[Annual Demand]]/365</f>
        <v>39.945205479452056</v>
      </c>
      <c r="U334" s="37">
        <f>Table1[[#This Row],[Daily Demand]]*Table1[[#This Row],[Lead Time (days)]]</f>
        <v>918.7397260273973</v>
      </c>
      <c r="V334" s="37">
        <f>T334*AB334*SQRT(Table1[[#This Row],[Lead Time (days)]])</f>
        <v>99.616647334651276</v>
      </c>
      <c r="W334" s="37">
        <f t="shared" si="34"/>
        <v>0.8</v>
      </c>
      <c r="X334" s="37">
        <f>Table1[[#This Row],[Demand during Lead Time]]+NORMSINV(W334)*V334</f>
        <v>1002.5792116415845</v>
      </c>
      <c r="Y334" s="43">
        <f t="shared" si="35"/>
        <v>13785.464160071788</v>
      </c>
      <c r="Z334" s="27">
        <v>0.5</v>
      </c>
      <c r="AA334" s="22">
        <v>1</v>
      </c>
      <c r="AB334" s="22">
        <v>0.52</v>
      </c>
      <c r="AC334" s="22">
        <v>23</v>
      </c>
    </row>
    <row r="335" spans="1:29" x14ac:dyDescent="0.2">
      <c r="A335" s="25">
        <v>35027.400250236853</v>
      </c>
      <c r="B335" s="26">
        <v>7.1830000000000007</v>
      </c>
      <c r="C335" s="26">
        <v>9046.9619317982888</v>
      </c>
      <c r="D335" s="26">
        <f>C335/Table1[[#This Row],[Std. Price ($)]]</f>
        <v>1259.4963012387982</v>
      </c>
      <c r="E335" s="22">
        <v>922</v>
      </c>
      <c r="F335" s="22">
        <f t="shared" si="36"/>
        <v>1475.1999999999998</v>
      </c>
      <c r="G335" s="22">
        <f t="shared" si="32"/>
        <v>1475.1999999999998</v>
      </c>
      <c r="H335" s="22">
        <f t="shared" si="32"/>
        <v>1475.1999999999998</v>
      </c>
      <c r="I335" s="22">
        <f t="shared" si="32"/>
        <v>1475.1999999999998</v>
      </c>
      <c r="J335" s="22">
        <f t="shared" si="32"/>
        <v>1475.1999999999998</v>
      </c>
      <c r="K335" s="22">
        <f t="shared" si="32"/>
        <v>1475.1999999999998</v>
      </c>
      <c r="L335" s="22">
        <f t="shared" si="32"/>
        <v>1475.1999999999998</v>
      </c>
      <c r="M335" s="22">
        <f t="shared" si="32"/>
        <v>1475.1999999999998</v>
      </c>
      <c r="N335" s="22">
        <f t="shared" si="32"/>
        <v>1475.1999999999998</v>
      </c>
      <c r="O335" s="22">
        <f t="shared" si="32"/>
        <v>1475.1999999999998</v>
      </c>
      <c r="P335" s="22">
        <f t="shared" si="32"/>
        <v>1475.1999999999998</v>
      </c>
      <c r="Q335" s="22">
        <f t="shared" si="32"/>
        <v>1475.1999999999998</v>
      </c>
      <c r="R335" s="42">
        <f>SUM(Table1[[#This Row],[Oct]:[September]])</f>
        <v>17702.400000000001</v>
      </c>
      <c r="S335" s="38">
        <f t="shared" si="33"/>
        <v>16442.903698761202</v>
      </c>
      <c r="T335" s="37">
        <f>Table1[[#This Row],[Annual Demand]]/365</f>
        <v>48.499726027397266</v>
      </c>
      <c r="U335" s="37">
        <f>Table1[[#This Row],[Daily Demand]]*Table1[[#This Row],[Lead Time (days)]]</f>
        <v>1309.4926027397262</v>
      </c>
      <c r="V335" s="37">
        <f>T335*AB335*SQRT(Table1[[#This Row],[Lead Time (days)]])</f>
        <v>292.3338839215271</v>
      </c>
      <c r="W335" s="37">
        <f t="shared" si="34"/>
        <v>0.8</v>
      </c>
      <c r="X335" s="37">
        <f>Table1[[#This Row],[Demand during Lead Time]]+NORMSINV(W335)*V335</f>
        <v>1555.5270067409231</v>
      </c>
      <c r="Y335" s="43">
        <f t="shared" si="35"/>
        <v>11173.350489420052</v>
      </c>
      <c r="Z335" s="27">
        <v>0.6</v>
      </c>
      <c r="AA335" s="22">
        <v>0.82</v>
      </c>
      <c r="AB335" s="22">
        <v>1.1599999999999999</v>
      </c>
      <c r="AC335" s="22">
        <v>27</v>
      </c>
    </row>
    <row r="336" spans="1:29" x14ac:dyDescent="0.2">
      <c r="A336" s="25">
        <v>87446.870547124796</v>
      </c>
      <c r="B336" s="26">
        <v>5.9613400000000007</v>
      </c>
      <c r="C336" s="26">
        <v>3449.9347676403763</v>
      </c>
      <c r="D336" s="26">
        <f>C336/Table1[[#This Row],[Std. Price ($)]]</f>
        <v>578.71800092602939</v>
      </c>
      <c r="E336" s="22">
        <v>858</v>
      </c>
      <c r="F336" s="22">
        <f t="shared" si="36"/>
        <v>343.20000000000005</v>
      </c>
      <c r="G336" s="22">
        <f t="shared" si="32"/>
        <v>343.20000000000005</v>
      </c>
      <c r="H336" s="22">
        <f t="shared" si="32"/>
        <v>343.20000000000005</v>
      </c>
      <c r="I336" s="22">
        <f t="shared" si="32"/>
        <v>343.20000000000005</v>
      </c>
      <c r="J336" s="22">
        <f t="shared" si="32"/>
        <v>343.20000000000005</v>
      </c>
      <c r="K336" s="22">
        <f t="shared" si="32"/>
        <v>343.20000000000005</v>
      </c>
      <c r="L336" s="22">
        <f t="shared" si="32"/>
        <v>343.20000000000005</v>
      </c>
      <c r="M336" s="22">
        <f t="shared" si="32"/>
        <v>343.20000000000005</v>
      </c>
      <c r="N336" s="22">
        <f t="shared" si="32"/>
        <v>343.20000000000005</v>
      </c>
      <c r="O336" s="22">
        <f t="shared" si="32"/>
        <v>343.20000000000005</v>
      </c>
      <c r="P336" s="22">
        <f t="shared" si="32"/>
        <v>343.20000000000005</v>
      </c>
      <c r="Q336" s="22">
        <f t="shared" si="32"/>
        <v>343.20000000000005</v>
      </c>
      <c r="R336" s="42">
        <f>SUM(Table1[[#This Row],[Oct]:[September]])</f>
        <v>4118.3999999999996</v>
      </c>
      <c r="S336" s="38">
        <f t="shared" si="33"/>
        <v>3539.6819990739705</v>
      </c>
      <c r="T336" s="37">
        <f>Table1[[#This Row],[Annual Demand]]/365</f>
        <v>11.283287671232875</v>
      </c>
      <c r="U336" s="37">
        <f>Table1[[#This Row],[Daily Demand]]*Table1[[#This Row],[Lead Time (days)]]</f>
        <v>304.64876712328766</v>
      </c>
      <c r="V336" s="37">
        <f>T336*AB336*SQRT(Table1[[#This Row],[Lead Time (days)]])</f>
        <v>25.797060330347936</v>
      </c>
      <c r="W336" s="37">
        <f t="shared" si="34"/>
        <v>0.8</v>
      </c>
      <c r="X336" s="37">
        <f>Table1[[#This Row],[Demand during Lead Time]]+NORMSINV(W336)*V336</f>
        <v>326.36012086106996</v>
      </c>
      <c r="Y336" s="43">
        <f t="shared" si="35"/>
        <v>1945.5436428939311</v>
      </c>
      <c r="Z336" s="27">
        <v>-0.6</v>
      </c>
      <c r="AA336" s="22">
        <v>0.82</v>
      </c>
      <c r="AB336" s="22">
        <v>0.44</v>
      </c>
      <c r="AC336" s="22">
        <v>27</v>
      </c>
    </row>
    <row r="337" spans="1:29" x14ac:dyDescent="0.2">
      <c r="A337" s="25">
        <v>8120.8209736702065</v>
      </c>
      <c r="B337" s="26">
        <v>9.2489100000000004</v>
      </c>
      <c r="C337" s="26">
        <v>3189.0327697471835</v>
      </c>
      <c r="D337" s="26">
        <f>C337/Table1[[#This Row],[Std. Price ($)]]</f>
        <v>344.80093002820695</v>
      </c>
      <c r="E337" s="22">
        <v>794</v>
      </c>
      <c r="F337" s="22">
        <f t="shared" si="36"/>
        <v>1746.8</v>
      </c>
      <c r="G337" s="22">
        <f t="shared" si="32"/>
        <v>1746.8</v>
      </c>
      <c r="H337" s="22">
        <f t="shared" si="32"/>
        <v>1746.8</v>
      </c>
      <c r="I337" s="22">
        <f t="shared" si="32"/>
        <v>1746.8</v>
      </c>
      <c r="J337" s="22">
        <f t="shared" si="32"/>
        <v>1746.8</v>
      </c>
      <c r="K337" s="22">
        <f t="shared" si="32"/>
        <v>1746.8</v>
      </c>
      <c r="L337" s="22">
        <f t="shared" si="32"/>
        <v>1746.8</v>
      </c>
      <c r="M337" s="22">
        <f t="shared" si="32"/>
        <v>1746.8</v>
      </c>
      <c r="N337" s="22">
        <f t="shared" si="32"/>
        <v>1746.8</v>
      </c>
      <c r="O337" s="22">
        <f t="shared" si="32"/>
        <v>1746.8</v>
      </c>
      <c r="P337" s="22">
        <f t="shared" si="32"/>
        <v>1746.8</v>
      </c>
      <c r="Q337" s="22">
        <f t="shared" si="32"/>
        <v>1746.8</v>
      </c>
      <c r="R337" s="42">
        <f>SUM(Table1[[#This Row],[Oct]:[September]])</f>
        <v>20961.599999999995</v>
      </c>
      <c r="S337" s="38">
        <f t="shared" si="33"/>
        <v>20616.799069971788</v>
      </c>
      <c r="T337" s="37">
        <f>Table1[[#This Row],[Annual Demand]]/365</f>
        <v>57.429041095890398</v>
      </c>
      <c r="U337" s="37">
        <f>Table1[[#This Row],[Daily Demand]]*Table1[[#This Row],[Lead Time (days)]]</f>
        <v>2010.0164383561639</v>
      </c>
      <c r="V337" s="37">
        <f>T337*AB337*SQRT(Table1[[#This Row],[Lead Time (days)]])</f>
        <v>71.348505687940772</v>
      </c>
      <c r="W337" s="37">
        <f t="shared" si="34"/>
        <v>0.8</v>
      </c>
      <c r="X337" s="37">
        <f>Table1[[#This Row],[Demand during Lead Time]]+NORMSINV(W337)*V337</f>
        <v>2070.0648557268328</v>
      </c>
      <c r="Y337" s="43">
        <f t="shared" si="35"/>
        <v>19145.843544780462</v>
      </c>
      <c r="Z337" s="27">
        <v>1.2</v>
      </c>
      <c r="AA337" s="22">
        <v>1</v>
      </c>
      <c r="AB337" s="22">
        <v>0.21</v>
      </c>
      <c r="AC337" s="22">
        <v>35</v>
      </c>
    </row>
    <row r="338" spans="1:29" x14ac:dyDescent="0.2">
      <c r="A338" s="25">
        <v>66650.703018305721</v>
      </c>
      <c r="B338" s="26">
        <v>6.3237900000000007</v>
      </c>
      <c r="C338" s="26">
        <v>6476.5087107573618</v>
      </c>
      <c r="D338" s="26">
        <f>C338/Table1[[#This Row],[Std. Price ($)]]</f>
        <v>1024.1498706878883</v>
      </c>
      <c r="E338" s="22">
        <v>946</v>
      </c>
      <c r="F338" s="22">
        <f t="shared" si="36"/>
        <v>1702.8000000000002</v>
      </c>
      <c r="G338" s="22">
        <f t="shared" si="32"/>
        <v>1702.8000000000002</v>
      </c>
      <c r="H338" s="22">
        <f t="shared" si="32"/>
        <v>1702.8000000000002</v>
      </c>
      <c r="I338" s="22">
        <f t="shared" si="32"/>
        <v>1702.8000000000002</v>
      </c>
      <c r="J338" s="22">
        <f t="shared" si="32"/>
        <v>1702.8000000000002</v>
      </c>
      <c r="K338" s="22">
        <f t="shared" si="32"/>
        <v>1702.8000000000002</v>
      </c>
      <c r="L338" s="22">
        <f t="shared" si="32"/>
        <v>1702.8000000000002</v>
      </c>
      <c r="M338" s="22">
        <f t="shared" si="32"/>
        <v>1702.8000000000002</v>
      </c>
      <c r="N338" s="22">
        <f t="shared" si="32"/>
        <v>1702.8000000000002</v>
      </c>
      <c r="O338" s="22">
        <f t="shared" si="32"/>
        <v>1702.8000000000002</v>
      </c>
      <c r="P338" s="22">
        <f t="shared" si="32"/>
        <v>1702.8000000000002</v>
      </c>
      <c r="Q338" s="22">
        <f t="shared" si="32"/>
        <v>1702.8000000000002</v>
      </c>
      <c r="R338" s="42">
        <f>SUM(Table1[[#This Row],[Oct]:[September]])</f>
        <v>20433.599999999995</v>
      </c>
      <c r="S338" s="38">
        <f t="shared" si="33"/>
        <v>19409.450129312107</v>
      </c>
      <c r="T338" s="37">
        <f>Table1[[#This Row],[Annual Demand]]/365</f>
        <v>55.982465753424641</v>
      </c>
      <c r="U338" s="37">
        <f>Table1[[#This Row],[Daily Demand]]*Table1[[#This Row],[Lead Time (days)]]</f>
        <v>1511.5265753424653</v>
      </c>
      <c r="V338" s="37">
        <f>T338*AB338*SQRT(Table1[[#This Row],[Lead Time (days)]])</f>
        <v>255.98621404729869</v>
      </c>
      <c r="W338" s="37">
        <f t="shared" si="34"/>
        <v>0.8</v>
      </c>
      <c r="X338" s="37">
        <f>Table1[[#This Row],[Demand during Lead Time]]+NORMSINV(W338)*V338</f>
        <v>1726.9700085866129</v>
      </c>
      <c r="Y338" s="43">
        <f t="shared" si="35"/>
        <v>10920.995670599938</v>
      </c>
      <c r="Z338" s="27">
        <v>0.8</v>
      </c>
      <c r="AA338" s="22">
        <v>1</v>
      </c>
      <c r="AB338" s="22">
        <v>0.88</v>
      </c>
      <c r="AC338" s="22">
        <v>27</v>
      </c>
    </row>
    <row r="339" spans="1:29" x14ac:dyDescent="0.2">
      <c r="A339" s="25">
        <v>32462.079423133517</v>
      </c>
      <c r="B339" s="26">
        <v>21.807939999999999</v>
      </c>
      <c r="C339" s="26">
        <v>2365.5909097563599</v>
      </c>
      <c r="D339" s="26">
        <f>C339/Table1[[#This Row],[Std. Price ($)]]</f>
        <v>108.47383612374026</v>
      </c>
      <c r="E339" s="22">
        <v>954</v>
      </c>
      <c r="F339" s="22">
        <f t="shared" si="36"/>
        <v>2385</v>
      </c>
      <c r="G339" s="22">
        <f t="shared" si="32"/>
        <v>2385</v>
      </c>
      <c r="H339" s="22">
        <f t="shared" si="32"/>
        <v>2385</v>
      </c>
      <c r="I339" s="22">
        <f t="shared" si="32"/>
        <v>2385</v>
      </c>
      <c r="J339" s="22">
        <f t="shared" si="32"/>
        <v>2385</v>
      </c>
      <c r="K339" s="22">
        <f t="shared" si="32"/>
        <v>2385</v>
      </c>
      <c r="L339" s="22">
        <f t="shared" si="32"/>
        <v>2385</v>
      </c>
      <c r="M339" s="22">
        <f t="shared" si="32"/>
        <v>2385</v>
      </c>
      <c r="N339" s="22">
        <f t="shared" si="32"/>
        <v>2385</v>
      </c>
      <c r="O339" s="22">
        <f t="shared" si="32"/>
        <v>2385</v>
      </c>
      <c r="P339" s="22">
        <f t="shared" si="32"/>
        <v>2385</v>
      </c>
      <c r="Q339" s="22">
        <f t="shared" si="32"/>
        <v>2385</v>
      </c>
      <c r="R339" s="42">
        <f>SUM(Table1[[#This Row],[Oct]:[September]])</f>
        <v>28620</v>
      </c>
      <c r="S339" s="38">
        <f t="shared" si="33"/>
        <v>28511.52616387626</v>
      </c>
      <c r="T339" s="37">
        <f>Table1[[#This Row],[Annual Demand]]/365</f>
        <v>78.410958904109592</v>
      </c>
      <c r="U339" s="37">
        <f>Table1[[#This Row],[Daily Demand]]*Table1[[#This Row],[Lead Time (days)]]</f>
        <v>1019.3424657534247</v>
      </c>
      <c r="V339" s="37">
        <f>T339*AB339*SQRT(Table1[[#This Row],[Lead Time (days)]])</f>
        <v>50.888651919672014</v>
      </c>
      <c r="W339" s="37">
        <f t="shared" si="34"/>
        <v>0.8</v>
      </c>
      <c r="X339" s="37">
        <f>Table1[[#This Row],[Demand during Lead Time]]+NORMSINV(W339)*V339</f>
        <v>1062.1714357569217</v>
      </c>
      <c r="Y339" s="43">
        <f t="shared" si="35"/>
        <v>23163.770940700801</v>
      </c>
      <c r="Z339" s="27">
        <v>1.5</v>
      </c>
      <c r="AA339" s="22">
        <v>1</v>
      </c>
      <c r="AB339" s="22">
        <v>0.18</v>
      </c>
      <c r="AC339" s="22">
        <v>13</v>
      </c>
    </row>
    <row r="340" spans="1:29" x14ac:dyDescent="0.2">
      <c r="A340" s="25">
        <v>4179.7363135435253</v>
      </c>
      <c r="B340" s="26">
        <v>21.41986</v>
      </c>
      <c r="C340" s="26">
        <v>11703.552182106025</v>
      </c>
      <c r="D340" s="26">
        <f>C340/Table1[[#This Row],[Std. Price ($)]]</f>
        <v>546.38789338987397</v>
      </c>
      <c r="E340" s="22">
        <v>996</v>
      </c>
      <c r="F340" s="22">
        <f t="shared" si="36"/>
        <v>597.59999999999991</v>
      </c>
      <c r="G340" s="22">
        <f t="shared" si="32"/>
        <v>597.59999999999991</v>
      </c>
      <c r="H340" s="22">
        <f t="shared" si="32"/>
        <v>597.59999999999991</v>
      </c>
      <c r="I340" s="22">
        <f t="shared" si="32"/>
        <v>597.59999999999991</v>
      </c>
      <c r="J340" s="22">
        <f t="shared" si="32"/>
        <v>597.59999999999991</v>
      </c>
      <c r="K340" s="22">
        <f t="shared" si="32"/>
        <v>597.59999999999991</v>
      </c>
      <c r="L340" s="22">
        <f t="shared" si="32"/>
        <v>597.59999999999991</v>
      </c>
      <c r="M340" s="22">
        <f t="shared" si="32"/>
        <v>597.59999999999991</v>
      </c>
      <c r="N340" s="22">
        <f t="shared" si="32"/>
        <v>597.59999999999991</v>
      </c>
      <c r="O340" s="22">
        <f t="shared" si="32"/>
        <v>597.59999999999991</v>
      </c>
      <c r="P340" s="22">
        <f t="shared" si="32"/>
        <v>597.59999999999991</v>
      </c>
      <c r="Q340" s="22">
        <f t="shared" si="32"/>
        <v>597.59999999999991</v>
      </c>
      <c r="R340" s="42">
        <f>SUM(Table1[[#This Row],[Oct]:[September]])</f>
        <v>7171.2000000000007</v>
      </c>
      <c r="S340" s="38">
        <f t="shared" si="33"/>
        <v>6624.8121066101266</v>
      </c>
      <c r="T340" s="37">
        <f>Table1[[#This Row],[Annual Demand]]/365</f>
        <v>19.647123287671235</v>
      </c>
      <c r="U340" s="37">
        <f>Table1[[#This Row],[Daily Demand]]*Table1[[#This Row],[Lead Time (days)]]</f>
        <v>648.35506849315072</v>
      </c>
      <c r="V340" s="37">
        <f>T340*AB340*SQRT(Table1[[#This Row],[Lead Time (days)]])</f>
        <v>38.373804387096428</v>
      </c>
      <c r="W340" s="37">
        <f t="shared" si="34"/>
        <v>0.8</v>
      </c>
      <c r="X340" s="37">
        <f>Table1[[#This Row],[Demand during Lead Time]]+NORMSINV(W340)*V340</f>
        <v>680.65127707830459</v>
      </c>
      <c r="Y340" s="43">
        <f t="shared" si="35"/>
        <v>14579.455063838494</v>
      </c>
      <c r="Z340" s="27">
        <v>-0.4</v>
      </c>
      <c r="AA340" s="22">
        <v>0.82</v>
      </c>
      <c r="AB340" s="22">
        <v>0.34</v>
      </c>
      <c r="AC340" s="22">
        <v>33</v>
      </c>
    </row>
    <row r="341" spans="1:29" x14ac:dyDescent="0.2">
      <c r="A341" s="25">
        <v>49863.588996184626</v>
      </c>
      <c r="B341" s="26">
        <v>30.646000000000001</v>
      </c>
      <c r="C341" s="26">
        <v>16879.368616264004</v>
      </c>
      <c r="D341" s="26">
        <f>C341/Table1[[#This Row],[Std. Price ($)]]</f>
        <v>550.78537545728659</v>
      </c>
      <c r="E341" s="22">
        <v>826</v>
      </c>
      <c r="F341" s="22">
        <f t="shared" si="36"/>
        <v>330.40000000000003</v>
      </c>
      <c r="G341" s="22">
        <f t="shared" si="32"/>
        <v>330.40000000000003</v>
      </c>
      <c r="H341" s="22">
        <f t="shared" si="32"/>
        <v>330.40000000000003</v>
      </c>
      <c r="I341" s="22">
        <f t="shared" si="32"/>
        <v>330.40000000000003</v>
      </c>
      <c r="J341" s="22">
        <f t="shared" si="32"/>
        <v>330.40000000000003</v>
      </c>
      <c r="K341" s="22">
        <f t="shared" si="32"/>
        <v>330.40000000000003</v>
      </c>
      <c r="L341" s="22">
        <f t="shared" si="32"/>
        <v>330.40000000000003</v>
      </c>
      <c r="M341" s="22">
        <f t="shared" si="32"/>
        <v>330.40000000000003</v>
      </c>
      <c r="N341" s="22">
        <f t="shared" si="32"/>
        <v>330.40000000000003</v>
      </c>
      <c r="O341" s="22">
        <f t="shared" si="32"/>
        <v>330.40000000000003</v>
      </c>
      <c r="P341" s="22">
        <f t="shared" si="32"/>
        <v>330.40000000000003</v>
      </c>
      <c r="Q341" s="22">
        <f t="shared" si="32"/>
        <v>330.40000000000003</v>
      </c>
      <c r="R341" s="42">
        <f>SUM(Table1[[#This Row],[Oct]:[September]])</f>
        <v>3964.8000000000006</v>
      </c>
      <c r="S341" s="38">
        <f t="shared" si="33"/>
        <v>3414.014624542714</v>
      </c>
      <c r="T341" s="37">
        <f>Table1[[#This Row],[Annual Demand]]/365</f>
        <v>10.86246575342466</v>
      </c>
      <c r="U341" s="37">
        <f>Table1[[#This Row],[Daily Demand]]*Table1[[#This Row],[Lead Time (days)]]</f>
        <v>456.22356164383569</v>
      </c>
      <c r="V341" s="37">
        <f>T341*AB341*SQRT(Table1[[#This Row],[Lead Time (days)]])</f>
        <v>26.750793079446701</v>
      </c>
      <c r="W341" s="37">
        <f t="shared" si="34"/>
        <v>0.8</v>
      </c>
      <c r="X341" s="37">
        <f>Table1[[#This Row],[Demand during Lead Time]]+NORMSINV(W341)*V341</f>
        <v>478.7375971144134</v>
      </c>
      <c r="Y341" s="43">
        <f t="shared" si="35"/>
        <v>14671.392401168314</v>
      </c>
      <c r="Z341" s="27">
        <v>-0.6</v>
      </c>
      <c r="AA341" s="22">
        <v>1</v>
      </c>
      <c r="AB341" s="22">
        <v>0.38</v>
      </c>
      <c r="AC341" s="22">
        <v>42</v>
      </c>
    </row>
    <row r="342" spans="1:29" x14ac:dyDescent="0.2">
      <c r="A342" s="25">
        <v>72091.998533710415</v>
      </c>
      <c r="B342" s="26">
        <v>7.2160000000000002</v>
      </c>
      <c r="C342" s="26">
        <v>10385.715487955315</v>
      </c>
      <c r="D342" s="26">
        <f>C342/Table1[[#This Row],[Std. Price ($)]]</f>
        <v>1439.2621241623219</v>
      </c>
      <c r="E342" s="22">
        <v>890</v>
      </c>
      <c r="F342" s="22">
        <f t="shared" si="36"/>
        <v>1958</v>
      </c>
      <c r="G342" s="22">
        <f t="shared" si="32"/>
        <v>1958</v>
      </c>
      <c r="H342" s="22">
        <f t="shared" si="32"/>
        <v>1958</v>
      </c>
      <c r="I342" s="22">
        <f t="shared" si="32"/>
        <v>1958</v>
      </c>
      <c r="J342" s="22">
        <f t="shared" si="32"/>
        <v>1958</v>
      </c>
      <c r="K342" s="22">
        <f t="shared" si="32"/>
        <v>1958</v>
      </c>
      <c r="L342" s="22">
        <f t="shared" si="32"/>
        <v>1958</v>
      </c>
      <c r="M342" s="22">
        <f t="shared" si="32"/>
        <v>1958</v>
      </c>
      <c r="N342" s="22">
        <f t="shared" si="32"/>
        <v>1958</v>
      </c>
      <c r="O342" s="22">
        <f t="shared" si="32"/>
        <v>1958</v>
      </c>
      <c r="P342" s="22">
        <f t="shared" si="32"/>
        <v>1958</v>
      </c>
      <c r="Q342" s="22">
        <f t="shared" si="32"/>
        <v>1958</v>
      </c>
      <c r="R342" s="42">
        <f>SUM(Table1[[#This Row],[Oct]:[September]])</f>
        <v>23496</v>
      </c>
      <c r="S342" s="38">
        <f t="shared" si="33"/>
        <v>22056.73787583768</v>
      </c>
      <c r="T342" s="37">
        <f>Table1[[#This Row],[Annual Demand]]/365</f>
        <v>64.372602739726034</v>
      </c>
      <c r="U342" s="37">
        <f>Table1[[#This Row],[Daily Demand]]*Table1[[#This Row],[Lead Time (days)]]</f>
        <v>2961.1397260273975</v>
      </c>
      <c r="V342" s="37">
        <f>T342*AB342*SQRT(Table1[[#This Row],[Lead Time (days)]])</f>
        <v>318.71525056702262</v>
      </c>
      <c r="W342" s="37">
        <f t="shared" si="34"/>
        <v>0.8</v>
      </c>
      <c r="X342" s="37">
        <f>Table1[[#This Row],[Demand during Lead Time]]+NORMSINV(W342)*V342</f>
        <v>3229.3772483681159</v>
      </c>
      <c r="Y342" s="43">
        <f t="shared" si="35"/>
        <v>23303.186224224326</v>
      </c>
      <c r="Z342" s="27">
        <v>1.2</v>
      </c>
      <c r="AA342" s="22">
        <v>0.75</v>
      </c>
      <c r="AB342" s="22">
        <v>0.73</v>
      </c>
      <c r="AC342" s="22">
        <v>46</v>
      </c>
    </row>
    <row r="343" spans="1:29" x14ac:dyDescent="0.2">
      <c r="A343" s="25">
        <v>73887.809658185564</v>
      </c>
      <c r="B343" s="26">
        <v>7.0840000000000014</v>
      </c>
      <c r="C343" s="26">
        <v>4264.2051136960008</v>
      </c>
      <c r="D343" s="26">
        <f>C343/Table1[[#This Row],[Std. Price ($)]]</f>
        <v>601.94877381366462</v>
      </c>
      <c r="E343" s="22">
        <v>1416</v>
      </c>
      <c r="F343" s="22">
        <f t="shared" si="36"/>
        <v>3540</v>
      </c>
      <c r="G343" s="22">
        <f t="shared" si="32"/>
        <v>3540</v>
      </c>
      <c r="H343" s="22">
        <f t="shared" si="32"/>
        <v>3540</v>
      </c>
      <c r="I343" s="22">
        <f t="shared" si="32"/>
        <v>3540</v>
      </c>
      <c r="J343" s="22">
        <f t="shared" si="32"/>
        <v>3540</v>
      </c>
      <c r="K343" s="22">
        <f t="shared" si="32"/>
        <v>3540</v>
      </c>
      <c r="L343" s="22">
        <f t="shared" si="32"/>
        <v>3540</v>
      </c>
      <c r="M343" s="22">
        <f t="shared" si="32"/>
        <v>3540</v>
      </c>
      <c r="N343" s="22">
        <f t="shared" si="32"/>
        <v>3540</v>
      </c>
      <c r="O343" s="22">
        <f t="shared" si="32"/>
        <v>3540</v>
      </c>
      <c r="P343" s="22">
        <f t="shared" si="32"/>
        <v>3540</v>
      </c>
      <c r="Q343" s="22">
        <f t="shared" si="32"/>
        <v>3540</v>
      </c>
      <c r="R343" s="42">
        <f>SUM(Table1[[#This Row],[Oct]:[September]])</f>
        <v>42480</v>
      </c>
      <c r="S343" s="38">
        <f t="shared" si="33"/>
        <v>41878.051226186333</v>
      </c>
      <c r="T343" s="37">
        <f>Table1[[#This Row],[Annual Demand]]/365</f>
        <v>116.38356164383562</v>
      </c>
      <c r="U343" s="37">
        <f>Table1[[#This Row],[Daily Demand]]*Table1[[#This Row],[Lead Time (days)]]</f>
        <v>1280.2191780821918</v>
      </c>
      <c r="V343" s="37">
        <f>T343*AB343*SQRT(Table1[[#This Row],[Lead Time (days)]])</f>
        <v>331.96052093450891</v>
      </c>
      <c r="W343" s="37">
        <f t="shared" si="34"/>
        <v>0.8</v>
      </c>
      <c r="X343" s="37">
        <f>Table1[[#This Row],[Demand during Lead Time]]+NORMSINV(W343)*V343</f>
        <v>1559.6042012086004</v>
      </c>
      <c r="Y343" s="43">
        <f t="shared" si="35"/>
        <v>11048.236161361729</v>
      </c>
      <c r="Z343" s="27">
        <v>1.5</v>
      </c>
      <c r="AA343" s="22">
        <v>1</v>
      </c>
      <c r="AB343" s="22">
        <v>0.86</v>
      </c>
      <c r="AC343" s="22">
        <v>11</v>
      </c>
    </row>
    <row r="344" spans="1:29" x14ac:dyDescent="0.2">
      <c r="A344" s="25">
        <v>81868.636664230522</v>
      </c>
      <c r="B344" s="26">
        <v>13.754070000000002</v>
      </c>
      <c r="C344" s="26">
        <v>46339.150814539935</v>
      </c>
      <c r="D344" s="26">
        <f>C344/Table1[[#This Row],[Std. Price ($)]]</f>
        <v>3369.1227988907958</v>
      </c>
      <c r="E344" s="22">
        <v>1690</v>
      </c>
      <c r="F344" s="22">
        <f t="shared" si="36"/>
        <v>1352</v>
      </c>
      <c r="G344" s="22">
        <f t="shared" si="32"/>
        <v>1352</v>
      </c>
      <c r="H344" s="22">
        <f t="shared" si="32"/>
        <v>1352</v>
      </c>
      <c r="I344" s="22">
        <f t="shared" si="32"/>
        <v>1352</v>
      </c>
      <c r="J344" s="22">
        <f t="shared" si="32"/>
        <v>1352</v>
      </c>
      <c r="K344" s="22">
        <f t="shared" si="32"/>
        <v>1352</v>
      </c>
      <c r="L344" s="22">
        <f t="shared" si="32"/>
        <v>1352</v>
      </c>
      <c r="M344" s="22">
        <f t="shared" si="32"/>
        <v>1352</v>
      </c>
      <c r="N344" s="22">
        <f t="shared" si="32"/>
        <v>1352</v>
      </c>
      <c r="O344" s="22">
        <f t="shared" si="32"/>
        <v>1352</v>
      </c>
      <c r="P344" s="22">
        <f t="shared" si="32"/>
        <v>1352</v>
      </c>
      <c r="Q344" s="22">
        <f t="shared" si="32"/>
        <v>1352</v>
      </c>
      <c r="R344" s="42">
        <f>SUM(Table1[[#This Row],[Oct]:[September]])</f>
        <v>16224</v>
      </c>
      <c r="S344" s="38">
        <f t="shared" si="33"/>
        <v>12854.877201109204</v>
      </c>
      <c r="T344" s="37">
        <f>Table1[[#This Row],[Annual Demand]]/365</f>
        <v>44.449315068493149</v>
      </c>
      <c r="U344" s="37">
        <f>Table1[[#This Row],[Daily Demand]]*Table1[[#This Row],[Lead Time (days)]]</f>
        <v>1555.7260273972602</v>
      </c>
      <c r="V344" s="37">
        <f>T344*AB344*SQRT(Table1[[#This Row],[Lead Time (days)]])</f>
        <v>370.78162889156579</v>
      </c>
      <c r="W344" s="37">
        <f t="shared" si="34"/>
        <v>0.8</v>
      </c>
      <c r="X344" s="37">
        <f>Table1[[#This Row],[Demand during Lead Time]]+NORMSINV(W344)*V344</f>
        <v>1867.7837192911545</v>
      </c>
      <c r="Y344" s="43">
        <f t="shared" si="35"/>
        <v>25689.628019990894</v>
      </c>
      <c r="Z344" s="27">
        <v>-0.2</v>
      </c>
      <c r="AA344" s="22">
        <v>1</v>
      </c>
      <c r="AB344" s="22">
        <v>1.41</v>
      </c>
      <c r="AC344" s="22">
        <v>35</v>
      </c>
    </row>
    <row r="345" spans="1:29" x14ac:dyDescent="0.2">
      <c r="A345" s="25">
        <v>54211.152797208815</v>
      </c>
      <c r="B345" s="26">
        <v>25.501300000000001</v>
      </c>
      <c r="C345" s="26">
        <v>17667.118792356436</v>
      </c>
      <c r="D345" s="26">
        <f>C345/Table1[[#This Row],[Std. Price ($)]]</f>
        <v>692.79286908339714</v>
      </c>
      <c r="E345" s="22">
        <v>752</v>
      </c>
      <c r="F345" s="22">
        <f t="shared" si="36"/>
        <v>1353.6</v>
      </c>
      <c r="G345" s="22">
        <f t="shared" si="32"/>
        <v>1353.6</v>
      </c>
      <c r="H345" s="22">
        <f t="shared" si="32"/>
        <v>1353.6</v>
      </c>
      <c r="I345" s="22">
        <f t="shared" si="32"/>
        <v>1353.6</v>
      </c>
      <c r="J345" s="22">
        <f t="shared" si="32"/>
        <v>1353.6</v>
      </c>
      <c r="K345" s="22">
        <f t="shared" si="32"/>
        <v>1353.6</v>
      </c>
      <c r="L345" s="22">
        <f t="shared" si="32"/>
        <v>1353.6</v>
      </c>
      <c r="M345" s="22">
        <f t="shared" si="32"/>
        <v>1353.6</v>
      </c>
      <c r="N345" s="22">
        <f t="shared" si="32"/>
        <v>1353.6</v>
      </c>
      <c r="O345" s="22">
        <f t="shared" si="32"/>
        <v>1353.6</v>
      </c>
      <c r="P345" s="22">
        <f t="shared" si="32"/>
        <v>1353.6</v>
      </c>
      <c r="Q345" s="22">
        <f t="shared" si="32"/>
        <v>1353.6</v>
      </c>
      <c r="R345" s="42">
        <f>SUM(Table1[[#This Row],[Oct]:[September]])</f>
        <v>16243.200000000003</v>
      </c>
      <c r="S345" s="38">
        <f t="shared" si="33"/>
        <v>15550.407130916605</v>
      </c>
      <c r="T345" s="37">
        <f>Table1[[#This Row],[Annual Demand]]/365</f>
        <v>44.501917808219183</v>
      </c>
      <c r="U345" s="37">
        <f>Table1[[#This Row],[Daily Demand]]*Table1[[#This Row],[Lead Time (days)]]</f>
        <v>1468.563287671233</v>
      </c>
      <c r="V345" s="37">
        <f>T345*AB345*SQRT(Table1[[#This Row],[Lead Time (days)]])</f>
        <v>173.83795722347298</v>
      </c>
      <c r="W345" s="37">
        <f t="shared" si="34"/>
        <v>0.8</v>
      </c>
      <c r="X345" s="37">
        <f>Table1[[#This Row],[Demand during Lead Time]]+NORMSINV(W345)*V345</f>
        <v>1614.8690036714479</v>
      </c>
      <c r="Y345" s="43">
        <f t="shared" si="35"/>
        <v>41181.258923326692</v>
      </c>
      <c r="Z345" s="27">
        <v>0.8</v>
      </c>
      <c r="AA345" s="22">
        <v>0.9</v>
      </c>
      <c r="AB345" s="22">
        <v>0.68</v>
      </c>
      <c r="AC345" s="22">
        <v>33</v>
      </c>
    </row>
    <row r="346" spans="1:29" x14ac:dyDescent="0.2">
      <c r="A346" s="25">
        <v>13335.724577992214</v>
      </c>
      <c r="B346" s="26">
        <v>6.6836000000000002</v>
      </c>
      <c r="C346" s="26">
        <v>10279.543624451202</v>
      </c>
      <c r="D346" s="26">
        <f>C346/Table1[[#This Row],[Std. Price ($)]]</f>
        <v>1538.0249602685981</v>
      </c>
      <c r="E346" s="22">
        <v>1416</v>
      </c>
      <c r="F346" s="22">
        <f t="shared" si="36"/>
        <v>849.6</v>
      </c>
      <c r="G346" s="22">
        <f t="shared" si="32"/>
        <v>849.6</v>
      </c>
      <c r="H346" s="22">
        <f t="shared" si="32"/>
        <v>849.6</v>
      </c>
      <c r="I346" s="22">
        <f t="shared" si="32"/>
        <v>849.6</v>
      </c>
      <c r="J346" s="22">
        <f t="shared" si="32"/>
        <v>849.6</v>
      </c>
      <c r="K346" s="22">
        <f t="shared" si="32"/>
        <v>849.6</v>
      </c>
      <c r="L346" s="22">
        <f t="shared" si="32"/>
        <v>849.6</v>
      </c>
      <c r="M346" s="22">
        <f t="shared" si="32"/>
        <v>849.6</v>
      </c>
      <c r="N346" s="22">
        <f t="shared" si="32"/>
        <v>849.6</v>
      </c>
      <c r="O346" s="22">
        <f t="shared" si="32"/>
        <v>849.6</v>
      </c>
      <c r="P346" s="22">
        <f t="shared" si="32"/>
        <v>849.6</v>
      </c>
      <c r="Q346" s="22">
        <f t="shared" ref="G346:Q370" si="37">$E346+$Z346*$E346</f>
        <v>849.6</v>
      </c>
      <c r="R346" s="42">
        <f>SUM(Table1[[#This Row],[Oct]:[September]])</f>
        <v>10195.200000000003</v>
      </c>
      <c r="S346" s="38">
        <f t="shared" si="33"/>
        <v>8657.1750397314045</v>
      </c>
      <c r="T346" s="37">
        <f>Table1[[#This Row],[Annual Demand]]/365</f>
        <v>27.932054794520553</v>
      </c>
      <c r="U346" s="37">
        <f>Table1[[#This Row],[Daily Demand]]*Table1[[#This Row],[Lead Time (days)]]</f>
        <v>810.02958904109607</v>
      </c>
      <c r="V346" s="37">
        <f>T346*AB346*SQRT(Table1[[#This Row],[Lead Time (days)]])</f>
        <v>123.34334914573181</v>
      </c>
      <c r="W346" s="37">
        <f t="shared" si="34"/>
        <v>0.8</v>
      </c>
      <c r="X346" s="37">
        <f>Table1[[#This Row],[Demand during Lead Time]]+NORMSINV(W346)*V346</f>
        <v>913.83797070214155</v>
      </c>
      <c r="Y346" s="43">
        <f t="shared" si="35"/>
        <v>6107.7274609848337</v>
      </c>
      <c r="Z346" s="27">
        <v>-0.4</v>
      </c>
      <c r="AA346" s="22">
        <v>1</v>
      </c>
      <c r="AB346" s="22">
        <v>0.82</v>
      </c>
      <c r="AC346" s="22">
        <v>29</v>
      </c>
    </row>
    <row r="347" spans="1:29" x14ac:dyDescent="0.2">
      <c r="A347" s="25">
        <v>76441.549620638441</v>
      </c>
      <c r="B347" s="26">
        <v>6.6897929999999999</v>
      </c>
      <c r="C347" s="26">
        <v>1257.1346273193212</v>
      </c>
      <c r="D347" s="26">
        <f>C347/Table1[[#This Row],[Std. Price ($)]]</f>
        <v>187.9183148595661</v>
      </c>
      <c r="E347" s="22">
        <v>526</v>
      </c>
      <c r="F347" s="22">
        <f t="shared" si="36"/>
        <v>1315</v>
      </c>
      <c r="G347" s="22">
        <f t="shared" si="37"/>
        <v>1315</v>
      </c>
      <c r="H347" s="22">
        <f t="shared" si="37"/>
        <v>1315</v>
      </c>
      <c r="I347" s="22">
        <f t="shared" si="37"/>
        <v>1315</v>
      </c>
      <c r="J347" s="22">
        <f t="shared" si="37"/>
        <v>1315</v>
      </c>
      <c r="K347" s="22">
        <f t="shared" si="37"/>
        <v>1315</v>
      </c>
      <c r="L347" s="22">
        <f t="shared" si="37"/>
        <v>1315</v>
      </c>
      <c r="M347" s="22">
        <f t="shared" si="37"/>
        <v>1315</v>
      </c>
      <c r="N347" s="22">
        <f t="shared" si="37"/>
        <v>1315</v>
      </c>
      <c r="O347" s="22">
        <f t="shared" si="37"/>
        <v>1315</v>
      </c>
      <c r="P347" s="22">
        <f t="shared" si="37"/>
        <v>1315</v>
      </c>
      <c r="Q347" s="22">
        <f t="shared" si="37"/>
        <v>1315</v>
      </c>
      <c r="R347" s="42">
        <f>SUM(Table1[[#This Row],[Oct]:[September]])</f>
        <v>15780</v>
      </c>
      <c r="S347" s="38">
        <f t="shared" si="33"/>
        <v>15592.081685140434</v>
      </c>
      <c r="T347" s="37">
        <f>Table1[[#This Row],[Annual Demand]]/365</f>
        <v>43.232876712328768</v>
      </c>
      <c r="U347" s="37">
        <f>Table1[[#This Row],[Daily Demand]]*Table1[[#This Row],[Lead Time (days)]]</f>
        <v>475.56164383561645</v>
      </c>
      <c r="V347" s="37">
        <f>T347*AB347*SQRT(Table1[[#This Row],[Lead Time (days)]])</f>
        <v>123.31301836973989</v>
      </c>
      <c r="W347" s="37">
        <f t="shared" si="34"/>
        <v>0.8</v>
      </c>
      <c r="X347" s="37">
        <f>Table1[[#This Row],[Demand during Lead Time]]+NORMSINV(W347)*V347</f>
        <v>579.34449847155645</v>
      </c>
      <c r="Y347" s="43">
        <f t="shared" si="35"/>
        <v>3875.694770463529</v>
      </c>
      <c r="Z347" s="27">
        <v>1.5</v>
      </c>
      <c r="AA347" s="22">
        <v>0.82</v>
      </c>
      <c r="AB347" s="22">
        <v>0.86</v>
      </c>
      <c r="AC347" s="22">
        <v>11</v>
      </c>
    </row>
    <row r="348" spans="1:29" x14ac:dyDescent="0.2">
      <c r="A348" s="25">
        <v>34274.561738284305</v>
      </c>
      <c r="B348" s="26">
        <v>10.430959000000001</v>
      </c>
      <c r="C348" s="26">
        <v>22858.952514156357</v>
      </c>
      <c r="D348" s="26">
        <f>C348/Table1[[#This Row],[Std. Price ($)]]</f>
        <v>2191.4526281002882</v>
      </c>
      <c r="E348" s="22">
        <v>1408</v>
      </c>
      <c r="F348" s="22">
        <f t="shared" si="36"/>
        <v>3520</v>
      </c>
      <c r="G348" s="22">
        <f t="shared" si="37"/>
        <v>3520</v>
      </c>
      <c r="H348" s="22">
        <f t="shared" si="37"/>
        <v>3520</v>
      </c>
      <c r="I348" s="22">
        <f t="shared" si="37"/>
        <v>3520</v>
      </c>
      <c r="J348" s="22">
        <f t="shared" si="37"/>
        <v>3520</v>
      </c>
      <c r="K348" s="22">
        <f t="shared" si="37"/>
        <v>3520</v>
      </c>
      <c r="L348" s="22">
        <f t="shared" si="37"/>
        <v>3520</v>
      </c>
      <c r="M348" s="22">
        <f t="shared" si="37"/>
        <v>3520</v>
      </c>
      <c r="N348" s="22">
        <f t="shared" si="37"/>
        <v>3520</v>
      </c>
      <c r="O348" s="22">
        <f t="shared" si="37"/>
        <v>3520</v>
      </c>
      <c r="P348" s="22">
        <f t="shared" si="37"/>
        <v>3520</v>
      </c>
      <c r="Q348" s="22">
        <f t="shared" si="37"/>
        <v>3520</v>
      </c>
      <c r="R348" s="42">
        <f>SUM(Table1[[#This Row],[Oct]:[September]])</f>
        <v>42240</v>
      </c>
      <c r="S348" s="38">
        <f t="shared" si="33"/>
        <v>40048.547371899709</v>
      </c>
      <c r="T348" s="37">
        <f>Table1[[#This Row],[Annual Demand]]/365</f>
        <v>115.72602739726027</v>
      </c>
      <c r="U348" s="37">
        <f>Table1[[#This Row],[Daily Demand]]*Table1[[#This Row],[Lead Time (days)]]</f>
        <v>3818.9589041095887</v>
      </c>
      <c r="V348" s="37">
        <f>T348*AB348*SQRT(Table1[[#This Row],[Lead Time (days)]])</f>
        <v>751.21881806694762</v>
      </c>
      <c r="W348" s="37">
        <f t="shared" si="34"/>
        <v>0.8</v>
      </c>
      <c r="X348" s="37">
        <f>Table1[[#This Row],[Demand during Lead Time]]+NORMSINV(W348)*V348</f>
        <v>4451.2006124542804</v>
      </c>
      <c r="Y348" s="43">
        <f t="shared" si="35"/>
        <v>46430.291089285492</v>
      </c>
      <c r="Z348" s="27">
        <v>1.5</v>
      </c>
      <c r="AA348" s="22">
        <v>1</v>
      </c>
      <c r="AB348" s="22">
        <v>1.1299999999999999</v>
      </c>
      <c r="AC348" s="22">
        <v>33</v>
      </c>
    </row>
    <row r="349" spans="1:29" x14ac:dyDescent="0.2">
      <c r="A349" s="25">
        <v>48698.094012416041</v>
      </c>
      <c r="B349" s="26">
        <v>22.18524</v>
      </c>
      <c r="C349" s="26">
        <v>14004.204569760033</v>
      </c>
      <c r="D349" s="26">
        <f>C349/Table1[[#This Row],[Std. Price ($)]]</f>
        <v>631.23971477252599</v>
      </c>
      <c r="E349" s="22">
        <v>1108</v>
      </c>
      <c r="F349" s="22">
        <f t="shared" si="36"/>
        <v>2770</v>
      </c>
      <c r="G349" s="22">
        <f t="shared" si="37"/>
        <v>2770</v>
      </c>
      <c r="H349" s="22">
        <f t="shared" si="37"/>
        <v>2770</v>
      </c>
      <c r="I349" s="22">
        <f t="shared" si="37"/>
        <v>2770</v>
      </c>
      <c r="J349" s="22">
        <f t="shared" si="37"/>
        <v>2770</v>
      </c>
      <c r="K349" s="22">
        <f t="shared" si="37"/>
        <v>2770</v>
      </c>
      <c r="L349" s="22">
        <f t="shared" si="37"/>
        <v>2770</v>
      </c>
      <c r="M349" s="22">
        <f t="shared" si="37"/>
        <v>2770</v>
      </c>
      <c r="N349" s="22">
        <f t="shared" si="37"/>
        <v>2770</v>
      </c>
      <c r="O349" s="22">
        <f t="shared" si="37"/>
        <v>2770</v>
      </c>
      <c r="P349" s="22">
        <f t="shared" si="37"/>
        <v>2770</v>
      </c>
      <c r="Q349" s="22">
        <f t="shared" si="37"/>
        <v>2770</v>
      </c>
      <c r="R349" s="42">
        <f>SUM(Table1[[#This Row],[Oct]:[September]])</f>
        <v>33240</v>
      </c>
      <c r="S349" s="38">
        <f t="shared" si="33"/>
        <v>32608.760285227472</v>
      </c>
      <c r="T349" s="37">
        <f>Table1[[#This Row],[Annual Demand]]/365</f>
        <v>91.06849315068493</v>
      </c>
      <c r="U349" s="37">
        <f>Table1[[#This Row],[Daily Demand]]*Table1[[#This Row],[Lead Time (days)]]</f>
        <v>3005.2602739726026</v>
      </c>
      <c r="V349" s="37">
        <f>T349*AB349*SQRT(Table1[[#This Row],[Lead Time (days)]])</f>
        <v>146.48162592838011</v>
      </c>
      <c r="W349" s="37">
        <f t="shared" si="34"/>
        <v>0.8</v>
      </c>
      <c r="X349" s="37">
        <f>Table1[[#This Row],[Demand during Lead Time]]+NORMSINV(W349)*V349</f>
        <v>3128.542320682212</v>
      </c>
      <c r="Y349" s="43">
        <f t="shared" si="35"/>
        <v>69407.462234491832</v>
      </c>
      <c r="Z349" s="27">
        <v>1.5</v>
      </c>
      <c r="AA349" s="22">
        <v>0.71</v>
      </c>
      <c r="AB349" s="22">
        <v>0.28000000000000003</v>
      </c>
      <c r="AC349" s="22">
        <v>33</v>
      </c>
    </row>
    <row r="350" spans="1:29" x14ac:dyDescent="0.2">
      <c r="A350" s="25">
        <v>55473.704142680013</v>
      </c>
      <c r="B350" s="26">
        <v>8.6735000000000007</v>
      </c>
      <c r="C350" s="26">
        <v>3356.7050362560003</v>
      </c>
      <c r="D350" s="26">
        <f>C350/Table1[[#This Row],[Std. Price ($)]]</f>
        <v>387.00697944958785</v>
      </c>
      <c r="E350" s="22">
        <v>1206</v>
      </c>
      <c r="F350" s="22">
        <f t="shared" si="36"/>
        <v>723.59999999999991</v>
      </c>
      <c r="G350" s="22">
        <f t="shared" si="37"/>
        <v>723.59999999999991</v>
      </c>
      <c r="H350" s="22">
        <f t="shared" si="37"/>
        <v>723.59999999999991</v>
      </c>
      <c r="I350" s="22">
        <f t="shared" si="37"/>
        <v>723.59999999999991</v>
      </c>
      <c r="J350" s="22">
        <f t="shared" si="37"/>
        <v>723.59999999999991</v>
      </c>
      <c r="K350" s="22">
        <f t="shared" si="37"/>
        <v>723.59999999999991</v>
      </c>
      <c r="L350" s="22">
        <f t="shared" si="37"/>
        <v>723.59999999999991</v>
      </c>
      <c r="M350" s="22">
        <f t="shared" si="37"/>
        <v>723.59999999999991</v>
      </c>
      <c r="N350" s="22">
        <f t="shared" si="37"/>
        <v>723.59999999999991</v>
      </c>
      <c r="O350" s="22">
        <f t="shared" si="37"/>
        <v>723.59999999999991</v>
      </c>
      <c r="P350" s="22">
        <f t="shared" si="37"/>
        <v>723.59999999999991</v>
      </c>
      <c r="Q350" s="22">
        <f t="shared" si="37"/>
        <v>723.59999999999991</v>
      </c>
      <c r="R350" s="42">
        <f>SUM(Table1[[#This Row],[Oct]:[September]])</f>
        <v>8683.2000000000007</v>
      </c>
      <c r="S350" s="38">
        <f t="shared" si="33"/>
        <v>8296.1930205504123</v>
      </c>
      <c r="T350" s="37">
        <f>Table1[[#This Row],[Annual Demand]]/365</f>
        <v>23.789589041095894</v>
      </c>
      <c r="U350" s="37">
        <f>Table1[[#This Row],[Daily Demand]]*Table1[[#This Row],[Lead Time (days)]]</f>
        <v>261.68547945205484</v>
      </c>
      <c r="V350" s="37">
        <f>T350*AB350*SQRT(Table1[[#This Row],[Lead Time (days)]])</f>
        <v>50.496730090282099</v>
      </c>
      <c r="W350" s="37">
        <f t="shared" si="34"/>
        <v>0.8</v>
      </c>
      <c r="X350" s="37">
        <f>Table1[[#This Row],[Demand during Lead Time]]+NORMSINV(W350)*V350</f>
        <v>304.18459972203658</v>
      </c>
      <c r="Y350" s="43">
        <f t="shared" si="35"/>
        <v>2638.3451256890844</v>
      </c>
      <c r="Z350" s="27">
        <v>-0.4</v>
      </c>
      <c r="AA350" s="22">
        <v>1</v>
      </c>
      <c r="AB350" s="22">
        <v>0.64</v>
      </c>
      <c r="AC350" s="22">
        <v>11</v>
      </c>
    </row>
    <row r="351" spans="1:29" x14ac:dyDescent="0.2">
      <c r="A351" s="25">
        <v>14203.871009889846</v>
      </c>
      <c r="B351" s="26">
        <v>26.346320000000002</v>
      </c>
      <c r="C351" s="26">
        <v>11750.645299673284</v>
      </c>
      <c r="D351" s="26">
        <f>C351/Table1[[#This Row],[Std. Price ($)]]</f>
        <v>446.00708181155028</v>
      </c>
      <c r="E351" s="22">
        <v>1148</v>
      </c>
      <c r="F351" s="22">
        <f t="shared" si="36"/>
        <v>2525.6</v>
      </c>
      <c r="G351" s="22">
        <f t="shared" si="37"/>
        <v>2525.6</v>
      </c>
      <c r="H351" s="22">
        <f t="shared" si="37"/>
        <v>2525.6</v>
      </c>
      <c r="I351" s="22">
        <f t="shared" si="37"/>
        <v>2525.6</v>
      </c>
      <c r="J351" s="22">
        <f t="shared" si="37"/>
        <v>2525.6</v>
      </c>
      <c r="K351" s="22">
        <f t="shared" si="37"/>
        <v>2525.6</v>
      </c>
      <c r="L351" s="22">
        <f t="shared" si="37"/>
        <v>2525.6</v>
      </c>
      <c r="M351" s="22">
        <f t="shared" si="37"/>
        <v>2525.6</v>
      </c>
      <c r="N351" s="22">
        <f t="shared" si="37"/>
        <v>2525.6</v>
      </c>
      <c r="O351" s="22">
        <f t="shared" si="37"/>
        <v>2525.6</v>
      </c>
      <c r="P351" s="22">
        <f t="shared" si="37"/>
        <v>2525.6</v>
      </c>
      <c r="Q351" s="22">
        <f t="shared" si="37"/>
        <v>2525.6</v>
      </c>
      <c r="R351" s="42">
        <f>SUM(Table1[[#This Row],[Oct]:[September]])</f>
        <v>30307.199999999993</v>
      </c>
      <c r="S351" s="38">
        <f t="shared" si="33"/>
        <v>29861.192918188444</v>
      </c>
      <c r="T351" s="37">
        <f>Table1[[#This Row],[Annual Demand]]/365</f>
        <v>83.033424657534226</v>
      </c>
      <c r="U351" s="37">
        <f>Table1[[#This Row],[Daily Demand]]*Table1[[#This Row],[Lead Time (days)]]</f>
        <v>1079.4345205479449</v>
      </c>
      <c r="V351" s="37">
        <f>T351*AB351*SQRT(Table1[[#This Row],[Lead Time (days)]])</f>
        <v>221.54213993328554</v>
      </c>
      <c r="W351" s="37">
        <f t="shared" si="34"/>
        <v>0.8</v>
      </c>
      <c r="X351" s="37">
        <f>Table1[[#This Row],[Demand during Lead Time]]+NORMSINV(W351)*V351</f>
        <v>1265.88908964698</v>
      </c>
      <c r="Y351" s="43">
        <f t="shared" si="35"/>
        <v>33351.519040348023</v>
      </c>
      <c r="Z351" s="27">
        <v>1.2</v>
      </c>
      <c r="AA351" s="22">
        <v>1</v>
      </c>
      <c r="AB351" s="22">
        <v>0.74</v>
      </c>
      <c r="AC351" s="22">
        <v>13</v>
      </c>
    </row>
    <row r="352" spans="1:29" x14ac:dyDescent="0.2">
      <c r="A352" s="25">
        <v>3430.4893898145951</v>
      </c>
      <c r="B352" s="26">
        <v>5.1150000000000011</v>
      </c>
      <c r="C352" s="26">
        <v>4302.9664300333343</v>
      </c>
      <c r="D352" s="26">
        <f>C352/Table1[[#This Row],[Std. Price ($)]]</f>
        <v>841.24465885304664</v>
      </c>
      <c r="E352" s="22">
        <v>1270</v>
      </c>
      <c r="F352" s="22">
        <f t="shared" si="36"/>
        <v>2794</v>
      </c>
      <c r="G352" s="22">
        <f t="shared" si="37"/>
        <v>2794</v>
      </c>
      <c r="H352" s="22">
        <f t="shared" si="37"/>
        <v>2794</v>
      </c>
      <c r="I352" s="22">
        <f t="shared" si="37"/>
        <v>2794</v>
      </c>
      <c r="J352" s="22">
        <f t="shared" si="37"/>
        <v>2794</v>
      </c>
      <c r="K352" s="22">
        <f t="shared" si="37"/>
        <v>2794</v>
      </c>
      <c r="L352" s="22">
        <f t="shared" si="37"/>
        <v>2794</v>
      </c>
      <c r="M352" s="22">
        <f t="shared" si="37"/>
        <v>2794</v>
      </c>
      <c r="N352" s="22">
        <f t="shared" si="37"/>
        <v>2794</v>
      </c>
      <c r="O352" s="22">
        <f t="shared" si="37"/>
        <v>2794</v>
      </c>
      <c r="P352" s="22">
        <f t="shared" si="37"/>
        <v>2794</v>
      </c>
      <c r="Q352" s="22">
        <f t="shared" si="37"/>
        <v>2794</v>
      </c>
      <c r="R352" s="42">
        <f>SUM(Table1[[#This Row],[Oct]:[September]])</f>
        <v>33528</v>
      </c>
      <c r="S352" s="38">
        <f t="shared" si="33"/>
        <v>32686.755341146953</v>
      </c>
      <c r="T352" s="37">
        <f>Table1[[#This Row],[Annual Demand]]/365</f>
        <v>91.857534246575341</v>
      </c>
      <c r="U352" s="37">
        <f>Table1[[#This Row],[Daily Demand]]*Table1[[#This Row],[Lead Time (days)]]</f>
        <v>2020.8657534246574</v>
      </c>
      <c r="V352" s="37">
        <f>T352*AB352*SQRT(Table1[[#This Row],[Lead Time (days)]])</f>
        <v>249.89301524742129</v>
      </c>
      <c r="W352" s="37">
        <f t="shared" si="34"/>
        <v>0.8</v>
      </c>
      <c r="X352" s="37">
        <f>Table1[[#This Row],[Demand during Lead Time]]+NORMSINV(W352)*V352</f>
        <v>2231.1810211784473</v>
      </c>
      <c r="Y352" s="43">
        <f t="shared" si="35"/>
        <v>11412.490923327759</v>
      </c>
      <c r="Z352" s="27">
        <v>1.2</v>
      </c>
      <c r="AA352" s="22">
        <v>1</v>
      </c>
      <c r="AB352" s="22">
        <v>0.57999999999999996</v>
      </c>
      <c r="AC352" s="22">
        <v>22</v>
      </c>
    </row>
    <row r="353" spans="1:29" x14ac:dyDescent="0.2">
      <c r="A353" s="25">
        <v>39413.57949792975</v>
      </c>
      <c r="B353" s="26">
        <v>6.0660600000000002</v>
      </c>
      <c r="C353" s="26">
        <v>5794.3338645574813</v>
      </c>
      <c r="D353" s="26">
        <f>C353/Table1[[#This Row],[Std. Price ($)]]</f>
        <v>955.2054982241325</v>
      </c>
      <c r="E353" s="22">
        <v>1294</v>
      </c>
      <c r="F353" s="22">
        <f t="shared" si="36"/>
        <v>2846.8</v>
      </c>
      <c r="G353" s="22">
        <f t="shared" si="37"/>
        <v>2846.8</v>
      </c>
      <c r="H353" s="22">
        <f t="shared" si="37"/>
        <v>2846.8</v>
      </c>
      <c r="I353" s="22">
        <f t="shared" si="37"/>
        <v>2846.8</v>
      </c>
      <c r="J353" s="22">
        <f t="shared" si="37"/>
        <v>2846.8</v>
      </c>
      <c r="K353" s="22">
        <f t="shared" si="37"/>
        <v>2846.8</v>
      </c>
      <c r="L353" s="22">
        <f t="shared" si="37"/>
        <v>2846.8</v>
      </c>
      <c r="M353" s="22">
        <f t="shared" si="37"/>
        <v>2846.8</v>
      </c>
      <c r="N353" s="22">
        <f t="shared" si="37"/>
        <v>2846.8</v>
      </c>
      <c r="O353" s="22">
        <f t="shared" si="37"/>
        <v>2846.8</v>
      </c>
      <c r="P353" s="22">
        <f t="shared" si="37"/>
        <v>2846.8</v>
      </c>
      <c r="Q353" s="22">
        <f t="shared" si="37"/>
        <v>2846.8</v>
      </c>
      <c r="R353" s="42">
        <f>SUM(Table1[[#This Row],[Oct]:[September]])</f>
        <v>34161.599999999999</v>
      </c>
      <c r="S353" s="38">
        <f t="shared" si="33"/>
        <v>33206.394501775867</v>
      </c>
      <c r="T353" s="37">
        <f>Table1[[#This Row],[Annual Demand]]/365</f>
        <v>93.593424657534243</v>
      </c>
      <c r="U353" s="37">
        <f>Table1[[#This Row],[Daily Demand]]*Table1[[#This Row],[Lead Time (days)]]</f>
        <v>2527.0224657534245</v>
      </c>
      <c r="V353" s="37">
        <f>T353*AB353*SQRT(Table1[[#This Row],[Lead Time (days)]])</f>
        <v>262.61587815317489</v>
      </c>
      <c r="W353" s="37">
        <f t="shared" si="34"/>
        <v>0.8</v>
      </c>
      <c r="X353" s="37">
        <f>Table1[[#This Row],[Demand during Lead Time]]+NORMSINV(W353)*V353</f>
        <v>2748.0455650805338</v>
      </c>
      <c r="Y353" s="43">
        <f t="shared" si="35"/>
        <v>16669.809280512425</v>
      </c>
      <c r="Z353" s="27">
        <v>1.2</v>
      </c>
      <c r="AA353" s="22">
        <v>1</v>
      </c>
      <c r="AB353" s="22">
        <v>0.54</v>
      </c>
      <c r="AC353" s="22">
        <v>27</v>
      </c>
    </row>
    <row r="354" spans="1:29" x14ac:dyDescent="0.2">
      <c r="A354" s="25">
        <v>41010.12338741892</v>
      </c>
      <c r="B354" s="26">
        <v>5.6210000000000004</v>
      </c>
      <c r="C354" s="26">
        <v>1129.5304225920001</v>
      </c>
      <c r="D354" s="26">
        <f>C354/Table1[[#This Row],[Std. Price ($)]]</f>
        <v>200.9483050332681</v>
      </c>
      <c r="E354" s="22">
        <v>972</v>
      </c>
      <c r="F354" s="22">
        <f t="shared" si="36"/>
        <v>1360.8</v>
      </c>
      <c r="G354" s="22">
        <f t="shared" si="37"/>
        <v>1360.8</v>
      </c>
      <c r="H354" s="22">
        <f t="shared" si="37"/>
        <v>1360.8</v>
      </c>
      <c r="I354" s="22">
        <f t="shared" si="37"/>
        <v>1360.8</v>
      </c>
      <c r="J354" s="22">
        <f t="shared" si="37"/>
        <v>1360.8</v>
      </c>
      <c r="K354" s="22">
        <f t="shared" si="37"/>
        <v>1360.8</v>
      </c>
      <c r="L354" s="22">
        <f t="shared" si="37"/>
        <v>1360.8</v>
      </c>
      <c r="M354" s="22">
        <f t="shared" si="37"/>
        <v>1360.8</v>
      </c>
      <c r="N354" s="22">
        <f t="shared" si="37"/>
        <v>1360.8</v>
      </c>
      <c r="O354" s="22">
        <f t="shared" si="37"/>
        <v>1360.8</v>
      </c>
      <c r="P354" s="22">
        <f t="shared" si="37"/>
        <v>1360.8</v>
      </c>
      <c r="Q354" s="22">
        <f t="shared" si="37"/>
        <v>1360.8</v>
      </c>
      <c r="R354" s="42">
        <f>SUM(Table1[[#This Row],[Oct]:[September]])</f>
        <v>16329.599999999997</v>
      </c>
      <c r="S354" s="38">
        <f t="shared" si="33"/>
        <v>16128.651694966729</v>
      </c>
      <c r="T354" s="37">
        <f>Table1[[#This Row],[Annual Demand]]/365</f>
        <v>44.738630136986295</v>
      </c>
      <c r="U354" s="37">
        <f>Table1[[#This Row],[Daily Demand]]*Table1[[#This Row],[Lead Time (days)]]</f>
        <v>581.60219178082184</v>
      </c>
      <c r="V354" s="37">
        <f>T354*AB354*SQRT(Table1[[#This Row],[Lead Time (days)]])</f>
        <v>51.618375984935234</v>
      </c>
      <c r="W354" s="37">
        <f t="shared" si="34"/>
        <v>0.8</v>
      </c>
      <c r="X354" s="37">
        <f>Table1[[#This Row],[Demand during Lead Time]]+NORMSINV(W354)*V354</f>
        <v>625.04531305229352</v>
      </c>
      <c r="Y354" s="43">
        <f t="shared" si="35"/>
        <v>3513.379704666942</v>
      </c>
      <c r="Z354" s="27">
        <v>0.4</v>
      </c>
      <c r="AA354" s="22">
        <v>1</v>
      </c>
      <c r="AB354" s="22">
        <v>0.32</v>
      </c>
      <c r="AC354" s="22">
        <v>13</v>
      </c>
    </row>
    <row r="355" spans="1:29" x14ac:dyDescent="0.2">
      <c r="A355" s="25">
        <v>23113.940071194138</v>
      </c>
      <c r="B355" s="26">
        <v>21.452200000000001</v>
      </c>
      <c r="C355" s="26">
        <v>10344.047128800001</v>
      </c>
      <c r="D355" s="26">
        <f>C355/Table1[[#This Row],[Std. Price ($)]]</f>
        <v>482.19050394831299</v>
      </c>
      <c r="E355" s="22">
        <v>672</v>
      </c>
      <c r="F355" s="22">
        <f t="shared" si="36"/>
        <v>1680</v>
      </c>
      <c r="G355" s="22">
        <f t="shared" si="37"/>
        <v>1680</v>
      </c>
      <c r="H355" s="22">
        <f t="shared" si="37"/>
        <v>1680</v>
      </c>
      <c r="I355" s="22">
        <f t="shared" si="37"/>
        <v>1680</v>
      </c>
      <c r="J355" s="22">
        <f t="shared" si="37"/>
        <v>1680</v>
      </c>
      <c r="K355" s="22">
        <f t="shared" si="37"/>
        <v>1680</v>
      </c>
      <c r="L355" s="22">
        <f t="shared" si="37"/>
        <v>1680</v>
      </c>
      <c r="M355" s="22">
        <f t="shared" si="37"/>
        <v>1680</v>
      </c>
      <c r="N355" s="22">
        <f t="shared" si="37"/>
        <v>1680</v>
      </c>
      <c r="O355" s="22">
        <f t="shared" si="37"/>
        <v>1680</v>
      </c>
      <c r="P355" s="22">
        <f t="shared" si="37"/>
        <v>1680</v>
      </c>
      <c r="Q355" s="22">
        <f t="shared" si="37"/>
        <v>1680</v>
      </c>
      <c r="R355" s="42">
        <f>SUM(Table1[[#This Row],[Oct]:[September]])</f>
        <v>20160</v>
      </c>
      <c r="S355" s="38">
        <f t="shared" si="33"/>
        <v>19677.809496051686</v>
      </c>
      <c r="T355" s="37">
        <f>Table1[[#This Row],[Annual Demand]]/365</f>
        <v>55.232876712328768</v>
      </c>
      <c r="U355" s="37">
        <f>Table1[[#This Row],[Daily Demand]]*Table1[[#This Row],[Lead Time (days)]]</f>
        <v>1380.8219178082193</v>
      </c>
      <c r="V355" s="37">
        <f>T355*AB355*SQRT(Table1[[#This Row],[Lead Time (days)]])</f>
        <v>193.3150684931507</v>
      </c>
      <c r="W355" s="37">
        <f t="shared" si="34"/>
        <v>0.8</v>
      </c>
      <c r="X355" s="37">
        <f>Table1[[#This Row],[Demand during Lead Time]]+NORMSINV(W355)*V355</f>
        <v>1543.5199842216573</v>
      </c>
      <c r="Y355" s="43">
        <f t="shared" si="35"/>
        <v>33111.899405519842</v>
      </c>
      <c r="Z355" s="27">
        <v>1.5</v>
      </c>
      <c r="AA355" s="22">
        <v>1</v>
      </c>
      <c r="AB355" s="22">
        <v>0.7</v>
      </c>
      <c r="AC355" s="22">
        <v>25</v>
      </c>
    </row>
    <row r="356" spans="1:29" x14ac:dyDescent="0.2">
      <c r="A356" s="25">
        <v>63816.301698402567</v>
      </c>
      <c r="B356" s="26">
        <v>6.0720000000000001</v>
      </c>
      <c r="C356" s="26">
        <v>4455.7305244287209</v>
      </c>
      <c r="D356" s="26">
        <f>C356/Table1[[#This Row],[Std. Price ($)]]</f>
        <v>733.81596252119903</v>
      </c>
      <c r="E356" s="22">
        <v>890</v>
      </c>
      <c r="F356" s="22">
        <f t="shared" si="36"/>
        <v>1424</v>
      </c>
      <c r="G356" s="22">
        <f t="shared" si="37"/>
        <v>1424</v>
      </c>
      <c r="H356" s="22">
        <f t="shared" si="37"/>
        <v>1424</v>
      </c>
      <c r="I356" s="22">
        <f t="shared" si="37"/>
        <v>1424</v>
      </c>
      <c r="J356" s="22">
        <f t="shared" si="37"/>
        <v>1424</v>
      </c>
      <c r="K356" s="22">
        <f t="shared" si="37"/>
        <v>1424</v>
      </c>
      <c r="L356" s="22">
        <f t="shared" si="37"/>
        <v>1424</v>
      </c>
      <c r="M356" s="22">
        <f t="shared" si="37"/>
        <v>1424</v>
      </c>
      <c r="N356" s="22">
        <f t="shared" si="37"/>
        <v>1424</v>
      </c>
      <c r="O356" s="22">
        <f t="shared" si="37"/>
        <v>1424</v>
      </c>
      <c r="P356" s="22">
        <f t="shared" si="37"/>
        <v>1424</v>
      </c>
      <c r="Q356" s="22">
        <f t="shared" si="37"/>
        <v>1424</v>
      </c>
      <c r="R356" s="42">
        <f>SUM(Table1[[#This Row],[Oct]:[September]])</f>
        <v>17088</v>
      </c>
      <c r="S356" s="38">
        <f t="shared" si="33"/>
        <v>16354.184037478801</v>
      </c>
      <c r="T356" s="37">
        <f>Table1[[#This Row],[Annual Demand]]/365</f>
        <v>46.816438356164383</v>
      </c>
      <c r="U356" s="37">
        <f>Table1[[#This Row],[Daily Demand]]*Table1[[#This Row],[Lead Time (days)]]</f>
        <v>1264.0438356164384</v>
      </c>
      <c r="V356" s="37">
        <f>T356*AB356*SQRT(Table1[[#This Row],[Lead Time (days)]])</f>
        <v>145.95920975212755</v>
      </c>
      <c r="W356" s="37">
        <f t="shared" si="34"/>
        <v>0.8</v>
      </c>
      <c r="X356" s="37">
        <f>Table1[[#This Row],[Demand during Lead Time]]+NORMSINV(W356)*V356</f>
        <v>1386.8862057793517</v>
      </c>
      <c r="Y356" s="43">
        <f t="shared" si="35"/>
        <v>8421.173041492224</v>
      </c>
      <c r="Z356" s="27">
        <v>0.6</v>
      </c>
      <c r="AA356" s="22">
        <v>0.83</v>
      </c>
      <c r="AB356" s="22">
        <v>0.6</v>
      </c>
      <c r="AC356" s="22">
        <v>27</v>
      </c>
    </row>
    <row r="357" spans="1:29" x14ac:dyDescent="0.2">
      <c r="A357" s="25">
        <v>97673.707189905661</v>
      </c>
      <c r="B357" s="26">
        <v>5.6870000000000003</v>
      </c>
      <c r="C357" s="26">
        <v>6155.3170888205259</v>
      </c>
      <c r="D357" s="26">
        <f>C357/Table1[[#This Row],[Std. Price ($)]]</f>
        <v>1082.3487056128936</v>
      </c>
      <c r="E357" s="22">
        <v>874</v>
      </c>
      <c r="F357" s="22">
        <f t="shared" si="36"/>
        <v>524.4</v>
      </c>
      <c r="G357" s="22">
        <f t="shared" si="37"/>
        <v>524.4</v>
      </c>
      <c r="H357" s="22">
        <f t="shared" si="37"/>
        <v>524.4</v>
      </c>
      <c r="I357" s="22">
        <f t="shared" si="37"/>
        <v>524.4</v>
      </c>
      <c r="J357" s="22">
        <f t="shared" si="37"/>
        <v>524.4</v>
      </c>
      <c r="K357" s="22">
        <f t="shared" si="37"/>
        <v>524.4</v>
      </c>
      <c r="L357" s="22">
        <f t="shared" si="37"/>
        <v>524.4</v>
      </c>
      <c r="M357" s="22">
        <f t="shared" si="37"/>
        <v>524.4</v>
      </c>
      <c r="N357" s="22">
        <f t="shared" si="37"/>
        <v>524.4</v>
      </c>
      <c r="O357" s="22">
        <f t="shared" si="37"/>
        <v>524.4</v>
      </c>
      <c r="P357" s="22">
        <f t="shared" si="37"/>
        <v>524.4</v>
      </c>
      <c r="Q357" s="22">
        <f t="shared" si="37"/>
        <v>524.4</v>
      </c>
      <c r="R357" s="42">
        <f>SUM(Table1[[#This Row],[Oct]:[September]])</f>
        <v>6292.7999999999984</v>
      </c>
      <c r="S357" s="38">
        <f t="shared" si="33"/>
        <v>5210.451294387105</v>
      </c>
      <c r="T357" s="37">
        <f>Table1[[#This Row],[Annual Demand]]/365</f>
        <v>17.240547945205474</v>
      </c>
      <c r="U357" s="37">
        <f>Table1[[#This Row],[Daily Demand]]*Table1[[#This Row],[Lead Time (days)]]</f>
        <v>568.93808219178061</v>
      </c>
      <c r="V357" s="37">
        <f>T357*AB357*SQRT(Table1[[#This Row],[Lead Time (days)]])</f>
        <v>77.250738030862763</v>
      </c>
      <c r="W357" s="37">
        <f t="shared" si="34"/>
        <v>0.8</v>
      </c>
      <c r="X357" s="37">
        <f>Table1[[#This Row],[Demand during Lead Time]]+NORMSINV(W357)*V357</f>
        <v>633.95394362773345</v>
      </c>
      <c r="Y357" s="43">
        <f t="shared" si="35"/>
        <v>3605.2960774109201</v>
      </c>
      <c r="Z357" s="27">
        <v>-0.4</v>
      </c>
      <c r="AA357" s="22">
        <v>0.85</v>
      </c>
      <c r="AB357" s="22">
        <v>0.78</v>
      </c>
      <c r="AC357" s="22">
        <v>33</v>
      </c>
    </row>
    <row r="358" spans="1:29" x14ac:dyDescent="0.2">
      <c r="A358" s="25">
        <v>10741.301503346223</v>
      </c>
      <c r="B358" s="26">
        <v>10.334742</v>
      </c>
      <c r="C358" s="26">
        <v>13948.910441709177</v>
      </c>
      <c r="D358" s="26">
        <f>C358/Table1[[#This Row],[Std. Price ($)]]</f>
        <v>1349.7105628480301</v>
      </c>
      <c r="E358" s="22">
        <v>1480</v>
      </c>
      <c r="F358" s="22">
        <f t="shared" si="36"/>
        <v>2368</v>
      </c>
      <c r="G358" s="22">
        <f t="shared" si="37"/>
        <v>2368</v>
      </c>
      <c r="H358" s="22">
        <f t="shared" si="37"/>
        <v>2368</v>
      </c>
      <c r="I358" s="22">
        <f t="shared" si="37"/>
        <v>2368</v>
      </c>
      <c r="J358" s="22">
        <f t="shared" si="37"/>
        <v>2368</v>
      </c>
      <c r="K358" s="22">
        <f t="shared" si="37"/>
        <v>2368</v>
      </c>
      <c r="L358" s="22">
        <f t="shared" si="37"/>
        <v>2368</v>
      </c>
      <c r="M358" s="22">
        <f t="shared" si="37"/>
        <v>2368</v>
      </c>
      <c r="N358" s="22">
        <f t="shared" si="37"/>
        <v>2368</v>
      </c>
      <c r="O358" s="22">
        <f t="shared" si="37"/>
        <v>2368</v>
      </c>
      <c r="P358" s="22">
        <f t="shared" si="37"/>
        <v>2368</v>
      </c>
      <c r="Q358" s="22">
        <f t="shared" si="37"/>
        <v>2368</v>
      </c>
      <c r="R358" s="42">
        <f>SUM(Table1[[#This Row],[Oct]:[September]])</f>
        <v>28416</v>
      </c>
      <c r="S358" s="38">
        <f t="shared" si="33"/>
        <v>27066.289437151969</v>
      </c>
      <c r="T358" s="37">
        <f>Table1[[#This Row],[Annual Demand]]/365</f>
        <v>77.852054794520555</v>
      </c>
      <c r="U358" s="37">
        <f>Table1[[#This Row],[Daily Demand]]*Table1[[#This Row],[Lead Time (days)]]</f>
        <v>1712.7452054794521</v>
      </c>
      <c r="V358" s="37">
        <f>T358*AB358*SQRT(Table1[[#This Row],[Lead Time (days)]])</f>
        <v>357.85533464799926</v>
      </c>
      <c r="W358" s="37">
        <f t="shared" si="34"/>
        <v>0.8</v>
      </c>
      <c r="X358" s="37">
        <f>Table1[[#This Row],[Demand during Lead Time]]+NORMSINV(W358)*V358</f>
        <v>2013.9238536665493</v>
      </c>
      <c r="Y358" s="43">
        <f t="shared" si="35"/>
        <v>20813.383435289543</v>
      </c>
      <c r="Z358" s="27">
        <v>0.6</v>
      </c>
      <c r="AA358" s="22">
        <v>1</v>
      </c>
      <c r="AB358" s="22">
        <v>0.98</v>
      </c>
      <c r="AC358" s="22">
        <v>22</v>
      </c>
    </row>
    <row r="359" spans="1:29" x14ac:dyDescent="0.2">
      <c r="A359" s="25">
        <v>75376.461119151907</v>
      </c>
      <c r="B359" s="26">
        <v>6.4130000000000003</v>
      </c>
      <c r="C359" s="26">
        <v>6421.2590314180006</v>
      </c>
      <c r="D359" s="26">
        <f>C359/Table1[[#This Row],[Std. Price ($)]]</f>
        <v>1001.2878576981133</v>
      </c>
      <c r="E359" s="22">
        <v>1318</v>
      </c>
      <c r="F359" s="22">
        <f t="shared" si="36"/>
        <v>2372.4</v>
      </c>
      <c r="G359" s="22">
        <f t="shared" si="37"/>
        <v>2372.4</v>
      </c>
      <c r="H359" s="22">
        <f t="shared" si="37"/>
        <v>2372.4</v>
      </c>
      <c r="I359" s="22">
        <f t="shared" si="37"/>
        <v>2372.4</v>
      </c>
      <c r="J359" s="22">
        <f t="shared" si="37"/>
        <v>2372.4</v>
      </c>
      <c r="K359" s="22">
        <f t="shared" si="37"/>
        <v>2372.4</v>
      </c>
      <c r="L359" s="22">
        <f t="shared" si="37"/>
        <v>2372.4</v>
      </c>
      <c r="M359" s="22">
        <f t="shared" si="37"/>
        <v>2372.4</v>
      </c>
      <c r="N359" s="22">
        <f t="shared" si="37"/>
        <v>2372.4</v>
      </c>
      <c r="O359" s="22">
        <f t="shared" si="37"/>
        <v>2372.4</v>
      </c>
      <c r="P359" s="22">
        <f t="shared" si="37"/>
        <v>2372.4</v>
      </c>
      <c r="Q359" s="22">
        <f t="shared" si="37"/>
        <v>2372.4</v>
      </c>
      <c r="R359" s="42">
        <f>SUM(Table1[[#This Row],[Oct]:[September]])</f>
        <v>28468.800000000007</v>
      </c>
      <c r="S359" s="38">
        <f t="shared" si="33"/>
        <v>27467.512142301894</v>
      </c>
      <c r="T359" s="37">
        <f>Table1[[#This Row],[Annual Demand]]/365</f>
        <v>77.996712328767146</v>
      </c>
      <c r="U359" s="37">
        <f>Table1[[#This Row],[Daily Demand]]*Table1[[#This Row],[Lead Time (days)]]</f>
        <v>1637.93095890411</v>
      </c>
      <c r="V359" s="37">
        <f>T359*AB359*SQRT(Table1[[#This Row],[Lead Time (days)]])</f>
        <v>278.79215379933123</v>
      </c>
      <c r="W359" s="37">
        <f t="shared" si="34"/>
        <v>0.8</v>
      </c>
      <c r="X359" s="37">
        <f>Table1[[#This Row],[Demand during Lead Time]]+NORMSINV(W359)*V359</f>
        <v>1872.568355295153</v>
      </c>
      <c r="Y359" s="43">
        <f t="shared" si="35"/>
        <v>12008.780862507816</v>
      </c>
      <c r="Z359" s="27">
        <v>0.8</v>
      </c>
      <c r="AA359" s="22">
        <v>1</v>
      </c>
      <c r="AB359" s="22">
        <v>0.78</v>
      </c>
      <c r="AC359" s="22">
        <v>21</v>
      </c>
    </row>
    <row r="360" spans="1:29" x14ac:dyDescent="0.2">
      <c r="A360" s="25">
        <v>77020.256611833611</v>
      </c>
      <c r="B360" s="26">
        <v>7.4597600000000011</v>
      </c>
      <c r="C360" s="26">
        <v>16240</v>
      </c>
      <c r="D360" s="26">
        <f>C360/Table1[[#This Row],[Std. Price ($)]]</f>
        <v>2177.0137377073788</v>
      </c>
      <c r="E360" s="22">
        <v>1480</v>
      </c>
      <c r="F360" s="22">
        <f t="shared" si="36"/>
        <v>444</v>
      </c>
      <c r="G360" s="22">
        <f t="shared" si="37"/>
        <v>444</v>
      </c>
      <c r="H360" s="22">
        <f t="shared" si="37"/>
        <v>444</v>
      </c>
      <c r="I360" s="22">
        <f t="shared" si="37"/>
        <v>444</v>
      </c>
      <c r="J360" s="22">
        <f t="shared" si="37"/>
        <v>444</v>
      </c>
      <c r="K360" s="22">
        <f t="shared" si="37"/>
        <v>444</v>
      </c>
      <c r="L360" s="22">
        <f t="shared" si="37"/>
        <v>444</v>
      </c>
      <c r="M360" s="22">
        <f t="shared" si="37"/>
        <v>444</v>
      </c>
      <c r="N360" s="22">
        <f t="shared" si="37"/>
        <v>444</v>
      </c>
      <c r="O360" s="22">
        <f t="shared" si="37"/>
        <v>444</v>
      </c>
      <c r="P360" s="22">
        <f t="shared" si="37"/>
        <v>444</v>
      </c>
      <c r="Q360" s="22">
        <f t="shared" si="37"/>
        <v>444</v>
      </c>
      <c r="R360" s="42">
        <f>SUM(Table1[[#This Row],[Oct]:[September]])</f>
        <v>5328</v>
      </c>
      <c r="S360" s="38">
        <f t="shared" si="33"/>
        <v>3150.9862622926212</v>
      </c>
      <c r="T360" s="37">
        <f>Table1[[#This Row],[Annual Demand]]/365</f>
        <v>14.597260273972603</v>
      </c>
      <c r="U360" s="37">
        <f>Table1[[#This Row],[Daily Demand]]*Table1[[#This Row],[Lead Time (days)]]</f>
        <v>452.51506849315069</v>
      </c>
      <c r="V360" s="37">
        <f>T360*AB360*SQRT(Table1[[#This Row],[Lead Time (days)]])</f>
        <v>59.330097050316709</v>
      </c>
      <c r="W360" s="37">
        <f t="shared" si="34"/>
        <v>0.8</v>
      </c>
      <c r="X360" s="37">
        <f>Table1[[#This Row],[Demand during Lead Time]]+NORMSINV(W360)*V360</f>
        <v>502.44853796063899</v>
      </c>
      <c r="Y360" s="43">
        <f t="shared" si="35"/>
        <v>3748.1455055372567</v>
      </c>
      <c r="Z360" s="27">
        <v>-0.7</v>
      </c>
      <c r="AA360" s="22">
        <v>1</v>
      </c>
      <c r="AB360" s="22">
        <v>0.73</v>
      </c>
      <c r="AC360" s="22">
        <v>31</v>
      </c>
    </row>
    <row r="361" spans="1:29" x14ac:dyDescent="0.2">
      <c r="A361" s="25">
        <v>62577.320875555597</v>
      </c>
      <c r="B361" s="26">
        <v>7.1830000000000007</v>
      </c>
      <c r="C361" s="26">
        <v>8034.5272284750008</v>
      </c>
      <c r="D361" s="26">
        <f>C361/Table1[[#This Row],[Std. Price ($)]]</f>
        <v>1118.5475746171517</v>
      </c>
      <c r="E361" s="22">
        <v>1270</v>
      </c>
      <c r="F361" s="22">
        <f t="shared" si="36"/>
        <v>381</v>
      </c>
      <c r="G361" s="22">
        <f t="shared" si="37"/>
        <v>381</v>
      </c>
      <c r="H361" s="22">
        <f t="shared" si="37"/>
        <v>381</v>
      </c>
      <c r="I361" s="22">
        <f t="shared" si="37"/>
        <v>381</v>
      </c>
      <c r="J361" s="22">
        <f t="shared" si="37"/>
        <v>381</v>
      </c>
      <c r="K361" s="22">
        <f t="shared" si="37"/>
        <v>381</v>
      </c>
      <c r="L361" s="22">
        <f t="shared" si="37"/>
        <v>381</v>
      </c>
      <c r="M361" s="22">
        <f t="shared" si="37"/>
        <v>381</v>
      </c>
      <c r="N361" s="22">
        <f t="shared" si="37"/>
        <v>381</v>
      </c>
      <c r="O361" s="22">
        <f t="shared" si="37"/>
        <v>381</v>
      </c>
      <c r="P361" s="22">
        <f t="shared" si="37"/>
        <v>381</v>
      </c>
      <c r="Q361" s="22">
        <f t="shared" si="37"/>
        <v>381</v>
      </c>
      <c r="R361" s="42">
        <f>SUM(Table1[[#This Row],[Oct]:[September]])</f>
        <v>4572</v>
      </c>
      <c r="S361" s="38">
        <f t="shared" si="33"/>
        <v>3453.4524253828486</v>
      </c>
      <c r="T361" s="37">
        <f>Table1[[#This Row],[Annual Demand]]/365</f>
        <v>12.526027397260274</v>
      </c>
      <c r="U361" s="37">
        <f>Table1[[#This Row],[Daily Demand]]*Table1[[#This Row],[Lead Time (days)]]</f>
        <v>413.35890410958905</v>
      </c>
      <c r="V361" s="37">
        <f>T361*AB361*SQRT(Table1[[#This Row],[Lead Time (days)]])</f>
        <v>39.57610200269734</v>
      </c>
      <c r="W361" s="37">
        <f t="shared" si="34"/>
        <v>0.8</v>
      </c>
      <c r="X361" s="37">
        <f>Table1[[#This Row],[Demand during Lead Time]]+NORMSINV(W361)*V361</f>
        <v>446.6669918971067</v>
      </c>
      <c r="Y361" s="43">
        <f t="shared" si="35"/>
        <v>3208.4090027969178</v>
      </c>
      <c r="Z361" s="27">
        <v>-0.7</v>
      </c>
      <c r="AA361" s="22">
        <v>1</v>
      </c>
      <c r="AB361" s="22">
        <v>0.55000000000000004</v>
      </c>
      <c r="AC361" s="22">
        <v>33</v>
      </c>
    </row>
    <row r="362" spans="1:29" x14ac:dyDescent="0.2">
      <c r="A362" s="25">
        <v>60625.652981932668</v>
      </c>
      <c r="B362" s="26">
        <v>6.0720000000000001</v>
      </c>
      <c r="C362" s="26">
        <v>5933.648473161762</v>
      </c>
      <c r="D362" s="26">
        <f>C362/Table1[[#This Row],[Std. Price ($)]]</f>
        <v>977.21483418342586</v>
      </c>
      <c r="E362" s="22">
        <v>1068</v>
      </c>
      <c r="F362" s="22">
        <f t="shared" si="36"/>
        <v>427.20000000000005</v>
      </c>
      <c r="G362" s="22">
        <f t="shared" si="37"/>
        <v>427.20000000000005</v>
      </c>
      <c r="H362" s="22">
        <f t="shared" si="37"/>
        <v>427.20000000000005</v>
      </c>
      <c r="I362" s="22">
        <f t="shared" si="37"/>
        <v>427.20000000000005</v>
      </c>
      <c r="J362" s="22">
        <f t="shared" si="37"/>
        <v>427.20000000000005</v>
      </c>
      <c r="K362" s="22">
        <f t="shared" si="37"/>
        <v>427.20000000000005</v>
      </c>
      <c r="L362" s="22">
        <f t="shared" si="37"/>
        <v>427.20000000000005</v>
      </c>
      <c r="M362" s="22">
        <f t="shared" si="37"/>
        <v>427.20000000000005</v>
      </c>
      <c r="N362" s="22">
        <f t="shared" si="37"/>
        <v>427.20000000000005</v>
      </c>
      <c r="O362" s="22">
        <f t="shared" si="37"/>
        <v>427.20000000000005</v>
      </c>
      <c r="P362" s="22">
        <f t="shared" si="37"/>
        <v>427.20000000000005</v>
      </c>
      <c r="Q362" s="22">
        <f t="shared" si="37"/>
        <v>427.20000000000005</v>
      </c>
      <c r="R362" s="42">
        <f>SUM(Table1[[#This Row],[Oct]:[September]])</f>
        <v>5126.3999999999987</v>
      </c>
      <c r="S362" s="38">
        <f t="shared" si="33"/>
        <v>4149.1851658165724</v>
      </c>
      <c r="T362" s="37">
        <f>Table1[[#This Row],[Annual Demand]]/365</f>
        <v>14.044931506849311</v>
      </c>
      <c r="U362" s="37">
        <f>Table1[[#This Row],[Daily Demand]]*Table1[[#This Row],[Lead Time (days)]]</f>
        <v>463.48273972602726</v>
      </c>
      <c r="V362" s="37">
        <f>T362*AB362*SQRT(Table1[[#This Row],[Lead Time (days)]])</f>
        <v>41.954634231864446</v>
      </c>
      <c r="W362" s="37">
        <f t="shared" si="34"/>
        <v>0.8</v>
      </c>
      <c r="X362" s="37">
        <f>Table1[[#This Row],[Demand during Lead Time]]+NORMSINV(W362)*V362</f>
        <v>498.79265074234945</v>
      </c>
      <c r="Y362" s="43">
        <f t="shared" si="35"/>
        <v>3028.6689753075457</v>
      </c>
      <c r="Z362" s="27">
        <v>-0.6</v>
      </c>
      <c r="AA362" s="22">
        <v>0.82</v>
      </c>
      <c r="AB362" s="22">
        <v>0.52</v>
      </c>
      <c r="AC362" s="22">
        <v>33</v>
      </c>
    </row>
    <row r="363" spans="1:29" x14ac:dyDescent="0.2">
      <c r="A363" s="25">
        <v>92222.674400521151</v>
      </c>
      <c r="B363" s="26">
        <v>10.46529</v>
      </c>
      <c r="C363" s="26">
        <v>6258.3691990505004</v>
      </c>
      <c r="D363" s="26">
        <f>C363/Table1[[#This Row],[Std. Price ($)]]</f>
        <v>598.01201868753765</v>
      </c>
      <c r="E363" s="22">
        <v>1270</v>
      </c>
      <c r="F363" s="22">
        <f t="shared" si="36"/>
        <v>2286</v>
      </c>
      <c r="G363" s="22">
        <f t="shared" si="37"/>
        <v>2286</v>
      </c>
      <c r="H363" s="22">
        <f t="shared" si="37"/>
        <v>2286</v>
      </c>
      <c r="I363" s="22">
        <f t="shared" si="37"/>
        <v>2286</v>
      </c>
      <c r="J363" s="22">
        <f t="shared" si="37"/>
        <v>2286</v>
      </c>
      <c r="K363" s="22">
        <f t="shared" si="37"/>
        <v>2286</v>
      </c>
      <c r="L363" s="22">
        <f t="shared" si="37"/>
        <v>2286</v>
      </c>
      <c r="M363" s="22">
        <f t="shared" si="37"/>
        <v>2286</v>
      </c>
      <c r="N363" s="22">
        <f t="shared" si="37"/>
        <v>2286</v>
      </c>
      <c r="O363" s="22">
        <f t="shared" si="37"/>
        <v>2286</v>
      </c>
      <c r="P363" s="22">
        <f t="shared" si="37"/>
        <v>2286</v>
      </c>
      <c r="Q363" s="22">
        <f t="shared" si="37"/>
        <v>2286</v>
      </c>
      <c r="R363" s="42">
        <f>SUM(Table1[[#This Row],[Oct]:[September]])</f>
        <v>27432</v>
      </c>
      <c r="S363" s="38">
        <f t="shared" si="33"/>
        <v>26833.987981312461</v>
      </c>
      <c r="T363" s="37">
        <f>Table1[[#This Row],[Annual Demand]]/365</f>
        <v>75.156164383561645</v>
      </c>
      <c r="U363" s="37">
        <f>Table1[[#This Row],[Daily Demand]]*Table1[[#This Row],[Lead Time (days)]]</f>
        <v>1803.7479452054795</v>
      </c>
      <c r="V363" s="37">
        <f>T363*AB363*SQRT(Table1[[#This Row],[Lead Time (days)]])</f>
        <v>136.22974778570088</v>
      </c>
      <c r="W363" s="37">
        <f t="shared" si="34"/>
        <v>0.8</v>
      </c>
      <c r="X363" s="37">
        <f>Table1[[#This Row],[Demand during Lead Time]]+NORMSINV(W363)*V363</f>
        <v>1918.401793586208</v>
      </c>
      <c r="Y363" s="43">
        <f t="shared" si="35"/>
        <v>20076.631106399807</v>
      </c>
      <c r="Z363" s="27">
        <v>0.8</v>
      </c>
      <c r="AA363" s="22">
        <v>0.82</v>
      </c>
      <c r="AB363" s="22">
        <v>0.37</v>
      </c>
      <c r="AC363" s="22">
        <v>24</v>
      </c>
    </row>
    <row r="364" spans="1:29" x14ac:dyDescent="0.2">
      <c r="A364" s="25">
        <v>39287.169274914188</v>
      </c>
      <c r="B364" s="26">
        <v>10.359030000000001</v>
      </c>
      <c r="C364" s="26">
        <v>6167.0579206744223</v>
      </c>
      <c r="D364" s="26">
        <f>C364/Table1[[#This Row],[Std. Price ($)]]</f>
        <v>595.33160157605698</v>
      </c>
      <c r="E364" s="22">
        <v>1302</v>
      </c>
      <c r="F364" s="22">
        <f t="shared" si="36"/>
        <v>1822.8000000000002</v>
      </c>
      <c r="G364" s="22">
        <f t="shared" si="37"/>
        <v>1822.8000000000002</v>
      </c>
      <c r="H364" s="22">
        <f t="shared" si="37"/>
        <v>1822.8000000000002</v>
      </c>
      <c r="I364" s="22">
        <f t="shared" si="37"/>
        <v>1822.8000000000002</v>
      </c>
      <c r="J364" s="22">
        <f t="shared" si="37"/>
        <v>1822.8000000000002</v>
      </c>
      <c r="K364" s="22">
        <f t="shared" si="37"/>
        <v>1822.8000000000002</v>
      </c>
      <c r="L364" s="22">
        <f t="shared" si="37"/>
        <v>1822.8000000000002</v>
      </c>
      <c r="M364" s="22">
        <f t="shared" si="37"/>
        <v>1822.8000000000002</v>
      </c>
      <c r="N364" s="22">
        <f t="shared" si="37"/>
        <v>1822.8000000000002</v>
      </c>
      <c r="O364" s="22">
        <f t="shared" si="37"/>
        <v>1822.8000000000002</v>
      </c>
      <c r="P364" s="22">
        <f t="shared" si="37"/>
        <v>1822.8000000000002</v>
      </c>
      <c r="Q364" s="22">
        <f t="shared" si="37"/>
        <v>1822.8000000000002</v>
      </c>
      <c r="R364" s="42">
        <f>SUM(Table1[[#This Row],[Oct]:[September]])</f>
        <v>21873.599999999995</v>
      </c>
      <c r="S364" s="38">
        <f t="shared" si="33"/>
        <v>21278.268398423937</v>
      </c>
      <c r="T364" s="37">
        <f>Table1[[#This Row],[Annual Demand]]/365</f>
        <v>59.927671232876698</v>
      </c>
      <c r="U364" s="37">
        <f>Table1[[#This Row],[Daily Demand]]*Table1[[#This Row],[Lead Time (days)]]</f>
        <v>1977.613150684931</v>
      </c>
      <c r="V364" s="37">
        <f>T364*AB364*SQRT(Table1[[#This Row],[Lead Time (days)]])</f>
        <v>89.507148031182723</v>
      </c>
      <c r="W364" s="37">
        <f t="shared" si="34"/>
        <v>0.8</v>
      </c>
      <c r="X364" s="37">
        <f>Table1[[#This Row],[Demand during Lead Time]]+NORMSINV(W364)*V364</f>
        <v>2052.9442670245285</v>
      </c>
      <c r="Y364" s="43">
        <f t="shared" si="35"/>
        <v>21266.511250435102</v>
      </c>
      <c r="Z364" s="27">
        <v>0.4</v>
      </c>
      <c r="AA364" s="22">
        <v>1</v>
      </c>
      <c r="AB364" s="22">
        <v>0.26</v>
      </c>
      <c r="AC364" s="22">
        <v>33</v>
      </c>
    </row>
    <row r="365" spans="1:29" x14ac:dyDescent="0.2">
      <c r="A365" s="25">
        <v>58137.155114145193</v>
      </c>
      <c r="B365" s="26">
        <v>23.18778</v>
      </c>
      <c r="C365" s="26">
        <v>21980.243834902885</v>
      </c>
      <c r="D365" s="26">
        <f>C365/Table1[[#This Row],[Std. Price ($)]]</f>
        <v>947.92359746827356</v>
      </c>
      <c r="E365" s="22">
        <v>1562</v>
      </c>
      <c r="F365" s="22">
        <f t="shared" si="36"/>
        <v>2343</v>
      </c>
      <c r="G365" s="22">
        <f t="shared" si="37"/>
        <v>2343</v>
      </c>
      <c r="H365" s="22">
        <f t="shared" si="37"/>
        <v>2343</v>
      </c>
      <c r="I365" s="22">
        <f t="shared" si="37"/>
        <v>2343</v>
      </c>
      <c r="J365" s="22">
        <f t="shared" si="37"/>
        <v>2343</v>
      </c>
      <c r="K365" s="22">
        <f t="shared" si="37"/>
        <v>2343</v>
      </c>
      <c r="L365" s="22">
        <f t="shared" si="37"/>
        <v>2343</v>
      </c>
      <c r="M365" s="22">
        <f t="shared" si="37"/>
        <v>2343</v>
      </c>
      <c r="N365" s="22">
        <f t="shared" si="37"/>
        <v>2343</v>
      </c>
      <c r="O365" s="22">
        <f t="shared" si="37"/>
        <v>2343</v>
      </c>
      <c r="P365" s="22">
        <f t="shared" si="37"/>
        <v>2343</v>
      </c>
      <c r="Q365" s="22">
        <f t="shared" si="37"/>
        <v>2343</v>
      </c>
      <c r="R365" s="42">
        <f>SUM(Table1[[#This Row],[Oct]:[September]])</f>
        <v>28116</v>
      </c>
      <c r="S365" s="38">
        <f t="shared" si="33"/>
        <v>27168.076402531726</v>
      </c>
      <c r="T365" s="37">
        <f>Table1[[#This Row],[Annual Demand]]/365</f>
        <v>77.030136986301372</v>
      </c>
      <c r="U365" s="37">
        <f>Table1[[#This Row],[Daily Demand]]*Table1[[#This Row],[Lead Time (days)]]</f>
        <v>2079.813698630137</v>
      </c>
      <c r="V365" s="37">
        <f>T365*AB365*SQRT(Table1[[#This Row],[Lead Time (days)]])</f>
        <v>192.12495980294094</v>
      </c>
      <c r="W365" s="37">
        <f t="shared" si="34"/>
        <v>0.8</v>
      </c>
      <c r="X365" s="37">
        <f>Table1[[#This Row],[Demand during Lead Time]]+NORMSINV(W365)*V365</f>
        <v>2241.5101442996347</v>
      </c>
      <c r="Y365" s="43">
        <f t="shared" si="35"/>
        <v>51975.644093788185</v>
      </c>
      <c r="Z365" s="27">
        <v>0.5</v>
      </c>
      <c r="AA365" s="22">
        <v>0.75</v>
      </c>
      <c r="AB365" s="22">
        <v>0.48</v>
      </c>
      <c r="AC365" s="22">
        <v>27</v>
      </c>
    </row>
    <row r="366" spans="1:29" x14ac:dyDescent="0.2">
      <c r="A366" s="25">
        <v>93125.36957152019</v>
      </c>
      <c r="B366" s="26">
        <v>6.4033200000000008</v>
      </c>
      <c r="C366" s="26">
        <v>4377.2897948150803</v>
      </c>
      <c r="D366" s="26">
        <f>C366/Table1[[#This Row],[Std. Price ($)]]</f>
        <v>683.59691454043832</v>
      </c>
      <c r="E366" s="22">
        <v>494</v>
      </c>
      <c r="F366" s="22">
        <f t="shared" si="36"/>
        <v>296.39999999999998</v>
      </c>
      <c r="G366" s="22">
        <f t="shared" si="37"/>
        <v>296.39999999999998</v>
      </c>
      <c r="H366" s="22">
        <f t="shared" si="37"/>
        <v>296.39999999999998</v>
      </c>
      <c r="I366" s="22">
        <f t="shared" si="37"/>
        <v>296.39999999999998</v>
      </c>
      <c r="J366" s="22">
        <f t="shared" si="37"/>
        <v>296.39999999999998</v>
      </c>
      <c r="K366" s="22">
        <f t="shared" si="37"/>
        <v>296.39999999999998</v>
      </c>
      <c r="L366" s="22">
        <f t="shared" si="37"/>
        <v>296.39999999999998</v>
      </c>
      <c r="M366" s="22">
        <f t="shared" si="37"/>
        <v>296.39999999999998</v>
      </c>
      <c r="N366" s="22">
        <f t="shared" si="37"/>
        <v>296.39999999999998</v>
      </c>
      <c r="O366" s="22">
        <f t="shared" si="37"/>
        <v>296.39999999999998</v>
      </c>
      <c r="P366" s="22">
        <f t="shared" si="37"/>
        <v>296.39999999999998</v>
      </c>
      <c r="Q366" s="22">
        <f t="shared" si="37"/>
        <v>296.39999999999998</v>
      </c>
      <c r="R366" s="42">
        <f>SUM(Table1[[#This Row],[Oct]:[September]])</f>
        <v>3556.8000000000006</v>
      </c>
      <c r="S366" s="38">
        <f t="shared" si="33"/>
        <v>2873.2030854595623</v>
      </c>
      <c r="T366" s="37">
        <f>Table1[[#This Row],[Annual Demand]]/365</f>
        <v>9.7446575342465778</v>
      </c>
      <c r="U366" s="37">
        <f>Table1[[#This Row],[Daily Demand]]*Table1[[#This Row],[Lead Time (days)]]</f>
        <v>321.57369863013707</v>
      </c>
      <c r="V366" s="37">
        <f>T366*AB366*SQRT(Table1[[#This Row],[Lead Time (days)]])</f>
        <v>52.060279977320583</v>
      </c>
      <c r="W366" s="37">
        <f t="shared" si="34"/>
        <v>0.8</v>
      </c>
      <c r="X366" s="37">
        <f>Table1[[#This Row],[Demand during Lead Time]]+NORMSINV(W366)*V366</f>
        <v>365.38873568480096</v>
      </c>
      <c r="Y366" s="43">
        <f t="shared" si="35"/>
        <v>2339.7009989851999</v>
      </c>
      <c r="Z366" s="27">
        <v>-0.4</v>
      </c>
      <c r="AA366" s="22">
        <v>1</v>
      </c>
      <c r="AB366" s="22">
        <v>0.93</v>
      </c>
      <c r="AC366" s="22">
        <v>33</v>
      </c>
    </row>
    <row r="367" spans="1:29" x14ac:dyDescent="0.2">
      <c r="A367" s="25">
        <v>95346.798294980617</v>
      </c>
      <c r="B367" s="26">
        <v>5.9613400000000007</v>
      </c>
      <c r="C367" s="26">
        <v>3360.4847088032002</v>
      </c>
      <c r="D367" s="26">
        <f>C367/Table1[[#This Row],[Std. Price ($)]]</f>
        <v>563.71297540539535</v>
      </c>
      <c r="E367" s="22">
        <v>1520</v>
      </c>
      <c r="F367" s="22">
        <f t="shared" si="36"/>
        <v>2280</v>
      </c>
      <c r="G367" s="22">
        <f t="shared" si="37"/>
        <v>2280</v>
      </c>
      <c r="H367" s="22">
        <f t="shared" si="37"/>
        <v>2280</v>
      </c>
      <c r="I367" s="22">
        <f t="shared" si="37"/>
        <v>2280</v>
      </c>
      <c r="J367" s="22">
        <f t="shared" si="37"/>
        <v>2280</v>
      </c>
      <c r="K367" s="22">
        <f t="shared" si="37"/>
        <v>2280</v>
      </c>
      <c r="L367" s="22">
        <f t="shared" si="37"/>
        <v>2280</v>
      </c>
      <c r="M367" s="22">
        <f t="shared" si="37"/>
        <v>2280</v>
      </c>
      <c r="N367" s="22">
        <f t="shared" si="37"/>
        <v>2280</v>
      </c>
      <c r="O367" s="22">
        <f t="shared" si="37"/>
        <v>2280</v>
      </c>
      <c r="P367" s="22">
        <f t="shared" si="37"/>
        <v>2280</v>
      </c>
      <c r="Q367" s="22">
        <f t="shared" si="37"/>
        <v>2280</v>
      </c>
      <c r="R367" s="42">
        <f>SUM(Table1[[#This Row],[Oct]:[September]])</f>
        <v>27360</v>
      </c>
      <c r="S367" s="38">
        <f t="shared" si="33"/>
        <v>26796.287024594603</v>
      </c>
      <c r="T367" s="37">
        <f>Table1[[#This Row],[Annual Demand]]/365</f>
        <v>74.958904109589042</v>
      </c>
      <c r="U367" s="37">
        <f>Table1[[#This Row],[Daily Demand]]*Table1[[#This Row],[Lead Time (days)]]</f>
        <v>899.50684931506851</v>
      </c>
      <c r="V367" s="37">
        <f>T367*AB367*SQRT(Table1[[#This Row],[Lead Time (days)]])</f>
        <v>163.58911430083958</v>
      </c>
      <c r="W367" s="37">
        <f t="shared" si="34"/>
        <v>0.8</v>
      </c>
      <c r="X367" s="37">
        <f>Table1[[#This Row],[Demand during Lead Time]]+NORMSINV(W367)*V367</f>
        <v>1037.1869214920416</v>
      </c>
      <c r="Y367" s="43">
        <f t="shared" si="35"/>
        <v>6183.0238825673678</v>
      </c>
      <c r="Z367" s="27">
        <v>0.5</v>
      </c>
      <c r="AA367" s="22">
        <v>1</v>
      </c>
      <c r="AB367" s="22">
        <v>0.63</v>
      </c>
      <c r="AC367" s="22">
        <v>12</v>
      </c>
    </row>
    <row r="368" spans="1:29" x14ac:dyDescent="0.2">
      <c r="A368" s="25">
        <v>38413.66890665119</v>
      </c>
      <c r="B368" s="26">
        <v>12.397</v>
      </c>
      <c r="C368" s="26">
        <v>15445.825566160003</v>
      </c>
      <c r="D368" s="26">
        <f>C368/Table1[[#This Row],[Std. Price ($)]]</f>
        <v>1245.9325293345166</v>
      </c>
      <c r="E368" s="22">
        <v>1562</v>
      </c>
      <c r="F368" s="22">
        <f t="shared" si="36"/>
        <v>3436.3999999999996</v>
      </c>
      <c r="G368" s="22">
        <f t="shared" si="37"/>
        <v>3436.3999999999996</v>
      </c>
      <c r="H368" s="22">
        <f t="shared" si="37"/>
        <v>3436.3999999999996</v>
      </c>
      <c r="I368" s="22">
        <f t="shared" si="37"/>
        <v>3436.3999999999996</v>
      </c>
      <c r="J368" s="22">
        <f t="shared" si="37"/>
        <v>3436.3999999999996</v>
      </c>
      <c r="K368" s="22">
        <f t="shared" si="37"/>
        <v>3436.3999999999996</v>
      </c>
      <c r="L368" s="22">
        <f t="shared" si="37"/>
        <v>3436.3999999999996</v>
      </c>
      <c r="M368" s="22">
        <f t="shared" si="37"/>
        <v>3436.3999999999996</v>
      </c>
      <c r="N368" s="22">
        <f t="shared" si="37"/>
        <v>3436.3999999999996</v>
      </c>
      <c r="O368" s="22">
        <f t="shared" si="37"/>
        <v>3436.3999999999996</v>
      </c>
      <c r="P368" s="22">
        <f t="shared" si="37"/>
        <v>3436.3999999999996</v>
      </c>
      <c r="Q368" s="22">
        <f t="shared" si="37"/>
        <v>3436.3999999999996</v>
      </c>
      <c r="R368" s="42">
        <f>SUM(Table1[[#This Row],[Oct]:[September]])</f>
        <v>41236.80000000001</v>
      </c>
      <c r="S368" s="38">
        <f t="shared" si="33"/>
        <v>39990.867470665493</v>
      </c>
      <c r="T368" s="37">
        <f>Table1[[#This Row],[Annual Demand]]/365</f>
        <v>112.97753424657537</v>
      </c>
      <c r="U368" s="37">
        <f>Table1[[#This Row],[Daily Demand]]*Table1[[#This Row],[Lead Time (days)]]</f>
        <v>9603.0904109589064</v>
      </c>
      <c r="V368" s="37">
        <f>T368*AB368*SQRT(Table1[[#This Row],[Lead Time (days)]])</f>
        <v>166.656223945861</v>
      </c>
      <c r="W368" s="37">
        <f t="shared" si="34"/>
        <v>0.8</v>
      </c>
      <c r="X368" s="37">
        <f>Table1[[#This Row],[Demand during Lead Time]]+NORMSINV(W368)*V368</f>
        <v>9743.3518277388266</v>
      </c>
      <c r="Y368" s="43">
        <f t="shared" si="35"/>
        <v>120788.33260847823</v>
      </c>
      <c r="Z368" s="27">
        <v>1.2</v>
      </c>
      <c r="AA368" s="22">
        <v>1</v>
      </c>
      <c r="AB368" s="22">
        <v>0.16</v>
      </c>
      <c r="AC368" s="22">
        <v>85</v>
      </c>
    </row>
    <row r="369" spans="1:29" x14ac:dyDescent="0.2">
      <c r="A369" s="25">
        <v>32669.286397666696</v>
      </c>
      <c r="B369" s="26">
        <v>7.1220600000000003</v>
      </c>
      <c r="C369" s="26">
        <v>14267.848704569949</v>
      </c>
      <c r="D369" s="26">
        <f>C369/Table1[[#This Row],[Std. Price ($)]]</f>
        <v>2003.3317192736299</v>
      </c>
      <c r="E369" s="22">
        <v>1916</v>
      </c>
      <c r="F369" s="22">
        <f t="shared" si="36"/>
        <v>1149.5999999999999</v>
      </c>
      <c r="G369" s="22">
        <f t="shared" si="37"/>
        <v>1149.5999999999999</v>
      </c>
      <c r="H369" s="22">
        <f t="shared" si="37"/>
        <v>1149.5999999999999</v>
      </c>
      <c r="I369" s="22">
        <f t="shared" si="37"/>
        <v>1149.5999999999999</v>
      </c>
      <c r="J369" s="22">
        <f t="shared" si="37"/>
        <v>1149.5999999999999</v>
      </c>
      <c r="K369" s="22">
        <f t="shared" si="37"/>
        <v>1149.5999999999999</v>
      </c>
      <c r="L369" s="22">
        <f t="shared" si="37"/>
        <v>1149.5999999999999</v>
      </c>
      <c r="M369" s="22">
        <f t="shared" si="37"/>
        <v>1149.5999999999999</v>
      </c>
      <c r="N369" s="22">
        <f t="shared" si="37"/>
        <v>1149.5999999999999</v>
      </c>
      <c r="O369" s="22">
        <f t="shared" si="37"/>
        <v>1149.5999999999999</v>
      </c>
      <c r="P369" s="22">
        <f t="shared" si="37"/>
        <v>1149.5999999999999</v>
      </c>
      <c r="Q369" s="22">
        <f t="shared" si="37"/>
        <v>1149.5999999999999</v>
      </c>
      <c r="R369" s="42">
        <f>SUM(Table1[[#This Row],[Oct]:[September]])</f>
        <v>13795.200000000003</v>
      </c>
      <c r="S369" s="38">
        <f t="shared" si="33"/>
        <v>11791.868280726372</v>
      </c>
      <c r="T369" s="37">
        <f>Table1[[#This Row],[Annual Demand]]/365</f>
        <v>37.795068493150694</v>
      </c>
      <c r="U369" s="37">
        <f>Table1[[#This Row],[Daily Demand]]*Table1[[#This Row],[Lead Time (days)]]</f>
        <v>944.87671232876733</v>
      </c>
      <c r="V369" s="37">
        <f>T369*AB369*SQRT(Table1[[#This Row],[Lead Time (days)]])</f>
        <v>171.96756164383567</v>
      </c>
      <c r="W369" s="37">
        <f t="shared" si="34"/>
        <v>0.8</v>
      </c>
      <c r="X369" s="37">
        <f>Table1[[#This Row],[Demand during Lead Time]]+NORMSINV(W369)*V369</f>
        <v>1089.6082636939786</v>
      </c>
      <c r="Y369" s="43">
        <f t="shared" si="35"/>
        <v>7760.2554305243375</v>
      </c>
      <c r="Z369" s="27">
        <v>-0.4</v>
      </c>
      <c r="AA369" s="22">
        <v>0.75</v>
      </c>
      <c r="AB369" s="22">
        <v>0.91</v>
      </c>
      <c r="AC369" s="22">
        <v>25</v>
      </c>
    </row>
    <row r="370" spans="1:29" x14ac:dyDescent="0.2">
      <c r="A370" s="25">
        <v>88284.200879672921</v>
      </c>
      <c r="B370" s="26">
        <v>7.7220000000000004</v>
      </c>
      <c r="C370" s="26">
        <v>51709.194757266341</v>
      </c>
      <c r="D370" s="26">
        <f>C370/Table1[[#This Row],[Std. Price ($)]]</f>
        <v>6696.347417413408</v>
      </c>
      <c r="E370" s="22">
        <v>1860</v>
      </c>
      <c r="F370" s="22">
        <f t="shared" si="36"/>
        <v>2232</v>
      </c>
      <c r="G370" s="22">
        <f t="shared" si="37"/>
        <v>2232</v>
      </c>
      <c r="H370" s="22">
        <f t="shared" ref="G370:Q393" si="38">$E370+$Z370*$E370</f>
        <v>2232</v>
      </c>
      <c r="I370" s="22">
        <f t="shared" si="38"/>
        <v>2232</v>
      </c>
      <c r="J370" s="22">
        <f t="shared" si="38"/>
        <v>2232</v>
      </c>
      <c r="K370" s="22">
        <f t="shared" si="38"/>
        <v>2232</v>
      </c>
      <c r="L370" s="22">
        <f t="shared" si="38"/>
        <v>2232</v>
      </c>
      <c r="M370" s="22">
        <f t="shared" si="38"/>
        <v>2232</v>
      </c>
      <c r="N370" s="22">
        <f t="shared" si="38"/>
        <v>2232</v>
      </c>
      <c r="O370" s="22">
        <f t="shared" si="38"/>
        <v>2232</v>
      </c>
      <c r="P370" s="22">
        <f t="shared" si="38"/>
        <v>2232</v>
      </c>
      <c r="Q370" s="22">
        <f t="shared" si="38"/>
        <v>2232</v>
      </c>
      <c r="R370" s="42">
        <f>SUM(Table1[[#This Row],[Oct]:[September]])</f>
        <v>26784</v>
      </c>
      <c r="S370" s="38">
        <f t="shared" si="33"/>
        <v>20087.65258258659</v>
      </c>
      <c r="T370" s="37">
        <f>Table1[[#This Row],[Annual Demand]]/365</f>
        <v>73.38082191780822</v>
      </c>
      <c r="U370" s="37">
        <f>Table1[[#This Row],[Daily Demand]]*Table1[[#This Row],[Lead Time (days)]]</f>
        <v>5503.5616438356165</v>
      </c>
      <c r="V370" s="37">
        <f>T370*AB370*SQRT(Table1[[#This Row],[Lead Time (days)]])</f>
        <v>705.40118083858283</v>
      </c>
      <c r="W370" s="37">
        <f t="shared" si="34"/>
        <v>0.8</v>
      </c>
      <c r="X370" s="37">
        <f>Table1[[#This Row],[Demand during Lead Time]]+NORMSINV(W370)*V370</f>
        <v>6097.2422558167755</v>
      </c>
      <c r="Y370" s="43">
        <f t="shared" si="35"/>
        <v>47082.904699417144</v>
      </c>
      <c r="Z370" s="27">
        <v>0.2</v>
      </c>
      <c r="AA370" s="22">
        <v>0.88</v>
      </c>
      <c r="AB370" s="22">
        <v>1.1100000000000001</v>
      </c>
      <c r="AC370" s="22">
        <v>75</v>
      </c>
    </row>
    <row r="371" spans="1:29" x14ac:dyDescent="0.2">
      <c r="A371" s="25">
        <v>5602.4458466557571</v>
      </c>
      <c r="B371" s="26">
        <v>15.684900000000003</v>
      </c>
      <c r="C371" s="26">
        <v>20868.328857916582</v>
      </c>
      <c r="D371" s="26">
        <f>C371/Table1[[#This Row],[Std. Price ($)]]</f>
        <v>1330.4725473491433</v>
      </c>
      <c r="E371" s="22">
        <v>1400</v>
      </c>
      <c r="F371" s="22">
        <f t="shared" si="36"/>
        <v>420.00000000000011</v>
      </c>
      <c r="G371" s="22">
        <f t="shared" si="38"/>
        <v>420.00000000000011</v>
      </c>
      <c r="H371" s="22">
        <f t="shared" si="38"/>
        <v>420.00000000000011</v>
      </c>
      <c r="I371" s="22">
        <f t="shared" si="38"/>
        <v>420.00000000000011</v>
      </c>
      <c r="J371" s="22">
        <f t="shared" si="38"/>
        <v>420.00000000000011</v>
      </c>
      <c r="K371" s="22">
        <f t="shared" si="38"/>
        <v>420.00000000000011</v>
      </c>
      <c r="L371" s="22">
        <f t="shared" si="38"/>
        <v>420.00000000000011</v>
      </c>
      <c r="M371" s="22">
        <f t="shared" si="38"/>
        <v>420.00000000000011</v>
      </c>
      <c r="N371" s="22">
        <f t="shared" si="38"/>
        <v>420.00000000000011</v>
      </c>
      <c r="O371" s="22">
        <f t="shared" si="38"/>
        <v>420.00000000000011</v>
      </c>
      <c r="P371" s="22">
        <f t="shared" si="38"/>
        <v>420.00000000000011</v>
      </c>
      <c r="Q371" s="22">
        <f t="shared" si="38"/>
        <v>420.00000000000011</v>
      </c>
      <c r="R371" s="42">
        <f>SUM(Table1[[#This Row],[Oct]:[September]])</f>
        <v>5040.0000000000009</v>
      </c>
      <c r="S371" s="38">
        <f t="shared" si="33"/>
        <v>3709.5274526508574</v>
      </c>
      <c r="T371" s="37">
        <f>Table1[[#This Row],[Annual Demand]]/365</f>
        <v>13.808219178082194</v>
      </c>
      <c r="U371" s="37">
        <f>Table1[[#This Row],[Daily Demand]]*Table1[[#This Row],[Lead Time (days)]]</f>
        <v>455.67123287671239</v>
      </c>
      <c r="V371" s="37">
        <f>T371*AB371*SQRT(Table1[[#This Row],[Lead Time (days)]])</f>
        <v>49.179751665485028</v>
      </c>
      <c r="W371" s="37">
        <f t="shared" si="34"/>
        <v>0.8</v>
      </c>
      <c r="X371" s="37">
        <f>Table1[[#This Row],[Demand during Lead Time]]+NORMSINV(W371)*V371</f>
        <v>497.06195614022749</v>
      </c>
      <c r="Y371" s="43">
        <f t="shared" si="35"/>
        <v>7796.3670758638555</v>
      </c>
      <c r="Z371" s="27">
        <v>-0.7</v>
      </c>
      <c r="AA371" s="22">
        <v>0.71</v>
      </c>
      <c r="AB371" s="22">
        <v>0.62</v>
      </c>
      <c r="AC371" s="22">
        <v>33</v>
      </c>
    </row>
    <row r="372" spans="1:29" x14ac:dyDescent="0.2">
      <c r="A372" s="25">
        <v>23279.886637395743</v>
      </c>
      <c r="B372" s="26">
        <v>676.28</v>
      </c>
      <c r="C372" s="26">
        <v>140154.28013451249</v>
      </c>
      <c r="D372" s="26">
        <f>C372/Table1[[#This Row],[Std. Price ($)]]</f>
        <v>207.24297648091397</v>
      </c>
      <c r="E372" s="22">
        <v>1674</v>
      </c>
      <c r="F372" s="22">
        <f t="shared" si="36"/>
        <v>3013.2</v>
      </c>
      <c r="G372" s="22">
        <f t="shared" si="38"/>
        <v>3013.2</v>
      </c>
      <c r="H372" s="22">
        <f t="shared" si="38"/>
        <v>3013.2</v>
      </c>
      <c r="I372" s="22">
        <f t="shared" si="38"/>
        <v>3013.2</v>
      </c>
      <c r="J372" s="22">
        <f t="shared" si="38"/>
        <v>3013.2</v>
      </c>
      <c r="K372" s="22">
        <f t="shared" si="38"/>
        <v>3013.2</v>
      </c>
      <c r="L372" s="22">
        <f t="shared" si="38"/>
        <v>3013.2</v>
      </c>
      <c r="M372" s="22">
        <f t="shared" si="38"/>
        <v>3013.2</v>
      </c>
      <c r="N372" s="22">
        <f t="shared" si="38"/>
        <v>3013.2</v>
      </c>
      <c r="O372" s="22">
        <f t="shared" si="38"/>
        <v>3013.2</v>
      </c>
      <c r="P372" s="22">
        <f t="shared" si="38"/>
        <v>3013.2</v>
      </c>
      <c r="Q372" s="22">
        <f t="shared" si="38"/>
        <v>3013.2</v>
      </c>
      <c r="R372" s="42">
        <f>SUM(Table1[[#This Row],[Oct]:[September]])</f>
        <v>36158.400000000001</v>
      </c>
      <c r="S372" s="38">
        <f t="shared" si="33"/>
        <v>35951.157023519088</v>
      </c>
      <c r="T372" s="37">
        <f>Table1[[#This Row],[Annual Demand]]/365</f>
        <v>99.064109589041095</v>
      </c>
      <c r="U372" s="37">
        <f>Table1[[#This Row],[Daily Demand]]*Table1[[#This Row],[Lead Time (days)]]</f>
        <v>1287.8334246575341</v>
      </c>
      <c r="V372" s="37">
        <f>T372*AB372*SQRT(Table1[[#This Row],[Lead Time (days)]])</f>
        <v>32.146265401332435</v>
      </c>
      <c r="W372" s="37">
        <f t="shared" si="34"/>
        <v>0.8</v>
      </c>
      <c r="X372" s="37">
        <f>Table1[[#This Row],[Demand during Lead Time]]+NORMSINV(W372)*V372</f>
        <v>1314.8884041993658</v>
      </c>
      <c r="Y372" s="43">
        <f t="shared" si="35"/>
        <v>889232.72999194707</v>
      </c>
      <c r="Z372" s="27">
        <v>0.8</v>
      </c>
      <c r="AA372" s="22">
        <v>0.77</v>
      </c>
      <c r="AB372" s="22">
        <v>0.09</v>
      </c>
      <c r="AC372" s="22">
        <v>13</v>
      </c>
    </row>
    <row r="373" spans="1:29" x14ac:dyDescent="0.2">
      <c r="A373" s="25">
        <v>89401.792753078174</v>
      </c>
      <c r="B373" s="26">
        <v>7.570310000000001</v>
      </c>
      <c r="C373" s="26">
        <v>20132.877769011815</v>
      </c>
      <c r="D373" s="26">
        <f>C373/Table1[[#This Row],[Std. Price ($)]]</f>
        <v>2659.4522244150917</v>
      </c>
      <c r="E373" s="22">
        <v>1578</v>
      </c>
      <c r="F373" s="22">
        <f t="shared" si="36"/>
        <v>2209.1999999999998</v>
      </c>
      <c r="G373" s="22">
        <f t="shared" si="38"/>
        <v>2209.1999999999998</v>
      </c>
      <c r="H373" s="22">
        <f t="shared" si="38"/>
        <v>2209.1999999999998</v>
      </c>
      <c r="I373" s="22">
        <f t="shared" si="38"/>
        <v>2209.1999999999998</v>
      </c>
      <c r="J373" s="22">
        <f t="shared" si="38"/>
        <v>2209.1999999999998</v>
      </c>
      <c r="K373" s="22">
        <f t="shared" si="38"/>
        <v>2209.1999999999998</v>
      </c>
      <c r="L373" s="22">
        <f t="shared" si="38"/>
        <v>2209.1999999999998</v>
      </c>
      <c r="M373" s="22">
        <f t="shared" si="38"/>
        <v>2209.1999999999998</v>
      </c>
      <c r="N373" s="22">
        <f t="shared" si="38"/>
        <v>2209.1999999999998</v>
      </c>
      <c r="O373" s="22">
        <f t="shared" si="38"/>
        <v>2209.1999999999998</v>
      </c>
      <c r="P373" s="22">
        <f t="shared" si="38"/>
        <v>2209.1999999999998</v>
      </c>
      <c r="Q373" s="22">
        <f t="shared" si="38"/>
        <v>2209.1999999999998</v>
      </c>
      <c r="R373" s="42">
        <f>SUM(Table1[[#This Row],[Oct]:[September]])</f>
        <v>26510.400000000005</v>
      </c>
      <c r="S373" s="38">
        <f t="shared" si="33"/>
        <v>23850.947775584915</v>
      </c>
      <c r="T373" s="37">
        <f>Table1[[#This Row],[Annual Demand]]/365</f>
        <v>72.631232876712346</v>
      </c>
      <c r="U373" s="37">
        <f>Table1[[#This Row],[Daily Demand]]*Table1[[#This Row],[Lead Time (days)]]</f>
        <v>1961.0432876712334</v>
      </c>
      <c r="V373" s="37">
        <f>T373*AB373*SQRT(Table1[[#This Row],[Lead Time (days)]])</f>
        <v>562.33040544798268</v>
      </c>
      <c r="W373" s="37">
        <f t="shared" si="34"/>
        <v>0.8</v>
      </c>
      <c r="X373" s="37">
        <f>Table1[[#This Row],[Demand during Lead Time]]+NORMSINV(W373)*V373</f>
        <v>2434.312497179922</v>
      </c>
      <c r="Y373" s="43">
        <f t="shared" si="35"/>
        <v>18428.500240526137</v>
      </c>
      <c r="Z373" s="27">
        <v>0.4</v>
      </c>
      <c r="AA373" s="22">
        <v>1</v>
      </c>
      <c r="AB373" s="22">
        <v>1.49</v>
      </c>
      <c r="AC373" s="22">
        <v>27</v>
      </c>
    </row>
    <row r="374" spans="1:29" x14ac:dyDescent="0.2">
      <c r="A374" s="25">
        <v>31119.19079422588</v>
      </c>
      <c r="B374" s="26">
        <v>7.570310000000001</v>
      </c>
      <c r="C374" s="26">
        <v>4385.8920087058641</v>
      </c>
      <c r="D374" s="26">
        <f>C374/Table1[[#This Row],[Std. Price ($)]]</f>
        <v>579.35434727321126</v>
      </c>
      <c r="E374" s="22">
        <v>1658</v>
      </c>
      <c r="F374" s="22">
        <f t="shared" si="36"/>
        <v>3647.6</v>
      </c>
      <c r="G374" s="22">
        <f t="shared" si="38"/>
        <v>3647.6</v>
      </c>
      <c r="H374" s="22">
        <f t="shared" si="38"/>
        <v>3647.6</v>
      </c>
      <c r="I374" s="22">
        <f t="shared" si="38"/>
        <v>3647.6</v>
      </c>
      <c r="J374" s="22">
        <f t="shared" si="38"/>
        <v>3647.6</v>
      </c>
      <c r="K374" s="22">
        <f t="shared" si="38"/>
        <v>3647.6</v>
      </c>
      <c r="L374" s="22">
        <f t="shared" si="38"/>
        <v>3647.6</v>
      </c>
      <c r="M374" s="22">
        <f t="shared" si="38"/>
        <v>3647.6</v>
      </c>
      <c r="N374" s="22">
        <f t="shared" si="38"/>
        <v>3647.6</v>
      </c>
      <c r="O374" s="22">
        <f t="shared" si="38"/>
        <v>3647.6</v>
      </c>
      <c r="P374" s="22">
        <f t="shared" si="38"/>
        <v>3647.6</v>
      </c>
      <c r="Q374" s="22">
        <f t="shared" si="38"/>
        <v>3647.6</v>
      </c>
      <c r="R374" s="42">
        <f>SUM(Table1[[#This Row],[Oct]:[September]])</f>
        <v>43771.19999999999</v>
      </c>
      <c r="S374" s="38">
        <f t="shared" si="33"/>
        <v>43191.845652726777</v>
      </c>
      <c r="T374" s="37">
        <f>Table1[[#This Row],[Annual Demand]]/365</f>
        <v>119.92109589041092</v>
      </c>
      <c r="U374" s="37">
        <f>Table1[[#This Row],[Daily Demand]]*Table1[[#This Row],[Lead Time (days)]]</f>
        <v>1319.1320547945202</v>
      </c>
      <c r="V374" s="37">
        <f>T374*AB374*SQRT(Table1[[#This Row],[Lead Time (days)]])</f>
        <v>274.43596286653951</v>
      </c>
      <c r="W374" s="37">
        <f t="shared" si="34"/>
        <v>0.8</v>
      </c>
      <c r="X374" s="37">
        <f>Table1[[#This Row],[Demand during Lead Time]]+NORMSINV(W374)*V374</f>
        <v>1550.1031883990277</v>
      </c>
      <c r="Y374" s="43">
        <f t="shared" si="35"/>
        <v>11734.761668169045</v>
      </c>
      <c r="Z374" s="27">
        <v>1.2</v>
      </c>
      <c r="AA374" s="22">
        <v>1</v>
      </c>
      <c r="AB374" s="22">
        <v>0.69</v>
      </c>
      <c r="AC374" s="22">
        <v>11</v>
      </c>
    </row>
    <row r="375" spans="1:29" x14ac:dyDescent="0.2">
      <c r="A375" s="25">
        <v>50290.726330899284</v>
      </c>
      <c r="B375" s="26">
        <v>32.113620000000004</v>
      </c>
      <c r="C375" s="26">
        <v>9841.4642697757572</v>
      </c>
      <c r="D375" s="26">
        <f>C375/Table1[[#This Row],[Std. Price ($)]]</f>
        <v>306.45764226442725</v>
      </c>
      <c r="E375" s="22">
        <v>1722</v>
      </c>
      <c r="F375" s="22">
        <f t="shared" si="36"/>
        <v>4305</v>
      </c>
      <c r="G375" s="22">
        <f t="shared" si="38"/>
        <v>4305</v>
      </c>
      <c r="H375" s="22">
        <f t="shared" si="38"/>
        <v>4305</v>
      </c>
      <c r="I375" s="22">
        <f t="shared" si="38"/>
        <v>4305</v>
      </c>
      <c r="J375" s="22">
        <f t="shared" si="38"/>
        <v>4305</v>
      </c>
      <c r="K375" s="22">
        <f t="shared" si="38"/>
        <v>4305</v>
      </c>
      <c r="L375" s="22">
        <f t="shared" si="38"/>
        <v>4305</v>
      </c>
      <c r="M375" s="22">
        <f t="shared" si="38"/>
        <v>4305</v>
      </c>
      <c r="N375" s="22">
        <f t="shared" si="38"/>
        <v>4305</v>
      </c>
      <c r="O375" s="22">
        <f t="shared" si="38"/>
        <v>4305</v>
      </c>
      <c r="P375" s="22">
        <f t="shared" si="38"/>
        <v>4305</v>
      </c>
      <c r="Q375" s="22">
        <f t="shared" si="38"/>
        <v>4305</v>
      </c>
      <c r="R375" s="42">
        <f>SUM(Table1[[#This Row],[Oct]:[September]])</f>
        <v>51660</v>
      </c>
      <c r="S375" s="38">
        <f t="shared" si="33"/>
        <v>51353.542357735576</v>
      </c>
      <c r="T375" s="37">
        <f>Table1[[#This Row],[Annual Demand]]/365</f>
        <v>141.53424657534248</v>
      </c>
      <c r="U375" s="37">
        <f>Table1[[#This Row],[Daily Demand]]*Table1[[#This Row],[Lead Time (days)]]</f>
        <v>1839.9452054794522</v>
      </c>
      <c r="V375" s="37">
        <f>T375*AB375*SQRT(Table1[[#This Row],[Lead Time (days)]])</f>
        <v>137.78342548062142</v>
      </c>
      <c r="W375" s="37">
        <f t="shared" si="34"/>
        <v>0.8</v>
      </c>
      <c r="X375" s="37">
        <f>Table1[[#This Row],[Demand during Lead Time]]+NORMSINV(W375)*V375</f>
        <v>1955.9066619983546</v>
      </c>
      <c r="Y375" s="43">
        <f t="shared" si="35"/>
        <v>62811.243298883608</v>
      </c>
      <c r="Z375" s="27">
        <v>1.5</v>
      </c>
      <c r="AA375" s="22">
        <v>0.82</v>
      </c>
      <c r="AB375" s="22">
        <v>0.27</v>
      </c>
      <c r="AC375" s="22">
        <v>13</v>
      </c>
    </row>
    <row r="376" spans="1:29" x14ac:dyDescent="0.2">
      <c r="A376" s="25">
        <v>87895.674216179963</v>
      </c>
      <c r="B376" s="26">
        <v>6.5548999999999999</v>
      </c>
      <c r="C376" s="26">
        <v>6623.8019392511997</v>
      </c>
      <c r="D376" s="26">
        <f>C376/Table1[[#This Row],[Std. Price ($)]]</f>
        <v>1010.5115164611511</v>
      </c>
      <c r="E376" s="22">
        <v>2304</v>
      </c>
      <c r="F376" s="22">
        <f t="shared" si="36"/>
        <v>1382.4</v>
      </c>
      <c r="G376" s="22">
        <f t="shared" si="38"/>
        <v>1382.4</v>
      </c>
      <c r="H376" s="22">
        <f t="shared" si="38"/>
        <v>1382.4</v>
      </c>
      <c r="I376" s="22">
        <f t="shared" si="38"/>
        <v>1382.4</v>
      </c>
      <c r="J376" s="22">
        <f t="shared" si="38"/>
        <v>1382.4</v>
      </c>
      <c r="K376" s="22">
        <f t="shared" si="38"/>
        <v>1382.4</v>
      </c>
      <c r="L376" s="22">
        <f t="shared" si="38"/>
        <v>1382.4</v>
      </c>
      <c r="M376" s="22">
        <f t="shared" si="38"/>
        <v>1382.4</v>
      </c>
      <c r="N376" s="22">
        <f t="shared" si="38"/>
        <v>1382.4</v>
      </c>
      <c r="O376" s="22">
        <f t="shared" si="38"/>
        <v>1382.4</v>
      </c>
      <c r="P376" s="22">
        <f t="shared" si="38"/>
        <v>1382.4</v>
      </c>
      <c r="Q376" s="22">
        <f t="shared" si="38"/>
        <v>1382.4</v>
      </c>
      <c r="R376" s="42">
        <f>SUM(Table1[[#This Row],[Oct]:[September]])</f>
        <v>16588.8</v>
      </c>
      <c r="S376" s="38">
        <f t="shared" si="33"/>
        <v>15578.288483538849</v>
      </c>
      <c r="T376" s="37">
        <f>Table1[[#This Row],[Annual Demand]]/365</f>
        <v>45.448767123287666</v>
      </c>
      <c r="U376" s="37">
        <f>Table1[[#This Row],[Daily Demand]]*Table1[[#This Row],[Lead Time (days)]]</f>
        <v>499.93643835616433</v>
      </c>
      <c r="V376" s="37">
        <f>T376*AB376*SQRT(Table1[[#This Row],[Lead Time (days)]])</f>
        <v>132.64812680432311</v>
      </c>
      <c r="W376" s="37">
        <f t="shared" si="34"/>
        <v>0.8</v>
      </c>
      <c r="X376" s="37">
        <f>Table1[[#This Row],[Demand during Lead Time]]+NORMSINV(W376)*V376</f>
        <v>611.57591846835521</v>
      </c>
      <c r="Y376" s="43">
        <f t="shared" si="35"/>
        <v>4008.8189879682213</v>
      </c>
      <c r="Z376" s="27">
        <v>-0.4</v>
      </c>
      <c r="AA376" s="22">
        <v>1</v>
      </c>
      <c r="AB376" s="22">
        <v>0.88</v>
      </c>
      <c r="AC376" s="22">
        <v>11</v>
      </c>
    </row>
    <row r="377" spans="1:29" x14ac:dyDescent="0.2">
      <c r="A377" s="25">
        <v>95060.098032659414</v>
      </c>
      <c r="B377" s="26">
        <v>16.709220000000002</v>
      </c>
      <c r="C377" s="26">
        <v>8031.6391437663351</v>
      </c>
      <c r="D377" s="26">
        <f>C377/Table1[[#This Row],[Std. Price ($)]]</f>
        <v>480.67109917556502</v>
      </c>
      <c r="E377" s="22">
        <v>1714</v>
      </c>
      <c r="F377" s="22">
        <f t="shared" si="36"/>
        <v>3085.2</v>
      </c>
      <c r="G377" s="22">
        <f t="shared" si="38"/>
        <v>3085.2</v>
      </c>
      <c r="H377" s="22">
        <f t="shared" si="38"/>
        <v>3085.2</v>
      </c>
      <c r="I377" s="22">
        <f t="shared" si="38"/>
        <v>3085.2</v>
      </c>
      <c r="J377" s="22">
        <f t="shared" si="38"/>
        <v>3085.2</v>
      </c>
      <c r="K377" s="22">
        <f t="shared" si="38"/>
        <v>3085.2</v>
      </c>
      <c r="L377" s="22">
        <f t="shared" si="38"/>
        <v>3085.2</v>
      </c>
      <c r="M377" s="22">
        <f t="shared" si="38"/>
        <v>3085.2</v>
      </c>
      <c r="N377" s="22">
        <f t="shared" si="38"/>
        <v>3085.2</v>
      </c>
      <c r="O377" s="22">
        <f t="shared" si="38"/>
        <v>3085.2</v>
      </c>
      <c r="P377" s="22">
        <f t="shared" si="38"/>
        <v>3085.2</v>
      </c>
      <c r="Q377" s="22">
        <f t="shared" si="38"/>
        <v>3085.2</v>
      </c>
      <c r="R377" s="42">
        <f>SUM(Table1[[#This Row],[Oct]:[September]])</f>
        <v>37022.400000000001</v>
      </c>
      <c r="S377" s="38">
        <f t="shared" si="33"/>
        <v>36541.728900824433</v>
      </c>
      <c r="T377" s="37">
        <f>Table1[[#This Row],[Annual Demand]]/365</f>
        <v>101.43123287671233</v>
      </c>
      <c r="U377" s="37">
        <f>Table1[[#This Row],[Daily Demand]]*Table1[[#This Row],[Lead Time (days)]]</f>
        <v>1318.6060273972603</v>
      </c>
      <c r="V377" s="37">
        <f>T377*AB377*SQRT(Table1[[#This Row],[Lead Time (days)]])</f>
        <v>182.85775553525752</v>
      </c>
      <c r="W377" s="37">
        <f t="shared" si="34"/>
        <v>0.8</v>
      </c>
      <c r="X377" s="37">
        <f>Table1[[#This Row],[Demand during Lead Time]]+NORMSINV(W377)*V377</f>
        <v>1472.5029971792183</v>
      </c>
      <c r="Y377" s="43">
        <f t="shared" si="35"/>
        <v>24604.376530526941</v>
      </c>
      <c r="Z377" s="27">
        <v>0.8</v>
      </c>
      <c r="AA377" s="22">
        <v>1</v>
      </c>
      <c r="AB377" s="22">
        <v>0.5</v>
      </c>
      <c r="AC377" s="22">
        <v>13</v>
      </c>
    </row>
    <row r="378" spans="1:29" x14ac:dyDescent="0.2">
      <c r="A378" s="25">
        <v>81228.377219758564</v>
      </c>
      <c r="B378" s="26">
        <v>35.36918</v>
      </c>
      <c r="C378" s="26">
        <v>21371.862775760936</v>
      </c>
      <c r="D378" s="26">
        <f>C378/Table1[[#This Row],[Std. Price ($)]]</f>
        <v>604.25101107124726</v>
      </c>
      <c r="E378" s="22">
        <v>1804</v>
      </c>
      <c r="F378" s="22">
        <f t="shared" si="36"/>
        <v>3968.7999999999997</v>
      </c>
      <c r="G378" s="22">
        <f t="shared" si="38"/>
        <v>3968.7999999999997</v>
      </c>
      <c r="H378" s="22">
        <f t="shared" si="38"/>
        <v>3968.7999999999997</v>
      </c>
      <c r="I378" s="22">
        <f t="shared" si="38"/>
        <v>3968.7999999999997</v>
      </c>
      <c r="J378" s="22">
        <f t="shared" si="38"/>
        <v>3968.7999999999997</v>
      </c>
      <c r="K378" s="22">
        <f t="shared" si="38"/>
        <v>3968.7999999999997</v>
      </c>
      <c r="L378" s="22">
        <f t="shared" si="38"/>
        <v>3968.7999999999997</v>
      </c>
      <c r="M378" s="22">
        <f t="shared" si="38"/>
        <v>3968.7999999999997</v>
      </c>
      <c r="N378" s="22">
        <f t="shared" si="38"/>
        <v>3968.7999999999997</v>
      </c>
      <c r="O378" s="22">
        <f t="shared" si="38"/>
        <v>3968.7999999999997</v>
      </c>
      <c r="P378" s="22">
        <f t="shared" si="38"/>
        <v>3968.7999999999997</v>
      </c>
      <c r="Q378" s="22">
        <f t="shared" si="38"/>
        <v>3968.7999999999997</v>
      </c>
      <c r="R378" s="42">
        <f>SUM(Table1[[#This Row],[Oct]:[September]])</f>
        <v>47625.600000000006</v>
      </c>
      <c r="S378" s="38">
        <f t="shared" si="33"/>
        <v>47021.348988928759</v>
      </c>
      <c r="T378" s="37">
        <f>Table1[[#This Row],[Annual Demand]]/365</f>
        <v>130.48109589041098</v>
      </c>
      <c r="U378" s="37">
        <f>Table1[[#This Row],[Daily Demand]]*Table1[[#This Row],[Lead Time (days)]]</f>
        <v>4566.8383561643841</v>
      </c>
      <c r="V378" s="37">
        <f>T378*AB378*SQRT(Table1[[#This Row],[Lead Time (days)]])</f>
        <v>169.82604616426744</v>
      </c>
      <c r="W378" s="37">
        <f t="shared" si="34"/>
        <v>0.8</v>
      </c>
      <c r="X378" s="37">
        <f>Table1[[#This Row],[Demand during Lead Time]]+NORMSINV(W378)*V378</f>
        <v>4709.7675626299661</v>
      </c>
      <c r="Y378" s="43">
        <f t="shared" si="35"/>
        <v>166580.61668082053</v>
      </c>
      <c r="Z378" s="27">
        <v>1.2</v>
      </c>
      <c r="AA378" s="22">
        <v>1</v>
      </c>
      <c r="AB378" s="22">
        <v>0.22</v>
      </c>
      <c r="AC378" s="22">
        <v>35</v>
      </c>
    </row>
    <row r="379" spans="1:29" x14ac:dyDescent="0.2">
      <c r="A379" s="25">
        <v>3872.5300186134959</v>
      </c>
      <c r="B379" s="26">
        <v>7.219850000000001</v>
      </c>
      <c r="C379" s="26">
        <v>8116.0235975866672</v>
      </c>
      <c r="D379" s="26">
        <f>C379/Table1[[#This Row],[Std. Price ($)]]</f>
        <v>1124.1263457809603</v>
      </c>
      <c r="E379" s="22">
        <v>2200</v>
      </c>
      <c r="F379" s="22">
        <f t="shared" si="36"/>
        <v>1320</v>
      </c>
      <c r="G379" s="22">
        <f t="shared" si="38"/>
        <v>1320</v>
      </c>
      <c r="H379" s="22">
        <f t="shared" si="38"/>
        <v>1320</v>
      </c>
      <c r="I379" s="22">
        <f t="shared" si="38"/>
        <v>1320</v>
      </c>
      <c r="J379" s="22">
        <f t="shared" si="38"/>
        <v>1320</v>
      </c>
      <c r="K379" s="22">
        <f t="shared" si="38"/>
        <v>1320</v>
      </c>
      <c r="L379" s="22">
        <f t="shared" si="38"/>
        <v>1320</v>
      </c>
      <c r="M379" s="22">
        <f t="shared" si="38"/>
        <v>1320</v>
      </c>
      <c r="N379" s="22">
        <f t="shared" si="38"/>
        <v>1320</v>
      </c>
      <c r="O379" s="22">
        <f t="shared" si="38"/>
        <v>1320</v>
      </c>
      <c r="P379" s="22">
        <f t="shared" si="38"/>
        <v>1320</v>
      </c>
      <c r="Q379" s="22">
        <f t="shared" si="38"/>
        <v>1320</v>
      </c>
      <c r="R379" s="42">
        <f>SUM(Table1[[#This Row],[Oct]:[September]])</f>
        <v>15840</v>
      </c>
      <c r="S379" s="38">
        <f t="shared" si="33"/>
        <v>14715.87365421904</v>
      </c>
      <c r="T379" s="37">
        <f>Table1[[#This Row],[Annual Demand]]/365</f>
        <v>43.397260273972606</v>
      </c>
      <c r="U379" s="37">
        <f>Table1[[#This Row],[Daily Demand]]*Table1[[#This Row],[Lead Time (days)]]</f>
        <v>564.16438356164383</v>
      </c>
      <c r="V379" s="37">
        <f>T379*AB379*SQRT(Table1[[#This Row],[Lead Time (days)]])</f>
        <v>137.69452147656887</v>
      </c>
      <c r="W379" s="37">
        <f t="shared" si="34"/>
        <v>0.8</v>
      </c>
      <c r="X379" s="37">
        <f>Table1[[#This Row],[Demand during Lead Time]]+NORMSINV(W379)*V379</f>
        <v>680.05101658298588</v>
      </c>
      <c r="Y379" s="43">
        <f t="shared" si="35"/>
        <v>4909.8663320766709</v>
      </c>
      <c r="Z379" s="27">
        <v>-0.4</v>
      </c>
      <c r="AA379" s="22">
        <v>1</v>
      </c>
      <c r="AB379" s="22">
        <v>0.88</v>
      </c>
      <c r="AC379" s="22">
        <v>13</v>
      </c>
    </row>
    <row r="380" spans="1:29" x14ac:dyDescent="0.2">
      <c r="A380" s="25">
        <v>49940.170798373198</v>
      </c>
      <c r="B380" s="26">
        <v>36.231580000000008</v>
      </c>
      <c r="C380" s="26">
        <v>74957.117192314516</v>
      </c>
      <c r="D380" s="26">
        <f>C380/Table1[[#This Row],[Std. Price ($)]]</f>
        <v>2068.8337961610978</v>
      </c>
      <c r="E380" s="22">
        <v>1950</v>
      </c>
      <c r="F380" s="22">
        <f t="shared" si="36"/>
        <v>3510</v>
      </c>
      <c r="G380" s="22">
        <f t="shared" si="38"/>
        <v>3510</v>
      </c>
      <c r="H380" s="22">
        <f t="shared" si="38"/>
        <v>3510</v>
      </c>
      <c r="I380" s="22">
        <f t="shared" si="38"/>
        <v>3510</v>
      </c>
      <c r="J380" s="22">
        <f t="shared" si="38"/>
        <v>3510</v>
      </c>
      <c r="K380" s="22">
        <f t="shared" si="38"/>
        <v>3510</v>
      </c>
      <c r="L380" s="22">
        <f t="shared" si="38"/>
        <v>3510</v>
      </c>
      <c r="M380" s="22">
        <f t="shared" si="38"/>
        <v>3510</v>
      </c>
      <c r="N380" s="22">
        <f t="shared" si="38"/>
        <v>3510</v>
      </c>
      <c r="O380" s="22">
        <f t="shared" si="38"/>
        <v>3510</v>
      </c>
      <c r="P380" s="22">
        <f t="shared" si="38"/>
        <v>3510</v>
      </c>
      <c r="Q380" s="22">
        <f t="shared" si="38"/>
        <v>3510</v>
      </c>
      <c r="R380" s="42">
        <f>SUM(Table1[[#This Row],[Oct]:[September]])</f>
        <v>42120</v>
      </c>
      <c r="S380" s="38">
        <f t="shared" si="33"/>
        <v>40051.166203838904</v>
      </c>
      <c r="T380" s="37">
        <f>Table1[[#This Row],[Annual Demand]]/365</f>
        <v>115.39726027397261</v>
      </c>
      <c r="U380" s="37">
        <f>Table1[[#This Row],[Daily Demand]]*Table1[[#This Row],[Lead Time (days)]]</f>
        <v>3808.1095890410961</v>
      </c>
      <c r="V380" s="37">
        <f>T380*AB380*SQRT(Table1[[#This Row],[Lead Time (days)]])</f>
        <v>536.95450061497877</v>
      </c>
      <c r="W380" s="37">
        <f t="shared" si="34"/>
        <v>0.8</v>
      </c>
      <c r="X380" s="37">
        <f>Table1[[#This Row],[Demand during Lead Time]]+NORMSINV(W380)*V380</f>
        <v>4260.0218982212027</v>
      </c>
      <c r="Y380" s="43">
        <f t="shared" si="35"/>
        <v>154347.3242071534</v>
      </c>
      <c r="Z380" s="27">
        <v>0.8</v>
      </c>
      <c r="AA380" s="22">
        <v>1</v>
      </c>
      <c r="AB380" s="22">
        <v>0.81</v>
      </c>
      <c r="AC380" s="22">
        <v>33</v>
      </c>
    </row>
    <row r="381" spans="1:29" x14ac:dyDescent="0.2">
      <c r="A381" s="25">
        <v>59279.796371916069</v>
      </c>
      <c r="B381" s="26">
        <v>6.9962200000000001</v>
      </c>
      <c r="C381" s="26">
        <v>3540.3801527736296</v>
      </c>
      <c r="D381" s="26">
        <f>C381/Table1[[#This Row],[Std. Price ($)]]</f>
        <v>506.04185585553762</v>
      </c>
      <c r="E381" s="22">
        <v>1424</v>
      </c>
      <c r="F381" s="22">
        <f t="shared" si="36"/>
        <v>1993.6</v>
      </c>
      <c r="G381" s="22">
        <f t="shared" si="38"/>
        <v>1993.6</v>
      </c>
      <c r="H381" s="22">
        <f t="shared" si="38"/>
        <v>1993.6</v>
      </c>
      <c r="I381" s="22">
        <f t="shared" si="38"/>
        <v>1993.6</v>
      </c>
      <c r="J381" s="22">
        <f t="shared" si="38"/>
        <v>1993.6</v>
      </c>
      <c r="K381" s="22">
        <f t="shared" si="38"/>
        <v>1993.6</v>
      </c>
      <c r="L381" s="22">
        <f t="shared" si="38"/>
        <v>1993.6</v>
      </c>
      <c r="M381" s="22">
        <f t="shared" si="38"/>
        <v>1993.6</v>
      </c>
      <c r="N381" s="22">
        <f t="shared" si="38"/>
        <v>1993.6</v>
      </c>
      <c r="O381" s="22">
        <f t="shared" si="38"/>
        <v>1993.6</v>
      </c>
      <c r="P381" s="22">
        <f t="shared" si="38"/>
        <v>1993.6</v>
      </c>
      <c r="Q381" s="22">
        <f t="shared" si="38"/>
        <v>1993.6</v>
      </c>
      <c r="R381" s="42">
        <f>SUM(Table1[[#This Row],[Oct]:[September]])</f>
        <v>23923.199999999997</v>
      </c>
      <c r="S381" s="38">
        <f t="shared" si="33"/>
        <v>23417.158144144458</v>
      </c>
      <c r="T381" s="37">
        <f>Table1[[#This Row],[Annual Demand]]/365</f>
        <v>65.543013698630133</v>
      </c>
      <c r="U381" s="37">
        <f>Table1[[#This Row],[Daily Demand]]*Table1[[#This Row],[Lead Time (days)]]</f>
        <v>786.51616438356155</v>
      </c>
      <c r="V381" s="37">
        <f>T381*AB381*SQRT(Table1[[#This Row],[Lead Time (days)]])</f>
        <v>129.41716598021975</v>
      </c>
      <c r="W381" s="37">
        <f t="shared" si="34"/>
        <v>0.8</v>
      </c>
      <c r="X381" s="37">
        <f>Table1[[#This Row],[Demand during Lead Time]]+NORMSINV(W381)*V381</f>
        <v>895.43639926134472</v>
      </c>
      <c r="Y381" s="43">
        <f t="shared" si="35"/>
        <v>6264.6700452402056</v>
      </c>
      <c r="Z381" s="27">
        <v>0.4</v>
      </c>
      <c r="AA381" s="22">
        <v>0.75</v>
      </c>
      <c r="AB381" s="22">
        <v>0.56999999999999995</v>
      </c>
      <c r="AC381" s="22">
        <v>12</v>
      </c>
    </row>
    <row r="382" spans="1:29" x14ac:dyDescent="0.2">
      <c r="A382" s="25">
        <v>42518.779556630041</v>
      </c>
      <c r="B382" s="26">
        <v>8.624880000000001</v>
      </c>
      <c r="C382" s="26">
        <v>5762.7890158484806</v>
      </c>
      <c r="D382" s="26">
        <f>C382/Table1[[#This Row],[Std. Price ($)]]</f>
        <v>668.15874723456795</v>
      </c>
      <c r="E382" s="22">
        <v>1958</v>
      </c>
      <c r="F382" s="22">
        <f t="shared" si="36"/>
        <v>4895</v>
      </c>
      <c r="G382" s="22">
        <f t="shared" si="38"/>
        <v>4895</v>
      </c>
      <c r="H382" s="22">
        <f t="shared" si="38"/>
        <v>4895</v>
      </c>
      <c r="I382" s="22">
        <f t="shared" si="38"/>
        <v>4895</v>
      </c>
      <c r="J382" s="22">
        <f t="shared" si="38"/>
        <v>4895</v>
      </c>
      <c r="K382" s="22">
        <f t="shared" si="38"/>
        <v>4895</v>
      </c>
      <c r="L382" s="22">
        <f t="shared" si="38"/>
        <v>4895</v>
      </c>
      <c r="M382" s="22">
        <f t="shared" si="38"/>
        <v>4895</v>
      </c>
      <c r="N382" s="22">
        <f t="shared" si="38"/>
        <v>4895</v>
      </c>
      <c r="O382" s="22">
        <f t="shared" si="38"/>
        <v>4895</v>
      </c>
      <c r="P382" s="22">
        <f t="shared" si="38"/>
        <v>4895</v>
      </c>
      <c r="Q382" s="22">
        <f t="shared" si="38"/>
        <v>4895</v>
      </c>
      <c r="R382" s="42">
        <f>SUM(Table1[[#This Row],[Oct]:[September]])</f>
        <v>58740</v>
      </c>
      <c r="S382" s="38">
        <f t="shared" si="33"/>
        <v>58071.841252765429</v>
      </c>
      <c r="T382" s="37">
        <f>Table1[[#This Row],[Annual Demand]]/365</f>
        <v>160.93150684931507</v>
      </c>
      <c r="U382" s="37">
        <f>Table1[[#This Row],[Daily Demand]]*Table1[[#This Row],[Lead Time (days)]]</f>
        <v>6759.1232876712329</v>
      </c>
      <c r="V382" s="37">
        <f>T382*AB382*SQRT(Table1[[#This Row],[Lead Time (days)]])</f>
        <v>93.865982948501355</v>
      </c>
      <c r="W382" s="37">
        <f t="shared" si="34"/>
        <v>0.8</v>
      </c>
      <c r="X382" s="37">
        <f>Table1[[#This Row],[Demand during Lead Time]]+NORMSINV(W382)*V382</f>
        <v>6838.1228920308849</v>
      </c>
      <c r="Y382" s="43">
        <f t="shared" si="35"/>
        <v>58977.989369019342</v>
      </c>
      <c r="Z382" s="27">
        <v>1.5</v>
      </c>
      <c r="AA382" s="22">
        <v>1</v>
      </c>
      <c r="AB382" s="22">
        <v>0.09</v>
      </c>
      <c r="AC382" s="22">
        <v>42</v>
      </c>
    </row>
    <row r="383" spans="1:29" x14ac:dyDescent="0.2">
      <c r="A383" s="25">
        <v>60161.156344175179</v>
      </c>
      <c r="B383" s="26">
        <v>8.2437300000000011</v>
      </c>
      <c r="C383" s="26">
        <v>7147.7971344384023</v>
      </c>
      <c r="D383" s="26">
        <f>C383/Table1[[#This Row],[Std. Price ($)]]</f>
        <v>867.05861720827841</v>
      </c>
      <c r="E383" s="22">
        <v>1536</v>
      </c>
      <c r="F383" s="22">
        <f t="shared" si="36"/>
        <v>2764.8</v>
      </c>
      <c r="G383" s="22">
        <f t="shared" si="38"/>
        <v>2764.8</v>
      </c>
      <c r="H383" s="22">
        <f t="shared" si="38"/>
        <v>2764.8</v>
      </c>
      <c r="I383" s="22">
        <f t="shared" si="38"/>
        <v>2764.8</v>
      </c>
      <c r="J383" s="22">
        <f t="shared" si="38"/>
        <v>2764.8</v>
      </c>
      <c r="K383" s="22">
        <f t="shared" si="38"/>
        <v>2764.8</v>
      </c>
      <c r="L383" s="22">
        <f t="shared" si="38"/>
        <v>2764.8</v>
      </c>
      <c r="M383" s="22">
        <f t="shared" si="38"/>
        <v>2764.8</v>
      </c>
      <c r="N383" s="22">
        <f t="shared" si="38"/>
        <v>2764.8</v>
      </c>
      <c r="O383" s="22">
        <f t="shared" si="38"/>
        <v>2764.8</v>
      </c>
      <c r="P383" s="22">
        <f t="shared" si="38"/>
        <v>2764.8</v>
      </c>
      <c r="Q383" s="22">
        <f t="shared" si="38"/>
        <v>2764.8</v>
      </c>
      <c r="R383" s="42">
        <f>SUM(Table1[[#This Row],[Oct]:[September]])</f>
        <v>33177.599999999999</v>
      </c>
      <c r="S383" s="38">
        <f t="shared" si="33"/>
        <v>32310.541382791722</v>
      </c>
      <c r="T383" s="37">
        <f>Table1[[#This Row],[Annual Demand]]/365</f>
        <v>90.897534246575333</v>
      </c>
      <c r="U383" s="37">
        <f>Table1[[#This Row],[Daily Demand]]*Table1[[#This Row],[Lead Time (days)]]</f>
        <v>1090.770410958904</v>
      </c>
      <c r="V383" s="37">
        <f>T383*AB383*SQRT(Table1[[#This Row],[Lead Time (days)]])</f>
        <v>346.36612471516111</v>
      </c>
      <c r="W383" s="37">
        <f t="shared" si="34"/>
        <v>0.8</v>
      </c>
      <c r="X383" s="37">
        <f>Table1[[#This Row],[Demand during Lead Time]]+NORMSINV(W383)*V383</f>
        <v>1382.2794961095478</v>
      </c>
      <c r="Y383" s="43">
        <f t="shared" si="35"/>
        <v>11395.138950463164</v>
      </c>
      <c r="Z383" s="27">
        <v>0.8</v>
      </c>
      <c r="AA383" s="22">
        <v>1</v>
      </c>
      <c r="AB383" s="22">
        <v>1.1000000000000001</v>
      </c>
      <c r="AC383" s="22">
        <v>12</v>
      </c>
    </row>
    <row r="384" spans="1:29" x14ac:dyDescent="0.2">
      <c r="A384" s="25">
        <v>66491.665439278804</v>
      </c>
      <c r="B384" s="26">
        <v>7.1830000000000007</v>
      </c>
      <c r="C384" s="26">
        <v>9989.463446916654</v>
      </c>
      <c r="D384" s="26">
        <f>C384/Table1[[#This Row],[Std. Price ($)]]</f>
        <v>1390.7090974407147</v>
      </c>
      <c r="E384" s="22">
        <v>1318</v>
      </c>
      <c r="F384" s="22">
        <f t="shared" si="36"/>
        <v>1054.4000000000001</v>
      </c>
      <c r="G384" s="22">
        <f t="shared" si="38"/>
        <v>1054.4000000000001</v>
      </c>
      <c r="H384" s="22">
        <f t="shared" si="38"/>
        <v>1054.4000000000001</v>
      </c>
      <c r="I384" s="22">
        <f t="shared" si="38"/>
        <v>1054.4000000000001</v>
      </c>
      <c r="J384" s="22">
        <f t="shared" si="38"/>
        <v>1054.4000000000001</v>
      </c>
      <c r="K384" s="22">
        <f t="shared" si="38"/>
        <v>1054.4000000000001</v>
      </c>
      <c r="L384" s="22">
        <f t="shared" si="38"/>
        <v>1054.4000000000001</v>
      </c>
      <c r="M384" s="22">
        <f t="shared" si="38"/>
        <v>1054.4000000000001</v>
      </c>
      <c r="N384" s="22">
        <f t="shared" si="38"/>
        <v>1054.4000000000001</v>
      </c>
      <c r="O384" s="22">
        <f t="shared" si="38"/>
        <v>1054.4000000000001</v>
      </c>
      <c r="P384" s="22">
        <f t="shared" si="38"/>
        <v>1054.4000000000001</v>
      </c>
      <c r="Q384" s="22">
        <f t="shared" si="38"/>
        <v>1054.4000000000001</v>
      </c>
      <c r="R384" s="42">
        <f>SUM(Table1[[#This Row],[Oct]:[September]])</f>
        <v>12652.799999999997</v>
      </c>
      <c r="S384" s="38">
        <f t="shared" si="33"/>
        <v>11262.090902559283</v>
      </c>
      <c r="T384" s="37">
        <f>Table1[[#This Row],[Annual Demand]]/365</f>
        <v>34.665205479452048</v>
      </c>
      <c r="U384" s="37">
        <f>Table1[[#This Row],[Daily Demand]]*Table1[[#This Row],[Lead Time (days)]]</f>
        <v>797.29972602739713</v>
      </c>
      <c r="V384" s="37">
        <f>T384*AB384*SQRT(Table1[[#This Row],[Lead Time (days)]])</f>
        <v>172.89842460848772</v>
      </c>
      <c r="W384" s="37">
        <f t="shared" si="34"/>
        <v>0.8</v>
      </c>
      <c r="X384" s="37">
        <f>Table1[[#This Row],[Demand during Lead Time]]+NORMSINV(W384)*V384</f>
        <v>942.81471142920623</v>
      </c>
      <c r="Y384" s="43">
        <f t="shared" si="35"/>
        <v>6772.2380721959889</v>
      </c>
      <c r="Z384" s="27">
        <v>-0.2</v>
      </c>
      <c r="AA384" s="22">
        <v>0.85</v>
      </c>
      <c r="AB384" s="22">
        <v>1.04</v>
      </c>
      <c r="AC384" s="22">
        <v>23</v>
      </c>
    </row>
    <row r="385" spans="1:29" x14ac:dyDescent="0.2">
      <c r="A385" s="25">
        <v>46174.197040383369</v>
      </c>
      <c r="B385" s="26">
        <v>634.15000000000009</v>
      </c>
      <c r="C385" s="26">
        <v>160463.20136000004</v>
      </c>
      <c r="D385" s="26">
        <f>C385/Table1[[#This Row],[Std. Price ($)]]</f>
        <v>253.03666539462273</v>
      </c>
      <c r="E385" s="22">
        <v>2240</v>
      </c>
      <c r="F385" s="22">
        <f t="shared" si="36"/>
        <v>4032</v>
      </c>
      <c r="G385" s="22">
        <f t="shared" si="38"/>
        <v>4032</v>
      </c>
      <c r="H385" s="22">
        <f t="shared" si="38"/>
        <v>4032</v>
      </c>
      <c r="I385" s="22">
        <f t="shared" si="38"/>
        <v>4032</v>
      </c>
      <c r="J385" s="22">
        <f t="shared" si="38"/>
        <v>4032</v>
      </c>
      <c r="K385" s="22">
        <f t="shared" si="38"/>
        <v>4032</v>
      </c>
      <c r="L385" s="22">
        <f t="shared" si="38"/>
        <v>4032</v>
      </c>
      <c r="M385" s="22">
        <f t="shared" si="38"/>
        <v>4032</v>
      </c>
      <c r="N385" s="22">
        <f t="shared" si="38"/>
        <v>4032</v>
      </c>
      <c r="O385" s="22">
        <f t="shared" si="38"/>
        <v>4032</v>
      </c>
      <c r="P385" s="22">
        <f t="shared" si="38"/>
        <v>4032</v>
      </c>
      <c r="Q385" s="22">
        <f t="shared" si="38"/>
        <v>4032</v>
      </c>
      <c r="R385" s="42">
        <f>SUM(Table1[[#This Row],[Oct]:[September]])</f>
        <v>48384</v>
      </c>
      <c r="S385" s="38">
        <f t="shared" si="33"/>
        <v>48130.963334605374</v>
      </c>
      <c r="T385" s="37">
        <f>Table1[[#This Row],[Annual Demand]]/365</f>
        <v>132.55890410958904</v>
      </c>
      <c r="U385" s="37">
        <f>Table1[[#This Row],[Daily Demand]]*Table1[[#This Row],[Lead Time (days)]]</f>
        <v>3844.2082191780819</v>
      </c>
      <c r="V385" s="37">
        <f>T385*AB385*SQRT(Table1[[#This Row],[Lead Time (days)]])</f>
        <v>71.385154528327632</v>
      </c>
      <c r="W385" s="37">
        <f t="shared" si="34"/>
        <v>0.8</v>
      </c>
      <c r="X385" s="37">
        <f>Table1[[#This Row],[Demand during Lead Time]]+NORMSINV(W385)*V385</f>
        <v>3904.2874809910063</v>
      </c>
      <c r="Y385" s="43">
        <f t="shared" si="35"/>
        <v>2475903.9060704471</v>
      </c>
      <c r="Z385" s="27">
        <v>0.8</v>
      </c>
      <c r="AA385" s="22">
        <v>1</v>
      </c>
      <c r="AB385" s="22">
        <v>0.1</v>
      </c>
      <c r="AC385" s="22">
        <v>29</v>
      </c>
    </row>
    <row r="386" spans="1:29" x14ac:dyDescent="0.2">
      <c r="A386" s="25">
        <v>28074.484010202294</v>
      </c>
      <c r="B386" s="26">
        <v>7.1662800000000004</v>
      </c>
      <c r="C386" s="26">
        <v>9764.257993679199</v>
      </c>
      <c r="D386" s="26">
        <f>C386/Table1[[#This Row],[Std. Price ($)]]</f>
        <v>1362.5281169141031</v>
      </c>
      <c r="E386" s="22">
        <v>2094</v>
      </c>
      <c r="F386" s="22">
        <f t="shared" si="36"/>
        <v>1675.2</v>
      </c>
      <c r="G386" s="22">
        <f t="shared" si="38"/>
        <v>1675.2</v>
      </c>
      <c r="H386" s="22">
        <f t="shared" si="38"/>
        <v>1675.2</v>
      </c>
      <c r="I386" s="22">
        <f t="shared" si="38"/>
        <v>1675.2</v>
      </c>
      <c r="J386" s="22">
        <f t="shared" si="38"/>
        <v>1675.2</v>
      </c>
      <c r="K386" s="22">
        <f t="shared" si="38"/>
        <v>1675.2</v>
      </c>
      <c r="L386" s="22">
        <f t="shared" si="38"/>
        <v>1675.2</v>
      </c>
      <c r="M386" s="22">
        <f t="shared" si="38"/>
        <v>1675.2</v>
      </c>
      <c r="N386" s="22">
        <f t="shared" si="38"/>
        <v>1675.2</v>
      </c>
      <c r="O386" s="22">
        <f t="shared" si="38"/>
        <v>1675.2</v>
      </c>
      <c r="P386" s="22">
        <f t="shared" si="38"/>
        <v>1675.2</v>
      </c>
      <c r="Q386" s="22">
        <f t="shared" si="38"/>
        <v>1675.2</v>
      </c>
      <c r="R386" s="42">
        <f>SUM(Table1[[#This Row],[Oct]:[September]])</f>
        <v>20102.400000000005</v>
      </c>
      <c r="S386" s="38">
        <f t="shared" si="33"/>
        <v>18739.871883085903</v>
      </c>
      <c r="T386" s="37">
        <f>Table1[[#This Row],[Annual Demand]]/365</f>
        <v>55.075068493150702</v>
      </c>
      <c r="U386" s="37">
        <f>Table1[[#This Row],[Daily Demand]]*Table1[[#This Row],[Lead Time (days)]]</f>
        <v>2092.8526027397265</v>
      </c>
      <c r="V386" s="37">
        <f>T386*AB386*SQRT(Table1[[#This Row],[Lead Time (days)]])</f>
        <v>101.85165703009609</v>
      </c>
      <c r="W386" s="37">
        <f t="shared" si="34"/>
        <v>0.8</v>
      </c>
      <c r="X386" s="37">
        <f>Table1[[#This Row],[Demand during Lead Time]]+NORMSINV(W386)*V386</f>
        <v>2178.5731199708416</v>
      </c>
      <c r="Y386" s="43">
        <f t="shared" si="35"/>
        <v>15612.264978184643</v>
      </c>
      <c r="Z386" s="27">
        <v>-0.2</v>
      </c>
      <c r="AA386" s="22">
        <v>1</v>
      </c>
      <c r="AB386" s="22">
        <v>0.3</v>
      </c>
      <c r="AC386" s="22">
        <v>38</v>
      </c>
    </row>
    <row r="387" spans="1:29" x14ac:dyDescent="0.2">
      <c r="A387" s="25">
        <v>41023.898209479514</v>
      </c>
      <c r="B387" s="26">
        <v>5.0439400000000001</v>
      </c>
      <c r="C387" s="26">
        <v>10804.47642562906</v>
      </c>
      <c r="D387" s="26">
        <f>C387/Table1[[#This Row],[Std. Price ($)]]</f>
        <v>2142.0707672234521</v>
      </c>
      <c r="E387" s="22">
        <v>2604</v>
      </c>
      <c r="F387" s="22">
        <f t="shared" si="36"/>
        <v>3124.8</v>
      </c>
      <c r="G387" s="22">
        <f t="shared" si="38"/>
        <v>3124.8</v>
      </c>
      <c r="H387" s="22">
        <f t="shared" si="38"/>
        <v>3124.8</v>
      </c>
      <c r="I387" s="22">
        <f t="shared" si="38"/>
        <v>3124.8</v>
      </c>
      <c r="J387" s="22">
        <f t="shared" si="38"/>
        <v>3124.8</v>
      </c>
      <c r="K387" s="22">
        <f t="shared" si="38"/>
        <v>3124.8</v>
      </c>
      <c r="L387" s="22">
        <f t="shared" si="38"/>
        <v>3124.8</v>
      </c>
      <c r="M387" s="22">
        <f t="shared" si="38"/>
        <v>3124.8</v>
      </c>
      <c r="N387" s="22">
        <f t="shared" si="38"/>
        <v>3124.8</v>
      </c>
      <c r="O387" s="22">
        <f t="shared" si="38"/>
        <v>3124.8</v>
      </c>
      <c r="P387" s="22">
        <f t="shared" si="38"/>
        <v>3124.8</v>
      </c>
      <c r="Q387" s="22">
        <f t="shared" si="38"/>
        <v>3124.8</v>
      </c>
      <c r="R387" s="42">
        <f>SUM(Table1[[#This Row],[Oct]:[September]])</f>
        <v>37497.599999999999</v>
      </c>
      <c r="S387" s="38">
        <f t="shared" ref="S387:S450" si="39">R387-D387</f>
        <v>35355.529232776549</v>
      </c>
      <c r="T387" s="37">
        <f>Table1[[#This Row],[Annual Demand]]/365</f>
        <v>102.7331506849315</v>
      </c>
      <c r="U387" s="37">
        <f>Table1[[#This Row],[Daily Demand]]*Table1[[#This Row],[Lead Time (days)]]</f>
        <v>4109.3260273972601</v>
      </c>
      <c r="V387" s="37">
        <f>T387*AB387*SQRT(Table1[[#This Row],[Lead Time (days)]])</f>
        <v>168.93278863222878</v>
      </c>
      <c r="W387" s="37">
        <f t="shared" ref="W387:W450" si="40">IF(AB387&gt;1.5,0.95,0.8)</f>
        <v>0.8</v>
      </c>
      <c r="X387" s="37">
        <f>Table1[[#This Row],[Demand during Lead Time]]+NORMSINV(W387)*V387</f>
        <v>4251.5034493568292</v>
      </c>
      <c r="Y387" s="43">
        <f t="shared" ref="Y387:Y450" si="41">IF(S387&gt;0,X387*B387,0)</f>
        <v>21444.328308348886</v>
      </c>
      <c r="Z387" s="27">
        <v>0.2</v>
      </c>
      <c r="AA387" s="22">
        <v>0.8</v>
      </c>
      <c r="AB387" s="22">
        <v>0.26</v>
      </c>
      <c r="AC387" s="22">
        <v>40</v>
      </c>
    </row>
    <row r="388" spans="1:29" x14ac:dyDescent="0.2">
      <c r="A388" s="25">
        <v>18966.897720067987</v>
      </c>
      <c r="B388" s="26">
        <v>7.5922000000000009</v>
      </c>
      <c r="C388" s="26">
        <v>10185.893223974595</v>
      </c>
      <c r="D388" s="26">
        <f>C388/Table1[[#This Row],[Std. Price ($)]]</f>
        <v>1341.6260404065481</v>
      </c>
      <c r="E388" s="22">
        <v>1230</v>
      </c>
      <c r="F388" s="22">
        <f t="shared" ref="F388:F451" si="42">$E388+$Z388*$E388</f>
        <v>1845</v>
      </c>
      <c r="G388" s="22">
        <f t="shared" si="38"/>
        <v>1845</v>
      </c>
      <c r="H388" s="22">
        <f t="shared" si="38"/>
        <v>1845</v>
      </c>
      <c r="I388" s="22">
        <f t="shared" si="38"/>
        <v>1845</v>
      </c>
      <c r="J388" s="22">
        <f t="shared" si="38"/>
        <v>1845</v>
      </c>
      <c r="K388" s="22">
        <f t="shared" si="38"/>
        <v>1845</v>
      </c>
      <c r="L388" s="22">
        <f t="shared" si="38"/>
        <v>1845</v>
      </c>
      <c r="M388" s="22">
        <f t="shared" si="38"/>
        <v>1845</v>
      </c>
      <c r="N388" s="22">
        <f t="shared" si="38"/>
        <v>1845</v>
      </c>
      <c r="O388" s="22">
        <f t="shared" si="38"/>
        <v>1845</v>
      </c>
      <c r="P388" s="22">
        <f t="shared" si="38"/>
        <v>1845</v>
      </c>
      <c r="Q388" s="22">
        <f t="shared" si="38"/>
        <v>1845</v>
      </c>
      <c r="R388" s="42">
        <f>SUM(Table1[[#This Row],[Oct]:[September]])</f>
        <v>22140</v>
      </c>
      <c r="S388" s="38">
        <f t="shared" si="39"/>
        <v>20798.373959593453</v>
      </c>
      <c r="T388" s="37">
        <f>Table1[[#This Row],[Annual Demand]]/365</f>
        <v>60.657534246575345</v>
      </c>
      <c r="U388" s="37">
        <f>Table1[[#This Row],[Daily Demand]]*Table1[[#This Row],[Lead Time (days)]]</f>
        <v>1819.7260273972604</v>
      </c>
      <c r="V388" s="37">
        <f>T388*AB388*SQRT(Table1[[#This Row],[Lead Time (days)]])</f>
        <v>262.46564833698244</v>
      </c>
      <c r="W388" s="37">
        <f t="shared" si="40"/>
        <v>0.8</v>
      </c>
      <c r="X388" s="37">
        <f>Table1[[#This Row],[Demand during Lead Time]]+NORMSINV(W388)*V388</f>
        <v>2040.6226901211464</v>
      </c>
      <c r="Y388" s="43">
        <f t="shared" si="41"/>
        <v>15492.81558793777</v>
      </c>
      <c r="Z388" s="27">
        <v>0.5</v>
      </c>
      <c r="AA388" s="22">
        <v>0.82</v>
      </c>
      <c r="AB388" s="22">
        <v>0.79</v>
      </c>
      <c r="AC388" s="22">
        <v>30</v>
      </c>
    </row>
    <row r="389" spans="1:29" x14ac:dyDescent="0.2">
      <c r="A389" s="25">
        <v>64934.324115119423</v>
      </c>
      <c r="B389" s="26">
        <v>23.32</v>
      </c>
      <c r="C389" s="26">
        <v>77217.586773167845</v>
      </c>
      <c r="D389" s="26">
        <f>C389/Table1[[#This Row],[Std. Price ($)]]</f>
        <v>3311.2172715766656</v>
      </c>
      <c r="E389" s="22">
        <v>2394</v>
      </c>
      <c r="F389" s="22">
        <f t="shared" si="42"/>
        <v>2872.8</v>
      </c>
      <c r="G389" s="22">
        <f t="shared" si="38"/>
        <v>2872.8</v>
      </c>
      <c r="H389" s="22">
        <f t="shared" si="38"/>
        <v>2872.8</v>
      </c>
      <c r="I389" s="22">
        <f t="shared" si="38"/>
        <v>2872.8</v>
      </c>
      <c r="J389" s="22">
        <f t="shared" si="38"/>
        <v>2872.8</v>
      </c>
      <c r="K389" s="22">
        <f t="shared" si="38"/>
        <v>2872.8</v>
      </c>
      <c r="L389" s="22">
        <f t="shared" si="38"/>
        <v>2872.8</v>
      </c>
      <c r="M389" s="22">
        <f t="shared" si="38"/>
        <v>2872.8</v>
      </c>
      <c r="N389" s="22">
        <f t="shared" si="38"/>
        <v>2872.8</v>
      </c>
      <c r="O389" s="22">
        <f t="shared" si="38"/>
        <v>2872.8</v>
      </c>
      <c r="P389" s="22">
        <f t="shared" si="38"/>
        <v>2872.8</v>
      </c>
      <c r="Q389" s="22">
        <f t="shared" si="38"/>
        <v>2872.8</v>
      </c>
      <c r="R389" s="42">
        <f>SUM(Table1[[#This Row],[Oct]:[September]])</f>
        <v>34473.599999999999</v>
      </c>
      <c r="S389" s="38">
        <f t="shared" si="39"/>
        <v>31162.382728423334</v>
      </c>
      <c r="T389" s="37">
        <f>Table1[[#This Row],[Annual Demand]]/365</f>
        <v>94.448219178082184</v>
      </c>
      <c r="U389" s="37">
        <f>Table1[[#This Row],[Daily Demand]]*Table1[[#This Row],[Lead Time (days)]]</f>
        <v>7555.8575342465747</v>
      </c>
      <c r="V389" s="37">
        <f>T389*AB389*SQRT(Table1[[#This Row],[Lead Time (days)]])</f>
        <v>270.32657719806861</v>
      </c>
      <c r="W389" s="37">
        <f t="shared" si="40"/>
        <v>0.8</v>
      </c>
      <c r="X389" s="37">
        <f>Table1[[#This Row],[Demand during Lead Time]]+NORMSINV(W389)*V389</f>
        <v>7783.3701216155569</v>
      </c>
      <c r="Y389" s="43">
        <f t="shared" si="41"/>
        <v>181508.19123607478</v>
      </c>
      <c r="Z389" s="27">
        <v>0.2</v>
      </c>
      <c r="AA389" s="22">
        <v>0.75</v>
      </c>
      <c r="AB389" s="22">
        <v>0.32</v>
      </c>
      <c r="AC389" s="22">
        <v>80</v>
      </c>
    </row>
    <row r="390" spans="1:29" x14ac:dyDescent="0.2">
      <c r="A390" s="25">
        <v>65657.654027499593</v>
      </c>
      <c r="B390" s="26">
        <v>5.2175200000000004</v>
      </c>
      <c r="C390" s="26">
        <v>5435.5585294876819</v>
      </c>
      <c r="D390" s="26">
        <f>C390/Table1[[#This Row],[Std. Price ($)]]</f>
        <v>1041.789687339518</v>
      </c>
      <c r="E390" s="22">
        <v>2038</v>
      </c>
      <c r="F390" s="22">
        <f t="shared" si="42"/>
        <v>4483.6000000000004</v>
      </c>
      <c r="G390" s="22">
        <f t="shared" si="38"/>
        <v>4483.6000000000004</v>
      </c>
      <c r="H390" s="22">
        <f t="shared" si="38"/>
        <v>4483.6000000000004</v>
      </c>
      <c r="I390" s="22">
        <f t="shared" si="38"/>
        <v>4483.6000000000004</v>
      </c>
      <c r="J390" s="22">
        <f t="shared" si="38"/>
        <v>4483.6000000000004</v>
      </c>
      <c r="K390" s="22">
        <f t="shared" si="38"/>
        <v>4483.6000000000004</v>
      </c>
      <c r="L390" s="22">
        <f t="shared" si="38"/>
        <v>4483.6000000000004</v>
      </c>
      <c r="M390" s="22">
        <f t="shared" si="38"/>
        <v>4483.6000000000004</v>
      </c>
      <c r="N390" s="22">
        <f t="shared" si="38"/>
        <v>4483.6000000000004</v>
      </c>
      <c r="O390" s="22">
        <f t="shared" si="38"/>
        <v>4483.6000000000004</v>
      </c>
      <c r="P390" s="22">
        <f t="shared" si="38"/>
        <v>4483.6000000000004</v>
      </c>
      <c r="Q390" s="22">
        <f t="shared" si="38"/>
        <v>4483.6000000000004</v>
      </c>
      <c r="R390" s="42">
        <f>SUM(Table1[[#This Row],[Oct]:[September]])</f>
        <v>53803.19999999999</v>
      </c>
      <c r="S390" s="38">
        <f t="shared" si="39"/>
        <v>52761.410312660475</v>
      </c>
      <c r="T390" s="37">
        <f>Table1[[#This Row],[Annual Demand]]/365</f>
        <v>147.40602739726026</v>
      </c>
      <c r="U390" s="37">
        <f>Table1[[#This Row],[Daily Demand]]*Table1[[#This Row],[Lead Time (days)]]</f>
        <v>1768.8723287671232</v>
      </c>
      <c r="V390" s="37">
        <f>T390*AB390*SQRT(Table1[[#This Row],[Lead Time (days)]])</f>
        <v>464.67280640497933</v>
      </c>
      <c r="W390" s="37">
        <f t="shared" si="40"/>
        <v>0.8</v>
      </c>
      <c r="X390" s="37">
        <f>Table1[[#This Row],[Demand during Lead Time]]+NORMSINV(W390)*V390</f>
        <v>2159.9508293014701</v>
      </c>
      <c r="Y390" s="43">
        <f t="shared" si="41"/>
        <v>11269.586650897007</v>
      </c>
      <c r="Z390" s="27">
        <v>1.2</v>
      </c>
      <c r="AA390" s="22">
        <v>1</v>
      </c>
      <c r="AB390" s="22">
        <v>0.91</v>
      </c>
      <c r="AC390" s="22">
        <v>12</v>
      </c>
    </row>
    <row r="391" spans="1:29" x14ac:dyDescent="0.2">
      <c r="A391" s="25">
        <v>3242.2029691093203</v>
      </c>
      <c r="B391" s="26">
        <v>14.839000000000002</v>
      </c>
      <c r="C391" s="26">
        <v>83210.497117493738</v>
      </c>
      <c r="D391" s="26">
        <f>C391/Table1[[#This Row],[Std. Price ($)]]</f>
        <v>5607.5542231615154</v>
      </c>
      <c r="E391" s="22">
        <v>2758</v>
      </c>
      <c r="F391" s="22">
        <f t="shared" si="42"/>
        <v>4964.3999999999996</v>
      </c>
      <c r="G391" s="22">
        <f t="shared" si="38"/>
        <v>4964.3999999999996</v>
      </c>
      <c r="H391" s="22">
        <f t="shared" si="38"/>
        <v>4964.3999999999996</v>
      </c>
      <c r="I391" s="22">
        <f t="shared" si="38"/>
        <v>4964.3999999999996</v>
      </c>
      <c r="J391" s="22">
        <f t="shared" si="38"/>
        <v>4964.3999999999996</v>
      </c>
      <c r="K391" s="22">
        <f t="shared" si="38"/>
        <v>4964.3999999999996</v>
      </c>
      <c r="L391" s="22">
        <f t="shared" si="38"/>
        <v>4964.3999999999996</v>
      </c>
      <c r="M391" s="22">
        <f t="shared" si="38"/>
        <v>4964.3999999999996</v>
      </c>
      <c r="N391" s="22">
        <f t="shared" si="38"/>
        <v>4964.3999999999996</v>
      </c>
      <c r="O391" s="22">
        <f t="shared" si="38"/>
        <v>4964.3999999999996</v>
      </c>
      <c r="P391" s="22">
        <f t="shared" si="38"/>
        <v>4964.3999999999996</v>
      </c>
      <c r="Q391" s="22">
        <f t="shared" si="38"/>
        <v>4964.3999999999996</v>
      </c>
      <c r="R391" s="42">
        <f>SUM(Table1[[#This Row],[Oct]:[September]])</f>
        <v>59572.80000000001</v>
      </c>
      <c r="S391" s="38">
        <f t="shared" si="39"/>
        <v>53965.245776838492</v>
      </c>
      <c r="T391" s="37">
        <f>Table1[[#This Row],[Annual Demand]]/365</f>
        <v>163.21315068493155</v>
      </c>
      <c r="U391" s="37">
        <f>Table1[[#This Row],[Daily Demand]]*Table1[[#This Row],[Lead Time (days)]]</f>
        <v>19912.004383561649</v>
      </c>
      <c r="V391" s="37">
        <f>T391*AB391*SQRT(Table1[[#This Row],[Lead Time (days)]])</f>
        <v>612.93437850300211</v>
      </c>
      <c r="W391" s="37">
        <f t="shared" si="40"/>
        <v>0.8</v>
      </c>
      <c r="X391" s="37">
        <f>Table1[[#This Row],[Demand during Lead Time]]+NORMSINV(W391)*V391</f>
        <v>20427.862971296592</v>
      </c>
      <c r="Y391" s="43">
        <f t="shared" si="41"/>
        <v>303129.05863107019</v>
      </c>
      <c r="Z391" s="27">
        <v>0.8</v>
      </c>
      <c r="AA391" s="22">
        <v>0.87</v>
      </c>
      <c r="AB391" s="22">
        <v>0.34</v>
      </c>
      <c r="AC391" s="22">
        <v>122</v>
      </c>
    </row>
    <row r="392" spans="1:29" x14ac:dyDescent="0.2">
      <c r="A392" s="25">
        <v>16032.971604336122</v>
      </c>
      <c r="B392" s="26">
        <v>8.5085000000000015</v>
      </c>
      <c r="C392" s="26">
        <v>32398.814330520006</v>
      </c>
      <c r="D392" s="26">
        <f>C392/Table1[[#This Row],[Std. Price ($)]]</f>
        <v>3807.8173979573367</v>
      </c>
      <c r="E392" s="22">
        <v>2790</v>
      </c>
      <c r="F392" s="22">
        <f t="shared" si="42"/>
        <v>4185</v>
      </c>
      <c r="G392" s="22">
        <f t="shared" si="38"/>
        <v>4185</v>
      </c>
      <c r="H392" s="22">
        <f t="shared" si="38"/>
        <v>4185</v>
      </c>
      <c r="I392" s="22">
        <f t="shared" si="38"/>
        <v>4185</v>
      </c>
      <c r="J392" s="22">
        <f t="shared" si="38"/>
        <v>4185</v>
      </c>
      <c r="K392" s="22">
        <f t="shared" si="38"/>
        <v>4185</v>
      </c>
      <c r="L392" s="22">
        <f t="shared" si="38"/>
        <v>4185</v>
      </c>
      <c r="M392" s="22">
        <f t="shared" si="38"/>
        <v>4185</v>
      </c>
      <c r="N392" s="22">
        <f t="shared" si="38"/>
        <v>4185</v>
      </c>
      <c r="O392" s="22">
        <f t="shared" si="38"/>
        <v>4185</v>
      </c>
      <c r="P392" s="22">
        <f t="shared" si="38"/>
        <v>4185</v>
      </c>
      <c r="Q392" s="22">
        <f t="shared" si="38"/>
        <v>4185</v>
      </c>
      <c r="R392" s="42">
        <f>SUM(Table1[[#This Row],[Oct]:[September]])</f>
        <v>50220</v>
      </c>
      <c r="S392" s="38">
        <f t="shared" si="39"/>
        <v>46412.182602042667</v>
      </c>
      <c r="T392" s="37">
        <f>Table1[[#This Row],[Annual Demand]]/365</f>
        <v>137.58904109589042</v>
      </c>
      <c r="U392" s="37">
        <f>Table1[[#This Row],[Daily Demand]]*Table1[[#This Row],[Lead Time (days)]]</f>
        <v>8117.7534246575351</v>
      </c>
      <c r="V392" s="37">
        <f>T392*AB392*SQRT(Table1[[#This Row],[Lead Time (days)]])</f>
        <v>507.2839094241686</v>
      </c>
      <c r="W392" s="37">
        <f t="shared" si="40"/>
        <v>0.8</v>
      </c>
      <c r="X392" s="37">
        <f>Table1[[#This Row],[Demand during Lead Time]]+NORMSINV(W392)*V392</f>
        <v>8544.6943342787945</v>
      </c>
      <c r="Y392" s="43">
        <f t="shared" si="41"/>
        <v>72702.531743211133</v>
      </c>
      <c r="Z392" s="27">
        <v>0.5</v>
      </c>
      <c r="AA392" s="22">
        <v>1</v>
      </c>
      <c r="AB392" s="22">
        <v>0.48</v>
      </c>
      <c r="AC392" s="22">
        <v>59</v>
      </c>
    </row>
    <row r="393" spans="1:29" x14ac:dyDescent="0.2">
      <c r="A393" s="25">
        <v>65391.119992860535</v>
      </c>
      <c r="B393" s="26">
        <v>5.7026200000000005</v>
      </c>
      <c r="C393" s="26">
        <v>2485.9989780032006</v>
      </c>
      <c r="D393" s="26">
        <f>C393/Table1[[#This Row],[Std. Price ($)]]</f>
        <v>435.93979223641071</v>
      </c>
      <c r="E393" s="22">
        <v>1408</v>
      </c>
      <c r="F393" s="22">
        <f t="shared" si="42"/>
        <v>2112</v>
      </c>
      <c r="G393" s="22">
        <f t="shared" si="38"/>
        <v>2112</v>
      </c>
      <c r="H393" s="22">
        <f t="shared" si="38"/>
        <v>2112</v>
      </c>
      <c r="I393" s="22">
        <f t="shared" si="38"/>
        <v>2112</v>
      </c>
      <c r="J393" s="22">
        <f t="shared" ref="G393:Q416" si="43">$E393+$Z393*$E393</f>
        <v>2112</v>
      </c>
      <c r="K393" s="22">
        <f t="shared" si="43"/>
        <v>2112</v>
      </c>
      <c r="L393" s="22">
        <f t="shared" si="43"/>
        <v>2112</v>
      </c>
      <c r="M393" s="22">
        <f t="shared" si="43"/>
        <v>2112</v>
      </c>
      <c r="N393" s="22">
        <f t="shared" si="43"/>
        <v>2112</v>
      </c>
      <c r="O393" s="22">
        <f t="shared" si="43"/>
        <v>2112</v>
      </c>
      <c r="P393" s="22">
        <f t="shared" si="43"/>
        <v>2112</v>
      </c>
      <c r="Q393" s="22">
        <f t="shared" si="43"/>
        <v>2112</v>
      </c>
      <c r="R393" s="42">
        <f>SUM(Table1[[#This Row],[Oct]:[September]])</f>
        <v>25344</v>
      </c>
      <c r="S393" s="38">
        <f t="shared" si="39"/>
        <v>24908.060207763589</v>
      </c>
      <c r="T393" s="37">
        <f>Table1[[#This Row],[Annual Demand]]/365</f>
        <v>69.435616438356163</v>
      </c>
      <c r="U393" s="37">
        <f>Table1[[#This Row],[Daily Demand]]*Table1[[#This Row],[Lead Time (days)]]</f>
        <v>763.79178082191777</v>
      </c>
      <c r="V393" s="37">
        <f>T393*AB393*SQRT(Table1[[#This Row],[Lead Time (days)]])</f>
        <v>126.66053774718354</v>
      </c>
      <c r="W393" s="37">
        <f t="shared" si="40"/>
        <v>0.8</v>
      </c>
      <c r="X393" s="37">
        <f>Table1[[#This Row],[Demand during Lead Time]]+NORMSINV(W393)*V393</f>
        <v>870.39197884571115</v>
      </c>
      <c r="Y393" s="43">
        <f t="shared" si="41"/>
        <v>4963.5147064051298</v>
      </c>
      <c r="Z393" s="27">
        <v>0.5</v>
      </c>
      <c r="AA393" s="22">
        <v>1</v>
      </c>
      <c r="AB393" s="22">
        <v>0.55000000000000004</v>
      </c>
      <c r="AC393" s="22">
        <v>11</v>
      </c>
    </row>
    <row r="394" spans="1:29" x14ac:dyDescent="0.2">
      <c r="A394" s="25">
        <v>915.17444818410843</v>
      </c>
      <c r="B394" s="26">
        <v>16.302000000000003</v>
      </c>
      <c r="C394" s="26">
        <v>7028.5389291509709</v>
      </c>
      <c r="D394" s="26">
        <f>C394/Table1[[#This Row],[Std. Price ($)]]</f>
        <v>431.14580598398783</v>
      </c>
      <c r="E394" s="22">
        <v>2362</v>
      </c>
      <c r="F394" s="22">
        <f t="shared" si="42"/>
        <v>4251.6000000000004</v>
      </c>
      <c r="G394" s="22">
        <f t="shared" si="43"/>
        <v>4251.6000000000004</v>
      </c>
      <c r="H394" s="22">
        <f t="shared" si="43"/>
        <v>4251.6000000000004</v>
      </c>
      <c r="I394" s="22">
        <f t="shared" si="43"/>
        <v>4251.6000000000004</v>
      </c>
      <c r="J394" s="22">
        <f t="shared" si="43"/>
        <v>4251.6000000000004</v>
      </c>
      <c r="K394" s="22">
        <f t="shared" si="43"/>
        <v>4251.6000000000004</v>
      </c>
      <c r="L394" s="22">
        <f t="shared" si="43"/>
        <v>4251.6000000000004</v>
      </c>
      <c r="M394" s="22">
        <f t="shared" si="43"/>
        <v>4251.6000000000004</v>
      </c>
      <c r="N394" s="22">
        <f t="shared" si="43"/>
        <v>4251.6000000000004</v>
      </c>
      <c r="O394" s="22">
        <f t="shared" si="43"/>
        <v>4251.6000000000004</v>
      </c>
      <c r="P394" s="22">
        <f t="shared" si="43"/>
        <v>4251.6000000000004</v>
      </c>
      <c r="Q394" s="22">
        <f t="shared" si="43"/>
        <v>4251.6000000000004</v>
      </c>
      <c r="R394" s="42">
        <f>SUM(Table1[[#This Row],[Oct]:[September]])</f>
        <v>51019.19999999999</v>
      </c>
      <c r="S394" s="38">
        <f t="shared" si="39"/>
        <v>50588.054194016004</v>
      </c>
      <c r="T394" s="37">
        <f>Table1[[#This Row],[Annual Demand]]/365</f>
        <v>139.77863013698627</v>
      </c>
      <c r="U394" s="37">
        <f>Table1[[#This Row],[Daily Demand]]*Table1[[#This Row],[Lead Time (days)]]</f>
        <v>1677.3435616438351</v>
      </c>
      <c r="V394" s="37">
        <f>T394*AB394*SQRT(Table1[[#This Row],[Lead Time (days)]])</f>
        <v>111.3676970364337</v>
      </c>
      <c r="W394" s="37">
        <f t="shared" si="40"/>
        <v>0.8</v>
      </c>
      <c r="X394" s="37">
        <f>Table1[[#This Row],[Demand during Lead Time]]+NORMSINV(W394)*V394</f>
        <v>1771.0729802038131</v>
      </c>
      <c r="Y394" s="43">
        <f t="shared" si="41"/>
        <v>28872.031723282566</v>
      </c>
      <c r="Z394" s="27">
        <v>0.8</v>
      </c>
      <c r="AA394" s="22">
        <v>0.76</v>
      </c>
      <c r="AB394" s="22">
        <v>0.23</v>
      </c>
      <c r="AC394" s="22">
        <v>12</v>
      </c>
    </row>
    <row r="395" spans="1:29" x14ac:dyDescent="0.2">
      <c r="A395" s="25">
        <v>95063.501702796406</v>
      </c>
      <c r="B395" s="26">
        <v>16.661700000000003</v>
      </c>
      <c r="C395" s="26">
        <v>34018.638248917297</v>
      </c>
      <c r="D395" s="26">
        <f>C395/Table1[[#This Row],[Std. Price ($)]]</f>
        <v>2041.7267295004285</v>
      </c>
      <c r="E395" s="22">
        <v>3688</v>
      </c>
      <c r="F395" s="22">
        <f t="shared" si="42"/>
        <v>1475.2000000000003</v>
      </c>
      <c r="G395" s="22">
        <f t="shared" si="43"/>
        <v>1475.2000000000003</v>
      </c>
      <c r="H395" s="22">
        <f t="shared" si="43"/>
        <v>1475.2000000000003</v>
      </c>
      <c r="I395" s="22">
        <f t="shared" si="43"/>
        <v>1475.2000000000003</v>
      </c>
      <c r="J395" s="22">
        <f t="shared" si="43"/>
        <v>1475.2000000000003</v>
      </c>
      <c r="K395" s="22">
        <f t="shared" si="43"/>
        <v>1475.2000000000003</v>
      </c>
      <c r="L395" s="22">
        <f t="shared" si="43"/>
        <v>1475.2000000000003</v>
      </c>
      <c r="M395" s="22">
        <f t="shared" si="43"/>
        <v>1475.2000000000003</v>
      </c>
      <c r="N395" s="22">
        <f t="shared" si="43"/>
        <v>1475.2000000000003</v>
      </c>
      <c r="O395" s="22">
        <f t="shared" si="43"/>
        <v>1475.2000000000003</v>
      </c>
      <c r="P395" s="22">
        <f t="shared" si="43"/>
        <v>1475.2000000000003</v>
      </c>
      <c r="Q395" s="22">
        <f t="shared" si="43"/>
        <v>1475.2000000000003</v>
      </c>
      <c r="R395" s="42">
        <f>SUM(Table1[[#This Row],[Oct]:[September]])</f>
        <v>17702.400000000005</v>
      </c>
      <c r="S395" s="38">
        <f t="shared" si="39"/>
        <v>15660.673270499577</v>
      </c>
      <c r="T395" s="37">
        <f>Table1[[#This Row],[Annual Demand]]/365</f>
        <v>48.499726027397273</v>
      </c>
      <c r="U395" s="37">
        <f>Table1[[#This Row],[Daily Demand]]*Table1[[#This Row],[Lead Time (days)]]</f>
        <v>969.99452054794551</v>
      </c>
      <c r="V395" s="37">
        <f>T395*AB395*SQRT(Table1[[#This Row],[Lead Time (days)]])</f>
        <v>132.30739483059889</v>
      </c>
      <c r="W395" s="37">
        <f t="shared" si="40"/>
        <v>0.8</v>
      </c>
      <c r="X395" s="37">
        <f>Table1[[#This Row],[Demand during Lead Time]]+NORMSINV(W395)*V395</f>
        <v>1081.3472333960929</v>
      </c>
      <c r="Y395" s="43">
        <f t="shared" si="41"/>
        <v>18017.083198675686</v>
      </c>
      <c r="Z395" s="27">
        <v>-0.6</v>
      </c>
      <c r="AA395" s="22">
        <v>0.75</v>
      </c>
      <c r="AB395" s="22">
        <v>0.61</v>
      </c>
      <c r="AC395" s="22">
        <v>20</v>
      </c>
    </row>
    <row r="396" spans="1:29" x14ac:dyDescent="0.2">
      <c r="A396" s="25">
        <v>43454.370145273417</v>
      </c>
      <c r="B396" s="26">
        <v>5.8327500000000008</v>
      </c>
      <c r="C396" s="26">
        <v>17354.314973956054</v>
      </c>
      <c r="D396" s="26">
        <f>C396/Table1[[#This Row],[Std. Price ($)]]</f>
        <v>2975.3229564023918</v>
      </c>
      <c r="E396" s="22">
        <v>2790</v>
      </c>
      <c r="F396" s="22">
        <f t="shared" si="42"/>
        <v>1674</v>
      </c>
      <c r="G396" s="22">
        <f t="shared" si="43"/>
        <v>1674</v>
      </c>
      <c r="H396" s="22">
        <f t="shared" si="43"/>
        <v>1674</v>
      </c>
      <c r="I396" s="22">
        <f t="shared" si="43"/>
        <v>1674</v>
      </c>
      <c r="J396" s="22">
        <f t="shared" si="43"/>
        <v>1674</v>
      </c>
      <c r="K396" s="22">
        <f t="shared" si="43"/>
        <v>1674</v>
      </c>
      <c r="L396" s="22">
        <f t="shared" si="43"/>
        <v>1674</v>
      </c>
      <c r="M396" s="22">
        <f t="shared" si="43"/>
        <v>1674</v>
      </c>
      <c r="N396" s="22">
        <f t="shared" si="43"/>
        <v>1674</v>
      </c>
      <c r="O396" s="22">
        <f t="shared" si="43"/>
        <v>1674</v>
      </c>
      <c r="P396" s="22">
        <f t="shared" si="43"/>
        <v>1674</v>
      </c>
      <c r="Q396" s="22">
        <f t="shared" si="43"/>
        <v>1674</v>
      </c>
      <c r="R396" s="42">
        <f>SUM(Table1[[#This Row],[Oct]:[September]])</f>
        <v>20088</v>
      </c>
      <c r="S396" s="38">
        <f t="shared" si="39"/>
        <v>17112.677043597607</v>
      </c>
      <c r="T396" s="37">
        <f>Table1[[#This Row],[Annual Demand]]/365</f>
        <v>55.035616438356165</v>
      </c>
      <c r="U396" s="37">
        <f>Table1[[#This Row],[Daily Demand]]*Table1[[#This Row],[Lead Time (days)]]</f>
        <v>1265.8191780821917</v>
      </c>
      <c r="V396" s="37">
        <f>T396*AB396*SQRT(Table1[[#This Row],[Lead Time (days)]])</f>
        <v>266.58095966221634</v>
      </c>
      <c r="W396" s="37">
        <f t="shared" si="40"/>
        <v>0.8</v>
      </c>
      <c r="X396" s="37">
        <f>Table1[[#This Row],[Demand during Lead Time]]+NORMSINV(W396)*V396</f>
        <v>1490.1793742001576</v>
      </c>
      <c r="Y396" s="43">
        <f t="shared" si="41"/>
        <v>8691.8437448659697</v>
      </c>
      <c r="Z396" s="27">
        <v>-0.4</v>
      </c>
      <c r="AA396" s="22">
        <v>0.8</v>
      </c>
      <c r="AB396" s="22">
        <v>1.01</v>
      </c>
      <c r="AC396" s="22">
        <v>23</v>
      </c>
    </row>
    <row r="397" spans="1:29" x14ac:dyDescent="0.2">
      <c r="A397" s="25">
        <v>11682.122040713739</v>
      </c>
      <c r="B397" s="26">
        <v>8.0878600000000009</v>
      </c>
      <c r="C397" s="26">
        <v>195467.88090878361</v>
      </c>
      <c r="D397" s="26">
        <f>C397/Table1[[#This Row],[Std. Price ($)]]</f>
        <v>24168.059401224007</v>
      </c>
      <c r="E397" s="22">
        <v>2660</v>
      </c>
      <c r="F397" s="22">
        <f t="shared" si="42"/>
        <v>1064</v>
      </c>
      <c r="G397" s="22">
        <f t="shared" si="43"/>
        <v>1064</v>
      </c>
      <c r="H397" s="22">
        <f t="shared" si="43"/>
        <v>1064</v>
      </c>
      <c r="I397" s="22">
        <f t="shared" si="43"/>
        <v>1064</v>
      </c>
      <c r="J397" s="22">
        <f t="shared" si="43"/>
        <v>1064</v>
      </c>
      <c r="K397" s="22">
        <f t="shared" si="43"/>
        <v>1064</v>
      </c>
      <c r="L397" s="22">
        <f t="shared" si="43"/>
        <v>1064</v>
      </c>
      <c r="M397" s="22">
        <f t="shared" si="43"/>
        <v>1064</v>
      </c>
      <c r="N397" s="22">
        <f t="shared" si="43"/>
        <v>1064</v>
      </c>
      <c r="O397" s="22">
        <f t="shared" si="43"/>
        <v>1064</v>
      </c>
      <c r="P397" s="22">
        <f t="shared" si="43"/>
        <v>1064</v>
      </c>
      <c r="Q397" s="22">
        <f t="shared" si="43"/>
        <v>1064</v>
      </c>
      <c r="R397" s="42">
        <f>SUM(Table1[[#This Row],[Oct]:[September]])</f>
        <v>12768</v>
      </c>
      <c r="S397" s="38">
        <f t="shared" si="39"/>
        <v>-11400.059401224007</v>
      </c>
      <c r="T397" s="37">
        <f>Table1[[#This Row],[Annual Demand]]/365</f>
        <v>34.980821917808221</v>
      </c>
      <c r="U397" s="37">
        <f>Table1[[#This Row],[Daily Demand]]*Table1[[#This Row],[Lead Time (days)]]</f>
        <v>6996.1643835616442</v>
      </c>
      <c r="V397" s="37">
        <f>T397*AB397*SQRT(Table1[[#This Row],[Lead Time (days)]])</f>
        <v>514.49166890287313</v>
      </c>
      <c r="W397" s="37">
        <f t="shared" si="40"/>
        <v>0.8</v>
      </c>
      <c r="X397" s="37">
        <f>Table1[[#This Row],[Demand during Lead Time]]+NORMSINV(W397)*V397</f>
        <v>7429.1714966066675</v>
      </c>
      <c r="Y397" s="43">
        <f t="shared" si="41"/>
        <v>0</v>
      </c>
      <c r="Z397" s="27">
        <v>-0.6</v>
      </c>
      <c r="AA397" s="22">
        <v>0.82</v>
      </c>
      <c r="AB397" s="22">
        <v>1.04</v>
      </c>
      <c r="AC397" s="22">
        <v>200</v>
      </c>
    </row>
    <row r="398" spans="1:29" x14ac:dyDescent="0.2">
      <c r="A398" s="25">
        <v>93594.208053612077</v>
      </c>
      <c r="B398" s="26">
        <v>17.581421000000002</v>
      </c>
      <c r="C398" s="26">
        <v>23537.845921808504</v>
      </c>
      <c r="D398" s="26">
        <f>C398/Table1[[#This Row],[Std. Price ($)]]</f>
        <v>1338.7908703061319</v>
      </c>
      <c r="E398" s="22">
        <v>3106</v>
      </c>
      <c r="F398" s="22">
        <f t="shared" si="42"/>
        <v>4348.3999999999996</v>
      </c>
      <c r="G398" s="22">
        <f t="shared" si="43"/>
        <v>4348.3999999999996</v>
      </c>
      <c r="H398" s="22">
        <f t="shared" si="43"/>
        <v>4348.3999999999996</v>
      </c>
      <c r="I398" s="22">
        <f t="shared" si="43"/>
        <v>4348.3999999999996</v>
      </c>
      <c r="J398" s="22">
        <f t="shared" si="43"/>
        <v>4348.3999999999996</v>
      </c>
      <c r="K398" s="22">
        <f t="shared" si="43"/>
        <v>4348.3999999999996</v>
      </c>
      <c r="L398" s="22">
        <f t="shared" si="43"/>
        <v>4348.3999999999996</v>
      </c>
      <c r="M398" s="22">
        <f t="shared" si="43"/>
        <v>4348.3999999999996</v>
      </c>
      <c r="N398" s="22">
        <f t="shared" si="43"/>
        <v>4348.3999999999996</v>
      </c>
      <c r="O398" s="22">
        <f t="shared" si="43"/>
        <v>4348.3999999999996</v>
      </c>
      <c r="P398" s="22">
        <f t="shared" si="43"/>
        <v>4348.3999999999996</v>
      </c>
      <c r="Q398" s="22">
        <f t="shared" si="43"/>
        <v>4348.3999999999996</v>
      </c>
      <c r="R398" s="42">
        <f>SUM(Table1[[#This Row],[Oct]:[September]])</f>
        <v>52180.80000000001</v>
      </c>
      <c r="S398" s="38">
        <f t="shared" si="39"/>
        <v>50842.009129693877</v>
      </c>
      <c r="T398" s="37">
        <f>Table1[[#This Row],[Annual Demand]]/365</f>
        <v>142.96109589041097</v>
      </c>
      <c r="U398" s="37">
        <f>Table1[[#This Row],[Daily Demand]]*Table1[[#This Row],[Lead Time (days)]]</f>
        <v>5718.4438356164392</v>
      </c>
      <c r="V398" s="37">
        <f>T398*AB398*SQRT(Table1[[#This Row],[Lead Time (days)]])</f>
        <v>189.87472551912316</v>
      </c>
      <c r="W398" s="37">
        <f t="shared" si="40"/>
        <v>0.8</v>
      </c>
      <c r="X398" s="37">
        <f>Table1[[#This Row],[Demand during Lead Time]]+NORMSINV(W398)*V398</f>
        <v>5878.2464363321624</v>
      </c>
      <c r="Y398" s="43">
        <f t="shared" si="41"/>
        <v>103347.92533890545</v>
      </c>
      <c r="Z398" s="27">
        <v>0.4</v>
      </c>
      <c r="AA398" s="22">
        <v>0.93</v>
      </c>
      <c r="AB398" s="22">
        <v>0.21</v>
      </c>
      <c r="AC398" s="22">
        <v>40</v>
      </c>
    </row>
    <row r="399" spans="1:29" x14ac:dyDescent="0.2">
      <c r="A399" s="25">
        <v>88579.597315855368</v>
      </c>
      <c r="B399" s="26">
        <v>7.1801400000000006</v>
      </c>
      <c r="C399" s="26">
        <v>4332.7477023965503</v>
      </c>
      <c r="D399" s="26">
        <f>C399/Table1[[#This Row],[Std. Price ($)]]</f>
        <v>603.43498906658499</v>
      </c>
      <c r="E399" s="22">
        <v>2944</v>
      </c>
      <c r="F399" s="22">
        <f t="shared" si="42"/>
        <v>4416</v>
      </c>
      <c r="G399" s="22">
        <f t="shared" si="43"/>
        <v>4416</v>
      </c>
      <c r="H399" s="22">
        <f t="shared" si="43"/>
        <v>4416</v>
      </c>
      <c r="I399" s="22">
        <f t="shared" si="43"/>
        <v>4416</v>
      </c>
      <c r="J399" s="22">
        <f t="shared" si="43"/>
        <v>4416</v>
      </c>
      <c r="K399" s="22">
        <f t="shared" si="43"/>
        <v>4416</v>
      </c>
      <c r="L399" s="22">
        <f t="shared" si="43"/>
        <v>4416</v>
      </c>
      <c r="M399" s="22">
        <f t="shared" si="43"/>
        <v>4416</v>
      </c>
      <c r="N399" s="22">
        <f t="shared" si="43"/>
        <v>4416</v>
      </c>
      <c r="O399" s="22">
        <f t="shared" si="43"/>
        <v>4416</v>
      </c>
      <c r="P399" s="22">
        <f t="shared" si="43"/>
        <v>4416</v>
      </c>
      <c r="Q399" s="22">
        <f t="shared" si="43"/>
        <v>4416</v>
      </c>
      <c r="R399" s="42">
        <f>SUM(Table1[[#This Row],[Oct]:[September]])</f>
        <v>52992</v>
      </c>
      <c r="S399" s="38">
        <f t="shared" si="39"/>
        <v>52388.565010933416</v>
      </c>
      <c r="T399" s="37">
        <f>Table1[[#This Row],[Annual Demand]]/365</f>
        <v>145.18356164383562</v>
      </c>
      <c r="U399" s="37">
        <f>Table1[[#This Row],[Daily Demand]]*Table1[[#This Row],[Lead Time (days)]]</f>
        <v>1597.0191780821917</v>
      </c>
      <c r="V399" s="37">
        <f>T399*AB399*SQRT(Table1[[#This Row],[Lead Time (days)]])</f>
        <v>120.37984992500914</v>
      </c>
      <c r="W399" s="37">
        <f t="shared" si="40"/>
        <v>0.8</v>
      </c>
      <c r="X399" s="37">
        <f>Table1[[#This Row],[Demand during Lead Time]]+NORMSINV(W399)*V399</f>
        <v>1698.3334158734003</v>
      </c>
      <c r="Y399" s="43">
        <f t="shared" si="41"/>
        <v>12194.271692649238</v>
      </c>
      <c r="Z399" s="27">
        <v>0.5</v>
      </c>
      <c r="AA399" s="22">
        <v>0.77</v>
      </c>
      <c r="AB399" s="22">
        <v>0.25</v>
      </c>
      <c r="AC399" s="22">
        <v>11</v>
      </c>
    </row>
    <row r="400" spans="1:29" x14ac:dyDescent="0.2">
      <c r="A400" s="25">
        <v>49937.31221924995</v>
      </c>
      <c r="B400" s="26">
        <v>7.6890000000000009</v>
      </c>
      <c r="C400" s="26">
        <v>12530.520687087337</v>
      </c>
      <c r="D400" s="26">
        <f>C400/Table1[[#This Row],[Std. Price ($)]]</f>
        <v>1629.6684467534576</v>
      </c>
      <c r="E400" s="22">
        <v>3098</v>
      </c>
      <c r="F400" s="22">
        <f t="shared" si="42"/>
        <v>3717.6</v>
      </c>
      <c r="G400" s="22">
        <f t="shared" si="43"/>
        <v>3717.6</v>
      </c>
      <c r="H400" s="22">
        <f t="shared" si="43"/>
        <v>3717.6</v>
      </c>
      <c r="I400" s="22">
        <f t="shared" si="43"/>
        <v>3717.6</v>
      </c>
      <c r="J400" s="22">
        <f t="shared" si="43"/>
        <v>3717.6</v>
      </c>
      <c r="K400" s="22">
        <f t="shared" si="43"/>
        <v>3717.6</v>
      </c>
      <c r="L400" s="22">
        <f t="shared" si="43"/>
        <v>3717.6</v>
      </c>
      <c r="M400" s="22">
        <f t="shared" si="43"/>
        <v>3717.6</v>
      </c>
      <c r="N400" s="22">
        <f t="shared" si="43"/>
        <v>3717.6</v>
      </c>
      <c r="O400" s="22">
        <f t="shared" si="43"/>
        <v>3717.6</v>
      </c>
      <c r="P400" s="22">
        <f t="shared" si="43"/>
        <v>3717.6</v>
      </c>
      <c r="Q400" s="22">
        <f t="shared" si="43"/>
        <v>3717.6</v>
      </c>
      <c r="R400" s="42">
        <f>SUM(Table1[[#This Row],[Oct]:[September]])</f>
        <v>44611.19999999999</v>
      </c>
      <c r="S400" s="38">
        <f t="shared" si="39"/>
        <v>42981.531553246532</v>
      </c>
      <c r="T400" s="37">
        <f>Table1[[#This Row],[Annual Demand]]/365</f>
        <v>122.22246575342463</v>
      </c>
      <c r="U400" s="37">
        <f>Table1[[#This Row],[Daily Demand]]*Table1[[#This Row],[Lead Time (days)]]</f>
        <v>2811.1167123287664</v>
      </c>
      <c r="V400" s="37">
        <f>T400*AB400*SQRT(Table1[[#This Row],[Lead Time (days)]])</f>
        <v>269.63284289395023</v>
      </c>
      <c r="W400" s="37">
        <f t="shared" si="40"/>
        <v>0.8</v>
      </c>
      <c r="X400" s="37">
        <f>Table1[[#This Row],[Demand during Lead Time]]+NORMSINV(W400)*V400</f>
        <v>3038.0454381769446</v>
      </c>
      <c r="Y400" s="43">
        <f t="shared" si="41"/>
        <v>23359.531374142531</v>
      </c>
      <c r="Z400" s="27">
        <v>0.2</v>
      </c>
      <c r="AA400" s="22">
        <v>1</v>
      </c>
      <c r="AB400" s="22">
        <v>0.46</v>
      </c>
      <c r="AC400" s="22">
        <v>23</v>
      </c>
    </row>
    <row r="401" spans="1:29" x14ac:dyDescent="0.2">
      <c r="A401" s="25">
        <v>70551.673920888585</v>
      </c>
      <c r="B401" s="26">
        <v>10.628640000000001</v>
      </c>
      <c r="C401" s="26">
        <v>3134.0870137538136</v>
      </c>
      <c r="D401" s="26">
        <f>C401/Table1[[#This Row],[Std. Price ($)]]</f>
        <v>294.87187577656346</v>
      </c>
      <c r="E401" s="22">
        <v>3194</v>
      </c>
      <c r="F401" s="22">
        <f t="shared" si="42"/>
        <v>4791</v>
      </c>
      <c r="G401" s="22">
        <f t="shared" si="43"/>
        <v>4791</v>
      </c>
      <c r="H401" s="22">
        <f t="shared" si="43"/>
        <v>4791</v>
      </c>
      <c r="I401" s="22">
        <f t="shared" si="43"/>
        <v>4791</v>
      </c>
      <c r="J401" s="22">
        <f t="shared" si="43"/>
        <v>4791</v>
      </c>
      <c r="K401" s="22">
        <f t="shared" si="43"/>
        <v>4791</v>
      </c>
      <c r="L401" s="22">
        <f t="shared" si="43"/>
        <v>4791</v>
      </c>
      <c r="M401" s="22">
        <f t="shared" si="43"/>
        <v>4791</v>
      </c>
      <c r="N401" s="22">
        <f t="shared" si="43"/>
        <v>4791</v>
      </c>
      <c r="O401" s="22">
        <f t="shared" si="43"/>
        <v>4791</v>
      </c>
      <c r="P401" s="22">
        <f t="shared" si="43"/>
        <v>4791</v>
      </c>
      <c r="Q401" s="22">
        <f t="shared" si="43"/>
        <v>4791</v>
      </c>
      <c r="R401" s="42">
        <f>SUM(Table1[[#This Row],[Oct]:[September]])</f>
        <v>57492</v>
      </c>
      <c r="S401" s="38">
        <f t="shared" si="39"/>
        <v>57197.12812422344</v>
      </c>
      <c r="T401" s="37">
        <f>Table1[[#This Row],[Annual Demand]]/365</f>
        <v>157.51232876712328</v>
      </c>
      <c r="U401" s="37">
        <f>Table1[[#This Row],[Daily Demand]]*Table1[[#This Row],[Lead Time (days)]]</f>
        <v>1732.635616438356</v>
      </c>
      <c r="V401" s="37">
        <f>T401*AB401*SQRT(Table1[[#This Row],[Lead Time (days)]])</f>
        <v>62.689115325078127</v>
      </c>
      <c r="W401" s="37">
        <f t="shared" si="40"/>
        <v>0.8</v>
      </c>
      <c r="X401" s="37">
        <f>Table1[[#This Row],[Demand during Lead Time]]+NORMSINV(W401)*V401</f>
        <v>1785.396107009843</v>
      </c>
      <c r="Y401" s="43">
        <f t="shared" si="41"/>
        <v>18976.332478809098</v>
      </c>
      <c r="Z401" s="27">
        <v>0.5</v>
      </c>
      <c r="AA401" s="22">
        <v>1</v>
      </c>
      <c r="AB401" s="22">
        <v>0.12</v>
      </c>
      <c r="AC401" s="22">
        <v>11</v>
      </c>
    </row>
    <row r="402" spans="1:29" x14ac:dyDescent="0.2">
      <c r="A402" s="25">
        <v>16747.704988534428</v>
      </c>
      <c r="B402" s="26">
        <v>17.581421000000002</v>
      </c>
      <c r="C402" s="26">
        <v>37143.530379477852</v>
      </c>
      <c r="D402" s="26">
        <f>C402/Table1[[#This Row],[Std. Price ($)]]</f>
        <v>2112.658037110757</v>
      </c>
      <c r="E402" s="22">
        <v>4430</v>
      </c>
      <c r="F402" s="22">
        <f t="shared" si="42"/>
        <v>2658</v>
      </c>
      <c r="G402" s="22">
        <f t="shared" si="43"/>
        <v>2658</v>
      </c>
      <c r="H402" s="22">
        <f t="shared" si="43"/>
        <v>2658</v>
      </c>
      <c r="I402" s="22">
        <f t="shared" si="43"/>
        <v>2658</v>
      </c>
      <c r="J402" s="22">
        <f t="shared" si="43"/>
        <v>2658</v>
      </c>
      <c r="K402" s="22">
        <f t="shared" si="43"/>
        <v>2658</v>
      </c>
      <c r="L402" s="22">
        <f t="shared" si="43"/>
        <v>2658</v>
      </c>
      <c r="M402" s="22">
        <f t="shared" si="43"/>
        <v>2658</v>
      </c>
      <c r="N402" s="22">
        <f t="shared" si="43"/>
        <v>2658</v>
      </c>
      <c r="O402" s="22">
        <f t="shared" si="43"/>
        <v>2658</v>
      </c>
      <c r="P402" s="22">
        <f t="shared" si="43"/>
        <v>2658</v>
      </c>
      <c r="Q402" s="22">
        <f t="shared" si="43"/>
        <v>2658</v>
      </c>
      <c r="R402" s="42">
        <f>SUM(Table1[[#This Row],[Oct]:[September]])</f>
        <v>31896</v>
      </c>
      <c r="S402" s="38">
        <f t="shared" si="39"/>
        <v>29783.341962889244</v>
      </c>
      <c r="T402" s="37">
        <f>Table1[[#This Row],[Annual Demand]]/365</f>
        <v>87.38630136986302</v>
      </c>
      <c r="U402" s="37">
        <f>Table1[[#This Row],[Daily Demand]]*Table1[[#This Row],[Lead Time (days)]]</f>
        <v>1572.9534246575345</v>
      </c>
      <c r="V402" s="37">
        <f>T402*AB402*SQRT(Table1[[#This Row],[Lead Time (days)]])</f>
        <v>215.03423305941615</v>
      </c>
      <c r="W402" s="37">
        <f t="shared" si="40"/>
        <v>0.8</v>
      </c>
      <c r="X402" s="37">
        <f>Table1[[#This Row],[Demand during Lead Time]]+NORMSINV(W402)*V402</f>
        <v>1753.9308011454059</v>
      </c>
      <c r="Y402" s="43">
        <f t="shared" si="41"/>
        <v>30836.595819804668</v>
      </c>
      <c r="Z402" s="27">
        <v>-0.4</v>
      </c>
      <c r="AA402" s="22">
        <v>0.75</v>
      </c>
      <c r="AB402" s="22">
        <v>0.57999999999999996</v>
      </c>
      <c r="AC402" s="22">
        <v>18</v>
      </c>
    </row>
    <row r="403" spans="1:29" x14ac:dyDescent="0.2">
      <c r="A403" s="25">
        <v>66606.752273268969</v>
      </c>
      <c r="B403" s="26">
        <v>6.1446000000000005</v>
      </c>
      <c r="C403" s="26">
        <v>110267.88366304594</v>
      </c>
      <c r="D403" s="26">
        <f>C403/Table1[[#This Row],[Std. Price ($)]]</f>
        <v>17945.494200280886</v>
      </c>
      <c r="E403" s="22">
        <v>2506</v>
      </c>
      <c r="F403" s="22">
        <f t="shared" si="42"/>
        <v>3007.2</v>
      </c>
      <c r="G403" s="22">
        <f t="shared" si="43"/>
        <v>3007.2</v>
      </c>
      <c r="H403" s="22">
        <f t="shared" si="43"/>
        <v>3007.2</v>
      </c>
      <c r="I403" s="22">
        <f t="shared" si="43"/>
        <v>3007.2</v>
      </c>
      <c r="J403" s="22">
        <f t="shared" si="43"/>
        <v>3007.2</v>
      </c>
      <c r="K403" s="22">
        <f t="shared" si="43"/>
        <v>3007.2</v>
      </c>
      <c r="L403" s="22">
        <f t="shared" si="43"/>
        <v>3007.2</v>
      </c>
      <c r="M403" s="22">
        <f t="shared" si="43"/>
        <v>3007.2</v>
      </c>
      <c r="N403" s="22">
        <f t="shared" si="43"/>
        <v>3007.2</v>
      </c>
      <c r="O403" s="22">
        <f t="shared" si="43"/>
        <v>3007.2</v>
      </c>
      <c r="P403" s="22">
        <f t="shared" si="43"/>
        <v>3007.2</v>
      </c>
      <c r="Q403" s="22">
        <f t="shared" si="43"/>
        <v>3007.2</v>
      </c>
      <c r="R403" s="42">
        <f>SUM(Table1[[#This Row],[Oct]:[September]])</f>
        <v>36086.400000000001</v>
      </c>
      <c r="S403" s="38">
        <f t="shared" si="39"/>
        <v>18140.905799719116</v>
      </c>
      <c r="T403" s="37">
        <f>Table1[[#This Row],[Annual Demand]]/365</f>
        <v>98.866849315068492</v>
      </c>
      <c r="U403" s="37">
        <f>Table1[[#This Row],[Daily Demand]]*Table1[[#This Row],[Lead Time (days)]]</f>
        <v>11369.687671232876</v>
      </c>
      <c r="V403" s="37">
        <f>T403*AB403*SQRT(Table1[[#This Row],[Lead Time (days)]])</f>
        <v>1526.7295327125992</v>
      </c>
      <c r="W403" s="37">
        <f t="shared" si="40"/>
        <v>0.8</v>
      </c>
      <c r="X403" s="37">
        <f>Table1[[#This Row],[Demand during Lead Time]]+NORMSINV(W403)*V403</f>
        <v>12654.615663886652</v>
      </c>
      <c r="Y403" s="43">
        <f t="shared" si="41"/>
        <v>77757.55140831793</v>
      </c>
      <c r="Z403" s="27">
        <v>0.2</v>
      </c>
      <c r="AA403" s="22">
        <v>0.8</v>
      </c>
      <c r="AB403" s="22">
        <v>1.44</v>
      </c>
      <c r="AC403" s="22">
        <v>115</v>
      </c>
    </row>
    <row r="404" spans="1:29" x14ac:dyDescent="0.2">
      <c r="A404" s="25">
        <v>88245.078823963355</v>
      </c>
      <c r="B404" s="26">
        <v>7.219850000000001</v>
      </c>
      <c r="C404" s="26">
        <v>7557.1072604518722</v>
      </c>
      <c r="D404" s="26">
        <f>C404/Table1[[#This Row],[Std. Price ($)]]</f>
        <v>1046.7125023998935</v>
      </c>
      <c r="E404" s="22">
        <v>2886</v>
      </c>
      <c r="F404" s="22">
        <f t="shared" si="42"/>
        <v>1731.6</v>
      </c>
      <c r="G404" s="22">
        <f t="shared" si="43"/>
        <v>1731.6</v>
      </c>
      <c r="H404" s="22">
        <f t="shared" si="43"/>
        <v>1731.6</v>
      </c>
      <c r="I404" s="22">
        <f t="shared" si="43"/>
        <v>1731.6</v>
      </c>
      <c r="J404" s="22">
        <f t="shared" si="43"/>
        <v>1731.6</v>
      </c>
      <c r="K404" s="22">
        <f t="shared" si="43"/>
        <v>1731.6</v>
      </c>
      <c r="L404" s="22">
        <f t="shared" si="43"/>
        <v>1731.6</v>
      </c>
      <c r="M404" s="22">
        <f t="shared" si="43"/>
        <v>1731.6</v>
      </c>
      <c r="N404" s="22">
        <f t="shared" si="43"/>
        <v>1731.6</v>
      </c>
      <c r="O404" s="22">
        <f t="shared" si="43"/>
        <v>1731.6</v>
      </c>
      <c r="P404" s="22">
        <f t="shared" si="43"/>
        <v>1731.6</v>
      </c>
      <c r="Q404" s="22">
        <f t="shared" si="43"/>
        <v>1731.6</v>
      </c>
      <c r="R404" s="42">
        <f>SUM(Table1[[#This Row],[Oct]:[September]])</f>
        <v>20779.199999999997</v>
      </c>
      <c r="S404" s="38">
        <f t="shared" si="39"/>
        <v>19732.487497600105</v>
      </c>
      <c r="T404" s="37">
        <f>Table1[[#This Row],[Annual Demand]]/365</f>
        <v>56.929315068493146</v>
      </c>
      <c r="U404" s="37">
        <f>Table1[[#This Row],[Daily Demand]]*Table1[[#This Row],[Lead Time (days)]]</f>
        <v>626.22246575342456</v>
      </c>
      <c r="V404" s="37">
        <f>T404*AB404*SQRT(Table1[[#This Row],[Lead Time (days)]])</f>
        <v>128.39296080479997</v>
      </c>
      <c r="W404" s="37">
        <f t="shared" si="40"/>
        <v>0.8</v>
      </c>
      <c r="X404" s="37">
        <f>Table1[[#This Row],[Demand during Lead Time]]+NORMSINV(W404)*V404</f>
        <v>734.28070780803921</v>
      </c>
      <c r="Y404" s="43">
        <f t="shared" si="41"/>
        <v>5301.3965682678727</v>
      </c>
      <c r="Z404" s="27">
        <v>-0.4</v>
      </c>
      <c r="AA404" s="22">
        <v>0.78</v>
      </c>
      <c r="AB404" s="22">
        <v>0.68</v>
      </c>
      <c r="AC404" s="22">
        <v>11</v>
      </c>
    </row>
    <row r="405" spans="1:29" x14ac:dyDescent="0.2">
      <c r="A405" s="25">
        <v>90403.388096964001</v>
      </c>
      <c r="B405" s="26">
        <v>7.1830000000000007</v>
      </c>
      <c r="C405" s="26">
        <v>29609.532593523956</v>
      </c>
      <c r="D405" s="26">
        <f>C405/Table1[[#This Row],[Std. Price ($)]]</f>
        <v>4122.1679790510861</v>
      </c>
      <c r="E405" s="22">
        <v>3436</v>
      </c>
      <c r="F405" s="22">
        <f t="shared" si="42"/>
        <v>7559.2</v>
      </c>
      <c r="G405" s="22">
        <f t="shared" si="43"/>
        <v>7559.2</v>
      </c>
      <c r="H405" s="22">
        <f t="shared" si="43"/>
        <v>7559.2</v>
      </c>
      <c r="I405" s="22">
        <f t="shared" si="43"/>
        <v>7559.2</v>
      </c>
      <c r="J405" s="22">
        <f t="shared" si="43"/>
        <v>7559.2</v>
      </c>
      <c r="K405" s="22">
        <f t="shared" si="43"/>
        <v>7559.2</v>
      </c>
      <c r="L405" s="22">
        <f t="shared" si="43"/>
        <v>7559.2</v>
      </c>
      <c r="M405" s="22">
        <f t="shared" si="43"/>
        <v>7559.2</v>
      </c>
      <c r="N405" s="22">
        <f t="shared" si="43"/>
        <v>7559.2</v>
      </c>
      <c r="O405" s="22">
        <f t="shared" si="43"/>
        <v>7559.2</v>
      </c>
      <c r="P405" s="22">
        <f t="shared" si="43"/>
        <v>7559.2</v>
      </c>
      <c r="Q405" s="22">
        <f t="shared" si="43"/>
        <v>7559.2</v>
      </c>
      <c r="R405" s="42">
        <f>SUM(Table1[[#This Row],[Oct]:[September]])</f>
        <v>90710.39999999998</v>
      </c>
      <c r="S405" s="38">
        <f t="shared" si="39"/>
        <v>86588.232020948897</v>
      </c>
      <c r="T405" s="37">
        <f>Table1[[#This Row],[Annual Demand]]/365</f>
        <v>248.52164383561637</v>
      </c>
      <c r="U405" s="37">
        <f>Table1[[#This Row],[Daily Demand]]*Table1[[#This Row],[Lead Time (days)]]</f>
        <v>8201.2142465753404</v>
      </c>
      <c r="V405" s="37">
        <f>T405*AB405*SQRT(Table1[[#This Row],[Lead Time (days)]])</f>
        <v>1142.118521627448</v>
      </c>
      <c r="W405" s="37">
        <f t="shared" si="40"/>
        <v>0.8</v>
      </c>
      <c r="X405" s="37">
        <f>Table1[[#This Row],[Demand during Lead Time]]+NORMSINV(W405)*V405</f>
        <v>9162.4454456339063</v>
      </c>
      <c r="Y405" s="43">
        <f t="shared" si="41"/>
        <v>65813.845635988357</v>
      </c>
      <c r="Z405" s="27">
        <v>1.2</v>
      </c>
      <c r="AA405" s="22">
        <v>0.94</v>
      </c>
      <c r="AB405" s="22">
        <v>0.8</v>
      </c>
      <c r="AC405" s="22">
        <v>33</v>
      </c>
    </row>
    <row r="406" spans="1:29" x14ac:dyDescent="0.2">
      <c r="A406" s="25">
        <v>38791.913126003034</v>
      </c>
      <c r="B406" s="26">
        <v>5.7134</v>
      </c>
      <c r="C406" s="26">
        <v>2856.4117751979334</v>
      </c>
      <c r="D406" s="26">
        <f>C406/Table1[[#This Row],[Std. Price ($)]]</f>
        <v>499.94955284032858</v>
      </c>
      <c r="E406" s="22">
        <v>3194</v>
      </c>
      <c r="F406" s="22">
        <f t="shared" si="42"/>
        <v>2555.1999999999998</v>
      </c>
      <c r="G406" s="22">
        <f t="shared" si="43"/>
        <v>2555.1999999999998</v>
      </c>
      <c r="H406" s="22">
        <f t="shared" si="43"/>
        <v>2555.1999999999998</v>
      </c>
      <c r="I406" s="22">
        <f t="shared" si="43"/>
        <v>2555.1999999999998</v>
      </c>
      <c r="J406" s="22">
        <f t="shared" si="43"/>
        <v>2555.1999999999998</v>
      </c>
      <c r="K406" s="22">
        <f t="shared" si="43"/>
        <v>2555.1999999999998</v>
      </c>
      <c r="L406" s="22">
        <f t="shared" si="43"/>
        <v>2555.1999999999998</v>
      </c>
      <c r="M406" s="22">
        <f t="shared" si="43"/>
        <v>2555.1999999999998</v>
      </c>
      <c r="N406" s="22">
        <f t="shared" si="43"/>
        <v>2555.1999999999998</v>
      </c>
      <c r="O406" s="22">
        <f t="shared" si="43"/>
        <v>2555.1999999999998</v>
      </c>
      <c r="P406" s="22">
        <f t="shared" si="43"/>
        <v>2555.1999999999998</v>
      </c>
      <c r="Q406" s="22">
        <f t="shared" si="43"/>
        <v>2555.1999999999998</v>
      </c>
      <c r="R406" s="42">
        <f>SUM(Table1[[#This Row],[Oct]:[September]])</f>
        <v>30662.400000000005</v>
      </c>
      <c r="S406" s="38">
        <f t="shared" si="39"/>
        <v>30162.450447159677</v>
      </c>
      <c r="T406" s="37">
        <f>Table1[[#This Row],[Annual Demand]]/365</f>
        <v>84.006575342465766</v>
      </c>
      <c r="U406" s="37">
        <f>Table1[[#This Row],[Daily Demand]]*Table1[[#This Row],[Lead Time (days)]]</f>
        <v>1092.0854794520549</v>
      </c>
      <c r="V406" s="37">
        <f>T406*AB406*SQRT(Table1[[#This Row],[Lead Time (days)]])</f>
        <v>39.37570193354059</v>
      </c>
      <c r="W406" s="37">
        <f t="shared" si="40"/>
        <v>0.8</v>
      </c>
      <c r="X406" s="37">
        <f>Table1[[#This Row],[Demand during Lead Time]]+NORMSINV(W406)*V406</f>
        <v>1125.2249062861606</v>
      </c>
      <c r="Y406" s="43">
        <f t="shared" si="41"/>
        <v>6428.8599795753498</v>
      </c>
      <c r="Z406" s="27">
        <v>-0.2</v>
      </c>
      <c r="AA406" s="22">
        <v>1</v>
      </c>
      <c r="AB406" s="22">
        <v>0.13</v>
      </c>
      <c r="AC406" s="22">
        <v>13</v>
      </c>
    </row>
    <row r="407" spans="1:29" x14ac:dyDescent="0.2">
      <c r="A407" s="25">
        <v>98453.012337015418</v>
      </c>
      <c r="B407" s="26">
        <v>7.2380000000000004</v>
      </c>
      <c r="C407" s="26">
        <v>23182.415210254072</v>
      </c>
      <c r="D407" s="26">
        <f>C407/Table1[[#This Row],[Std. Price ($)]]</f>
        <v>3202.8758234669895</v>
      </c>
      <c r="E407" s="22">
        <v>3792</v>
      </c>
      <c r="F407" s="22">
        <f t="shared" si="42"/>
        <v>9480</v>
      </c>
      <c r="G407" s="22">
        <f t="shared" si="43"/>
        <v>9480</v>
      </c>
      <c r="H407" s="22">
        <f t="shared" si="43"/>
        <v>9480</v>
      </c>
      <c r="I407" s="22">
        <f t="shared" si="43"/>
        <v>9480</v>
      </c>
      <c r="J407" s="22">
        <f t="shared" si="43"/>
        <v>9480</v>
      </c>
      <c r="K407" s="22">
        <f t="shared" si="43"/>
        <v>9480</v>
      </c>
      <c r="L407" s="22">
        <f t="shared" si="43"/>
        <v>9480</v>
      </c>
      <c r="M407" s="22">
        <f t="shared" si="43"/>
        <v>9480</v>
      </c>
      <c r="N407" s="22">
        <f t="shared" si="43"/>
        <v>9480</v>
      </c>
      <c r="O407" s="22">
        <f t="shared" si="43"/>
        <v>9480</v>
      </c>
      <c r="P407" s="22">
        <f t="shared" si="43"/>
        <v>9480</v>
      </c>
      <c r="Q407" s="22">
        <f t="shared" si="43"/>
        <v>9480</v>
      </c>
      <c r="R407" s="42">
        <f>SUM(Table1[[#This Row],[Oct]:[September]])</f>
        <v>113760</v>
      </c>
      <c r="S407" s="38">
        <f t="shared" si="39"/>
        <v>110557.12417653301</v>
      </c>
      <c r="T407" s="37">
        <f>Table1[[#This Row],[Annual Demand]]/365</f>
        <v>311.67123287671234</v>
      </c>
      <c r="U407" s="37">
        <f>Table1[[#This Row],[Daily Demand]]*Table1[[#This Row],[Lead Time (days)]]</f>
        <v>6545.0958904109593</v>
      </c>
      <c r="V407" s="37">
        <f>T407*AB407*SQRT(Table1[[#This Row],[Lead Time (days)]])</f>
        <v>1271.1487447719917</v>
      </c>
      <c r="W407" s="37">
        <f t="shared" si="40"/>
        <v>0.8</v>
      </c>
      <c r="X407" s="37">
        <f>Table1[[#This Row],[Demand during Lead Time]]+NORMSINV(W407)*V407</f>
        <v>7614.9216650406252</v>
      </c>
      <c r="Y407" s="43">
        <f t="shared" si="41"/>
        <v>55116.80301156405</v>
      </c>
      <c r="Z407" s="27">
        <v>1.5</v>
      </c>
      <c r="AA407" s="22">
        <v>0.84</v>
      </c>
      <c r="AB407" s="22">
        <v>0.89</v>
      </c>
      <c r="AC407" s="22">
        <v>21</v>
      </c>
    </row>
    <row r="408" spans="1:29" x14ac:dyDescent="0.2">
      <c r="A408" s="25">
        <v>88657.843930262345</v>
      </c>
      <c r="B408" s="26">
        <v>7.3040000000000003</v>
      </c>
      <c r="C408" s="26">
        <v>25451.365350400003</v>
      </c>
      <c r="D408" s="26">
        <f>C408/Table1[[#This Row],[Std. Price ($)]]</f>
        <v>3484.5790457831326</v>
      </c>
      <c r="E408" s="22">
        <v>2960</v>
      </c>
      <c r="F408" s="22">
        <f t="shared" si="42"/>
        <v>6512</v>
      </c>
      <c r="G408" s="22">
        <f t="shared" si="43"/>
        <v>6512</v>
      </c>
      <c r="H408" s="22">
        <f t="shared" si="43"/>
        <v>6512</v>
      </c>
      <c r="I408" s="22">
        <f t="shared" si="43"/>
        <v>6512</v>
      </c>
      <c r="J408" s="22">
        <f t="shared" si="43"/>
        <v>6512</v>
      </c>
      <c r="K408" s="22">
        <f t="shared" si="43"/>
        <v>6512</v>
      </c>
      <c r="L408" s="22">
        <f t="shared" si="43"/>
        <v>6512</v>
      </c>
      <c r="M408" s="22">
        <f t="shared" si="43"/>
        <v>6512</v>
      </c>
      <c r="N408" s="22">
        <f t="shared" si="43"/>
        <v>6512</v>
      </c>
      <c r="O408" s="22">
        <f t="shared" si="43"/>
        <v>6512</v>
      </c>
      <c r="P408" s="22">
        <f t="shared" si="43"/>
        <v>6512</v>
      </c>
      <c r="Q408" s="22">
        <f t="shared" si="43"/>
        <v>6512</v>
      </c>
      <c r="R408" s="42">
        <f>SUM(Table1[[#This Row],[Oct]:[September]])</f>
        <v>78144</v>
      </c>
      <c r="S408" s="38">
        <f t="shared" si="39"/>
        <v>74659.420954216868</v>
      </c>
      <c r="T408" s="37">
        <f>Table1[[#This Row],[Annual Demand]]/365</f>
        <v>214.09315068493152</v>
      </c>
      <c r="U408" s="37">
        <f>Table1[[#This Row],[Daily Demand]]*Table1[[#This Row],[Lead Time (days)]]</f>
        <v>6422.7945205479455</v>
      </c>
      <c r="V408" s="37">
        <f>T408*AB408*SQRT(Table1[[#This Row],[Lead Time (days)]])</f>
        <v>1031.9201027299084</v>
      </c>
      <c r="W408" s="37">
        <f t="shared" si="40"/>
        <v>0.8</v>
      </c>
      <c r="X408" s="37">
        <f>Table1[[#This Row],[Demand during Lead Time]]+NORMSINV(W408)*V408</f>
        <v>7291.2803903561799</v>
      </c>
      <c r="Y408" s="43">
        <f t="shared" si="41"/>
        <v>53255.511971161541</v>
      </c>
      <c r="Z408" s="27">
        <v>1.2</v>
      </c>
      <c r="AA408" s="22">
        <v>1</v>
      </c>
      <c r="AB408" s="22">
        <v>0.88</v>
      </c>
      <c r="AC408" s="22">
        <v>30</v>
      </c>
    </row>
    <row r="409" spans="1:29" x14ac:dyDescent="0.2">
      <c r="A409" s="25">
        <v>77443.78208130585</v>
      </c>
      <c r="B409" s="26">
        <v>10.318000000000001</v>
      </c>
      <c r="C409" s="26">
        <v>14037.469811200002</v>
      </c>
      <c r="D409" s="26">
        <f>C409/Table1[[#This Row],[Std. Price ($)]]</f>
        <v>1360.4836025586355</v>
      </c>
      <c r="E409" s="22">
        <v>3840</v>
      </c>
      <c r="F409" s="22">
        <f t="shared" si="42"/>
        <v>3072</v>
      </c>
      <c r="G409" s="22">
        <f t="shared" si="43"/>
        <v>3072</v>
      </c>
      <c r="H409" s="22">
        <f t="shared" si="43"/>
        <v>3072</v>
      </c>
      <c r="I409" s="22">
        <f t="shared" si="43"/>
        <v>3072</v>
      </c>
      <c r="J409" s="22">
        <f t="shared" si="43"/>
        <v>3072</v>
      </c>
      <c r="K409" s="22">
        <f t="shared" si="43"/>
        <v>3072</v>
      </c>
      <c r="L409" s="22">
        <f t="shared" si="43"/>
        <v>3072</v>
      </c>
      <c r="M409" s="22">
        <f t="shared" si="43"/>
        <v>3072</v>
      </c>
      <c r="N409" s="22">
        <f t="shared" si="43"/>
        <v>3072</v>
      </c>
      <c r="O409" s="22">
        <f t="shared" si="43"/>
        <v>3072</v>
      </c>
      <c r="P409" s="22">
        <f t="shared" si="43"/>
        <v>3072</v>
      </c>
      <c r="Q409" s="22">
        <f t="shared" si="43"/>
        <v>3072</v>
      </c>
      <c r="R409" s="42">
        <f>SUM(Table1[[#This Row],[Oct]:[September]])</f>
        <v>36864</v>
      </c>
      <c r="S409" s="38">
        <f t="shared" si="39"/>
        <v>35503.516397441366</v>
      </c>
      <c r="T409" s="37">
        <f>Table1[[#This Row],[Annual Demand]]/365</f>
        <v>100.9972602739726</v>
      </c>
      <c r="U409" s="37">
        <f>Table1[[#This Row],[Daily Demand]]*Table1[[#This Row],[Lead Time (days)]]</f>
        <v>2322.9369863013699</v>
      </c>
      <c r="V409" s="37">
        <f>T409*AB409*SQRT(Table1[[#This Row],[Lead Time (days)]])</f>
        <v>145.30975337704115</v>
      </c>
      <c r="W409" s="37">
        <f t="shared" si="40"/>
        <v>0.8</v>
      </c>
      <c r="X409" s="37">
        <f>Table1[[#This Row],[Demand during Lead Time]]+NORMSINV(W409)*V409</f>
        <v>2445.2327601887314</v>
      </c>
      <c r="Y409" s="43">
        <f t="shared" si="41"/>
        <v>25229.911619627335</v>
      </c>
      <c r="Z409" s="27">
        <v>-0.2</v>
      </c>
      <c r="AA409" s="22">
        <v>1</v>
      </c>
      <c r="AB409" s="22">
        <v>0.3</v>
      </c>
      <c r="AC409" s="22">
        <v>23</v>
      </c>
    </row>
    <row r="410" spans="1:29" x14ac:dyDescent="0.2">
      <c r="A410" s="25">
        <v>99408.719905353297</v>
      </c>
      <c r="B410" s="26">
        <v>7.0950000000000006</v>
      </c>
      <c r="C410" s="26">
        <v>21605.245592700008</v>
      </c>
      <c r="D410" s="26">
        <f>C410/Table1[[#This Row],[Std. Price ($)]]</f>
        <v>3045.1367995348846</v>
      </c>
      <c r="E410" s="22">
        <v>2556</v>
      </c>
      <c r="F410" s="22">
        <f t="shared" si="42"/>
        <v>3834</v>
      </c>
      <c r="G410" s="22">
        <f t="shared" si="43"/>
        <v>3834</v>
      </c>
      <c r="H410" s="22">
        <f t="shared" si="43"/>
        <v>3834</v>
      </c>
      <c r="I410" s="22">
        <f t="shared" si="43"/>
        <v>3834</v>
      </c>
      <c r="J410" s="22">
        <f t="shared" si="43"/>
        <v>3834</v>
      </c>
      <c r="K410" s="22">
        <f t="shared" si="43"/>
        <v>3834</v>
      </c>
      <c r="L410" s="22">
        <f t="shared" si="43"/>
        <v>3834</v>
      </c>
      <c r="M410" s="22">
        <f t="shared" si="43"/>
        <v>3834</v>
      </c>
      <c r="N410" s="22">
        <f t="shared" si="43"/>
        <v>3834</v>
      </c>
      <c r="O410" s="22">
        <f t="shared" si="43"/>
        <v>3834</v>
      </c>
      <c r="P410" s="22">
        <f t="shared" si="43"/>
        <v>3834</v>
      </c>
      <c r="Q410" s="22">
        <f t="shared" si="43"/>
        <v>3834</v>
      </c>
      <c r="R410" s="42">
        <f>SUM(Table1[[#This Row],[Oct]:[September]])</f>
        <v>46008</v>
      </c>
      <c r="S410" s="38">
        <f t="shared" si="39"/>
        <v>42962.863200465115</v>
      </c>
      <c r="T410" s="37">
        <f>Table1[[#This Row],[Annual Demand]]/365</f>
        <v>126.04931506849314</v>
      </c>
      <c r="U410" s="37">
        <f>Table1[[#This Row],[Daily Demand]]*Table1[[#This Row],[Lead Time (days)]]</f>
        <v>4411.7260273972597</v>
      </c>
      <c r="V410" s="37">
        <f>T410*AB410*SQRT(Table1[[#This Row],[Lead Time (days)]])</f>
        <v>551.83117536719692</v>
      </c>
      <c r="W410" s="37">
        <f t="shared" si="40"/>
        <v>0.8</v>
      </c>
      <c r="X410" s="37">
        <f>Table1[[#This Row],[Demand during Lead Time]]+NORMSINV(W410)*V410</f>
        <v>4876.1588619337917</v>
      </c>
      <c r="Y410" s="43">
        <f t="shared" si="41"/>
        <v>34596.347125420252</v>
      </c>
      <c r="Z410" s="27">
        <v>0.5</v>
      </c>
      <c r="AA410" s="22">
        <v>1</v>
      </c>
      <c r="AB410" s="22">
        <v>0.74</v>
      </c>
      <c r="AC410" s="22">
        <v>35</v>
      </c>
    </row>
    <row r="411" spans="1:29" x14ac:dyDescent="0.2">
      <c r="A411" s="25">
        <v>90839.044353464851</v>
      </c>
      <c r="B411" s="26">
        <v>6.4660200000000003</v>
      </c>
      <c r="C411" s="26">
        <v>6315.0319658330682</v>
      </c>
      <c r="D411" s="26">
        <f>C411/Table1[[#This Row],[Std. Price ($)]]</f>
        <v>976.64899982262159</v>
      </c>
      <c r="E411" s="22">
        <v>3680</v>
      </c>
      <c r="F411" s="22">
        <f t="shared" si="42"/>
        <v>1104</v>
      </c>
      <c r="G411" s="22">
        <f t="shared" si="43"/>
        <v>1104</v>
      </c>
      <c r="H411" s="22">
        <f t="shared" si="43"/>
        <v>1104</v>
      </c>
      <c r="I411" s="22">
        <f t="shared" si="43"/>
        <v>1104</v>
      </c>
      <c r="J411" s="22">
        <f t="shared" si="43"/>
        <v>1104</v>
      </c>
      <c r="K411" s="22">
        <f t="shared" si="43"/>
        <v>1104</v>
      </c>
      <c r="L411" s="22">
        <f t="shared" si="43"/>
        <v>1104</v>
      </c>
      <c r="M411" s="22">
        <f t="shared" si="43"/>
        <v>1104</v>
      </c>
      <c r="N411" s="22">
        <f t="shared" si="43"/>
        <v>1104</v>
      </c>
      <c r="O411" s="22">
        <f t="shared" si="43"/>
        <v>1104</v>
      </c>
      <c r="P411" s="22">
        <f t="shared" si="43"/>
        <v>1104</v>
      </c>
      <c r="Q411" s="22">
        <f t="shared" si="43"/>
        <v>1104</v>
      </c>
      <c r="R411" s="42">
        <f>SUM(Table1[[#This Row],[Oct]:[September]])</f>
        <v>13248</v>
      </c>
      <c r="S411" s="38">
        <f t="shared" si="39"/>
        <v>12271.351000177379</v>
      </c>
      <c r="T411" s="37">
        <f>Table1[[#This Row],[Annual Demand]]/365</f>
        <v>36.295890410958904</v>
      </c>
      <c r="U411" s="37">
        <f>Table1[[#This Row],[Daily Demand]]*Table1[[#This Row],[Lead Time (days)]]</f>
        <v>471.84657534246577</v>
      </c>
      <c r="V411" s="37">
        <f>T411*AB411*SQRT(Table1[[#This Row],[Lead Time (days)]])</f>
        <v>48.420676767173596</v>
      </c>
      <c r="W411" s="37">
        <f t="shared" si="40"/>
        <v>0.8</v>
      </c>
      <c r="X411" s="37">
        <f>Table1[[#This Row],[Demand during Lead Time]]+NORMSINV(W411)*V411</f>
        <v>512.59844505368983</v>
      </c>
      <c r="Y411" s="43">
        <f t="shared" si="41"/>
        <v>3314.4717976860597</v>
      </c>
      <c r="Z411" s="27">
        <v>-0.7</v>
      </c>
      <c r="AA411" s="22">
        <v>1</v>
      </c>
      <c r="AB411" s="22">
        <v>0.37</v>
      </c>
      <c r="AC411" s="22">
        <v>13</v>
      </c>
    </row>
    <row r="412" spans="1:29" x14ac:dyDescent="0.2">
      <c r="A412" s="25">
        <v>46611.833050027271</v>
      </c>
      <c r="B412" s="26">
        <v>8.134500000000001</v>
      </c>
      <c r="C412" s="26">
        <v>14068.147460048003</v>
      </c>
      <c r="D412" s="26">
        <f>C412/Table1[[#This Row],[Std. Price ($)]]</f>
        <v>1729.4421857579448</v>
      </c>
      <c r="E412" s="22">
        <v>4512</v>
      </c>
      <c r="F412" s="22">
        <f t="shared" si="42"/>
        <v>3609.6</v>
      </c>
      <c r="G412" s="22">
        <f t="shared" si="43"/>
        <v>3609.6</v>
      </c>
      <c r="H412" s="22">
        <f t="shared" si="43"/>
        <v>3609.6</v>
      </c>
      <c r="I412" s="22">
        <f t="shared" si="43"/>
        <v>3609.6</v>
      </c>
      <c r="J412" s="22">
        <f t="shared" si="43"/>
        <v>3609.6</v>
      </c>
      <c r="K412" s="22">
        <f t="shared" si="43"/>
        <v>3609.6</v>
      </c>
      <c r="L412" s="22">
        <f t="shared" si="43"/>
        <v>3609.6</v>
      </c>
      <c r="M412" s="22">
        <f t="shared" si="43"/>
        <v>3609.6</v>
      </c>
      <c r="N412" s="22">
        <f t="shared" si="43"/>
        <v>3609.6</v>
      </c>
      <c r="O412" s="22">
        <f t="shared" si="43"/>
        <v>3609.6</v>
      </c>
      <c r="P412" s="22">
        <f t="shared" si="43"/>
        <v>3609.6</v>
      </c>
      <c r="Q412" s="22">
        <f t="shared" si="43"/>
        <v>3609.6</v>
      </c>
      <c r="R412" s="42">
        <f>SUM(Table1[[#This Row],[Oct]:[September]])</f>
        <v>43315.19999999999</v>
      </c>
      <c r="S412" s="38">
        <f t="shared" si="39"/>
        <v>41585.757814242046</v>
      </c>
      <c r="T412" s="37">
        <f>Table1[[#This Row],[Annual Demand]]/365</f>
        <v>118.67178082191778</v>
      </c>
      <c r="U412" s="37">
        <f>Table1[[#This Row],[Daily Demand]]*Table1[[#This Row],[Lead Time (days)]]</f>
        <v>1305.3895890410956</v>
      </c>
      <c r="V412" s="37">
        <f>T412*AB412*SQRT(Table1[[#This Row],[Lead Time (days)]])</f>
        <v>307.00002074788409</v>
      </c>
      <c r="W412" s="37">
        <f t="shared" si="40"/>
        <v>0.8</v>
      </c>
      <c r="X412" s="37">
        <f>Table1[[#This Row],[Demand during Lead Time]]+NORMSINV(W412)*V412</f>
        <v>1563.7673252098402</v>
      </c>
      <c r="Y412" s="43">
        <f t="shared" si="41"/>
        <v>12720.465306919446</v>
      </c>
      <c r="Z412" s="27">
        <v>-0.2</v>
      </c>
      <c r="AA412" s="22">
        <v>1</v>
      </c>
      <c r="AB412" s="22">
        <v>0.78</v>
      </c>
      <c r="AC412" s="22">
        <v>11</v>
      </c>
    </row>
    <row r="413" spans="1:29" x14ac:dyDescent="0.2">
      <c r="A413" s="25">
        <v>9568.7906917610981</v>
      </c>
      <c r="B413" s="26">
        <v>7.3040000000000003</v>
      </c>
      <c r="C413" s="26">
        <v>1310.5794511333336</v>
      </c>
      <c r="D413" s="26">
        <f>C413/Table1[[#This Row],[Std. Price ($)]]</f>
        <v>179.4331121485944</v>
      </c>
      <c r="E413" s="22">
        <v>914</v>
      </c>
      <c r="F413" s="22">
        <f t="shared" si="42"/>
        <v>1096.8</v>
      </c>
      <c r="G413" s="22">
        <f t="shared" si="43"/>
        <v>1096.8</v>
      </c>
      <c r="H413" s="22">
        <f t="shared" si="43"/>
        <v>1096.8</v>
      </c>
      <c r="I413" s="22">
        <f t="shared" si="43"/>
        <v>1096.8</v>
      </c>
      <c r="J413" s="22">
        <f t="shared" si="43"/>
        <v>1096.8</v>
      </c>
      <c r="K413" s="22">
        <f t="shared" si="43"/>
        <v>1096.8</v>
      </c>
      <c r="L413" s="22">
        <f t="shared" si="43"/>
        <v>1096.8</v>
      </c>
      <c r="M413" s="22">
        <f t="shared" si="43"/>
        <v>1096.8</v>
      </c>
      <c r="N413" s="22">
        <f t="shared" si="43"/>
        <v>1096.8</v>
      </c>
      <c r="O413" s="22">
        <f t="shared" si="43"/>
        <v>1096.8</v>
      </c>
      <c r="P413" s="22">
        <f t="shared" si="43"/>
        <v>1096.8</v>
      </c>
      <c r="Q413" s="22">
        <f t="shared" si="43"/>
        <v>1096.8</v>
      </c>
      <c r="R413" s="42">
        <f>SUM(Table1[[#This Row],[Oct]:[September]])</f>
        <v>13161.599999999997</v>
      </c>
      <c r="S413" s="38">
        <f t="shared" si="39"/>
        <v>12982.166887851403</v>
      </c>
      <c r="T413" s="37">
        <f>Table1[[#This Row],[Annual Demand]]/365</f>
        <v>36.059178082191771</v>
      </c>
      <c r="U413" s="37">
        <f>Table1[[#This Row],[Daily Demand]]*Table1[[#This Row],[Lead Time (days)]]</f>
        <v>396.65095890410947</v>
      </c>
      <c r="V413" s="37">
        <f>T413*AB413*SQRT(Table1[[#This Row],[Lead Time (days)]])</f>
        <v>29.898690986809328</v>
      </c>
      <c r="W413" s="37">
        <f t="shared" si="40"/>
        <v>0.8</v>
      </c>
      <c r="X413" s="37">
        <f>Table1[[#This Row],[Demand during Lead Time]]+NORMSINV(W413)*V413</f>
        <v>421.81433209464331</v>
      </c>
      <c r="Y413" s="43">
        <f t="shared" si="41"/>
        <v>3080.9318816192749</v>
      </c>
      <c r="Z413" s="27">
        <v>0.2</v>
      </c>
      <c r="AA413" s="22">
        <v>1</v>
      </c>
      <c r="AB413" s="22">
        <v>0.25</v>
      </c>
      <c r="AC413" s="22">
        <v>11</v>
      </c>
    </row>
    <row r="414" spans="1:29" x14ac:dyDescent="0.2">
      <c r="A414" s="25">
        <v>11902.973602872391</v>
      </c>
      <c r="B414" s="26">
        <v>7.219850000000001</v>
      </c>
      <c r="C414" s="26">
        <v>70479.532722910866</v>
      </c>
      <c r="D414" s="26">
        <f>C414/Table1[[#This Row],[Std. Price ($)]]</f>
        <v>9761.9109431512916</v>
      </c>
      <c r="E414" s="22">
        <v>4422</v>
      </c>
      <c r="F414" s="22">
        <f t="shared" si="42"/>
        <v>9728.4</v>
      </c>
      <c r="G414" s="22">
        <f t="shared" si="43"/>
        <v>9728.4</v>
      </c>
      <c r="H414" s="22">
        <f t="shared" si="43"/>
        <v>9728.4</v>
      </c>
      <c r="I414" s="22">
        <f t="shared" si="43"/>
        <v>9728.4</v>
      </c>
      <c r="J414" s="22">
        <f t="shared" si="43"/>
        <v>9728.4</v>
      </c>
      <c r="K414" s="22">
        <f t="shared" si="43"/>
        <v>9728.4</v>
      </c>
      <c r="L414" s="22">
        <f t="shared" si="43"/>
        <v>9728.4</v>
      </c>
      <c r="M414" s="22">
        <f t="shared" si="43"/>
        <v>9728.4</v>
      </c>
      <c r="N414" s="22">
        <f t="shared" si="43"/>
        <v>9728.4</v>
      </c>
      <c r="O414" s="22">
        <f t="shared" si="43"/>
        <v>9728.4</v>
      </c>
      <c r="P414" s="22">
        <f t="shared" si="43"/>
        <v>9728.4</v>
      </c>
      <c r="Q414" s="22">
        <f t="shared" si="43"/>
        <v>9728.4</v>
      </c>
      <c r="R414" s="42">
        <f>SUM(Table1[[#This Row],[Oct]:[September]])</f>
        <v>116740.79999999997</v>
      </c>
      <c r="S414" s="38">
        <f t="shared" si="39"/>
        <v>106978.88905684868</v>
      </c>
      <c r="T414" s="37">
        <f>Table1[[#This Row],[Annual Demand]]/365</f>
        <v>319.83780821917799</v>
      </c>
      <c r="U414" s="37">
        <f>Table1[[#This Row],[Daily Demand]]*Table1[[#This Row],[Lead Time (days)]]</f>
        <v>15672.052602739721</v>
      </c>
      <c r="V414" s="37">
        <f>T414*AB414*SQRT(Table1[[#This Row],[Lead Time (days)]])</f>
        <v>2306.0305972602732</v>
      </c>
      <c r="W414" s="37">
        <f t="shared" si="40"/>
        <v>0.8</v>
      </c>
      <c r="X414" s="37">
        <f>Table1[[#This Row],[Demand during Lead Time]]+NORMSINV(W414)*V414</f>
        <v>17612.856918662797</v>
      </c>
      <c r="Y414" s="43">
        <f t="shared" si="41"/>
        <v>127162.18502420762</v>
      </c>
      <c r="Z414" s="27">
        <v>1.2</v>
      </c>
      <c r="AA414" s="22">
        <v>1</v>
      </c>
      <c r="AB414" s="22">
        <v>1.03</v>
      </c>
      <c r="AC414" s="22">
        <v>49</v>
      </c>
    </row>
    <row r="415" spans="1:29" x14ac:dyDescent="0.2">
      <c r="A415" s="25">
        <v>51627.959969394855</v>
      </c>
      <c r="B415" s="26">
        <v>7.1830000000000007</v>
      </c>
      <c r="C415" s="26">
        <v>13133.860670502003</v>
      </c>
      <c r="D415" s="26">
        <f>C415/Table1[[#This Row],[Std. Price ($)]]</f>
        <v>1828.4645232496173</v>
      </c>
      <c r="E415" s="22">
        <v>4852</v>
      </c>
      <c r="F415" s="22">
        <f t="shared" si="42"/>
        <v>6792.8</v>
      </c>
      <c r="G415" s="22">
        <f t="shared" si="43"/>
        <v>6792.8</v>
      </c>
      <c r="H415" s="22">
        <f t="shared" si="43"/>
        <v>6792.8</v>
      </c>
      <c r="I415" s="22">
        <f t="shared" si="43"/>
        <v>6792.8</v>
      </c>
      <c r="J415" s="22">
        <f t="shared" si="43"/>
        <v>6792.8</v>
      </c>
      <c r="K415" s="22">
        <f t="shared" si="43"/>
        <v>6792.8</v>
      </c>
      <c r="L415" s="22">
        <f t="shared" si="43"/>
        <v>6792.8</v>
      </c>
      <c r="M415" s="22">
        <f t="shared" si="43"/>
        <v>6792.8</v>
      </c>
      <c r="N415" s="22">
        <f t="shared" si="43"/>
        <v>6792.8</v>
      </c>
      <c r="O415" s="22">
        <f t="shared" si="43"/>
        <v>6792.8</v>
      </c>
      <c r="P415" s="22">
        <f t="shared" si="43"/>
        <v>6792.8</v>
      </c>
      <c r="Q415" s="22">
        <f t="shared" si="43"/>
        <v>6792.8</v>
      </c>
      <c r="R415" s="42">
        <f>SUM(Table1[[#This Row],[Oct]:[September]])</f>
        <v>81513.60000000002</v>
      </c>
      <c r="S415" s="38">
        <f t="shared" si="39"/>
        <v>79685.135476750409</v>
      </c>
      <c r="T415" s="37">
        <f>Table1[[#This Row],[Annual Demand]]/365</f>
        <v>223.32493150684937</v>
      </c>
      <c r="U415" s="37">
        <f>Table1[[#This Row],[Daily Demand]]*Table1[[#This Row],[Lead Time (days)]]</f>
        <v>2903.2241095890417</v>
      </c>
      <c r="V415" s="37">
        <f>T415*AB415*SQRT(Table1[[#This Row],[Lead Time (days)]])</f>
        <v>491.17778989883146</v>
      </c>
      <c r="W415" s="37">
        <f t="shared" si="40"/>
        <v>0.8</v>
      </c>
      <c r="X415" s="37">
        <f>Table1[[#This Row],[Demand during Lead Time]]+NORMSINV(W415)*V415</f>
        <v>3316.6097670273143</v>
      </c>
      <c r="Y415" s="43">
        <f t="shared" si="41"/>
        <v>23823.207956557202</v>
      </c>
      <c r="Z415" s="27">
        <v>0.4</v>
      </c>
      <c r="AA415" s="22">
        <v>1</v>
      </c>
      <c r="AB415" s="22">
        <v>0.61</v>
      </c>
      <c r="AC415" s="22">
        <v>13</v>
      </c>
    </row>
    <row r="416" spans="1:29" x14ac:dyDescent="0.2">
      <c r="A416" s="25">
        <v>3527.3940875111489</v>
      </c>
      <c r="B416" s="26">
        <v>7.1830000000000007</v>
      </c>
      <c r="C416" s="26">
        <v>70923.28775077335</v>
      </c>
      <c r="D416" s="26">
        <f>C416/Table1[[#This Row],[Std. Price ($)]]</f>
        <v>9873.7696993976533</v>
      </c>
      <c r="E416" s="22">
        <v>4148</v>
      </c>
      <c r="F416" s="22">
        <f t="shared" si="42"/>
        <v>10370</v>
      </c>
      <c r="G416" s="22">
        <f t="shared" si="43"/>
        <v>10370</v>
      </c>
      <c r="H416" s="22">
        <f t="shared" si="43"/>
        <v>10370</v>
      </c>
      <c r="I416" s="22">
        <f t="shared" si="43"/>
        <v>10370</v>
      </c>
      <c r="J416" s="22">
        <f t="shared" si="43"/>
        <v>10370</v>
      </c>
      <c r="K416" s="22">
        <f t="shared" si="43"/>
        <v>10370</v>
      </c>
      <c r="L416" s="22">
        <f t="shared" ref="G416:Q439" si="44">$E416+$Z416*$E416</f>
        <v>10370</v>
      </c>
      <c r="M416" s="22">
        <f t="shared" si="44"/>
        <v>10370</v>
      </c>
      <c r="N416" s="22">
        <f t="shared" si="44"/>
        <v>10370</v>
      </c>
      <c r="O416" s="22">
        <f t="shared" si="44"/>
        <v>10370</v>
      </c>
      <c r="P416" s="22">
        <f t="shared" si="44"/>
        <v>10370</v>
      </c>
      <c r="Q416" s="22">
        <f t="shared" si="44"/>
        <v>10370</v>
      </c>
      <c r="R416" s="42">
        <f>SUM(Table1[[#This Row],[Oct]:[September]])</f>
        <v>124440</v>
      </c>
      <c r="S416" s="38">
        <f t="shared" si="39"/>
        <v>114566.23030060234</v>
      </c>
      <c r="T416" s="37">
        <f>Table1[[#This Row],[Annual Demand]]/365</f>
        <v>340.93150684931504</v>
      </c>
      <c r="U416" s="37">
        <f>Table1[[#This Row],[Daily Demand]]*Table1[[#This Row],[Lead Time (days)]]</f>
        <v>27274.520547945205</v>
      </c>
      <c r="V416" s="37">
        <f>T416*AB416*SQRT(Table1[[#This Row],[Lead Time (days)]])</f>
        <v>1921.1119829659892</v>
      </c>
      <c r="W416" s="37">
        <f t="shared" si="40"/>
        <v>0.8</v>
      </c>
      <c r="X416" s="37">
        <f>Table1[[#This Row],[Demand during Lead Time]]+NORMSINV(W416)*V416</f>
        <v>28891.36918488075</v>
      </c>
      <c r="Y416" s="43">
        <f t="shared" si="41"/>
        <v>207526.70485499845</v>
      </c>
      <c r="Z416" s="27">
        <v>1.5</v>
      </c>
      <c r="AA416" s="22">
        <v>1</v>
      </c>
      <c r="AB416" s="22">
        <v>0.63</v>
      </c>
      <c r="AC416" s="22">
        <v>80</v>
      </c>
    </row>
    <row r="417" spans="1:29" x14ac:dyDescent="0.2">
      <c r="A417" s="25">
        <v>77635.184088541573</v>
      </c>
      <c r="B417" s="26">
        <v>9.0420000000000016</v>
      </c>
      <c r="C417" s="26">
        <v>25577.932780067746</v>
      </c>
      <c r="D417" s="26">
        <f>C417/Table1[[#This Row],[Std. Price ($)]]</f>
        <v>2828.7915040995067</v>
      </c>
      <c r="E417" s="22">
        <v>4956</v>
      </c>
      <c r="F417" s="22">
        <f t="shared" si="42"/>
        <v>5947.2</v>
      </c>
      <c r="G417" s="22">
        <f t="shared" si="44"/>
        <v>5947.2</v>
      </c>
      <c r="H417" s="22">
        <f t="shared" si="44"/>
        <v>5947.2</v>
      </c>
      <c r="I417" s="22">
        <f t="shared" si="44"/>
        <v>5947.2</v>
      </c>
      <c r="J417" s="22">
        <f t="shared" si="44"/>
        <v>5947.2</v>
      </c>
      <c r="K417" s="22">
        <f t="shared" si="44"/>
        <v>5947.2</v>
      </c>
      <c r="L417" s="22">
        <f t="shared" si="44"/>
        <v>5947.2</v>
      </c>
      <c r="M417" s="22">
        <f t="shared" si="44"/>
        <v>5947.2</v>
      </c>
      <c r="N417" s="22">
        <f t="shared" si="44"/>
        <v>5947.2</v>
      </c>
      <c r="O417" s="22">
        <f t="shared" si="44"/>
        <v>5947.2</v>
      </c>
      <c r="P417" s="22">
        <f t="shared" si="44"/>
        <v>5947.2</v>
      </c>
      <c r="Q417" s="22">
        <f t="shared" si="44"/>
        <v>5947.2</v>
      </c>
      <c r="R417" s="42">
        <f>SUM(Table1[[#This Row],[Oct]:[September]])</f>
        <v>71366.39999999998</v>
      </c>
      <c r="S417" s="38">
        <f t="shared" si="39"/>
        <v>68537.608495900466</v>
      </c>
      <c r="T417" s="37">
        <f>Table1[[#This Row],[Annual Demand]]/365</f>
        <v>195.52438356164379</v>
      </c>
      <c r="U417" s="37">
        <f>Table1[[#This Row],[Daily Demand]]*Table1[[#This Row],[Lead Time (days)]]</f>
        <v>5865.7315068493135</v>
      </c>
      <c r="V417" s="37">
        <f>T417*AB417*SQRT(Table1[[#This Row],[Lead Time (days)]])</f>
        <v>331.98865779891429</v>
      </c>
      <c r="W417" s="37">
        <f t="shared" si="40"/>
        <v>0.8</v>
      </c>
      <c r="X417" s="37">
        <f>Table1[[#This Row],[Demand during Lead Time]]+NORMSINV(W417)*V417</f>
        <v>6145.140210558252</v>
      </c>
      <c r="Y417" s="43">
        <f t="shared" si="41"/>
        <v>55564.357783867723</v>
      </c>
      <c r="Z417" s="27">
        <v>0.2</v>
      </c>
      <c r="AA417" s="22">
        <v>0.78</v>
      </c>
      <c r="AB417" s="22">
        <v>0.31</v>
      </c>
      <c r="AC417" s="22">
        <v>30</v>
      </c>
    </row>
    <row r="418" spans="1:29" x14ac:dyDescent="0.2">
      <c r="A418" s="25">
        <v>88457.067407755647</v>
      </c>
      <c r="B418" s="26">
        <v>7.4766560000000011</v>
      </c>
      <c r="C418" s="26">
        <v>35930.280598164958</v>
      </c>
      <c r="D418" s="26">
        <f>C418/Table1[[#This Row],[Std. Price ($)]]</f>
        <v>4805.6618624910589</v>
      </c>
      <c r="E418" s="22">
        <v>4318</v>
      </c>
      <c r="F418" s="22">
        <f t="shared" si="42"/>
        <v>5181.6000000000004</v>
      </c>
      <c r="G418" s="22">
        <f t="shared" si="44"/>
        <v>5181.6000000000004</v>
      </c>
      <c r="H418" s="22">
        <f t="shared" si="44"/>
        <v>5181.6000000000004</v>
      </c>
      <c r="I418" s="22">
        <f t="shared" si="44"/>
        <v>5181.6000000000004</v>
      </c>
      <c r="J418" s="22">
        <f t="shared" si="44"/>
        <v>5181.6000000000004</v>
      </c>
      <c r="K418" s="22">
        <f t="shared" si="44"/>
        <v>5181.6000000000004</v>
      </c>
      <c r="L418" s="22">
        <f t="shared" si="44"/>
        <v>5181.6000000000004</v>
      </c>
      <c r="M418" s="22">
        <f t="shared" si="44"/>
        <v>5181.6000000000004</v>
      </c>
      <c r="N418" s="22">
        <f t="shared" si="44"/>
        <v>5181.6000000000004</v>
      </c>
      <c r="O418" s="22">
        <f t="shared" si="44"/>
        <v>5181.6000000000004</v>
      </c>
      <c r="P418" s="22">
        <f t="shared" si="44"/>
        <v>5181.6000000000004</v>
      </c>
      <c r="Q418" s="22">
        <f t="shared" si="44"/>
        <v>5181.6000000000004</v>
      </c>
      <c r="R418" s="42">
        <f>SUM(Table1[[#This Row],[Oct]:[September]])</f>
        <v>62179.19999999999</v>
      </c>
      <c r="S418" s="38">
        <f t="shared" si="39"/>
        <v>57373.538137508935</v>
      </c>
      <c r="T418" s="37">
        <f>Table1[[#This Row],[Annual Demand]]/365</f>
        <v>170.3539726027397</v>
      </c>
      <c r="U418" s="37">
        <f>Table1[[#This Row],[Daily Demand]]*Table1[[#This Row],[Lead Time (days)]]</f>
        <v>9880.5304109589033</v>
      </c>
      <c r="V418" s="37">
        <f>T418*AB418*SQRT(Table1[[#This Row],[Lead Time (days)]])</f>
        <v>467.05579308900798</v>
      </c>
      <c r="W418" s="37">
        <f t="shared" si="40"/>
        <v>0.8</v>
      </c>
      <c r="X418" s="37">
        <f>Table1[[#This Row],[Demand during Lead Time]]+NORMSINV(W418)*V418</f>
        <v>10273.614483685851</v>
      </c>
      <c r="Y418" s="43">
        <f t="shared" si="41"/>
        <v>76812.281371136734</v>
      </c>
      <c r="Z418" s="27">
        <v>0.2</v>
      </c>
      <c r="AA418" s="22">
        <v>1</v>
      </c>
      <c r="AB418" s="22">
        <v>0.36</v>
      </c>
      <c r="AC418" s="22">
        <v>58</v>
      </c>
    </row>
    <row r="419" spans="1:29" x14ac:dyDescent="0.2">
      <c r="A419" s="25">
        <v>16052.878428875405</v>
      </c>
      <c r="B419" s="26">
        <v>5.5990000000000002</v>
      </c>
      <c r="C419" s="26">
        <v>18539.599110237341</v>
      </c>
      <c r="D419" s="26">
        <f>C419/Table1[[#This Row],[Std. Price ($)]]</f>
        <v>3311.2339900406037</v>
      </c>
      <c r="E419" s="22">
        <v>1844</v>
      </c>
      <c r="F419" s="22">
        <f t="shared" si="42"/>
        <v>553.20000000000005</v>
      </c>
      <c r="G419" s="22">
        <f t="shared" si="44"/>
        <v>553.20000000000005</v>
      </c>
      <c r="H419" s="22">
        <f t="shared" si="44"/>
        <v>553.20000000000005</v>
      </c>
      <c r="I419" s="22">
        <f t="shared" si="44"/>
        <v>553.20000000000005</v>
      </c>
      <c r="J419" s="22">
        <f t="shared" si="44"/>
        <v>553.20000000000005</v>
      </c>
      <c r="K419" s="22">
        <f t="shared" si="44"/>
        <v>553.20000000000005</v>
      </c>
      <c r="L419" s="22">
        <f t="shared" si="44"/>
        <v>553.20000000000005</v>
      </c>
      <c r="M419" s="22">
        <f t="shared" si="44"/>
        <v>553.20000000000005</v>
      </c>
      <c r="N419" s="22">
        <f t="shared" si="44"/>
        <v>553.20000000000005</v>
      </c>
      <c r="O419" s="22">
        <f t="shared" si="44"/>
        <v>553.20000000000005</v>
      </c>
      <c r="P419" s="22">
        <f t="shared" si="44"/>
        <v>553.20000000000005</v>
      </c>
      <c r="Q419" s="22">
        <f t="shared" si="44"/>
        <v>553.20000000000005</v>
      </c>
      <c r="R419" s="42">
        <f>SUM(Table1[[#This Row],[Oct]:[September]])</f>
        <v>6638.3999999999987</v>
      </c>
      <c r="S419" s="38">
        <f t="shared" si="39"/>
        <v>3327.1660099593951</v>
      </c>
      <c r="T419" s="37">
        <f>Table1[[#This Row],[Annual Demand]]/365</f>
        <v>18.187397260273968</v>
      </c>
      <c r="U419" s="37">
        <f>Table1[[#This Row],[Daily Demand]]*Table1[[#This Row],[Lead Time (days)]]</f>
        <v>1054.8690410958902</v>
      </c>
      <c r="V419" s="37">
        <f>T419*AB419*SQRT(Table1[[#This Row],[Lead Time (days)]])</f>
        <v>85.876876370683604</v>
      </c>
      <c r="W419" s="37">
        <f t="shared" si="40"/>
        <v>0.8</v>
      </c>
      <c r="X419" s="37">
        <f>Table1[[#This Row],[Demand during Lead Time]]+NORMSINV(W419)*V419</f>
        <v>1127.1448437223737</v>
      </c>
      <c r="Y419" s="43">
        <f t="shared" si="41"/>
        <v>6310.8839800015703</v>
      </c>
      <c r="Z419" s="27">
        <v>-0.7</v>
      </c>
      <c r="AA419" s="22">
        <v>1</v>
      </c>
      <c r="AB419" s="22">
        <v>0.62</v>
      </c>
      <c r="AC419" s="22">
        <v>58</v>
      </c>
    </row>
    <row r="420" spans="1:29" x14ac:dyDescent="0.2">
      <c r="A420" s="25">
        <v>83385.075329696789</v>
      </c>
      <c r="B420" s="26">
        <v>10.443961000000002</v>
      </c>
      <c r="C420" s="26">
        <v>74072.655347466789</v>
      </c>
      <c r="D420" s="26">
        <f>C420/Table1[[#This Row],[Std. Price ($)]]</f>
        <v>7092.3910331977277</v>
      </c>
      <c r="E420" s="22">
        <v>5668</v>
      </c>
      <c r="F420" s="22">
        <f t="shared" si="42"/>
        <v>14170</v>
      </c>
      <c r="G420" s="22">
        <f t="shared" si="44"/>
        <v>14170</v>
      </c>
      <c r="H420" s="22">
        <f t="shared" si="44"/>
        <v>14170</v>
      </c>
      <c r="I420" s="22">
        <f t="shared" si="44"/>
        <v>14170</v>
      </c>
      <c r="J420" s="22">
        <f t="shared" si="44"/>
        <v>14170</v>
      </c>
      <c r="K420" s="22">
        <f t="shared" si="44"/>
        <v>14170</v>
      </c>
      <c r="L420" s="22">
        <f t="shared" si="44"/>
        <v>14170</v>
      </c>
      <c r="M420" s="22">
        <f t="shared" si="44"/>
        <v>14170</v>
      </c>
      <c r="N420" s="22">
        <f t="shared" si="44"/>
        <v>14170</v>
      </c>
      <c r="O420" s="22">
        <f t="shared" si="44"/>
        <v>14170</v>
      </c>
      <c r="P420" s="22">
        <f t="shared" si="44"/>
        <v>14170</v>
      </c>
      <c r="Q420" s="22">
        <f t="shared" si="44"/>
        <v>14170</v>
      </c>
      <c r="R420" s="42">
        <f>SUM(Table1[[#This Row],[Oct]:[September]])</f>
        <v>170040</v>
      </c>
      <c r="S420" s="38">
        <f t="shared" si="39"/>
        <v>162947.60896680228</v>
      </c>
      <c r="T420" s="37">
        <f>Table1[[#This Row],[Annual Demand]]/365</f>
        <v>465.86301369863014</v>
      </c>
      <c r="U420" s="37">
        <f>Table1[[#This Row],[Daily Demand]]*Table1[[#This Row],[Lead Time (days)]]</f>
        <v>19566.246575342466</v>
      </c>
      <c r="V420" s="37">
        <f>T420*AB420*SQRT(Table1[[#This Row],[Lead Time (days)]])</f>
        <v>1932.2479313661768</v>
      </c>
      <c r="W420" s="37">
        <f t="shared" si="40"/>
        <v>0.8</v>
      </c>
      <c r="X420" s="37">
        <f>Table1[[#This Row],[Demand during Lead Time]]+NORMSINV(W420)*V420</f>
        <v>21192.467462907582</v>
      </c>
      <c r="Y420" s="43">
        <f t="shared" si="41"/>
        <v>221333.30367637577</v>
      </c>
      <c r="Z420" s="27">
        <v>1.5</v>
      </c>
      <c r="AA420" s="22">
        <v>0.78</v>
      </c>
      <c r="AB420" s="22">
        <v>0.64</v>
      </c>
      <c r="AC420" s="22">
        <v>42</v>
      </c>
    </row>
    <row r="421" spans="1:29" x14ac:dyDescent="0.2">
      <c r="A421" s="25">
        <v>44410.822508830759</v>
      </c>
      <c r="B421" s="26">
        <v>32.725000000000001</v>
      </c>
      <c r="C421" s="26">
        <v>37132.235437825009</v>
      </c>
      <c r="D421" s="26">
        <f>C421/Table1[[#This Row],[Std. Price ($)]]</f>
        <v>1134.6748796890759</v>
      </c>
      <c r="E421" s="22">
        <v>6694</v>
      </c>
      <c r="F421" s="22">
        <f t="shared" si="42"/>
        <v>8032.8</v>
      </c>
      <c r="G421" s="22">
        <f t="shared" si="44"/>
        <v>8032.8</v>
      </c>
      <c r="H421" s="22">
        <f t="shared" si="44"/>
        <v>8032.8</v>
      </c>
      <c r="I421" s="22">
        <f t="shared" si="44"/>
        <v>8032.8</v>
      </c>
      <c r="J421" s="22">
        <f t="shared" si="44"/>
        <v>8032.8</v>
      </c>
      <c r="K421" s="22">
        <f t="shared" si="44"/>
        <v>8032.8</v>
      </c>
      <c r="L421" s="22">
        <f t="shared" si="44"/>
        <v>8032.8</v>
      </c>
      <c r="M421" s="22">
        <f t="shared" si="44"/>
        <v>8032.8</v>
      </c>
      <c r="N421" s="22">
        <f t="shared" si="44"/>
        <v>8032.8</v>
      </c>
      <c r="O421" s="22">
        <f t="shared" si="44"/>
        <v>8032.8</v>
      </c>
      <c r="P421" s="22">
        <f t="shared" si="44"/>
        <v>8032.8</v>
      </c>
      <c r="Q421" s="22">
        <f t="shared" si="44"/>
        <v>8032.8</v>
      </c>
      <c r="R421" s="42">
        <f>SUM(Table1[[#This Row],[Oct]:[September]])</f>
        <v>96393.60000000002</v>
      </c>
      <c r="S421" s="38">
        <f t="shared" si="39"/>
        <v>95258.925120310945</v>
      </c>
      <c r="T421" s="37">
        <f>Table1[[#This Row],[Annual Demand]]/365</f>
        <v>264.09205479452061</v>
      </c>
      <c r="U421" s="37">
        <f>Table1[[#This Row],[Daily Demand]]*Table1[[#This Row],[Lead Time (days)]]</f>
        <v>2905.0126027397268</v>
      </c>
      <c r="V421" s="37">
        <f>T421*AB421*SQRT(Table1[[#This Row],[Lead Time (days)]])</f>
        <v>324.08087467093935</v>
      </c>
      <c r="W421" s="37">
        <f t="shared" si="40"/>
        <v>0.8</v>
      </c>
      <c r="X421" s="37">
        <f>Table1[[#This Row],[Demand during Lead Time]]+NORMSINV(W421)*V421</f>
        <v>3177.7659482576719</v>
      </c>
      <c r="Y421" s="43">
        <f t="shared" si="41"/>
        <v>103992.39065673231</v>
      </c>
      <c r="Z421" s="27">
        <v>0.2</v>
      </c>
      <c r="AA421" s="22">
        <v>1</v>
      </c>
      <c r="AB421" s="22">
        <v>0.37</v>
      </c>
      <c r="AC421" s="22">
        <v>11</v>
      </c>
    </row>
    <row r="422" spans="1:29" x14ac:dyDescent="0.2">
      <c r="A422" s="25">
        <v>1365.0391036973851</v>
      </c>
      <c r="B422" s="26">
        <v>11.863390000000001</v>
      </c>
      <c r="C422" s="26">
        <v>31962.012112562406</v>
      </c>
      <c r="D422" s="26">
        <f>C422/Table1[[#This Row],[Std. Price ($)]]</f>
        <v>2694.1719114487851</v>
      </c>
      <c r="E422" s="22">
        <v>6282</v>
      </c>
      <c r="F422" s="22">
        <f t="shared" si="42"/>
        <v>7538.4</v>
      </c>
      <c r="G422" s="22">
        <f t="shared" si="44"/>
        <v>7538.4</v>
      </c>
      <c r="H422" s="22">
        <f t="shared" si="44"/>
        <v>7538.4</v>
      </c>
      <c r="I422" s="22">
        <f t="shared" si="44"/>
        <v>7538.4</v>
      </c>
      <c r="J422" s="22">
        <f t="shared" si="44"/>
        <v>7538.4</v>
      </c>
      <c r="K422" s="22">
        <f t="shared" si="44"/>
        <v>7538.4</v>
      </c>
      <c r="L422" s="22">
        <f t="shared" si="44"/>
        <v>7538.4</v>
      </c>
      <c r="M422" s="22">
        <f t="shared" si="44"/>
        <v>7538.4</v>
      </c>
      <c r="N422" s="22">
        <f t="shared" si="44"/>
        <v>7538.4</v>
      </c>
      <c r="O422" s="22">
        <f t="shared" si="44"/>
        <v>7538.4</v>
      </c>
      <c r="P422" s="22">
        <f t="shared" si="44"/>
        <v>7538.4</v>
      </c>
      <c r="Q422" s="22">
        <f t="shared" si="44"/>
        <v>7538.4</v>
      </c>
      <c r="R422" s="42">
        <f>SUM(Table1[[#This Row],[Oct]:[September]])</f>
        <v>90460.799999999988</v>
      </c>
      <c r="S422" s="38">
        <f t="shared" si="39"/>
        <v>87766.62808855121</v>
      </c>
      <c r="T422" s="37">
        <f>Table1[[#This Row],[Annual Demand]]/365</f>
        <v>247.83780821917804</v>
      </c>
      <c r="U422" s="37">
        <f>Table1[[#This Row],[Daily Demand]]*Table1[[#This Row],[Lead Time (days)]]</f>
        <v>11152.701369863013</v>
      </c>
      <c r="V422" s="37">
        <f>T422*AB422*SQRT(Table1[[#This Row],[Lead Time (days)]])</f>
        <v>266.00744955486635</v>
      </c>
      <c r="W422" s="37">
        <f t="shared" si="40"/>
        <v>0.8</v>
      </c>
      <c r="X422" s="37">
        <f>Table1[[#This Row],[Demand during Lead Time]]+NORMSINV(W422)*V422</f>
        <v>11376.578887696964</v>
      </c>
      <c r="Y422" s="43">
        <f t="shared" si="41"/>
        <v>134964.7922105153</v>
      </c>
      <c r="Z422" s="27">
        <v>0.2</v>
      </c>
      <c r="AA422" s="22">
        <v>1</v>
      </c>
      <c r="AB422" s="22">
        <v>0.16</v>
      </c>
      <c r="AC422" s="22">
        <v>45</v>
      </c>
    </row>
    <row r="423" spans="1:29" x14ac:dyDescent="0.2">
      <c r="A423" s="25">
        <v>33414.021941189065</v>
      </c>
      <c r="B423" s="26">
        <v>8.7214600000000004</v>
      </c>
      <c r="C423" s="26">
        <v>22841.055243067603</v>
      </c>
      <c r="D423" s="26">
        <f>C423/Table1[[#This Row],[Std. Price ($)]]</f>
        <v>2618.9485754756201</v>
      </c>
      <c r="E423" s="22">
        <v>5732</v>
      </c>
      <c r="F423" s="22">
        <f t="shared" si="42"/>
        <v>3439.2</v>
      </c>
      <c r="G423" s="22">
        <f t="shared" si="44"/>
        <v>3439.2</v>
      </c>
      <c r="H423" s="22">
        <f t="shared" si="44"/>
        <v>3439.2</v>
      </c>
      <c r="I423" s="22">
        <f t="shared" si="44"/>
        <v>3439.2</v>
      </c>
      <c r="J423" s="22">
        <f t="shared" si="44"/>
        <v>3439.2</v>
      </c>
      <c r="K423" s="22">
        <f t="shared" si="44"/>
        <v>3439.2</v>
      </c>
      <c r="L423" s="22">
        <f t="shared" si="44"/>
        <v>3439.2</v>
      </c>
      <c r="M423" s="22">
        <f t="shared" si="44"/>
        <v>3439.2</v>
      </c>
      <c r="N423" s="22">
        <f t="shared" si="44"/>
        <v>3439.2</v>
      </c>
      <c r="O423" s="22">
        <f t="shared" si="44"/>
        <v>3439.2</v>
      </c>
      <c r="P423" s="22">
        <f t="shared" si="44"/>
        <v>3439.2</v>
      </c>
      <c r="Q423" s="22">
        <f t="shared" si="44"/>
        <v>3439.2</v>
      </c>
      <c r="R423" s="42">
        <f>SUM(Table1[[#This Row],[Oct]:[September]])</f>
        <v>41270.399999999994</v>
      </c>
      <c r="S423" s="38">
        <f t="shared" si="39"/>
        <v>38651.451424524377</v>
      </c>
      <c r="T423" s="37">
        <f>Table1[[#This Row],[Annual Demand]]/365</f>
        <v>113.06958904109588</v>
      </c>
      <c r="U423" s="37">
        <f>Table1[[#This Row],[Daily Demand]]*Table1[[#This Row],[Lead Time (days)]]</f>
        <v>3957.4356164383557</v>
      </c>
      <c r="V423" s="37">
        <f>T423*AB423*SQRT(Table1[[#This Row],[Lead Time (days)]])</f>
        <v>147.16431615807005</v>
      </c>
      <c r="W423" s="37">
        <f t="shared" si="40"/>
        <v>0.8</v>
      </c>
      <c r="X423" s="37">
        <f>Table1[[#This Row],[Demand during Lead Time]]+NORMSINV(W423)*V423</f>
        <v>4081.2922297412251</v>
      </c>
      <c r="Y423" s="43">
        <f t="shared" si="41"/>
        <v>35594.826929998904</v>
      </c>
      <c r="Z423" s="27">
        <v>-0.4</v>
      </c>
      <c r="AA423" s="22">
        <v>1</v>
      </c>
      <c r="AB423" s="22">
        <v>0.22</v>
      </c>
      <c r="AC423" s="22">
        <v>35</v>
      </c>
    </row>
    <row r="424" spans="1:29" x14ac:dyDescent="0.2">
      <c r="A424" s="25">
        <v>46788.206413316191</v>
      </c>
      <c r="B424" s="26">
        <v>7.219850000000001</v>
      </c>
      <c r="C424" s="26">
        <v>21457.442314459804</v>
      </c>
      <c r="D424" s="26">
        <f>C424/Table1[[#This Row],[Std. Price ($)]]</f>
        <v>2972.0066641910566</v>
      </c>
      <c r="E424" s="22">
        <v>7058</v>
      </c>
      <c r="F424" s="22">
        <f t="shared" si="42"/>
        <v>4234.7999999999993</v>
      </c>
      <c r="G424" s="22">
        <f t="shared" si="44"/>
        <v>4234.7999999999993</v>
      </c>
      <c r="H424" s="22">
        <f t="shared" si="44"/>
        <v>4234.7999999999993</v>
      </c>
      <c r="I424" s="22">
        <f t="shared" si="44"/>
        <v>4234.7999999999993</v>
      </c>
      <c r="J424" s="22">
        <f t="shared" si="44"/>
        <v>4234.7999999999993</v>
      </c>
      <c r="K424" s="22">
        <f t="shared" si="44"/>
        <v>4234.7999999999993</v>
      </c>
      <c r="L424" s="22">
        <f t="shared" si="44"/>
        <v>4234.7999999999993</v>
      </c>
      <c r="M424" s="22">
        <f t="shared" si="44"/>
        <v>4234.7999999999993</v>
      </c>
      <c r="N424" s="22">
        <f t="shared" si="44"/>
        <v>4234.7999999999993</v>
      </c>
      <c r="O424" s="22">
        <f t="shared" si="44"/>
        <v>4234.7999999999993</v>
      </c>
      <c r="P424" s="22">
        <f t="shared" si="44"/>
        <v>4234.7999999999993</v>
      </c>
      <c r="Q424" s="22">
        <f t="shared" si="44"/>
        <v>4234.7999999999993</v>
      </c>
      <c r="R424" s="42">
        <f>SUM(Table1[[#This Row],[Oct]:[September]])</f>
        <v>50817.600000000006</v>
      </c>
      <c r="S424" s="38">
        <f t="shared" si="39"/>
        <v>47845.593335808946</v>
      </c>
      <c r="T424" s="37">
        <f>Table1[[#This Row],[Annual Demand]]/365</f>
        <v>139.22630136986302</v>
      </c>
      <c r="U424" s="37">
        <f>Table1[[#This Row],[Daily Demand]]*Table1[[#This Row],[Lead Time (days)]]</f>
        <v>1670.7156164383564</v>
      </c>
      <c r="V424" s="37">
        <f>T424*AB424*SQRT(Table1[[#This Row],[Lead Time (days)]])</f>
        <v>371.36642269264865</v>
      </c>
      <c r="W424" s="37">
        <f t="shared" si="40"/>
        <v>0.8</v>
      </c>
      <c r="X424" s="37">
        <f>Table1[[#This Row],[Demand during Lead Time]]+NORMSINV(W424)*V424</f>
        <v>1983.2654832125038</v>
      </c>
      <c r="Y424" s="43">
        <f t="shared" si="41"/>
        <v>14318.879298971797</v>
      </c>
      <c r="Z424" s="27">
        <v>-0.4</v>
      </c>
      <c r="AA424" s="22">
        <v>1</v>
      </c>
      <c r="AB424" s="22">
        <v>0.77</v>
      </c>
      <c r="AC424" s="22">
        <v>12</v>
      </c>
    </row>
    <row r="425" spans="1:29" x14ac:dyDescent="0.2">
      <c r="A425" s="25">
        <v>87706.612210427411</v>
      </c>
      <c r="B425" s="26">
        <v>7.1830000000000007</v>
      </c>
      <c r="C425" s="26">
        <v>14235.726150624003</v>
      </c>
      <c r="D425" s="26">
        <f>C425/Table1[[#This Row],[Std. Price ($)]]</f>
        <v>1981.8635877243494</v>
      </c>
      <c r="E425" s="22">
        <v>7608</v>
      </c>
      <c r="F425" s="22">
        <f t="shared" si="42"/>
        <v>6086.4</v>
      </c>
      <c r="G425" s="22">
        <f t="shared" si="44"/>
        <v>6086.4</v>
      </c>
      <c r="H425" s="22">
        <f t="shared" si="44"/>
        <v>6086.4</v>
      </c>
      <c r="I425" s="22">
        <f t="shared" si="44"/>
        <v>6086.4</v>
      </c>
      <c r="J425" s="22">
        <f t="shared" si="44"/>
        <v>6086.4</v>
      </c>
      <c r="K425" s="22">
        <f t="shared" si="44"/>
        <v>6086.4</v>
      </c>
      <c r="L425" s="22">
        <f t="shared" si="44"/>
        <v>6086.4</v>
      </c>
      <c r="M425" s="22">
        <f t="shared" si="44"/>
        <v>6086.4</v>
      </c>
      <c r="N425" s="22">
        <f t="shared" si="44"/>
        <v>6086.4</v>
      </c>
      <c r="O425" s="22">
        <f t="shared" si="44"/>
        <v>6086.4</v>
      </c>
      <c r="P425" s="22">
        <f t="shared" si="44"/>
        <v>6086.4</v>
      </c>
      <c r="Q425" s="22">
        <f t="shared" si="44"/>
        <v>6086.4</v>
      </c>
      <c r="R425" s="42">
        <f>SUM(Table1[[#This Row],[Oct]:[September]])</f>
        <v>73036.800000000003</v>
      </c>
      <c r="S425" s="38">
        <f t="shared" si="39"/>
        <v>71054.936412275652</v>
      </c>
      <c r="T425" s="37">
        <f>Table1[[#This Row],[Annual Demand]]/365</f>
        <v>200.10082191780822</v>
      </c>
      <c r="U425" s="37">
        <f>Table1[[#This Row],[Daily Demand]]*Table1[[#This Row],[Lead Time (days)]]</f>
        <v>2401.2098630136989</v>
      </c>
      <c r="V425" s="37">
        <f>T425*AB425*SQRT(Table1[[#This Row],[Lead Time (days)]])</f>
        <v>291.13122376626609</v>
      </c>
      <c r="W425" s="37">
        <f t="shared" si="40"/>
        <v>0.8</v>
      </c>
      <c r="X425" s="37">
        <f>Table1[[#This Row],[Demand during Lead Time]]+NORMSINV(W425)*V425</f>
        <v>2646.2320826914561</v>
      </c>
      <c r="Y425" s="43">
        <f t="shared" si="41"/>
        <v>19007.88504997273</v>
      </c>
      <c r="Z425" s="27">
        <v>-0.2</v>
      </c>
      <c r="AA425" s="22">
        <v>1</v>
      </c>
      <c r="AB425" s="22">
        <v>0.42</v>
      </c>
      <c r="AC425" s="22">
        <v>12</v>
      </c>
    </row>
    <row r="426" spans="1:29" x14ac:dyDescent="0.2">
      <c r="A426" s="25">
        <v>3557.7864128415017</v>
      </c>
      <c r="B426" s="26">
        <v>22.702680000000001</v>
      </c>
      <c r="C426" s="26">
        <v>13541.0041643976</v>
      </c>
      <c r="D426" s="26">
        <f>C426/Table1[[#This Row],[Std. Price ($)]]</f>
        <v>596.44958940519791</v>
      </c>
      <c r="E426" s="22">
        <v>6606</v>
      </c>
      <c r="F426" s="22">
        <f t="shared" si="42"/>
        <v>2642.4</v>
      </c>
      <c r="G426" s="22">
        <f t="shared" si="44"/>
        <v>2642.4</v>
      </c>
      <c r="H426" s="22">
        <f t="shared" si="44"/>
        <v>2642.4</v>
      </c>
      <c r="I426" s="22">
        <f t="shared" si="44"/>
        <v>2642.4</v>
      </c>
      <c r="J426" s="22">
        <f t="shared" si="44"/>
        <v>2642.4</v>
      </c>
      <c r="K426" s="22">
        <f t="shared" si="44"/>
        <v>2642.4</v>
      </c>
      <c r="L426" s="22">
        <f t="shared" si="44"/>
        <v>2642.4</v>
      </c>
      <c r="M426" s="22">
        <f t="shared" si="44"/>
        <v>2642.4</v>
      </c>
      <c r="N426" s="22">
        <f t="shared" si="44"/>
        <v>2642.4</v>
      </c>
      <c r="O426" s="22">
        <f t="shared" si="44"/>
        <v>2642.4</v>
      </c>
      <c r="P426" s="22">
        <f t="shared" si="44"/>
        <v>2642.4</v>
      </c>
      <c r="Q426" s="22">
        <f t="shared" si="44"/>
        <v>2642.4</v>
      </c>
      <c r="R426" s="42">
        <f>SUM(Table1[[#This Row],[Oct]:[September]])</f>
        <v>31708.800000000007</v>
      </c>
      <c r="S426" s="38">
        <f t="shared" si="39"/>
        <v>31112.350410594809</v>
      </c>
      <c r="T426" s="37">
        <f>Table1[[#This Row],[Annual Demand]]/365</f>
        <v>86.873424657534258</v>
      </c>
      <c r="U426" s="37">
        <f>Table1[[#This Row],[Daily Demand]]*Table1[[#This Row],[Lead Time (days)]]</f>
        <v>1042.4810958904111</v>
      </c>
      <c r="V426" s="37">
        <f>T426*AB426*SQRT(Table1[[#This Row],[Lead Time (days)]])</f>
        <v>45.140755600306868</v>
      </c>
      <c r="W426" s="37">
        <f t="shared" si="40"/>
        <v>0.8</v>
      </c>
      <c r="X426" s="37">
        <f>Table1[[#This Row],[Demand during Lead Time]]+NORMSINV(W426)*V426</f>
        <v>1080.4725143031549</v>
      </c>
      <c r="Y426" s="43">
        <f t="shared" si="41"/>
        <v>24529.62174101995</v>
      </c>
      <c r="Z426" s="27">
        <v>-0.6</v>
      </c>
      <c r="AA426" s="22">
        <v>1</v>
      </c>
      <c r="AB426" s="22">
        <v>0.15</v>
      </c>
      <c r="AC426" s="22">
        <v>12</v>
      </c>
    </row>
    <row r="427" spans="1:29" x14ac:dyDescent="0.2">
      <c r="A427" s="25">
        <v>22916.563863783325</v>
      </c>
      <c r="B427" s="26">
        <v>25.421000000000003</v>
      </c>
      <c r="C427" s="26">
        <v>47239.845505930018</v>
      </c>
      <c r="D427" s="26">
        <f>C427/Table1[[#This Row],[Std. Price ($)]]</f>
        <v>1858.3000474383389</v>
      </c>
      <c r="E427" s="22">
        <v>6986</v>
      </c>
      <c r="F427" s="22">
        <f t="shared" si="42"/>
        <v>10479</v>
      </c>
      <c r="G427" s="22">
        <f t="shared" si="44"/>
        <v>10479</v>
      </c>
      <c r="H427" s="22">
        <f t="shared" si="44"/>
        <v>10479</v>
      </c>
      <c r="I427" s="22">
        <f t="shared" si="44"/>
        <v>10479</v>
      </c>
      <c r="J427" s="22">
        <f t="shared" si="44"/>
        <v>10479</v>
      </c>
      <c r="K427" s="22">
        <f t="shared" si="44"/>
        <v>10479</v>
      </c>
      <c r="L427" s="22">
        <f t="shared" si="44"/>
        <v>10479</v>
      </c>
      <c r="M427" s="22">
        <f t="shared" si="44"/>
        <v>10479</v>
      </c>
      <c r="N427" s="22">
        <f t="shared" si="44"/>
        <v>10479</v>
      </c>
      <c r="O427" s="22">
        <f t="shared" si="44"/>
        <v>10479</v>
      </c>
      <c r="P427" s="22">
        <f t="shared" si="44"/>
        <v>10479</v>
      </c>
      <c r="Q427" s="22">
        <f t="shared" si="44"/>
        <v>10479</v>
      </c>
      <c r="R427" s="42">
        <f>SUM(Table1[[#This Row],[Oct]:[September]])</f>
        <v>125748</v>
      </c>
      <c r="S427" s="38">
        <f t="shared" si="39"/>
        <v>123889.69995256166</v>
      </c>
      <c r="T427" s="37">
        <f>Table1[[#This Row],[Annual Demand]]/365</f>
        <v>344.51506849315069</v>
      </c>
      <c r="U427" s="37">
        <f>Table1[[#This Row],[Daily Demand]]*Table1[[#This Row],[Lead Time (days)]]</f>
        <v>10335.452054794521</v>
      </c>
      <c r="V427" s="37">
        <f>T427*AB427*SQRT(Table1[[#This Row],[Lead Time (days)]])</f>
        <v>358.52748138685831</v>
      </c>
      <c r="W427" s="37">
        <f t="shared" si="40"/>
        <v>0.8</v>
      </c>
      <c r="X427" s="37">
        <f>Table1[[#This Row],[Demand during Lead Time]]+NORMSINV(W427)*V427</f>
        <v>10637.196395949119</v>
      </c>
      <c r="Y427" s="43">
        <f t="shared" si="41"/>
        <v>270408.16958142258</v>
      </c>
      <c r="Z427" s="27">
        <v>0.5</v>
      </c>
      <c r="AA427" s="22">
        <v>1</v>
      </c>
      <c r="AB427" s="22">
        <v>0.19</v>
      </c>
      <c r="AC427" s="22">
        <v>30</v>
      </c>
    </row>
    <row r="428" spans="1:29" x14ac:dyDescent="0.2">
      <c r="A428" s="25">
        <v>84762.585383461919</v>
      </c>
      <c r="B428" s="26">
        <v>5.65191</v>
      </c>
      <c r="C428" s="26">
        <v>43361.777825685887</v>
      </c>
      <c r="D428" s="26">
        <f>C428/Table1[[#This Row],[Std. Price ($)]]</f>
        <v>7672.0573798390078</v>
      </c>
      <c r="E428" s="22">
        <v>6476</v>
      </c>
      <c r="F428" s="22">
        <f t="shared" si="42"/>
        <v>1942.8000000000002</v>
      </c>
      <c r="G428" s="22">
        <f t="shared" si="44"/>
        <v>1942.8000000000002</v>
      </c>
      <c r="H428" s="22">
        <f t="shared" si="44"/>
        <v>1942.8000000000002</v>
      </c>
      <c r="I428" s="22">
        <f t="shared" si="44"/>
        <v>1942.8000000000002</v>
      </c>
      <c r="J428" s="22">
        <f t="shared" si="44"/>
        <v>1942.8000000000002</v>
      </c>
      <c r="K428" s="22">
        <f t="shared" si="44"/>
        <v>1942.8000000000002</v>
      </c>
      <c r="L428" s="22">
        <f t="shared" si="44"/>
        <v>1942.8000000000002</v>
      </c>
      <c r="M428" s="22">
        <f t="shared" si="44"/>
        <v>1942.8000000000002</v>
      </c>
      <c r="N428" s="22">
        <f t="shared" si="44"/>
        <v>1942.8000000000002</v>
      </c>
      <c r="O428" s="22">
        <f t="shared" si="44"/>
        <v>1942.8000000000002</v>
      </c>
      <c r="P428" s="22">
        <f t="shared" si="44"/>
        <v>1942.8000000000002</v>
      </c>
      <c r="Q428" s="22">
        <f t="shared" si="44"/>
        <v>1942.8000000000002</v>
      </c>
      <c r="R428" s="42">
        <f>SUM(Table1[[#This Row],[Oct]:[September]])</f>
        <v>23313.599999999995</v>
      </c>
      <c r="S428" s="38">
        <f t="shared" si="39"/>
        <v>15641.542620160988</v>
      </c>
      <c r="T428" s="37">
        <f>Table1[[#This Row],[Annual Demand]]/365</f>
        <v>63.872876712328754</v>
      </c>
      <c r="U428" s="37">
        <f>Table1[[#This Row],[Daily Demand]]*Table1[[#This Row],[Lead Time (days)]]</f>
        <v>3257.5167123287665</v>
      </c>
      <c r="V428" s="37">
        <f>T428*AB428*SQRT(Table1[[#This Row],[Lead Time (days)]])</f>
        <v>191.58030257781959</v>
      </c>
      <c r="W428" s="37">
        <f t="shared" si="40"/>
        <v>0.8</v>
      </c>
      <c r="X428" s="37">
        <f>Table1[[#This Row],[Demand during Lead Time]]+NORMSINV(W428)*V428</f>
        <v>3418.7547629125834</v>
      </c>
      <c r="Y428" s="43">
        <f t="shared" si="41"/>
        <v>19322.494232053257</v>
      </c>
      <c r="Z428" s="27">
        <v>-0.7</v>
      </c>
      <c r="AA428" s="22">
        <v>1</v>
      </c>
      <c r="AB428" s="22">
        <v>0.42</v>
      </c>
      <c r="AC428" s="22">
        <v>51</v>
      </c>
    </row>
    <row r="429" spans="1:29" x14ac:dyDescent="0.2">
      <c r="A429" s="25">
        <v>69878.710858911843</v>
      </c>
      <c r="B429" s="26">
        <v>7.1830000000000007</v>
      </c>
      <c r="C429" s="26">
        <v>81314.606125144375</v>
      </c>
      <c r="D429" s="26">
        <f>C429/Table1[[#This Row],[Std. Price ($)]]</f>
        <v>11320.424074223078</v>
      </c>
      <c r="E429" s="22">
        <v>6338</v>
      </c>
      <c r="F429" s="22">
        <f t="shared" si="42"/>
        <v>7605.6</v>
      </c>
      <c r="G429" s="22">
        <f t="shared" si="44"/>
        <v>7605.6</v>
      </c>
      <c r="H429" s="22">
        <f t="shared" si="44"/>
        <v>7605.6</v>
      </c>
      <c r="I429" s="22">
        <f t="shared" si="44"/>
        <v>7605.6</v>
      </c>
      <c r="J429" s="22">
        <f t="shared" si="44"/>
        <v>7605.6</v>
      </c>
      <c r="K429" s="22">
        <f t="shared" si="44"/>
        <v>7605.6</v>
      </c>
      <c r="L429" s="22">
        <f t="shared" si="44"/>
        <v>7605.6</v>
      </c>
      <c r="M429" s="22">
        <f t="shared" si="44"/>
        <v>7605.6</v>
      </c>
      <c r="N429" s="22">
        <f t="shared" si="44"/>
        <v>7605.6</v>
      </c>
      <c r="O429" s="22">
        <f t="shared" si="44"/>
        <v>7605.6</v>
      </c>
      <c r="P429" s="22">
        <f t="shared" si="44"/>
        <v>7605.6</v>
      </c>
      <c r="Q429" s="22">
        <f t="shared" si="44"/>
        <v>7605.6</v>
      </c>
      <c r="R429" s="42">
        <f>SUM(Table1[[#This Row],[Oct]:[September]])</f>
        <v>91267.200000000012</v>
      </c>
      <c r="S429" s="38">
        <f t="shared" si="39"/>
        <v>79946.775925776936</v>
      </c>
      <c r="T429" s="37">
        <f>Table1[[#This Row],[Annual Demand]]/365</f>
        <v>250.04712328767127</v>
      </c>
      <c r="U429" s="37">
        <f>Table1[[#This Row],[Daily Demand]]*Table1[[#This Row],[Lead Time (days)]]</f>
        <v>17753.345753424659</v>
      </c>
      <c r="V429" s="37">
        <f>T429*AB429*SQRT(Table1[[#This Row],[Lead Time (days)]])</f>
        <v>1074.5366006986444</v>
      </c>
      <c r="W429" s="37">
        <f t="shared" si="40"/>
        <v>0.8</v>
      </c>
      <c r="X429" s="37">
        <f>Table1[[#This Row],[Demand during Lead Time]]+NORMSINV(W429)*V429</f>
        <v>18657.698572823898</v>
      </c>
      <c r="Y429" s="43">
        <f t="shared" si="41"/>
        <v>134018.24884859408</v>
      </c>
      <c r="Z429" s="27">
        <v>0.2</v>
      </c>
      <c r="AA429" s="22">
        <v>1</v>
      </c>
      <c r="AB429" s="22">
        <v>0.51</v>
      </c>
      <c r="AC429" s="22">
        <v>71</v>
      </c>
    </row>
    <row r="430" spans="1:29" x14ac:dyDescent="0.2">
      <c r="A430" s="25">
        <v>26341.184010306752</v>
      </c>
      <c r="B430" s="26">
        <v>7.1830000000000007</v>
      </c>
      <c r="C430" s="26">
        <v>25751.255108674341</v>
      </c>
      <c r="D430" s="26">
        <f>C430/Table1[[#This Row],[Std. Price ($)]]</f>
        <v>3585.0278586488012</v>
      </c>
      <c r="E430" s="22">
        <v>6598</v>
      </c>
      <c r="F430" s="22">
        <f t="shared" si="42"/>
        <v>2639.2000000000003</v>
      </c>
      <c r="G430" s="22">
        <f t="shared" si="44"/>
        <v>2639.2000000000003</v>
      </c>
      <c r="H430" s="22">
        <f t="shared" si="44"/>
        <v>2639.2000000000003</v>
      </c>
      <c r="I430" s="22">
        <f t="shared" si="44"/>
        <v>2639.2000000000003</v>
      </c>
      <c r="J430" s="22">
        <f t="shared" si="44"/>
        <v>2639.2000000000003</v>
      </c>
      <c r="K430" s="22">
        <f t="shared" si="44"/>
        <v>2639.2000000000003</v>
      </c>
      <c r="L430" s="22">
        <f t="shared" si="44"/>
        <v>2639.2000000000003</v>
      </c>
      <c r="M430" s="22">
        <f t="shared" si="44"/>
        <v>2639.2000000000003</v>
      </c>
      <c r="N430" s="22">
        <f t="shared" si="44"/>
        <v>2639.2000000000003</v>
      </c>
      <c r="O430" s="22">
        <f t="shared" si="44"/>
        <v>2639.2000000000003</v>
      </c>
      <c r="P430" s="22">
        <f t="shared" si="44"/>
        <v>2639.2000000000003</v>
      </c>
      <c r="Q430" s="22">
        <f t="shared" si="44"/>
        <v>2639.2000000000003</v>
      </c>
      <c r="R430" s="42">
        <f>SUM(Table1[[#This Row],[Oct]:[September]])</f>
        <v>31670.400000000005</v>
      </c>
      <c r="S430" s="38">
        <f t="shared" si="39"/>
        <v>28085.372141351203</v>
      </c>
      <c r="T430" s="37">
        <f>Table1[[#This Row],[Annual Demand]]/365</f>
        <v>86.768219178082205</v>
      </c>
      <c r="U430" s="37">
        <f>Table1[[#This Row],[Daily Demand]]*Table1[[#This Row],[Lead Time (days)]]</f>
        <v>1995.6690410958906</v>
      </c>
      <c r="V430" s="37">
        <f>T430*AB430*SQRT(Table1[[#This Row],[Lead Time (days)]])</f>
        <v>195.57910755529832</v>
      </c>
      <c r="W430" s="37">
        <f t="shared" si="40"/>
        <v>0.8</v>
      </c>
      <c r="X430" s="37">
        <f>Table1[[#This Row],[Demand during Lead Time]]+NORMSINV(W430)*V430</f>
        <v>2160.2725708576704</v>
      </c>
      <c r="Y430" s="43">
        <f t="shared" si="41"/>
        <v>15517.237876470648</v>
      </c>
      <c r="Z430" s="27">
        <v>-0.6</v>
      </c>
      <c r="AA430" s="22">
        <v>1</v>
      </c>
      <c r="AB430" s="22">
        <v>0.47</v>
      </c>
      <c r="AC430" s="22">
        <v>23</v>
      </c>
    </row>
    <row r="431" spans="1:29" x14ac:dyDescent="0.2">
      <c r="A431" s="25">
        <v>2333.2476955416628</v>
      </c>
      <c r="B431" s="26">
        <v>7.059800000000001</v>
      </c>
      <c r="C431" s="26">
        <v>52711.618293770225</v>
      </c>
      <c r="D431" s="26">
        <f>C431/Table1[[#This Row],[Std. Price ($)]]</f>
        <v>7466.4463998654664</v>
      </c>
      <c r="E431" s="22">
        <v>6776</v>
      </c>
      <c r="F431" s="22">
        <f t="shared" si="42"/>
        <v>10164</v>
      </c>
      <c r="G431" s="22">
        <f t="shared" si="44"/>
        <v>10164</v>
      </c>
      <c r="H431" s="22">
        <f t="shared" si="44"/>
        <v>10164</v>
      </c>
      <c r="I431" s="22">
        <f t="shared" si="44"/>
        <v>10164</v>
      </c>
      <c r="J431" s="22">
        <f t="shared" si="44"/>
        <v>10164</v>
      </c>
      <c r="K431" s="22">
        <f t="shared" si="44"/>
        <v>10164</v>
      </c>
      <c r="L431" s="22">
        <f t="shared" si="44"/>
        <v>10164</v>
      </c>
      <c r="M431" s="22">
        <f t="shared" si="44"/>
        <v>10164</v>
      </c>
      <c r="N431" s="22">
        <f t="shared" si="44"/>
        <v>10164</v>
      </c>
      <c r="O431" s="22">
        <f t="shared" si="44"/>
        <v>10164</v>
      </c>
      <c r="P431" s="22">
        <f t="shared" si="44"/>
        <v>10164</v>
      </c>
      <c r="Q431" s="22">
        <f t="shared" si="44"/>
        <v>10164</v>
      </c>
      <c r="R431" s="42">
        <f>SUM(Table1[[#This Row],[Oct]:[September]])</f>
        <v>121968</v>
      </c>
      <c r="S431" s="38">
        <f t="shared" si="39"/>
        <v>114501.55360013453</v>
      </c>
      <c r="T431" s="37">
        <f>Table1[[#This Row],[Annual Demand]]/365</f>
        <v>334.15890410958906</v>
      </c>
      <c r="U431" s="37">
        <f>Table1[[#This Row],[Daily Demand]]*Table1[[#This Row],[Lead Time (days)]]</f>
        <v>14702.991780821918</v>
      </c>
      <c r="V431" s="37">
        <f>T431*AB431*SQRT(Table1[[#This Row],[Lead Time (days)]])</f>
        <v>1086.1141111820989</v>
      </c>
      <c r="W431" s="37">
        <f t="shared" si="40"/>
        <v>0.8</v>
      </c>
      <c r="X431" s="37">
        <f>Table1[[#This Row],[Demand during Lead Time]]+NORMSINV(W431)*V431</f>
        <v>15617.088478875947</v>
      </c>
      <c r="Y431" s="43">
        <f t="shared" si="41"/>
        <v>110253.52124316842</v>
      </c>
      <c r="Z431" s="27">
        <v>0.5</v>
      </c>
      <c r="AA431" s="22">
        <v>0.88</v>
      </c>
      <c r="AB431" s="22">
        <v>0.49</v>
      </c>
      <c r="AC431" s="22">
        <v>44</v>
      </c>
    </row>
    <row r="432" spans="1:29" x14ac:dyDescent="0.2">
      <c r="A432" s="25">
        <v>28063.980041946445</v>
      </c>
      <c r="B432" s="26">
        <v>7.1192000000000011</v>
      </c>
      <c r="C432" s="26">
        <v>70972.288950147224</v>
      </c>
      <c r="D432" s="26">
        <f>C432/Table1[[#This Row],[Std. Price ($)]]</f>
        <v>9969.1382388677393</v>
      </c>
      <c r="E432" s="22">
        <v>10138</v>
      </c>
      <c r="F432" s="22">
        <f t="shared" si="42"/>
        <v>15207</v>
      </c>
      <c r="G432" s="22">
        <f t="shared" si="44"/>
        <v>15207</v>
      </c>
      <c r="H432" s="22">
        <f t="shared" si="44"/>
        <v>15207</v>
      </c>
      <c r="I432" s="22">
        <f t="shared" si="44"/>
        <v>15207</v>
      </c>
      <c r="J432" s="22">
        <f t="shared" si="44"/>
        <v>15207</v>
      </c>
      <c r="K432" s="22">
        <f t="shared" si="44"/>
        <v>15207</v>
      </c>
      <c r="L432" s="22">
        <f t="shared" si="44"/>
        <v>15207</v>
      </c>
      <c r="M432" s="22">
        <f t="shared" si="44"/>
        <v>15207</v>
      </c>
      <c r="N432" s="22">
        <f t="shared" si="44"/>
        <v>15207</v>
      </c>
      <c r="O432" s="22">
        <f t="shared" si="44"/>
        <v>15207</v>
      </c>
      <c r="P432" s="22">
        <f t="shared" si="44"/>
        <v>15207</v>
      </c>
      <c r="Q432" s="22">
        <f t="shared" si="44"/>
        <v>15207</v>
      </c>
      <c r="R432" s="42">
        <f>SUM(Table1[[#This Row],[Oct]:[September]])</f>
        <v>182484</v>
      </c>
      <c r="S432" s="38">
        <f t="shared" si="39"/>
        <v>172514.86176113226</v>
      </c>
      <c r="T432" s="37">
        <f>Table1[[#This Row],[Annual Demand]]/365</f>
        <v>499.95616438356166</v>
      </c>
      <c r="U432" s="37">
        <f>Table1[[#This Row],[Daily Demand]]*Table1[[#This Row],[Lead Time (days)]]</f>
        <v>15498.641095890411</v>
      </c>
      <c r="V432" s="37">
        <f>T432*AB432*SQRT(Table1[[#This Row],[Lead Time (days)]])</f>
        <v>1892.8739182217482</v>
      </c>
      <c r="W432" s="37">
        <f t="shared" si="40"/>
        <v>0.8</v>
      </c>
      <c r="X432" s="37">
        <f>Table1[[#This Row],[Demand during Lead Time]]+NORMSINV(W432)*V432</f>
        <v>17091.723977942194</v>
      </c>
      <c r="Y432" s="43">
        <f t="shared" si="41"/>
        <v>121679.40134376609</v>
      </c>
      <c r="Z432" s="27">
        <v>0.5</v>
      </c>
      <c r="AA432" s="22">
        <v>1</v>
      </c>
      <c r="AB432" s="22">
        <v>0.68</v>
      </c>
      <c r="AC432" s="22">
        <v>31</v>
      </c>
    </row>
    <row r="433" spans="1:29" x14ac:dyDescent="0.2">
      <c r="A433" s="25">
        <v>49404.041876751668</v>
      </c>
      <c r="B433" s="26">
        <v>22.228360000000002</v>
      </c>
      <c r="C433" s="26">
        <v>130444.89507738379</v>
      </c>
      <c r="D433" s="26">
        <f>C433/Table1[[#This Row],[Std. Price ($)]]</f>
        <v>5868.3994265606534</v>
      </c>
      <c r="E433" s="22">
        <v>9766</v>
      </c>
      <c r="F433" s="22">
        <f t="shared" si="42"/>
        <v>21485.199999999997</v>
      </c>
      <c r="G433" s="22">
        <f t="shared" si="44"/>
        <v>21485.199999999997</v>
      </c>
      <c r="H433" s="22">
        <f t="shared" si="44"/>
        <v>21485.199999999997</v>
      </c>
      <c r="I433" s="22">
        <f t="shared" si="44"/>
        <v>21485.199999999997</v>
      </c>
      <c r="J433" s="22">
        <f t="shared" si="44"/>
        <v>21485.199999999997</v>
      </c>
      <c r="K433" s="22">
        <f t="shared" si="44"/>
        <v>21485.199999999997</v>
      </c>
      <c r="L433" s="22">
        <f t="shared" si="44"/>
        <v>21485.199999999997</v>
      </c>
      <c r="M433" s="22">
        <f t="shared" si="44"/>
        <v>21485.199999999997</v>
      </c>
      <c r="N433" s="22">
        <f t="shared" si="44"/>
        <v>21485.199999999997</v>
      </c>
      <c r="O433" s="22">
        <f t="shared" si="44"/>
        <v>21485.199999999997</v>
      </c>
      <c r="P433" s="22">
        <f t="shared" si="44"/>
        <v>21485.199999999997</v>
      </c>
      <c r="Q433" s="22">
        <f t="shared" si="44"/>
        <v>21485.199999999997</v>
      </c>
      <c r="R433" s="42">
        <f>SUM(Table1[[#This Row],[Oct]:[September]])</f>
        <v>257822.40000000002</v>
      </c>
      <c r="S433" s="38">
        <f t="shared" si="39"/>
        <v>251954.00057343938</v>
      </c>
      <c r="T433" s="37">
        <f>Table1[[#This Row],[Annual Demand]]/365</f>
        <v>706.36273972602748</v>
      </c>
      <c r="U433" s="37">
        <f>Table1[[#This Row],[Daily Demand]]*Table1[[#This Row],[Lead Time (days)]]</f>
        <v>21190.882191780824</v>
      </c>
      <c r="V433" s="37">
        <f>T433*AB433*SQRT(Table1[[#This Row],[Lead Time (days)]])</f>
        <v>1779.6977091138406</v>
      </c>
      <c r="W433" s="37">
        <f t="shared" si="40"/>
        <v>0.8</v>
      </c>
      <c r="X433" s="37">
        <f>Table1[[#This Row],[Demand during Lead Time]]+NORMSINV(W433)*V433</f>
        <v>22688.713573112105</v>
      </c>
      <c r="Y433" s="43">
        <f t="shared" si="41"/>
        <v>504332.89324002224</v>
      </c>
      <c r="Z433" s="27">
        <v>1.2</v>
      </c>
      <c r="AA433" s="22">
        <v>0.88</v>
      </c>
      <c r="AB433" s="22">
        <v>0.46</v>
      </c>
      <c r="AC433" s="22">
        <v>30</v>
      </c>
    </row>
    <row r="434" spans="1:29" x14ac:dyDescent="0.2">
      <c r="A434" s="25">
        <v>72433.885952837649</v>
      </c>
      <c r="B434" s="26">
        <v>9.4101700000000008</v>
      </c>
      <c r="C434" s="26">
        <v>40204.01998763701</v>
      </c>
      <c r="D434" s="26">
        <f>C434/Table1[[#This Row],[Std. Price ($)]]</f>
        <v>4272.4010286357216</v>
      </c>
      <c r="E434" s="22">
        <v>8328</v>
      </c>
      <c r="F434" s="22">
        <f t="shared" si="42"/>
        <v>11659.2</v>
      </c>
      <c r="G434" s="22">
        <f t="shared" si="44"/>
        <v>11659.2</v>
      </c>
      <c r="H434" s="22">
        <f t="shared" si="44"/>
        <v>11659.2</v>
      </c>
      <c r="I434" s="22">
        <f t="shared" si="44"/>
        <v>11659.2</v>
      </c>
      <c r="J434" s="22">
        <f t="shared" si="44"/>
        <v>11659.2</v>
      </c>
      <c r="K434" s="22">
        <f t="shared" si="44"/>
        <v>11659.2</v>
      </c>
      <c r="L434" s="22">
        <f t="shared" si="44"/>
        <v>11659.2</v>
      </c>
      <c r="M434" s="22">
        <f t="shared" si="44"/>
        <v>11659.2</v>
      </c>
      <c r="N434" s="22">
        <f t="shared" si="44"/>
        <v>11659.2</v>
      </c>
      <c r="O434" s="22">
        <f t="shared" si="44"/>
        <v>11659.2</v>
      </c>
      <c r="P434" s="22">
        <f t="shared" si="44"/>
        <v>11659.2</v>
      </c>
      <c r="Q434" s="22">
        <f t="shared" si="44"/>
        <v>11659.2</v>
      </c>
      <c r="R434" s="42">
        <f>SUM(Table1[[#This Row],[Oct]:[September]])</f>
        <v>139910.39999999999</v>
      </c>
      <c r="S434" s="38">
        <f t="shared" si="39"/>
        <v>135637.99897136429</v>
      </c>
      <c r="T434" s="37">
        <f>Table1[[#This Row],[Annual Demand]]/365</f>
        <v>383.31616438356161</v>
      </c>
      <c r="U434" s="37">
        <f>Table1[[#This Row],[Daily Demand]]*Table1[[#This Row],[Lead Time (days)]]</f>
        <v>14182.69808219178</v>
      </c>
      <c r="V434" s="37">
        <f>T434*AB434*SQRT(Table1[[#This Row],[Lead Time (days)]])</f>
        <v>582.90530049249037</v>
      </c>
      <c r="W434" s="37">
        <f t="shared" si="40"/>
        <v>0.8</v>
      </c>
      <c r="X434" s="37">
        <f>Table1[[#This Row],[Demand during Lead Time]]+NORMSINV(W434)*V434</f>
        <v>14673.283560248461</v>
      </c>
      <c r="Y434" s="43">
        <f t="shared" si="41"/>
        <v>138078.09276014328</v>
      </c>
      <c r="Z434" s="27">
        <v>0.4</v>
      </c>
      <c r="AA434" s="22">
        <v>1</v>
      </c>
      <c r="AB434" s="22">
        <v>0.25</v>
      </c>
      <c r="AC434" s="22">
        <v>37</v>
      </c>
    </row>
    <row r="435" spans="1:29" x14ac:dyDescent="0.2">
      <c r="A435" s="25">
        <v>34319.525547336685</v>
      </c>
      <c r="B435" s="26">
        <v>7.4176299999999999</v>
      </c>
      <c r="C435" s="26">
        <v>191911.52583494791</v>
      </c>
      <c r="D435" s="26">
        <f>C435/Table1[[#This Row],[Std. Price ($)]]</f>
        <v>25872.350849927527</v>
      </c>
      <c r="E435" s="22">
        <v>24882</v>
      </c>
      <c r="F435" s="22">
        <f t="shared" si="42"/>
        <v>62205</v>
      </c>
      <c r="G435" s="22">
        <f t="shared" si="44"/>
        <v>62205</v>
      </c>
      <c r="H435" s="22">
        <f t="shared" si="44"/>
        <v>62205</v>
      </c>
      <c r="I435" s="22">
        <f t="shared" si="44"/>
        <v>62205</v>
      </c>
      <c r="J435" s="22">
        <f t="shared" si="44"/>
        <v>62205</v>
      </c>
      <c r="K435" s="22">
        <f t="shared" si="44"/>
        <v>62205</v>
      </c>
      <c r="L435" s="22">
        <f t="shared" si="44"/>
        <v>62205</v>
      </c>
      <c r="M435" s="22">
        <f t="shared" si="44"/>
        <v>62205</v>
      </c>
      <c r="N435" s="22">
        <f t="shared" si="44"/>
        <v>62205</v>
      </c>
      <c r="O435" s="22">
        <f t="shared" si="44"/>
        <v>62205</v>
      </c>
      <c r="P435" s="22">
        <f t="shared" si="44"/>
        <v>62205</v>
      </c>
      <c r="Q435" s="22">
        <f t="shared" si="44"/>
        <v>62205</v>
      </c>
      <c r="R435" s="42">
        <f>SUM(Table1[[#This Row],[Oct]:[September]])</f>
        <v>746460</v>
      </c>
      <c r="S435" s="38">
        <f t="shared" si="39"/>
        <v>720587.64915007248</v>
      </c>
      <c r="T435" s="37">
        <f>Table1[[#This Row],[Annual Demand]]/365</f>
        <v>2045.0958904109589</v>
      </c>
      <c r="U435" s="37">
        <f>Table1[[#This Row],[Daily Demand]]*Table1[[#This Row],[Lead Time (days)]]</f>
        <v>134976.32876712328</v>
      </c>
      <c r="V435" s="37">
        <f>T435*AB435*SQRT(Table1[[#This Row],[Lead Time (days)]])</f>
        <v>4153.6093887154511</v>
      </c>
      <c r="W435" s="37">
        <f t="shared" si="40"/>
        <v>0.8</v>
      </c>
      <c r="X435" s="37">
        <f>Table1[[#This Row],[Demand during Lead Time]]+NORMSINV(W435)*V435</f>
        <v>138472.09462463402</v>
      </c>
      <c r="Y435" s="43">
        <f t="shared" si="41"/>
        <v>1027134.7632505241</v>
      </c>
      <c r="Z435" s="27">
        <v>1.5</v>
      </c>
      <c r="AA435" s="22">
        <v>0.9</v>
      </c>
      <c r="AB435" s="22">
        <v>0.25</v>
      </c>
      <c r="AC435" s="22">
        <v>66</v>
      </c>
    </row>
    <row r="436" spans="1:29" x14ac:dyDescent="0.2">
      <c r="A436" s="25">
        <v>96256.894291868593</v>
      </c>
      <c r="B436" s="26">
        <v>12.826000000000001</v>
      </c>
      <c r="C436" s="26">
        <v>29591.740959440005</v>
      </c>
      <c r="D436" s="26">
        <f>C436/Table1[[#This Row],[Std. Price ($)]]</f>
        <v>2307.1683267924532</v>
      </c>
      <c r="E436" s="22">
        <v>6872</v>
      </c>
      <c r="F436" s="22">
        <f t="shared" si="42"/>
        <v>8246.4</v>
      </c>
      <c r="G436" s="22">
        <f t="shared" si="44"/>
        <v>8246.4</v>
      </c>
      <c r="H436" s="22">
        <f t="shared" si="44"/>
        <v>8246.4</v>
      </c>
      <c r="I436" s="22">
        <f t="shared" si="44"/>
        <v>8246.4</v>
      </c>
      <c r="J436" s="22">
        <f t="shared" si="44"/>
        <v>8246.4</v>
      </c>
      <c r="K436" s="22">
        <f t="shared" si="44"/>
        <v>8246.4</v>
      </c>
      <c r="L436" s="22">
        <f t="shared" si="44"/>
        <v>8246.4</v>
      </c>
      <c r="M436" s="22">
        <f t="shared" si="44"/>
        <v>8246.4</v>
      </c>
      <c r="N436" s="22">
        <f t="shared" si="44"/>
        <v>8246.4</v>
      </c>
      <c r="O436" s="22">
        <f t="shared" si="44"/>
        <v>8246.4</v>
      </c>
      <c r="P436" s="22">
        <f t="shared" si="44"/>
        <v>8246.4</v>
      </c>
      <c r="Q436" s="22">
        <f t="shared" si="44"/>
        <v>8246.4</v>
      </c>
      <c r="R436" s="42">
        <f>SUM(Table1[[#This Row],[Oct]:[September]])</f>
        <v>98956.799999999974</v>
      </c>
      <c r="S436" s="38">
        <f t="shared" si="39"/>
        <v>96649.631673207521</v>
      </c>
      <c r="T436" s="37">
        <f>Table1[[#This Row],[Annual Demand]]/365</f>
        <v>271.11452054794512</v>
      </c>
      <c r="U436" s="37">
        <f>Table1[[#This Row],[Daily Demand]]*Table1[[#This Row],[Lead Time (days)]]</f>
        <v>8133.4356164383535</v>
      </c>
      <c r="V436" s="37">
        <f>T436*AB436*SQRT(Table1[[#This Row],[Lead Time (days)]])</f>
        <v>311.84063099974554</v>
      </c>
      <c r="W436" s="37">
        <f t="shared" si="40"/>
        <v>0.8</v>
      </c>
      <c r="X436" s="37">
        <f>Table1[[#This Row],[Demand during Lead Time]]+NORMSINV(W436)*V436</f>
        <v>8395.8873129785152</v>
      </c>
      <c r="Y436" s="43">
        <f t="shared" si="41"/>
        <v>107685.65067626243</v>
      </c>
      <c r="Z436" s="27">
        <v>0.2</v>
      </c>
      <c r="AA436" s="22">
        <v>1</v>
      </c>
      <c r="AB436" s="22">
        <v>0.21</v>
      </c>
      <c r="AC436" s="22">
        <v>30</v>
      </c>
    </row>
    <row r="437" spans="1:29" x14ac:dyDescent="0.2">
      <c r="A437" s="25">
        <v>31844.014045876422</v>
      </c>
      <c r="B437" s="26">
        <v>6.104934000000001</v>
      </c>
      <c r="C437" s="26">
        <v>212412.75459105501</v>
      </c>
      <c r="D437" s="26">
        <f>C437/Table1[[#This Row],[Std. Price ($)]]</f>
        <v>34793.620142503583</v>
      </c>
      <c r="E437" s="22">
        <v>16532</v>
      </c>
      <c r="F437" s="22">
        <f t="shared" si="42"/>
        <v>23144.799999999999</v>
      </c>
      <c r="G437" s="22">
        <f t="shared" si="44"/>
        <v>23144.799999999999</v>
      </c>
      <c r="H437" s="22">
        <f t="shared" si="44"/>
        <v>23144.799999999999</v>
      </c>
      <c r="I437" s="22">
        <f t="shared" si="44"/>
        <v>23144.799999999999</v>
      </c>
      <c r="J437" s="22">
        <f t="shared" si="44"/>
        <v>23144.799999999999</v>
      </c>
      <c r="K437" s="22">
        <f t="shared" si="44"/>
        <v>23144.799999999999</v>
      </c>
      <c r="L437" s="22">
        <f t="shared" si="44"/>
        <v>23144.799999999999</v>
      </c>
      <c r="M437" s="22">
        <f t="shared" si="44"/>
        <v>23144.799999999999</v>
      </c>
      <c r="N437" s="22">
        <f t="shared" si="44"/>
        <v>23144.799999999999</v>
      </c>
      <c r="O437" s="22">
        <f t="shared" si="44"/>
        <v>23144.799999999999</v>
      </c>
      <c r="P437" s="22">
        <f t="shared" si="44"/>
        <v>23144.799999999999</v>
      </c>
      <c r="Q437" s="22">
        <f t="shared" si="44"/>
        <v>23144.799999999999</v>
      </c>
      <c r="R437" s="42">
        <f>SUM(Table1[[#This Row],[Oct]:[September]])</f>
        <v>277737.59999999992</v>
      </c>
      <c r="S437" s="38">
        <f t="shared" si="39"/>
        <v>242943.97985749634</v>
      </c>
      <c r="T437" s="37">
        <f>Table1[[#This Row],[Annual Demand]]/365</f>
        <v>760.92493150684913</v>
      </c>
      <c r="U437" s="37">
        <f>Table1[[#This Row],[Daily Demand]]*Table1[[#This Row],[Lead Time (days)]]</f>
        <v>31197.922191780814</v>
      </c>
      <c r="V437" s="37">
        <f>T437*AB437*SQRT(Table1[[#This Row],[Lead Time (days)]])</f>
        <v>5603.1414025682006</v>
      </c>
      <c r="W437" s="37">
        <f t="shared" si="40"/>
        <v>0.8</v>
      </c>
      <c r="X437" s="37">
        <f>Table1[[#This Row],[Demand during Lead Time]]+NORMSINV(W437)*V437</f>
        <v>35913.644970893736</v>
      </c>
      <c r="Y437" s="43">
        <f t="shared" si="41"/>
        <v>219250.4322467382</v>
      </c>
      <c r="Z437" s="27">
        <v>0.4</v>
      </c>
      <c r="AA437" s="22">
        <v>0.8</v>
      </c>
      <c r="AB437" s="22">
        <v>1.1499999999999999</v>
      </c>
      <c r="AC437" s="22">
        <v>41</v>
      </c>
    </row>
    <row r="438" spans="1:29" x14ac:dyDescent="0.2">
      <c r="A438" s="25">
        <v>79482.931094362299</v>
      </c>
      <c r="B438" s="26">
        <v>5.5772200000000005</v>
      </c>
      <c r="C438" s="26">
        <v>21842.353096772564</v>
      </c>
      <c r="D438" s="26">
        <f>C438/Table1[[#This Row],[Std. Price ($)]]</f>
        <v>3916.3513536802498</v>
      </c>
      <c r="E438" s="22">
        <v>7034</v>
      </c>
      <c r="F438" s="22">
        <f t="shared" si="42"/>
        <v>9847.6</v>
      </c>
      <c r="G438" s="22">
        <f t="shared" si="44"/>
        <v>9847.6</v>
      </c>
      <c r="H438" s="22">
        <f t="shared" si="44"/>
        <v>9847.6</v>
      </c>
      <c r="I438" s="22">
        <f t="shared" si="44"/>
        <v>9847.6</v>
      </c>
      <c r="J438" s="22">
        <f t="shared" si="44"/>
        <v>9847.6</v>
      </c>
      <c r="K438" s="22">
        <f t="shared" si="44"/>
        <v>9847.6</v>
      </c>
      <c r="L438" s="22">
        <f t="shared" si="44"/>
        <v>9847.6</v>
      </c>
      <c r="M438" s="22">
        <f t="shared" si="44"/>
        <v>9847.6</v>
      </c>
      <c r="N438" s="22">
        <f t="shared" si="44"/>
        <v>9847.6</v>
      </c>
      <c r="O438" s="22">
        <f t="shared" si="44"/>
        <v>9847.6</v>
      </c>
      <c r="P438" s="22">
        <f t="shared" si="44"/>
        <v>9847.6</v>
      </c>
      <c r="Q438" s="22">
        <f t="shared" si="44"/>
        <v>9847.6</v>
      </c>
      <c r="R438" s="42">
        <f>SUM(Table1[[#This Row],[Oct]:[September]])</f>
        <v>118171.20000000003</v>
      </c>
      <c r="S438" s="38">
        <f t="shared" si="39"/>
        <v>114254.84864631978</v>
      </c>
      <c r="T438" s="37">
        <f>Table1[[#This Row],[Annual Demand]]/365</f>
        <v>323.75671232876721</v>
      </c>
      <c r="U438" s="37">
        <f>Table1[[#This Row],[Daily Demand]]*Table1[[#This Row],[Lead Time (days)]]</f>
        <v>10036.458082191784</v>
      </c>
      <c r="V438" s="37">
        <f>T438*AB438*SQRT(Table1[[#This Row],[Lead Time (days)]])</f>
        <v>504.72830383671396</v>
      </c>
      <c r="W438" s="37">
        <f t="shared" si="40"/>
        <v>0.8</v>
      </c>
      <c r="X438" s="37">
        <f>Table1[[#This Row],[Demand during Lead Time]]+NORMSINV(W438)*V438</f>
        <v>10461.248139886004</v>
      </c>
      <c r="Y438" s="43">
        <f t="shared" si="41"/>
        <v>58344.68235073502</v>
      </c>
      <c r="Z438" s="27">
        <v>0.4</v>
      </c>
      <c r="AA438" s="22">
        <v>1</v>
      </c>
      <c r="AB438" s="22">
        <v>0.28000000000000003</v>
      </c>
      <c r="AC438" s="22">
        <v>31</v>
      </c>
    </row>
    <row r="439" spans="1:29" x14ac:dyDescent="0.2">
      <c r="A439" s="25">
        <v>44090.415829575322</v>
      </c>
      <c r="B439" s="26">
        <v>12.375000000000002</v>
      </c>
      <c r="C439" s="26">
        <v>39594.310152749378</v>
      </c>
      <c r="D439" s="26">
        <f>C439/Table1[[#This Row],[Std. Price ($)]]</f>
        <v>3199.5402143635856</v>
      </c>
      <c r="E439" s="22">
        <v>7050</v>
      </c>
      <c r="F439" s="22">
        <f t="shared" si="42"/>
        <v>15510</v>
      </c>
      <c r="G439" s="22">
        <f t="shared" si="44"/>
        <v>15510</v>
      </c>
      <c r="H439" s="22">
        <f t="shared" si="44"/>
        <v>15510</v>
      </c>
      <c r="I439" s="22">
        <f t="shared" si="44"/>
        <v>15510</v>
      </c>
      <c r="J439" s="22">
        <f t="shared" si="44"/>
        <v>15510</v>
      </c>
      <c r="K439" s="22">
        <f t="shared" si="44"/>
        <v>15510</v>
      </c>
      <c r="L439" s="22">
        <f t="shared" si="44"/>
        <v>15510</v>
      </c>
      <c r="M439" s="22">
        <f t="shared" si="44"/>
        <v>15510</v>
      </c>
      <c r="N439" s="22">
        <f t="shared" ref="G439:Q462" si="45">$E439+$Z439*$E439</f>
        <v>15510</v>
      </c>
      <c r="O439" s="22">
        <f t="shared" si="45"/>
        <v>15510</v>
      </c>
      <c r="P439" s="22">
        <f t="shared" si="45"/>
        <v>15510</v>
      </c>
      <c r="Q439" s="22">
        <f t="shared" si="45"/>
        <v>15510</v>
      </c>
      <c r="R439" s="42">
        <f>SUM(Table1[[#This Row],[Oct]:[September]])</f>
        <v>186120</v>
      </c>
      <c r="S439" s="38">
        <f t="shared" si="39"/>
        <v>182920.45978563643</v>
      </c>
      <c r="T439" s="37">
        <f>Table1[[#This Row],[Annual Demand]]/365</f>
        <v>509.91780821917808</v>
      </c>
      <c r="U439" s="37">
        <f>Table1[[#This Row],[Daily Demand]]*Table1[[#This Row],[Lead Time (days)]]</f>
        <v>8158.6849315068494</v>
      </c>
      <c r="V439" s="37">
        <f>T439*AB439*SQRT(Table1[[#This Row],[Lead Time (days)]])</f>
        <v>1284.9928767123288</v>
      </c>
      <c r="W439" s="37">
        <f t="shared" si="40"/>
        <v>0.8</v>
      </c>
      <c r="X439" s="37">
        <f>Table1[[#This Row],[Demand during Lead Time]]+NORMSINV(W439)*V439</f>
        <v>9240.1622215378884</v>
      </c>
      <c r="Y439" s="43">
        <f t="shared" si="41"/>
        <v>114347.00749153139</v>
      </c>
      <c r="Z439" s="27">
        <v>1.2</v>
      </c>
      <c r="AA439" s="22">
        <v>0.82</v>
      </c>
      <c r="AB439" s="22">
        <v>0.63</v>
      </c>
      <c r="AC439" s="22">
        <v>16</v>
      </c>
    </row>
    <row r="440" spans="1:29" x14ac:dyDescent="0.2">
      <c r="A440" s="25">
        <v>33510.522899719719</v>
      </c>
      <c r="B440" s="26">
        <v>7.1313000000000004</v>
      </c>
      <c r="C440" s="26">
        <v>19773.037543658673</v>
      </c>
      <c r="D440" s="26">
        <f>C440/Table1[[#This Row],[Std. Price ($)]]</f>
        <v>2772.7115033245932</v>
      </c>
      <c r="E440" s="22">
        <v>7568</v>
      </c>
      <c r="F440" s="22">
        <f t="shared" si="42"/>
        <v>3027.2</v>
      </c>
      <c r="G440" s="22">
        <f t="shared" si="45"/>
        <v>3027.2</v>
      </c>
      <c r="H440" s="22">
        <f t="shared" si="45"/>
        <v>3027.2</v>
      </c>
      <c r="I440" s="22">
        <f t="shared" si="45"/>
        <v>3027.2</v>
      </c>
      <c r="J440" s="22">
        <f t="shared" si="45"/>
        <v>3027.2</v>
      </c>
      <c r="K440" s="22">
        <f t="shared" si="45"/>
        <v>3027.2</v>
      </c>
      <c r="L440" s="22">
        <f t="shared" si="45"/>
        <v>3027.2</v>
      </c>
      <c r="M440" s="22">
        <f t="shared" si="45"/>
        <v>3027.2</v>
      </c>
      <c r="N440" s="22">
        <f t="shared" si="45"/>
        <v>3027.2</v>
      </c>
      <c r="O440" s="22">
        <f t="shared" si="45"/>
        <v>3027.2</v>
      </c>
      <c r="P440" s="22">
        <f t="shared" si="45"/>
        <v>3027.2</v>
      </c>
      <c r="Q440" s="22">
        <f t="shared" si="45"/>
        <v>3027.2</v>
      </c>
      <c r="R440" s="42">
        <f>SUM(Table1[[#This Row],[Oct]:[September]])</f>
        <v>36326.400000000001</v>
      </c>
      <c r="S440" s="38">
        <f t="shared" si="39"/>
        <v>33553.688496675408</v>
      </c>
      <c r="T440" s="37">
        <f>Table1[[#This Row],[Annual Demand]]/365</f>
        <v>99.524383561643845</v>
      </c>
      <c r="U440" s="37">
        <f>Table1[[#This Row],[Daily Demand]]*Table1[[#This Row],[Lead Time (days)]]</f>
        <v>1592.3901369863015</v>
      </c>
      <c r="V440" s="37">
        <f>T440*AB440*SQRT(Table1[[#This Row],[Lead Time (days)]])</f>
        <v>179.14389041095893</v>
      </c>
      <c r="W440" s="37">
        <f t="shared" si="40"/>
        <v>0.8</v>
      </c>
      <c r="X440" s="37">
        <f>Table1[[#This Row],[Demand during Lead Time]]+NORMSINV(W440)*V440</f>
        <v>1743.1614390210239</v>
      </c>
      <c r="Y440" s="43">
        <f t="shared" si="41"/>
        <v>12431.007170090628</v>
      </c>
      <c r="Z440" s="27">
        <v>-0.6</v>
      </c>
      <c r="AA440" s="22">
        <v>1</v>
      </c>
      <c r="AB440" s="22">
        <v>0.45</v>
      </c>
      <c r="AC440" s="22">
        <v>16</v>
      </c>
    </row>
    <row r="441" spans="1:29" x14ac:dyDescent="0.2">
      <c r="A441" s="25">
        <v>18112.223317138687</v>
      </c>
      <c r="B441" s="26">
        <v>7.2380000000000004</v>
      </c>
      <c r="C441" s="26">
        <v>29621.55268776001</v>
      </c>
      <c r="D441" s="26">
        <f>C441/Table1[[#This Row],[Std. Price ($)]]</f>
        <v>4092.5052069300923</v>
      </c>
      <c r="E441" s="22">
        <v>8514</v>
      </c>
      <c r="F441" s="22">
        <f t="shared" si="42"/>
        <v>21285</v>
      </c>
      <c r="G441" s="22">
        <f t="shared" si="45"/>
        <v>21285</v>
      </c>
      <c r="H441" s="22">
        <f t="shared" si="45"/>
        <v>21285</v>
      </c>
      <c r="I441" s="22">
        <f t="shared" si="45"/>
        <v>21285</v>
      </c>
      <c r="J441" s="22">
        <f t="shared" si="45"/>
        <v>21285</v>
      </c>
      <c r="K441" s="22">
        <f t="shared" si="45"/>
        <v>21285</v>
      </c>
      <c r="L441" s="22">
        <f t="shared" si="45"/>
        <v>21285</v>
      </c>
      <c r="M441" s="22">
        <f t="shared" si="45"/>
        <v>21285</v>
      </c>
      <c r="N441" s="22">
        <f t="shared" si="45"/>
        <v>21285</v>
      </c>
      <c r="O441" s="22">
        <f t="shared" si="45"/>
        <v>21285</v>
      </c>
      <c r="P441" s="22">
        <f t="shared" si="45"/>
        <v>21285</v>
      </c>
      <c r="Q441" s="22">
        <f t="shared" si="45"/>
        <v>21285</v>
      </c>
      <c r="R441" s="42">
        <f>SUM(Table1[[#This Row],[Oct]:[September]])</f>
        <v>255420</v>
      </c>
      <c r="S441" s="38">
        <f t="shared" si="39"/>
        <v>251327.4947930699</v>
      </c>
      <c r="T441" s="37">
        <f>Table1[[#This Row],[Annual Demand]]/365</f>
        <v>699.78082191780823</v>
      </c>
      <c r="U441" s="37">
        <f>Table1[[#This Row],[Daily Demand]]*Table1[[#This Row],[Lead Time (days)]]</f>
        <v>16094.95890410959</v>
      </c>
      <c r="V441" s="37">
        <f>T441*AB441*SQRT(Table1[[#This Row],[Lead Time (days)]])</f>
        <v>1342.4123700652437</v>
      </c>
      <c r="W441" s="37">
        <f t="shared" si="40"/>
        <v>0.8</v>
      </c>
      <c r="X441" s="37">
        <f>Table1[[#This Row],[Demand during Lead Time]]+NORMSINV(W441)*V441</f>
        <v>17224.76165896744</v>
      </c>
      <c r="Y441" s="43">
        <f t="shared" si="41"/>
        <v>124672.82488760634</v>
      </c>
      <c r="Z441" s="27">
        <v>1.5</v>
      </c>
      <c r="AA441" s="22">
        <v>1</v>
      </c>
      <c r="AB441" s="22">
        <v>0.4</v>
      </c>
      <c r="AC441" s="22">
        <v>23</v>
      </c>
    </row>
    <row r="442" spans="1:29" x14ac:dyDescent="0.2">
      <c r="A442" s="25">
        <v>46753.7992833682</v>
      </c>
      <c r="B442" s="26">
        <v>7.4705400000000006</v>
      </c>
      <c r="C442" s="26">
        <v>134153.60128260055</v>
      </c>
      <c r="D442" s="26">
        <f>C442/Table1[[#This Row],[Std. Price ($)]]</f>
        <v>17957.68462287874</v>
      </c>
      <c r="E442" s="22">
        <v>10040</v>
      </c>
      <c r="F442" s="22">
        <f t="shared" si="42"/>
        <v>15060</v>
      </c>
      <c r="G442" s="22">
        <f t="shared" si="45"/>
        <v>15060</v>
      </c>
      <c r="H442" s="22">
        <f t="shared" si="45"/>
        <v>15060</v>
      </c>
      <c r="I442" s="22">
        <f t="shared" si="45"/>
        <v>15060</v>
      </c>
      <c r="J442" s="22">
        <f t="shared" si="45"/>
        <v>15060</v>
      </c>
      <c r="K442" s="22">
        <f t="shared" si="45"/>
        <v>15060</v>
      </c>
      <c r="L442" s="22">
        <f t="shared" si="45"/>
        <v>15060</v>
      </c>
      <c r="M442" s="22">
        <f t="shared" si="45"/>
        <v>15060</v>
      </c>
      <c r="N442" s="22">
        <f t="shared" si="45"/>
        <v>15060</v>
      </c>
      <c r="O442" s="22">
        <f t="shared" si="45"/>
        <v>15060</v>
      </c>
      <c r="P442" s="22">
        <f t="shared" si="45"/>
        <v>15060</v>
      </c>
      <c r="Q442" s="22">
        <f t="shared" si="45"/>
        <v>15060</v>
      </c>
      <c r="R442" s="42">
        <f>SUM(Table1[[#This Row],[Oct]:[September]])</f>
        <v>180720</v>
      </c>
      <c r="S442" s="38">
        <f t="shared" si="39"/>
        <v>162762.31537712127</v>
      </c>
      <c r="T442" s="37">
        <f>Table1[[#This Row],[Annual Demand]]/365</f>
        <v>495.1232876712329</v>
      </c>
      <c r="U442" s="37">
        <f>Table1[[#This Row],[Daily Demand]]*Table1[[#This Row],[Lead Time (days)]]</f>
        <v>21785.424657534248</v>
      </c>
      <c r="V442" s="37">
        <f>T442*AB442*SQRT(Table1[[#This Row],[Lead Time (days)]])</f>
        <v>3021.5342331177299</v>
      </c>
      <c r="W442" s="37">
        <f t="shared" si="40"/>
        <v>0.8</v>
      </c>
      <c r="X442" s="37">
        <f>Table1[[#This Row],[Demand during Lead Time]]+NORMSINV(W442)*V442</f>
        <v>24328.412026093582</v>
      </c>
      <c r="Y442" s="43">
        <f t="shared" si="41"/>
        <v>181746.37517741317</v>
      </c>
      <c r="Z442" s="27">
        <v>0.5</v>
      </c>
      <c r="AA442" s="22">
        <v>1</v>
      </c>
      <c r="AB442" s="22">
        <v>0.92</v>
      </c>
      <c r="AC442" s="22">
        <v>44</v>
      </c>
    </row>
    <row r="443" spans="1:29" x14ac:dyDescent="0.2">
      <c r="A443" s="25">
        <v>67855.634810667558</v>
      </c>
      <c r="B443" s="26">
        <v>5.4340000000000011</v>
      </c>
      <c r="C443" s="26">
        <v>41942.385389168019</v>
      </c>
      <c r="D443" s="26">
        <f>C443/Table1[[#This Row],[Std. Price ($)]]</f>
        <v>7718.5103771012164</v>
      </c>
      <c r="E443" s="22">
        <v>8578</v>
      </c>
      <c r="F443" s="22">
        <f t="shared" si="42"/>
        <v>7720.2</v>
      </c>
      <c r="G443" s="22">
        <f t="shared" si="45"/>
        <v>7720.2</v>
      </c>
      <c r="H443" s="22">
        <f t="shared" si="45"/>
        <v>7720.2</v>
      </c>
      <c r="I443" s="22">
        <f t="shared" si="45"/>
        <v>7720.2</v>
      </c>
      <c r="J443" s="22">
        <f t="shared" si="45"/>
        <v>7720.2</v>
      </c>
      <c r="K443" s="22">
        <f t="shared" si="45"/>
        <v>7720.2</v>
      </c>
      <c r="L443" s="22">
        <f t="shared" si="45"/>
        <v>7720.2</v>
      </c>
      <c r="M443" s="22">
        <f t="shared" si="45"/>
        <v>7720.2</v>
      </c>
      <c r="N443" s="22">
        <f t="shared" si="45"/>
        <v>7720.2</v>
      </c>
      <c r="O443" s="22">
        <f t="shared" si="45"/>
        <v>7720.2</v>
      </c>
      <c r="P443" s="22">
        <f t="shared" si="45"/>
        <v>7720.2</v>
      </c>
      <c r="Q443" s="22">
        <f t="shared" si="45"/>
        <v>7720.2</v>
      </c>
      <c r="R443" s="42">
        <f>SUM(Table1[[#This Row],[Oct]:[September]])</f>
        <v>92642.39999999998</v>
      </c>
      <c r="S443" s="38">
        <f t="shared" si="39"/>
        <v>84923.889622898758</v>
      </c>
      <c r="T443" s="37">
        <f>Table1[[#This Row],[Annual Demand]]/365</f>
        <v>253.81479452054788</v>
      </c>
      <c r="U443" s="37">
        <f>Table1[[#This Row],[Daily Demand]]*Table1[[#This Row],[Lead Time (days)]]</f>
        <v>11167.850958904106</v>
      </c>
      <c r="V443" s="37">
        <f>T443*AB443*SQRT(Table1[[#This Row],[Lead Time (days)]])</f>
        <v>572.42973897275147</v>
      </c>
      <c r="W443" s="37">
        <f t="shared" si="40"/>
        <v>0.8</v>
      </c>
      <c r="X443" s="37">
        <f>Table1[[#This Row],[Demand during Lead Time]]+NORMSINV(W443)*V443</f>
        <v>11649.619981952175</v>
      </c>
      <c r="Y443" s="43">
        <f t="shared" si="41"/>
        <v>63304.034981928133</v>
      </c>
      <c r="Z443" s="27">
        <v>-0.1</v>
      </c>
      <c r="AA443" s="22">
        <v>1</v>
      </c>
      <c r="AB443" s="22">
        <v>0.34</v>
      </c>
      <c r="AC443" s="22">
        <v>44</v>
      </c>
    </row>
    <row r="444" spans="1:29" x14ac:dyDescent="0.2">
      <c r="A444" s="25">
        <v>75128.795955253998</v>
      </c>
      <c r="B444" s="26">
        <v>5.5948200000000003</v>
      </c>
      <c r="C444" s="26">
        <v>12787.983351174827</v>
      </c>
      <c r="D444" s="26">
        <f>C444/Table1[[#This Row],[Std. Price ($)]]</f>
        <v>2285.6827120756034</v>
      </c>
      <c r="E444" s="22">
        <v>8708</v>
      </c>
      <c r="F444" s="22">
        <f t="shared" si="42"/>
        <v>6966.4</v>
      </c>
      <c r="G444" s="22">
        <f t="shared" si="45"/>
        <v>6966.4</v>
      </c>
      <c r="H444" s="22">
        <f t="shared" si="45"/>
        <v>6966.4</v>
      </c>
      <c r="I444" s="22">
        <f t="shared" si="45"/>
        <v>6966.4</v>
      </c>
      <c r="J444" s="22">
        <f t="shared" si="45"/>
        <v>6966.4</v>
      </c>
      <c r="K444" s="22">
        <f t="shared" si="45"/>
        <v>6966.4</v>
      </c>
      <c r="L444" s="22">
        <f t="shared" si="45"/>
        <v>6966.4</v>
      </c>
      <c r="M444" s="22">
        <f t="shared" si="45"/>
        <v>6966.4</v>
      </c>
      <c r="N444" s="22">
        <f t="shared" si="45"/>
        <v>6966.4</v>
      </c>
      <c r="O444" s="22">
        <f t="shared" si="45"/>
        <v>6966.4</v>
      </c>
      <c r="P444" s="22">
        <f t="shared" si="45"/>
        <v>6966.4</v>
      </c>
      <c r="Q444" s="22">
        <f t="shared" si="45"/>
        <v>6966.4</v>
      </c>
      <c r="R444" s="42">
        <f>SUM(Table1[[#This Row],[Oct]:[September]])</f>
        <v>83596.799999999988</v>
      </c>
      <c r="S444" s="38">
        <f t="shared" si="39"/>
        <v>81311.117287924382</v>
      </c>
      <c r="T444" s="37">
        <f>Table1[[#This Row],[Annual Demand]]/365</f>
        <v>229.03232876712326</v>
      </c>
      <c r="U444" s="37">
        <f>Table1[[#This Row],[Daily Demand]]*Table1[[#This Row],[Lead Time (days)]]</f>
        <v>3664.5172602739722</v>
      </c>
      <c r="V444" s="37">
        <f>T444*AB444*SQRT(Table1[[#This Row],[Lead Time (days)]])</f>
        <v>219.87103561643832</v>
      </c>
      <c r="W444" s="37">
        <f t="shared" si="40"/>
        <v>0.8</v>
      </c>
      <c r="X444" s="37">
        <f>Table1[[#This Row],[Demand during Lead Time]]+NORMSINV(W444)*V444</f>
        <v>3849.5653924964331</v>
      </c>
      <c r="Y444" s="43">
        <f t="shared" si="41"/>
        <v>21537.625449246894</v>
      </c>
      <c r="Z444" s="27">
        <v>-0.2</v>
      </c>
      <c r="AA444" s="22">
        <v>1</v>
      </c>
      <c r="AB444" s="22">
        <v>0.24</v>
      </c>
      <c r="AC444" s="22">
        <v>16</v>
      </c>
    </row>
    <row r="445" spans="1:29" x14ac:dyDescent="0.2">
      <c r="A445" s="25">
        <v>56242.566382732759</v>
      </c>
      <c r="B445" s="26">
        <v>7.0393400000000002</v>
      </c>
      <c r="C445" s="26">
        <v>21078.569171354939</v>
      </c>
      <c r="D445" s="26">
        <f>C445/Table1[[#This Row],[Std. Price ($)]]</f>
        <v>2994.3956637063898</v>
      </c>
      <c r="E445" s="22">
        <v>8360</v>
      </c>
      <c r="F445" s="22">
        <f t="shared" si="42"/>
        <v>11704</v>
      </c>
      <c r="G445" s="22">
        <f t="shared" si="45"/>
        <v>11704</v>
      </c>
      <c r="H445" s="22">
        <f t="shared" si="45"/>
        <v>11704</v>
      </c>
      <c r="I445" s="22">
        <f t="shared" si="45"/>
        <v>11704</v>
      </c>
      <c r="J445" s="22">
        <f t="shared" si="45"/>
        <v>11704</v>
      </c>
      <c r="K445" s="22">
        <f t="shared" si="45"/>
        <v>11704</v>
      </c>
      <c r="L445" s="22">
        <f t="shared" si="45"/>
        <v>11704</v>
      </c>
      <c r="M445" s="22">
        <f t="shared" si="45"/>
        <v>11704</v>
      </c>
      <c r="N445" s="22">
        <f t="shared" si="45"/>
        <v>11704</v>
      </c>
      <c r="O445" s="22">
        <f t="shared" si="45"/>
        <v>11704</v>
      </c>
      <c r="P445" s="22">
        <f t="shared" si="45"/>
        <v>11704</v>
      </c>
      <c r="Q445" s="22">
        <f t="shared" si="45"/>
        <v>11704</v>
      </c>
      <c r="R445" s="42">
        <f>SUM(Table1[[#This Row],[Oct]:[September]])</f>
        <v>140448</v>
      </c>
      <c r="S445" s="38">
        <f t="shared" si="39"/>
        <v>137453.60433629362</v>
      </c>
      <c r="T445" s="37">
        <f>Table1[[#This Row],[Annual Demand]]/365</f>
        <v>384.78904109589041</v>
      </c>
      <c r="U445" s="37">
        <f>Table1[[#This Row],[Daily Demand]]*Table1[[#This Row],[Lead Time (days)]]</f>
        <v>10004.51506849315</v>
      </c>
      <c r="V445" s="37">
        <f>T445*AB445*SQRT(Table1[[#This Row],[Lead Time (days)]])</f>
        <v>412.02983412456621</v>
      </c>
      <c r="W445" s="37">
        <f t="shared" si="40"/>
        <v>0.8</v>
      </c>
      <c r="X445" s="37">
        <f>Table1[[#This Row],[Demand during Lead Time]]+NORMSINV(W445)*V445</f>
        <v>10351.288125757912</v>
      </c>
      <c r="Y445" s="43">
        <f t="shared" si="41"/>
        <v>72866.236555172698</v>
      </c>
      <c r="Z445" s="27">
        <v>0.4</v>
      </c>
      <c r="AA445" s="22">
        <v>1</v>
      </c>
      <c r="AB445" s="22">
        <v>0.21</v>
      </c>
      <c r="AC445" s="22">
        <v>26</v>
      </c>
    </row>
    <row r="446" spans="1:29" x14ac:dyDescent="0.2">
      <c r="A446" s="25">
        <v>7725.1852286148833</v>
      </c>
      <c r="B446" s="26">
        <v>8.2940000000000005</v>
      </c>
      <c r="C446" s="26">
        <v>70220.503869120017</v>
      </c>
      <c r="D446" s="26">
        <f>C446/Table1[[#This Row],[Std. Price ($)]]</f>
        <v>8466.4219760212218</v>
      </c>
      <c r="E446" s="22">
        <v>8496</v>
      </c>
      <c r="F446" s="22">
        <f t="shared" si="42"/>
        <v>10195.200000000001</v>
      </c>
      <c r="G446" s="22">
        <f t="shared" si="45"/>
        <v>10195.200000000001</v>
      </c>
      <c r="H446" s="22">
        <f t="shared" si="45"/>
        <v>10195.200000000001</v>
      </c>
      <c r="I446" s="22">
        <f t="shared" si="45"/>
        <v>10195.200000000001</v>
      </c>
      <c r="J446" s="22">
        <f t="shared" si="45"/>
        <v>10195.200000000001</v>
      </c>
      <c r="K446" s="22">
        <f t="shared" si="45"/>
        <v>10195.200000000001</v>
      </c>
      <c r="L446" s="22">
        <f t="shared" si="45"/>
        <v>10195.200000000001</v>
      </c>
      <c r="M446" s="22">
        <f t="shared" si="45"/>
        <v>10195.200000000001</v>
      </c>
      <c r="N446" s="22">
        <f t="shared" si="45"/>
        <v>10195.200000000001</v>
      </c>
      <c r="O446" s="22">
        <f t="shared" si="45"/>
        <v>10195.200000000001</v>
      </c>
      <c r="P446" s="22">
        <f t="shared" si="45"/>
        <v>10195.200000000001</v>
      </c>
      <c r="Q446" s="22">
        <f t="shared" si="45"/>
        <v>10195.200000000001</v>
      </c>
      <c r="R446" s="42">
        <f>SUM(Table1[[#This Row],[Oct]:[September]])</f>
        <v>122342.39999999998</v>
      </c>
      <c r="S446" s="38">
        <f t="shared" si="39"/>
        <v>113875.97802397877</v>
      </c>
      <c r="T446" s="37">
        <f>Table1[[#This Row],[Annual Demand]]/365</f>
        <v>335.18465753424653</v>
      </c>
      <c r="U446" s="37">
        <f>Table1[[#This Row],[Daily Demand]]*Table1[[#This Row],[Lead Time (days)]]</f>
        <v>10055.539726027397</v>
      </c>
      <c r="V446" s="37">
        <f>T446*AB446*SQRT(Table1[[#This Row],[Lead Time (days)]])</f>
        <v>1358.5526641725155</v>
      </c>
      <c r="W446" s="37">
        <f t="shared" si="40"/>
        <v>0.8</v>
      </c>
      <c r="X446" s="37">
        <f>Table1[[#This Row],[Demand during Lead Time]]+NORMSINV(W446)*V446</f>
        <v>11198.926495122039</v>
      </c>
      <c r="Y446" s="43">
        <f t="shared" si="41"/>
        <v>92883.8963505422</v>
      </c>
      <c r="Z446" s="27">
        <v>0.2</v>
      </c>
      <c r="AA446" s="22">
        <v>1</v>
      </c>
      <c r="AB446" s="22">
        <v>0.74</v>
      </c>
      <c r="AC446" s="22">
        <v>30</v>
      </c>
    </row>
    <row r="447" spans="1:29" x14ac:dyDescent="0.2">
      <c r="A447" s="25">
        <v>94862.776226856309</v>
      </c>
      <c r="B447" s="26">
        <v>7.1236000000000006</v>
      </c>
      <c r="C447" s="26">
        <v>59745.284791249214</v>
      </c>
      <c r="D447" s="26">
        <f>C447/Table1[[#This Row],[Std. Price ($)]]</f>
        <v>8386.9510909159981</v>
      </c>
      <c r="E447" s="22">
        <v>10842</v>
      </c>
      <c r="F447" s="22">
        <f t="shared" si="42"/>
        <v>15178.8</v>
      </c>
      <c r="G447" s="22">
        <f t="shared" si="45"/>
        <v>15178.8</v>
      </c>
      <c r="H447" s="22">
        <f t="shared" si="45"/>
        <v>15178.8</v>
      </c>
      <c r="I447" s="22">
        <f t="shared" si="45"/>
        <v>15178.8</v>
      </c>
      <c r="J447" s="22">
        <f t="shared" si="45"/>
        <v>15178.8</v>
      </c>
      <c r="K447" s="22">
        <f t="shared" si="45"/>
        <v>15178.8</v>
      </c>
      <c r="L447" s="22">
        <f t="shared" si="45"/>
        <v>15178.8</v>
      </c>
      <c r="M447" s="22">
        <f t="shared" si="45"/>
        <v>15178.8</v>
      </c>
      <c r="N447" s="22">
        <f t="shared" si="45"/>
        <v>15178.8</v>
      </c>
      <c r="O447" s="22">
        <f t="shared" si="45"/>
        <v>15178.8</v>
      </c>
      <c r="P447" s="22">
        <f t="shared" si="45"/>
        <v>15178.8</v>
      </c>
      <c r="Q447" s="22">
        <f t="shared" si="45"/>
        <v>15178.8</v>
      </c>
      <c r="R447" s="42">
        <f>SUM(Table1[[#This Row],[Oct]:[September]])</f>
        <v>182145.59999999998</v>
      </c>
      <c r="S447" s="38">
        <f t="shared" si="39"/>
        <v>173758.64890908398</v>
      </c>
      <c r="T447" s="37">
        <f>Table1[[#This Row],[Annual Demand]]/365</f>
        <v>499.02904109589036</v>
      </c>
      <c r="U447" s="37">
        <f>Table1[[#This Row],[Daily Demand]]*Table1[[#This Row],[Lead Time (days)]]</f>
        <v>11477.667945205478</v>
      </c>
      <c r="V447" s="37">
        <f>T447*AB447*SQRT(Table1[[#This Row],[Lead Time (days)]])</f>
        <v>1747.0792206254182</v>
      </c>
      <c r="W447" s="37">
        <f t="shared" si="40"/>
        <v>0.8</v>
      </c>
      <c r="X447" s="37">
        <f>Table1[[#This Row],[Demand during Lead Time]]+NORMSINV(W447)*V447</f>
        <v>12948.046914017848</v>
      </c>
      <c r="Y447" s="43">
        <f t="shared" si="41"/>
        <v>92236.706996697554</v>
      </c>
      <c r="Z447" s="27">
        <v>0.4</v>
      </c>
      <c r="AA447" s="22">
        <v>1</v>
      </c>
      <c r="AB447" s="22">
        <v>0.73</v>
      </c>
      <c r="AC447" s="22">
        <v>23</v>
      </c>
    </row>
    <row r="448" spans="1:29" x14ac:dyDescent="0.2">
      <c r="A448" s="25">
        <v>79780.349042537462</v>
      </c>
      <c r="B448" s="26">
        <v>5.676000000000001</v>
      </c>
      <c r="C448" s="26">
        <v>46953.204773860016</v>
      </c>
      <c r="D448" s="26">
        <f>C448/Table1[[#This Row],[Std. Price ($)]]</f>
        <v>8272.2348086434122</v>
      </c>
      <c r="E448" s="22">
        <v>11230</v>
      </c>
      <c r="F448" s="22">
        <f t="shared" si="42"/>
        <v>10107</v>
      </c>
      <c r="G448" s="22">
        <f t="shared" si="45"/>
        <v>10107</v>
      </c>
      <c r="H448" s="22">
        <f t="shared" si="45"/>
        <v>10107</v>
      </c>
      <c r="I448" s="22">
        <f t="shared" si="45"/>
        <v>10107</v>
      </c>
      <c r="J448" s="22">
        <f t="shared" si="45"/>
        <v>10107</v>
      </c>
      <c r="K448" s="22">
        <f t="shared" si="45"/>
        <v>10107</v>
      </c>
      <c r="L448" s="22">
        <f t="shared" si="45"/>
        <v>10107</v>
      </c>
      <c r="M448" s="22">
        <f t="shared" si="45"/>
        <v>10107</v>
      </c>
      <c r="N448" s="22">
        <f t="shared" si="45"/>
        <v>10107</v>
      </c>
      <c r="O448" s="22">
        <f t="shared" si="45"/>
        <v>10107</v>
      </c>
      <c r="P448" s="22">
        <f t="shared" si="45"/>
        <v>10107</v>
      </c>
      <c r="Q448" s="22">
        <f t="shared" si="45"/>
        <v>10107</v>
      </c>
      <c r="R448" s="42">
        <f>SUM(Table1[[#This Row],[Oct]:[September]])</f>
        <v>121284</v>
      </c>
      <c r="S448" s="38">
        <f t="shared" si="39"/>
        <v>113011.76519135659</v>
      </c>
      <c r="T448" s="37">
        <f>Table1[[#This Row],[Annual Demand]]/365</f>
        <v>332.28493150684932</v>
      </c>
      <c r="U448" s="37">
        <f>Table1[[#This Row],[Daily Demand]]*Table1[[#This Row],[Lead Time (days)]]</f>
        <v>6977.9835616438359</v>
      </c>
      <c r="V448" s="37">
        <f>T448*AB448*SQRT(Table1[[#This Row],[Lead Time (days)]])</f>
        <v>1111.586221174048</v>
      </c>
      <c r="W448" s="37">
        <f t="shared" si="40"/>
        <v>0.8</v>
      </c>
      <c r="X448" s="37">
        <f>Table1[[#This Row],[Demand during Lead Time]]+NORMSINV(W448)*V448</f>
        <v>7913.518128330993</v>
      </c>
      <c r="Y448" s="43">
        <f t="shared" si="41"/>
        <v>44917.128896406728</v>
      </c>
      <c r="Z448" s="27">
        <v>-0.1</v>
      </c>
      <c r="AA448" s="22">
        <v>1</v>
      </c>
      <c r="AB448" s="22">
        <v>0.73</v>
      </c>
      <c r="AC448" s="22">
        <v>21</v>
      </c>
    </row>
    <row r="449" spans="1:29" x14ac:dyDescent="0.2">
      <c r="A449" s="25">
        <v>56443.539401707043</v>
      </c>
      <c r="B449" s="26">
        <v>7.498590000000001</v>
      </c>
      <c r="C449" s="26">
        <v>26586.934896183207</v>
      </c>
      <c r="D449" s="26">
        <f>C449/Table1[[#This Row],[Std. Price ($)]]</f>
        <v>3545.5912239745344</v>
      </c>
      <c r="E449" s="22">
        <v>11408</v>
      </c>
      <c r="F449" s="22">
        <f t="shared" si="42"/>
        <v>9126.4</v>
      </c>
      <c r="G449" s="22">
        <f t="shared" si="45"/>
        <v>9126.4</v>
      </c>
      <c r="H449" s="22">
        <f t="shared" si="45"/>
        <v>9126.4</v>
      </c>
      <c r="I449" s="22">
        <f t="shared" si="45"/>
        <v>9126.4</v>
      </c>
      <c r="J449" s="22">
        <f t="shared" si="45"/>
        <v>9126.4</v>
      </c>
      <c r="K449" s="22">
        <f t="shared" si="45"/>
        <v>9126.4</v>
      </c>
      <c r="L449" s="22">
        <f t="shared" si="45"/>
        <v>9126.4</v>
      </c>
      <c r="M449" s="22">
        <f t="shared" si="45"/>
        <v>9126.4</v>
      </c>
      <c r="N449" s="22">
        <f t="shared" si="45"/>
        <v>9126.4</v>
      </c>
      <c r="O449" s="22">
        <f t="shared" si="45"/>
        <v>9126.4</v>
      </c>
      <c r="P449" s="22">
        <f t="shared" si="45"/>
        <v>9126.4</v>
      </c>
      <c r="Q449" s="22">
        <f t="shared" si="45"/>
        <v>9126.4</v>
      </c>
      <c r="R449" s="42">
        <f>SUM(Table1[[#This Row],[Oct]:[September]])</f>
        <v>109516.79999999997</v>
      </c>
      <c r="S449" s="38">
        <f t="shared" si="39"/>
        <v>105971.20877602544</v>
      </c>
      <c r="T449" s="37">
        <f>Table1[[#This Row],[Annual Demand]]/365</f>
        <v>300.04602739726022</v>
      </c>
      <c r="U449" s="37">
        <f>Table1[[#This Row],[Daily Demand]]*Table1[[#This Row],[Lead Time (days)]]</f>
        <v>9001.3808219178063</v>
      </c>
      <c r="V449" s="37">
        <f>T449*AB449*SQRT(Table1[[#This Row],[Lead Time (days)]])</f>
        <v>213.64457074388028</v>
      </c>
      <c r="W449" s="37">
        <f t="shared" si="40"/>
        <v>0.8</v>
      </c>
      <c r="X449" s="37">
        <f>Table1[[#This Row],[Demand during Lead Time]]+NORMSINV(W449)*V449</f>
        <v>9181.1886290934272</v>
      </c>
      <c r="Y449" s="43">
        <f t="shared" si="41"/>
        <v>68845.969242233696</v>
      </c>
      <c r="Z449" s="27">
        <v>-0.2</v>
      </c>
      <c r="AA449" s="22">
        <v>1</v>
      </c>
      <c r="AB449" s="22">
        <v>0.13</v>
      </c>
      <c r="AC449" s="22">
        <v>30</v>
      </c>
    </row>
    <row r="450" spans="1:29" x14ac:dyDescent="0.2">
      <c r="A450" s="25">
        <v>12710.499110817331</v>
      </c>
      <c r="B450" s="26">
        <v>7.1368000000000009</v>
      </c>
      <c r="C450" s="26">
        <v>27403.300134736535</v>
      </c>
      <c r="D450" s="26">
        <f>C450/Table1[[#This Row],[Std. Price ($)]]</f>
        <v>3839.7180998117547</v>
      </c>
      <c r="E450" s="22">
        <v>10436</v>
      </c>
      <c r="F450" s="22">
        <f t="shared" si="42"/>
        <v>3130.8</v>
      </c>
      <c r="G450" s="22">
        <f t="shared" si="45"/>
        <v>3130.8</v>
      </c>
      <c r="H450" s="22">
        <f t="shared" si="45"/>
        <v>3130.8</v>
      </c>
      <c r="I450" s="22">
        <f t="shared" si="45"/>
        <v>3130.8</v>
      </c>
      <c r="J450" s="22">
        <f t="shared" si="45"/>
        <v>3130.8</v>
      </c>
      <c r="K450" s="22">
        <f t="shared" si="45"/>
        <v>3130.8</v>
      </c>
      <c r="L450" s="22">
        <f t="shared" si="45"/>
        <v>3130.8</v>
      </c>
      <c r="M450" s="22">
        <f t="shared" si="45"/>
        <v>3130.8</v>
      </c>
      <c r="N450" s="22">
        <f t="shared" si="45"/>
        <v>3130.8</v>
      </c>
      <c r="O450" s="22">
        <f t="shared" si="45"/>
        <v>3130.8</v>
      </c>
      <c r="P450" s="22">
        <f t="shared" si="45"/>
        <v>3130.8</v>
      </c>
      <c r="Q450" s="22">
        <f t="shared" si="45"/>
        <v>3130.8</v>
      </c>
      <c r="R450" s="42">
        <f>SUM(Table1[[#This Row],[Oct]:[September]])</f>
        <v>37569.599999999999</v>
      </c>
      <c r="S450" s="38">
        <f t="shared" si="39"/>
        <v>33729.881900188244</v>
      </c>
      <c r="T450" s="37">
        <f>Table1[[#This Row],[Annual Demand]]/365</f>
        <v>102.9304109589041</v>
      </c>
      <c r="U450" s="37">
        <f>Table1[[#This Row],[Daily Demand]]*Table1[[#This Row],[Lead Time (days)]]</f>
        <v>2367.3994520547944</v>
      </c>
      <c r="V450" s="37">
        <f>T450*AB450*SQRT(Table1[[#This Row],[Lead Time (days)]])</f>
        <v>133.28196558774624</v>
      </c>
      <c r="W450" s="37">
        <f t="shared" si="40"/>
        <v>0.8</v>
      </c>
      <c r="X450" s="37">
        <f>Table1[[#This Row],[Demand during Lead Time]]+NORMSINV(W450)*V450</f>
        <v>2479.5723843457763</v>
      </c>
      <c r="Y450" s="43">
        <f t="shared" si="41"/>
        <v>17696.212192598938</v>
      </c>
      <c r="Z450" s="27">
        <v>-0.7</v>
      </c>
      <c r="AA450" s="22">
        <v>1</v>
      </c>
      <c r="AB450" s="22">
        <v>0.27</v>
      </c>
      <c r="AC450" s="22">
        <v>23</v>
      </c>
    </row>
    <row r="451" spans="1:29" x14ac:dyDescent="0.2">
      <c r="A451" s="25">
        <v>40586.172211155943</v>
      </c>
      <c r="B451" s="26">
        <v>13.710510000000001</v>
      </c>
      <c r="C451" s="26">
        <v>89260.968097477045</v>
      </c>
      <c r="D451" s="26">
        <f>C451/Table1[[#This Row],[Std. Price ($)]]</f>
        <v>6510.4046528886993</v>
      </c>
      <c r="E451" s="22">
        <v>13356</v>
      </c>
      <c r="F451" s="22">
        <f t="shared" si="42"/>
        <v>33390</v>
      </c>
      <c r="G451" s="22">
        <f t="shared" si="45"/>
        <v>33390</v>
      </c>
      <c r="H451" s="22">
        <f t="shared" si="45"/>
        <v>33390</v>
      </c>
      <c r="I451" s="22">
        <f t="shared" si="45"/>
        <v>33390</v>
      </c>
      <c r="J451" s="22">
        <f t="shared" si="45"/>
        <v>33390</v>
      </c>
      <c r="K451" s="22">
        <f t="shared" si="45"/>
        <v>33390</v>
      </c>
      <c r="L451" s="22">
        <f t="shared" si="45"/>
        <v>33390</v>
      </c>
      <c r="M451" s="22">
        <f t="shared" si="45"/>
        <v>33390</v>
      </c>
      <c r="N451" s="22">
        <f t="shared" si="45"/>
        <v>33390</v>
      </c>
      <c r="O451" s="22">
        <f t="shared" si="45"/>
        <v>33390</v>
      </c>
      <c r="P451" s="22">
        <f t="shared" si="45"/>
        <v>33390</v>
      </c>
      <c r="Q451" s="22">
        <f t="shared" si="45"/>
        <v>33390</v>
      </c>
      <c r="R451" s="42">
        <f>SUM(Table1[[#This Row],[Oct]:[September]])</f>
        <v>400680</v>
      </c>
      <c r="S451" s="38">
        <f t="shared" ref="S451:S514" si="46">R451-D451</f>
        <v>394169.59534711129</v>
      </c>
      <c r="T451" s="37">
        <f>Table1[[#This Row],[Annual Demand]]/365</f>
        <v>1097.7534246575342</v>
      </c>
      <c r="U451" s="37">
        <f>Table1[[#This Row],[Daily Demand]]*Table1[[#This Row],[Lead Time (days)]]</f>
        <v>25248.328767123287</v>
      </c>
      <c r="V451" s="37">
        <f>T451*AB451*SQRT(Table1[[#This Row],[Lead Time (days)]])</f>
        <v>1947.9169771549257</v>
      </c>
      <c r="W451" s="37">
        <f t="shared" ref="W451:W514" si="47">IF(AB451&gt;1.5,0.95,0.8)</f>
        <v>0.8</v>
      </c>
      <c r="X451" s="37">
        <f>Table1[[#This Row],[Demand during Lead Time]]+NORMSINV(W451)*V451</f>
        <v>26887.737056334037</v>
      </c>
      <c r="Y451" s="43">
        <f t="shared" ref="Y451:Y514" si="48">IF(S451&gt;0,X451*B451,0)</f>
        <v>368644.58778823842</v>
      </c>
      <c r="Z451" s="27">
        <v>1.5</v>
      </c>
      <c r="AA451" s="22">
        <v>0.7</v>
      </c>
      <c r="AB451" s="22">
        <v>0.37</v>
      </c>
      <c r="AC451" s="22">
        <v>23</v>
      </c>
    </row>
    <row r="452" spans="1:29" x14ac:dyDescent="0.2">
      <c r="A452" s="25">
        <v>10198.985964480722</v>
      </c>
      <c r="B452" s="26">
        <v>7.1830000000000007</v>
      </c>
      <c r="C452" s="26">
        <v>29473.203395630699</v>
      </c>
      <c r="D452" s="26">
        <f>C452/Table1[[#This Row],[Std. Price ($)]]</f>
        <v>4103.1885557052337</v>
      </c>
      <c r="E452" s="22">
        <v>11618</v>
      </c>
      <c r="F452" s="22">
        <f t="shared" ref="F452:Q515" si="49">$E452+$Z452*$E452</f>
        <v>17427</v>
      </c>
      <c r="G452" s="22">
        <f t="shared" si="45"/>
        <v>17427</v>
      </c>
      <c r="H452" s="22">
        <f t="shared" si="45"/>
        <v>17427</v>
      </c>
      <c r="I452" s="22">
        <f t="shared" si="45"/>
        <v>17427</v>
      </c>
      <c r="J452" s="22">
        <f t="shared" si="45"/>
        <v>17427</v>
      </c>
      <c r="K452" s="22">
        <f t="shared" si="45"/>
        <v>17427</v>
      </c>
      <c r="L452" s="22">
        <f t="shared" si="45"/>
        <v>17427</v>
      </c>
      <c r="M452" s="22">
        <f t="shared" si="45"/>
        <v>17427</v>
      </c>
      <c r="N452" s="22">
        <f t="shared" si="45"/>
        <v>17427</v>
      </c>
      <c r="O452" s="22">
        <f t="shared" si="45"/>
        <v>17427</v>
      </c>
      <c r="P452" s="22">
        <f t="shared" si="45"/>
        <v>17427</v>
      </c>
      <c r="Q452" s="22">
        <f t="shared" si="45"/>
        <v>17427</v>
      </c>
      <c r="R452" s="42">
        <f>SUM(Table1[[#This Row],[Oct]:[September]])</f>
        <v>209124</v>
      </c>
      <c r="S452" s="38">
        <f t="shared" si="46"/>
        <v>205020.81144429476</v>
      </c>
      <c r="T452" s="37">
        <f>Table1[[#This Row],[Annual Demand]]/365</f>
        <v>572.9424657534247</v>
      </c>
      <c r="U452" s="37">
        <f>Table1[[#This Row],[Daily Demand]]*Table1[[#This Row],[Lead Time (days)]]</f>
        <v>9167.0794520547952</v>
      </c>
      <c r="V452" s="37">
        <f>T452*AB452*SQRT(Table1[[#This Row],[Lead Time (days)]])</f>
        <v>962.54334246575343</v>
      </c>
      <c r="W452" s="37">
        <f t="shared" si="47"/>
        <v>0.8</v>
      </c>
      <c r="X452" s="37">
        <f>Table1[[#This Row],[Demand during Lead Time]]+NORMSINV(W452)*V452</f>
        <v>9977.1763673082187</v>
      </c>
      <c r="Y452" s="43">
        <f t="shared" si="48"/>
        <v>71666.057846374941</v>
      </c>
      <c r="Z452" s="27">
        <v>0.5</v>
      </c>
      <c r="AA452" s="22">
        <v>0.91</v>
      </c>
      <c r="AB452" s="22">
        <v>0.42</v>
      </c>
      <c r="AC452" s="22">
        <v>16</v>
      </c>
    </row>
    <row r="453" spans="1:29" x14ac:dyDescent="0.2">
      <c r="A453" s="25">
        <v>11938.608185952215</v>
      </c>
      <c r="B453" s="26">
        <v>30.426000000000002</v>
      </c>
      <c r="C453" s="26">
        <v>91059.925938431988</v>
      </c>
      <c r="D453" s="26">
        <f>C453/Table1[[#This Row],[Std. Price ($)]]</f>
        <v>2992.8326411106286</v>
      </c>
      <c r="E453" s="22">
        <v>13032</v>
      </c>
      <c r="F453" s="22">
        <f t="shared" si="49"/>
        <v>15638.4</v>
      </c>
      <c r="G453" s="22">
        <f t="shared" si="45"/>
        <v>15638.4</v>
      </c>
      <c r="H453" s="22">
        <f t="shared" si="45"/>
        <v>15638.4</v>
      </c>
      <c r="I453" s="22">
        <f t="shared" si="45"/>
        <v>15638.4</v>
      </c>
      <c r="J453" s="22">
        <f t="shared" si="45"/>
        <v>15638.4</v>
      </c>
      <c r="K453" s="22">
        <f t="shared" si="45"/>
        <v>15638.4</v>
      </c>
      <c r="L453" s="22">
        <f t="shared" si="45"/>
        <v>15638.4</v>
      </c>
      <c r="M453" s="22">
        <f t="shared" si="45"/>
        <v>15638.4</v>
      </c>
      <c r="N453" s="22">
        <f t="shared" si="45"/>
        <v>15638.4</v>
      </c>
      <c r="O453" s="22">
        <f t="shared" si="45"/>
        <v>15638.4</v>
      </c>
      <c r="P453" s="22">
        <f t="shared" si="45"/>
        <v>15638.4</v>
      </c>
      <c r="Q453" s="22">
        <f t="shared" si="45"/>
        <v>15638.4</v>
      </c>
      <c r="R453" s="42">
        <f>SUM(Table1[[#This Row],[Oct]:[September]])</f>
        <v>187660.79999999996</v>
      </c>
      <c r="S453" s="38">
        <f t="shared" si="46"/>
        <v>184667.96735888932</v>
      </c>
      <c r="T453" s="37">
        <f>Table1[[#This Row],[Annual Demand]]/365</f>
        <v>514.13917808219162</v>
      </c>
      <c r="U453" s="37">
        <f>Table1[[#This Row],[Daily Demand]]*Table1[[#This Row],[Lead Time (days)]]</f>
        <v>8226.2268493150659</v>
      </c>
      <c r="V453" s="37">
        <f>T453*AB453*SQRT(Table1[[#This Row],[Lead Time (days)]])</f>
        <v>699.22928219178061</v>
      </c>
      <c r="W453" s="37">
        <f t="shared" si="47"/>
        <v>0.8</v>
      </c>
      <c r="X453" s="37">
        <f>Table1[[#This Row],[Demand during Lead Time]]+NORMSINV(W453)*V453</f>
        <v>8814.7130603436162</v>
      </c>
      <c r="Y453" s="43">
        <f t="shared" si="48"/>
        <v>268196.45957401488</v>
      </c>
      <c r="Z453" s="27">
        <v>0.2</v>
      </c>
      <c r="AA453" s="22">
        <v>1</v>
      </c>
      <c r="AB453" s="22">
        <v>0.34</v>
      </c>
      <c r="AC453" s="22">
        <v>16</v>
      </c>
    </row>
    <row r="454" spans="1:29" x14ac:dyDescent="0.2">
      <c r="A454" s="25">
        <v>25890.608200937204</v>
      </c>
      <c r="B454" s="26">
        <v>6.0280000000000014</v>
      </c>
      <c r="C454" s="26">
        <v>13447.733065794933</v>
      </c>
      <c r="D454" s="26">
        <f>C454/Table1[[#This Row],[Std. Price ($)]]</f>
        <v>2230.8780799261663</v>
      </c>
      <c r="E454" s="22">
        <v>3226</v>
      </c>
      <c r="F454" s="22">
        <f t="shared" si="49"/>
        <v>5806.8</v>
      </c>
      <c r="G454" s="22">
        <f t="shared" si="45"/>
        <v>5806.8</v>
      </c>
      <c r="H454" s="22">
        <f t="shared" si="45"/>
        <v>5806.8</v>
      </c>
      <c r="I454" s="22">
        <f t="shared" si="45"/>
        <v>5806.8</v>
      </c>
      <c r="J454" s="22">
        <f t="shared" si="45"/>
        <v>5806.8</v>
      </c>
      <c r="K454" s="22">
        <f t="shared" si="45"/>
        <v>5806.8</v>
      </c>
      <c r="L454" s="22">
        <f t="shared" si="45"/>
        <v>5806.8</v>
      </c>
      <c r="M454" s="22">
        <f t="shared" si="45"/>
        <v>5806.8</v>
      </c>
      <c r="N454" s="22">
        <f t="shared" si="45"/>
        <v>5806.8</v>
      </c>
      <c r="O454" s="22">
        <f t="shared" si="45"/>
        <v>5806.8</v>
      </c>
      <c r="P454" s="22">
        <f t="shared" si="45"/>
        <v>5806.8</v>
      </c>
      <c r="Q454" s="22">
        <f t="shared" si="45"/>
        <v>5806.8</v>
      </c>
      <c r="R454" s="42">
        <f>SUM(Table1[[#This Row],[Oct]:[September]])</f>
        <v>69681.60000000002</v>
      </c>
      <c r="S454" s="38">
        <f t="shared" si="46"/>
        <v>67450.721920073847</v>
      </c>
      <c r="T454" s="37">
        <f>Table1[[#This Row],[Annual Demand]]/365</f>
        <v>190.90849315068499</v>
      </c>
      <c r="U454" s="37">
        <f>Table1[[#This Row],[Daily Demand]]*Table1[[#This Row],[Lead Time (days)]]</f>
        <v>3054.5358904109598</v>
      </c>
      <c r="V454" s="37">
        <f>T454*AB454*SQRT(Table1[[#This Row],[Lead Time (days)]])</f>
        <v>702.54325479452075</v>
      </c>
      <c r="W454" s="37">
        <f t="shared" si="47"/>
        <v>0.8</v>
      </c>
      <c r="X454" s="37">
        <f>Table1[[#This Row],[Demand during Lead Time]]+NORMSINV(W454)*V454</f>
        <v>3645.8112111494547</v>
      </c>
      <c r="Y454" s="43">
        <f t="shared" si="48"/>
        <v>21976.949980808917</v>
      </c>
      <c r="Z454" s="27">
        <v>0.8</v>
      </c>
      <c r="AA454" s="22">
        <v>0.75</v>
      </c>
      <c r="AB454" s="22">
        <v>0.92</v>
      </c>
      <c r="AC454" s="22">
        <v>16</v>
      </c>
    </row>
    <row r="455" spans="1:29" x14ac:dyDescent="0.2">
      <c r="A455" s="25">
        <v>81820.505320916316</v>
      </c>
      <c r="B455" s="26">
        <v>7.0829000000000004</v>
      </c>
      <c r="C455" s="26">
        <v>24579.915679601159</v>
      </c>
      <c r="D455" s="26">
        <f>C455/Table1[[#This Row],[Std. Price ($)]]</f>
        <v>3470.3180448123167</v>
      </c>
      <c r="E455" s="22">
        <v>14292</v>
      </c>
      <c r="F455" s="22">
        <f t="shared" si="49"/>
        <v>4287.6000000000004</v>
      </c>
      <c r="G455" s="22">
        <f t="shared" si="45"/>
        <v>4287.6000000000004</v>
      </c>
      <c r="H455" s="22">
        <f t="shared" si="45"/>
        <v>4287.6000000000004</v>
      </c>
      <c r="I455" s="22">
        <f t="shared" si="45"/>
        <v>4287.6000000000004</v>
      </c>
      <c r="J455" s="22">
        <f t="shared" si="45"/>
        <v>4287.6000000000004</v>
      </c>
      <c r="K455" s="22">
        <f t="shared" si="45"/>
        <v>4287.6000000000004</v>
      </c>
      <c r="L455" s="22">
        <f t="shared" si="45"/>
        <v>4287.6000000000004</v>
      </c>
      <c r="M455" s="22">
        <f t="shared" si="45"/>
        <v>4287.6000000000004</v>
      </c>
      <c r="N455" s="22">
        <f t="shared" si="45"/>
        <v>4287.6000000000004</v>
      </c>
      <c r="O455" s="22">
        <f t="shared" si="45"/>
        <v>4287.6000000000004</v>
      </c>
      <c r="P455" s="22">
        <f t="shared" si="45"/>
        <v>4287.6000000000004</v>
      </c>
      <c r="Q455" s="22">
        <f t="shared" si="45"/>
        <v>4287.6000000000004</v>
      </c>
      <c r="R455" s="42">
        <f>SUM(Table1[[#This Row],[Oct]:[September]])</f>
        <v>51451.19999999999</v>
      </c>
      <c r="S455" s="38">
        <f t="shared" si="46"/>
        <v>47980.881955187673</v>
      </c>
      <c r="T455" s="37">
        <f>Table1[[#This Row],[Annual Demand]]/365</f>
        <v>140.96219178082188</v>
      </c>
      <c r="U455" s="37">
        <f>Table1[[#This Row],[Daily Demand]]*Table1[[#This Row],[Lead Time (days)]]</f>
        <v>1691.5463013698627</v>
      </c>
      <c r="V455" s="37">
        <f>T455*AB455*SQRT(Table1[[#This Row],[Lead Time (days)]])</f>
        <v>175.79064823966905</v>
      </c>
      <c r="W455" s="37">
        <f t="shared" si="47"/>
        <v>0.8</v>
      </c>
      <c r="X455" s="37">
        <f>Table1[[#This Row],[Demand during Lead Time]]+NORMSINV(W455)*V455</f>
        <v>1839.4954435919153</v>
      </c>
      <c r="Y455" s="43">
        <f t="shared" si="48"/>
        <v>13028.962277417178</v>
      </c>
      <c r="Z455" s="27">
        <v>-0.7</v>
      </c>
      <c r="AA455" s="22">
        <v>0.88</v>
      </c>
      <c r="AB455" s="22">
        <v>0.36</v>
      </c>
      <c r="AC455" s="22">
        <v>12</v>
      </c>
    </row>
    <row r="456" spans="1:29" x14ac:dyDescent="0.2">
      <c r="A456" s="25">
        <v>84896.524277224409</v>
      </c>
      <c r="B456" s="26">
        <v>8.1628800000000012</v>
      </c>
      <c r="C456" s="26">
        <v>98832.884865460743</v>
      </c>
      <c r="D456" s="26">
        <f>C456/Table1[[#This Row],[Std. Price ($)]]</f>
        <v>12107.599874733027</v>
      </c>
      <c r="E456" s="22">
        <v>13776</v>
      </c>
      <c r="F456" s="22">
        <f t="shared" si="49"/>
        <v>16531.2</v>
      </c>
      <c r="G456" s="22">
        <f t="shared" si="45"/>
        <v>16531.2</v>
      </c>
      <c r="H456" s="22">
        <f t="shared" si="45"/>
        <v>16531.2</v>
      </c>
      <c r="I456" s="22">
        <f t="shared" si="45"/>
        <v>16531.2</v>
      </c>
      <c r="J456" s="22">
        <f t="shared" si="45"/>
        <v>16531.2</v>
      </c>
      <c r="K456" s="22">
        <f t="shared" si="45"/>
        <v>16531.2</v>
      </c>
      <c r="L456" s="22">
        <f t="shared" si="45"/>
        <v>16531.2</v>
      </c>
      <c r="M456" s="22">
        <f t="shared" si="45"/>
        <v>16531.2</v>
      </c>
      <c r="N456" s="22">
        <f t="shared" si="45"/>
        <v>16531.2</v>
      </c>
      <c r="O456" s="22">
        <f t="shared" si="45"/>
        <v>16531.2</v>
      </c>
      <c r="P456" s="22">
        <f t="shared" si="45"/>
        <v>16531.2</v>
      </c>
      <c r="Q456" s="22">
        <f t="shared" si="45"/>
        <v>16531.2</v>
      </c>
      <c r="R456" s="42">
        <f>SUM(Table1[[#This Row],[Oct]:[September]])</f>
        <v>198374.40000000005</v>
      </c>
      <c r="S456" s="38">
        <f t="shared" si="46"/>
        <v>186266.80012526704</v>
      </c>
      <c r="T456" s="37">
        <f>Table1[[#This Row],[Annual Demand]]/365</f>
        <v>543.49150684931521</v>
      </c>
      <c r="U456" s="37">
        <f>Table1[[#This Row],[Daily Demand]]*Table1[[#This Row],[Lead Time (days)]]</f>
        <v>12500.304657534251</v>
      </c>
      <c r="V456" s="37">
        <f>T456*AB456*SQRT(Table1[[#This Row],[Lead Time (days)]])</f>
        <v>2241.5845830325816</v>
      </c>
      <c r="W456" s="37">
        <f t="shared" si="47"/>
        <v>0.8</v>
      </c>
      <c r="X456" s="37">
        <f>Table1[[#This Row],[Demand during Lead Time]]+NORMSINV(W456)*V456</f>
        <v>14386.86983946416</v>
      </c>
      <c r="Y456" s="43">
        <f t="shared" si="48"/>
        <v>117438.29207516521</v>
      </c>
      <c r="Z456" s="27">
        <v>0.2</v>
      </c>
      <c r="AA456" s="22">
        <v>0.88</v>
      </c>
      <c r="AB456" s="22">
        <v>0.86</v>
      </c>
      <c r="AC456" s="22">
        <v>23</v>
      </c>
    </row>
    <row r="457" spans="1:29" x14ac:dyDescent="0.2">
      <c r="A457" s="25">
        <v>69336.673896056192</v>
      </c>
      <c r="B457" s="26">
        <v>7.0675000000000008</v>
      </c>
      <c r="C457" s="26">
        <v>105195.27047960584</v>
      </c>
      <c r="D457" s="26">
        <f>C457/Table1[[#This Row],[Std. Price ($)]]</f>
        <v>14884.367949006837</v>
      </c>
      <c r="E457" s="22">
        <v>14042</v>
      </c>
      <c r="F457" s="22">
        <f t="shared" si="49"/>
        <v>11233.6</v>
      </c>
      <c r="G457" s="22">
        <f t="shared" si="45"/>
        <v>11233.6</v>
      </c>
      <c r="H457" s="22">
        <f t="shared" si="45"/>
        <v>11233.6</v>
      </c>
      <c r="I457" s="22">
        <f t="shared" si="45"/>
        <v>11233.6</v>
      </c>
      <c r="J457" s="22">
        <f t="shared" si="45"/>
        <v>11233.6</v>
      </c>
      <c r="K457" s="22">
        <f t="shared" si="45"/>
        <v>11233.6</v>
      </c>
      <c r="L457" s="22">
        <f t="shared" si="45"/>
        <v>11233.6</v>
      </c>
      <c r="M457" s="22">
        <f t="shared" si="45"/>
        <v>11233.6</v>
      </c>
      <c r="N457" s="22">
        <f t="shared" si="45"/>
        <v>11233.6</v>
      </c>
      <c r="O457" s="22">
        <f t="shared" si="45"/>
        <v>11233.6</v>
      </c>
      <c r="P457" s="22">
        <f t="shared" si="45"/>
        <v>11233.6</v>
      </c>
      <c r="Q457" s="22">
        <f t="shared" si="45"/>
        <v>11233.6</v>
      </c>
      <c r="R457" s="42">
        <f>SUM(Table1[[#This Row],[Oct]:[September]])</f>
        <v>134803.20000000004</v>
      </c>
      <c r="S457" s="38">
        <f t="shared" si="46"/>
        <v>119918.83205099321</v>
      </c>
      <c r="T457" s="37">
        <f>Table1[[#This Row],[Annual Demand]]/365</f>
        <v>369.32383561643849</v>
      </c>
      <c r="U457" s="37">
        <f>Table1[[#This Row],[Daily Demand]]*Table1[[#This Row],[Lead Time (days)]]</f>
        <v>21420.782465753433</v>
      </c>
      <c r="V457" s="37">
        <f>T457*AB457*SQRT(Table1[[#This Row],[Lead Time (days)]])</f>
        <v>731.29849900696559</v>
      </c>
      <c r="W457" s="37">
        <f t="shared" si="47"/>
        <v>0.8</v>
      </c>
      <c r="X457" s="37">
        <f>Table1[[#This Row],[Demand during Lead Time]]+NORMSINV(W457)*V457</f>
        <v>22036.258810597697</v>
      </c>
      <c r="Y457" s="43">
        <f t="shared" si="48"/>
        <v>155741.25914389925</v>
      </c>
      <c r="Z457" s="27">
        <v>-0.2</v>
      </c>
      <c r="AA457" s="22">
        <v>0.8</v>
      </c>
      <c r="AB457" s="22">
        <v>0.26</v>
      </c>
      <c r="AC457" s="22">
        <v>58</v>
      </c>
    </row>
    <row r="458" spans="1:29" x14ac:dyDescent="0.2">
      <c r="A458" s="25">
        <v>81689.654141206396</v>
      </c>
      <c r="B458" s="26">
        <v>5.6163800000000013</v>
      </c>
      <c r="C458" s="26">
        <v>190999.40786310725</v>
      </c>
      <c r="D458" s="26">
        <f>C458/Table1[[#This Row],[Std. Price ($)]]</f>
        <v>34007.564990813873</v>
      </c>
      <c r="E458" s="22">
        <v>15126</v>
      </c>
      <c r="F458" s="22">
        <f t="shared" si="49"/>
        <v>21176.400000000001</v>
      </c>
      <c r="G458" s="22">
        <f t="shared" si="45"/>
        <v>21176.400000000001</v>
      </c>
      <c r="H458" s="22">
        <f t="shared" si="45"/>
        <v>21176.400000000001</v>
      </c>
      <c r="I458" s="22">
        <f t="shared" si="45"/>
        <v>21176.400000000001</v>
      </c>
      <c r="J458" s="22">
        <f t="shared" si="45"/>
        <v>21176.400000000001</v>
      </c>
      <c r="K458" s="22">
        <f t="shared" si="45"/>
        <v>21176.400000000001</v>
      </c>
      <c r="L458" s="22">
        <f t="shared" si="45"/>
        <v>21176.400000000001</v>
      </c>
      <c r="M458" s="22">
        <f t="shared" si="45"/>
        <v>21176.400000000001</v>
      </c>
      <c r="N458" s="22">
        <f t="shared" si="45"/>
        <v>21176.400000000001</v>
      </c>
      <c r="O458" s="22">
        <f t="shared" si="45"/>
        <v>21176.400000000001</v>
      </c>
      <c r="P458" s="22">
        <f t="shared" si="45"/>
        <v>21176.400000000001</v>
      </c>
      <c r="Q458" s="22">
        <f t="shared" si="45"/>
        <v>21176.400000000001</v>
      </c>
      <c r="R458" s="42">
        <f>SUM(Table1[[#This Row],[Oct]:[September]])</f>
        <v>254116.79999999996</v>
      </c>
      <c r="S458" s="38">
        <f t="shared" si="46"/>
        <v>220109.23500918609</v>
      </c>
      <c r="T458" s="37">
        <f>Table1[[#This Row],[Annual Demand]]/365</f>
        <v>696.21041095890405</v>
      </c>
      <c r="U458" s="37">
        <f>Table1[[#This Row],[Daily Demand]]*Table1[[#This Row],[Lead Time (days)]]</f>
        <v>52911.99123287671</v>
      </c>
      <c r="V458" s="37">
        <f>T458*AB458*SQRT(Table1[[#This Row],[Lead Time (days)]])</f>
        <v>3459.5703402842951</v>
      </c>
      <c r="W458" s="37">
        <f t="shared" si="47"/>
        <v>0.8</v>
      </c>
      <c r="X458" s="37">
        <f>Table1[[#This Row],[Demand during Lead Time]]+NORMSINV(W458)*V458</f>
        <v>55823.639090299046</v>
      </c>
      <c r="Y458" s="43">
        <f t="shared" si="48"/>
        <v>313526.77011397382</v>
      </c>
      <c r="Z458" s="27">
        <v>0.4</v>
      </c>
      <c r="AA458" s="22">
        <v>0.87</v>
      </c>
      <c r="AB458" s="22">
        <v>0.56999999999999995</v>
      </c>
      <c r="AC458" s="22">
        <v>76</v>
      </c>
    </row>
    <row r="459" spans="1:29" x14ac:dyDescent="0.2">
      <c r="A459" s="25">
        <v>96657.5001047478</v>
      </c>
      <c r="B459" s="26">
        <v>6.1271650000000006</v>
      </c>
      <c r="C459" s="26">
        <v>29513.223115252476</v>
      </c>
      <c r="D459" s="26">
        <f>C459/Table1[[#This Row],[Std. Price ($)]]</f>
        <v>4816.7828212970389</v>
      </c>
      <c r="E459" s="22">
        <v>15020</v>
      </c>
      <c r="F459" s="22">
        <f t="shared" si="49"/>
        <v>9012</v>
      </c>
      <c r="G459" s="22">
        <f t="shared" si="45"/>
        <v>9012</v>
      </c>
      <c r="H459" s="22">
        <f t="shared" si="45"/>
        <v>9012</v>
      </c>
      <c r="I459" s="22">
        <f t="shared" si="45"/>
        <v>9012</v>
      </c>
      <c r="J459" s="22">
        <f t="shared" si="45"/>
        <v>9012</v>
      </c>
      <c r="K459" s="22">
        <f t="shared" si="45"/>
        <v>9012</v>
      </c>
      <c r="L459" s="22">
        <f t="shared" si="45"/>
        <v>9012</v>
      </c>
      <c r="M459" s="22">
        <f t="shared" si="45"/>
        <v>9012</v>
      </c>
      <c r="N459" s="22">
        <f t="shared" si="45"/>
        <v>9012</v>
      </c>
      <c r="O459" s="22">
        <f t="shared" si="45"/>
        <v>9012</v>
      </c>
      <c r="P459" s="22">
        <f t="shared" si="45"/>
        <v>9012</v>
      </c>
      <c r="Q459" s="22">
        <f t="shared" si="45"/>
        <v>9012</v>
      </c>
      <c r="R459" s="42">
        <f>SUM(Table1[[#This Row],[Oct]:[September]])</f>
        <v>108144</v>
      </c>
      <c r="S459" s="38">
        <f t="shared" si="46"/>
        <v>103327.21717870297</v>
      </c>
      <c r="T459" s="37">
        <f>Table1[[#This Row],[Annual Demand]]/365</f>
        <v>296.28493150684932</v>
      </c>
      <c r="U459" s="37">
        <f>Table1[[#This Row],[Daily Demand]]*Table1[[#This Row],[Lead Time (days)]]</f>
        <v>6814.5534246575344</v>
      </c>
      <c r="V459" s="37">
        <f>T459*AB459*SQRT(Table1[[#This Row],[Lead Time (days)]])</f>
        <v>170.51191372837172</v>
      </c>
      <c r="W459" s="37">
        <f t="shared" si="47"/>
        <v>0.8</v>
      </c>
      <c r="X459" s="37">
        <f>Table1[[#This Row],[Demand during Lead Time]]+NORMSINV(W459)*V459</f>
        <v>6958.0598718284846</v>
      </c>
      <c r="Y459" s="43">
        <f t="shared" si="48"/>
        <v>42633.180914571982</v>
      </c>
      <c r="Z459" s="27">
        <v>-0.4</v>
      </c>
      <c r="AA459" s="22">
        <v>0.85</v>
      </c>
      <c r="AB459" s="22">
        <v>0.12</v>
      </c>
      <c r="AC459" s="22">
        <v>23</v>
      </c>
    </row>
    <row r="460" spans="1:29" x14ac:dyDescent="0.2">
      <c r="A460" s="25">
        <v>4632.3994445867656</v>
      </c>
      <c r="B460" s="26">
        <v>5.6487200000000009</v>
      </c>
      <c r="C460" s="26">
        <v>53445.633122881183</v>
      </c>
      <c r="D460" s="26">
        <f>C460/Table1[[#This Row],[Std. Price ($)]]</f>
        <v>9461.5475935930936</v>
      </c>
      <c r="E460" s="22">
        <v>15990</v>
      </c>
      <c r="F460" s="22">
        <f t="shared" si="49"/>
        <v>22386</v>
      </c>
      <c r="G460" s="22">
        <f t="shared" si="45"/>
        <v>22386</v>
      </c>
      <c r="H460" s="22">
        <f t="shared" si="45"/>
        <v>22386</v>
      </c>
      <c r="I460" s="22">
        <f t="shared" si="45"/>
        <v>22386</v>
      </c>
      <c r="J460" s="22">
        <f t="shared" si="45"/>
        <v>22386</v>
      </c>
      <c r="K460" s="22">
        <f t="shared" si="45"/>
        <v>22386</v>
      </c>
      <c r="L460" s="22">
        <f t="shared" si="45"/>
        <v>22386</v>
      </c>
      <c r="M460" s="22">
        <f t="shared" si="45"/>
        <v>22386</v>
      </c>
      <c r="N460" s="22">
        <f t="shared" si="45"/>
        <v>22386</v>
      </c>
      <c r="O460" s="22">
        <f t="shared" si="45"/>
        <v>22386</v>
      </c>
      <c r="P460" s="22">
        <f t="shared" si="45"/>
        <v>22386</v>
      </c>
      <c r="Q460" s="22">
        <f t="shared" si="45"/>
        <v>22386</v>
      </c>
      <c r="R460" s="42">
        <f>SUM(Table1[[#This Row],[Oct]:[September]])</f>
        <v>268632</v>
      </c>
      <c r="S460" s="38">
        <f t="shared" si="46"/>
        <v>259170.4524064069</v>
      </c>
      <c r="T460" s="37">
        <f>Table1[[#This Row],[Annual Demand]]/365</f>
        <v>735.9780821917808</v>
      </c>
      <c r="U460" s="37">
        <f>Table1[[#This Row],[Daily Demand]]*Table1[[#This Row],[Lead Time (days)]]</f>
        <v>16927.495890410959</v>
      </c>
      <c r="V460" s="37">
        <f>T460*AB460*SQRT(Table1[[#This Row],[Lead Time (days)]])</f>
        <v>1694.2209057804391</v>
      </c>
      <c r="W460" s="37">
        <f t="shared" si="47"/>
        <v>0.8</v>
      </c>
      <c r="X460" s="37">
        <f>Table1[[#This Row],[Demand during Lead Time]]+NORMSINV(W460)*V460</f>
        <v>18353.388179078913</v>
      </c>
      <c r="Y460" s="43">
        <f t="shared" si="48"/>
        <v>103673.15087492665</v>
      </c>
      <c r="Z460" s="27">
        <v>0.4</v>
      </c>
      <c r="AA460" s="22">
        <v>0.93</v>
      </c>
      <c r="AB460" s="22">
        <v>0.48</v>
      </c>
      <c r="AC460" s="22">
        <v>23</v>
      </c>
    </row>
    <row r="461" spans="1:29" x14ac:dyDescent="0.2">
      <c r="A461" s="25">
        <v>12618.770051385252</v>
      </c>
      <c r="B461" s="26">
        <v>6.3438100000000004</v>
      </c>
      <c r="C461" s="26">
        <v>303071.33889194037</v>
      </c>
      <c r="D461" s="26">
        <f>C461/Table1[[#This Row],[Std. Price ($)]]</f>
        <v>47774.340481814608</v>
      </c>
      <c r="E461" s="22">
        <v>15086</v>
      </c>
      <c r="F461" s="22">
        <f t="shared" si="49"/>
        <v>37715</v>
      </c>
      <c r="G461" s="22">
        <f t="shared" si="45"/>
        <v>37715</v>
      </c>
      <c r="H461" s="22">
        <f t="shared" si="45"/>
        <v>37715</v>
      </c>
      <c r="I461" s="22">
        <f t="shared" si="45"/>
        <v>37715</v>
      </c>
      <c r="J461" s="22">
        <f t="shared" si="45"/>
        <v>37715</v>
      </c>
      <c r="K461" s="22">
        <f t="shared" si="45"/>
        <v>37715</v>
      </c>
      <c r="L461" s="22">
        <f t="shared" si="45"/>
        <v>37715</v>
      </c>
      <c r="M461" s="22">
        <f t="shared" si="45"/>
        <v>37715</v>
      </c>
      <c r="N461" s="22">
        <f t="shared" si="45"/>
        <v>37715</v>
      </c>
      <c r="O461" s="22">
        <f t="shared" si="45"/>
        <v>37715</v>
      </c>
      <c r="P461" s="22">
        <f t="shared" si="45"/>
        <v>37715</v>
      </c>
      <c r="Q461" s="22">
        <f t="shared" si="45"/>
        <v>37715</v>
      </c>
      <c r="R461" s="42">
        <f>SUM(Table1[[#This Row],[Oct]:[September]])</f>
        <v>452580</v>
      </c>
      <c r="S461" s="38">
        <f t="shared" si="46"/>
        <v>404805.65951818542</v>
      </c>
      <c r="T461" s="37">
        <f>Table1[[#This Row],[Annual Demand]]/365</f>
        <v>1239.9452054794519</v>
      </c>
      <c r="U461" s="37">
        <f>Table1[[#This Row],[Daily Demand]]*Table1[[#This Row],[Lead Time (days)]]</f>
        <v>224430.08219178079</v>
      </c>
      <c r="V461" s="37">
        <f>T461*AB461*SQRT(Table1[[#This Row],[Lead Time (days)]])</f>
        <v>4337.2567247079478</v>
      </c>
      <c r="W461" s="37">
        <f t="shared" si="47"/>
        <v>0.8</v>
      </c>
      <c r="X461" s="37">
        <f>Table1[[#This Row],[Demand during Lead Time]]+NORMSINV(W461)*V461</f>
        <v>228080.40954675191</v>
      </c>
      <c r="Y461" s="43">
        <f t="shared" si="48"/>
        <v>1446898.7828867803</v>
      </c>
      <c r="Z461" s="27">
        <v>1.5</v>
      </c>
      <c r="AA461" s="22">
        <v>0.87</v>
      </c>
      <c r="AB461" s="22">
        <v>0.26</v>
      </c>
      <c r="AC461" s="22">
        <v>181</v>
      </c>
    </row>
    <row r="462" spans="1:29" x14ac:dyDescent="0.2">
      <c r="A462" s="25">
        <v>5742.0909015226116</v>
      </c>
      <c r="B462" s="26">
        <v>30.426000000000002</v>
      </c>
      <c r="C462" s="26">
        <v>41129.991056014675</v>
      </c>
      <c r="D462" s="26">
        <f>C462/Table1[[#This Row],[Std. Price ($)]]</f>
        <v>1351.8040838761149</v>
      </c>
      <c r="E462" s="22">
        <v>15676</v>
      </c>
      <c r="F462" s="22">
        <f t="shared" si="49"/>
        <v>23514</v>
      </c>
      <c r="G462" s="22">
        <f t="shared" si="45"/>
        <v>23514</v>
      </c>
      <c r="H462" s="22">
        <f t="shared" si="45"/>
        <v>23514</v>
      </c>
      <c r="I462" s="22">
        <f t="shared" si="45"/>
        <v>23514</v>
      </c>
      <c r="J462" s="22">
        <f t="shared" si="45"/>
        <v>23514</v>
      </c>
      <c r="K462" s="22">
        <f t="shared" si="45"/>
        <v>23514</v>
      </c>
      <c r="L462" s="22">
        <f t="shared" si="45"/>
        <v>23514</v>
      </c>
      <c r="M462" s="22">
        <f t="shared" si="45"/>
        <v>23514</v>
      </c>
      <c r="N462" s="22">
        <f t="shared" si="45"/>
        <v>23514</v>
      </c>
      <c r="O462" s="22">
        <f t="shared" si="45"/>
        <v>23514</v>
      </c>
      <c r="P462" s="22">
        <f t="shared" ref="G462:Q485" si="50">$E462+$Z462*$E462</f>
        <v>23514</v>
      </c>
      <c r="Q462" s="22">
        <f t="shared" si="50"/>
        <v>23514</v>
      </c>
      <c r="R462" s="42">
        <f>SUM(Table1[[#This Row],[Oct]:[September]])</f>
        <v>282168</v>
      </c>
      <c r="S462" s="38">
        <f t="shared" si="46"/>
        <v>280816.19591612386</v>
      </c>
      <c r="T462" s="37">
        <f>Table1[[#This Row],[Annual Demand]]/365</f>
        <v>773.06301369863013</v>
      </c>
      <c r="U462" s="37">
        <f>Table1[[#This Row],[Daily Demand]]*Table1[[#This Row],[Lead Time (days)]]</f>
        <v>8503.6931506849323</v>
      </c>
      <c r="V462" s="37">
        <f>T462*AB462*SQRT(Table1[[#This Row],[Lead Time (days)]])</f>
        <v>435.87319247575459</v>
      </c>
      <c r="W462" s="37">
        <f t="shared" si="47"/>
        <v>0.8</v>
      </c>
      <c r="X462" s="37">
        <f>Table1[[#This Row],[Demand during Lead Time]]+NORMSINV(W462)*V462</f>
        <v>8870.5332846177407</v>
      </c>
      <c r="Y462" s="43">
        <f t="shared" si="48"/>
        <v>269894.84571777942</v>
      </c>
      <c r="Z462" s="27">
        <v>0.5</v>
      </c>
      <c r="AA462" s="22">
        <v>1</v>
      </c>
      <c r="AB462" s="22">
        <v>0.17</v>
      </c>
      <c r="AC462" s="22">
        <v>11</v>
      </c>
    </row>
    <row r="463" spans="1:29" x14ac:dyDescent="0.2">
      <c r="A463" s="25">
        <v>83005.116647920877</v>
      </c>
      <c r="B463" s="26">
        <v>5.5840399999999999</v>
      </c>
      <c r="C463" s="26">
        <v>33597.362526522964</v>
      </c>
      <c r="D463" s="26">
        <f>C463/Table1[[#This Row],[Std. Price ($)]]</f>
        <v>6016.6765507630616</v>
      </c>
      <c r="E463" s="22">
        <v>15222</v>
      </c>
      <c r="F463" s="22">
        <f t="shared" si="49"/>
        <v>27399.599999999999</v>
      </c>
      <c r="G463" s="22">
        <f t="shared" si="50"/>
        <v>27399.599999999999</v>
      </c>
      <c r="H463" s="22">
        <f t="shared" si="50"/>
        <v>27399.599999999999</v>
      </c>
      <c r="I463" s="22">
        <f t="shared" si="50"/>
        <v>27399.599999999999</v>
      </c>
      <c r="J463" s="22">
        <f t="shared" si="50"/>
        <v>27399.599999999999</v>
      </c>
      <c r="K463" s="22">
        <f t="shared" si="50"/>
        <v>27399.599999999999</v>
      </c>
      <c r="L463" s="22">
        <f t="shared" si="50"/>
        <v>27399.599999999999</v>
      </c>
      <c r="M463" s="22">
        <f t="shared" si="50"/>
        <v>27399.599999999999</v>
      </c>
      <c r="N463" s="22">
        <f t="shared" si="50"/>
        <v>27399.599999999999</v>
      </c>
      <c r="O463" s="22">
        <f t="shared" si="50"/>
        <v>27399.599999999999</v>
      </c>
      <c r="P463" s="22">
        <f t="shared" si="50"/>
        <v>27399.599999999999</v>
      </c>
      <c r="Q463" s="22">
        <f t="shared" si="50"/>
        <v>27399.599999999999</v>
      </c>
      <c r="R463" s="42">
        <f>SUM(Table1[[#This Row],[Oct]:[September]])</f>
        <v>328795.19999999995</v>
      </c>
      <c r="S463" s="38">
        <f t="shared" si="46"/>
        <v>322778.52344923688</v>
      </c>
      <c r="T463" s="37">
        <f>Table1[[#This Row],[Annual Demand]]/365</f>
        <v>900.80876712328757</v>
      </c>
      <c r="U463" s="37">
        <f>Table1[[#This Row],[Daily Demand]]*Table1[[#This Row],[Lead Time (days)]]</f>
        <v>20718.601643835613</v>
      </c>
      <c r="V463" s="37">
        <f>T463*AB463*SQRT(Table1[[#This Row],[Lead Time (days)]])</f>
        <v>1123.2330412800454</v>
      </c>
      <c r="W463" s="37">
        <f t="shared" si="47"/>
        <v>0.8</v>
      </c>
      <c r="X463" s="37">
        <f>Table1[[#This Row],[Demand during Lead Time]]+NORMSINV(W463)*V463</f>
        <v>21663.938421627583</v>
      </c>
      <c r="Y463" s="43">
        <f t="shared" si="48"/>
        <v>120972.29870390528</v>
      </c>
      <c r="Z463" s="27">
        <v>0.8</v>
      </c>
      <c r="AA463" s="22">
        <v>1</v>
      </c>
      <c r="AB463" s="22">
        <v>0.26</v>
      </c>
      <c r="AC463" s="22">
        <v>23</v>
      </c>
    </row>
    <row r="464" spans="1:29" x14ac:dyDescent="0.2">
      <c r="A464" s="25">
        <v>82550.866991949209</v>
      </c>
      <c r="B464" s="26">
        <v>7.6006700000000009</v>
      </c>
      <c r="C464" s="26">
        <v>123750.20473550831</v>
      </c>
      <c r="D464" s="26">
        <f>C464/Table1[[#This Row],[Std. Price ($)]]</f>
        <v>16281.486334166368</v>
      </c>
      <c r="E464" s="22">
        <v>21520</v>
      </c>
      <c r="F464" s="22">
        <f t="shared" si="49"/>
        <v>30128</v>
      </c>
      <c r="G464" s="22">
        <f t="shared" si="50"/>
        <v>30128</v>
      </c>
      <c r="H464" s="22">
        <f t="shared" si="50"/>
        <v>30128</v>
      </c>
      <c r="I464" s="22">
        <f t="shared" si="50"/>
        <v>30128</v>
      </c>
      <c r="J464" s="22">
        <f t="shared" si="50"/>
        <v>30128</v>
      </c>
      <c r="K464" s="22">
        <f t="shared" si="50"/>
        <v>30128</v>
      </c>
      <c r="L464" s="22">
        <f t="shared" si="50"/>
        <v>30128</v>
      </c>
      <c r="M464" s="22">
        <f t="shared" si="50"/>
        <v>30128</v>
      </c>
      <c r="N464" s="22">
        <f t="shared" si="50"/>
        <v>30128</v>
      </c>
      <c r="O464" s="22">
        <f t="shared" si="50"/>
        <v>30128</v>
      </c>
      <c r="P464" s="22">
        <f t="shared" si="50"/>
        <v>30128</v>
      </c>
      <c r="Q464" s="22">
        <f t="shared" si="50"/>
        <v>30128</v>
      </c>
      <c r="R464" s="42">
        <f>SUM(Table1[[#This Row],[Oct]:[September]])</f>
        <v>361536</v>
      </c>
      <c r="S464" s="38">
        <f t="shared" si="46"/>
        <v>345254.51366583363</v>
      </c>
      <c r="T464" s="37">
        <f>Table1[[#This Row],[Annual Demand]]/365</f>
        <v>990.50958904109586</v>
      </c>
      <c r="U464" s="37">
        <f>Table1[[#This Row],[Daily Demand]]*Table1[[#This Row],[Lead Time (days)]]</f>
        <v>22781.720547945206</v>
      </c>
      <c r="V464" s="37">
        <f>T464*AB464*SQRT(Table1[[#This Row],[Lead Time (days)]])</f>
        <v>3420.2283201121063</v>
      </c>
      <c r="W464" s="37">
        <f t="shared" si="47"/>
        <v>0.8</v>
      </c>
      <c r="X464" s="37">
        <f>Table1[[#This Row],[Demand during Lead Time]]+NORMSINV(W464)*V464</f>
        <v>25660.257325818973</v>
      </c>
      <c r="Y464" s="43">
        <f t="shared" si="48"/>
        <v>195035.14804863252</v>
      </c>
      <c r="Z464" s="27">
        <v>0.4</v>
      </c>
      <c r="AA464" s="22">
        <v>1</v>
      </c>
      <c r="AB464" s="22">
        <v>0.72</v>
      </c>
      <c r="AC464" s="22">
        <v>23</v>
      </c>
    </row>
    <row r="465" spans="1:29" x14ac:dyDescent="0.2">
      <c r="A465" s="25">
        <v>67689.424928602719</v>
      </c>
      <c r="B465" s="26">
        <v>22.972180000000002</v>
      </c>
      <c r="C465" s="26">
        <v>32969.819464761815</v>
      </c>
      <c r="D465" s="26">
        <f>C465/Table1[[#This Row],[Std. Price ($)]]</f>
        <v>1435.206387237163</v>
      </c>
      <c r="E465" s="22">
        <v>17236</v>
      </c>
      <c r="F465" s="22">
        <f t="shared" si="49"/>
        <v>20683.2</v>
      </c>
      <c r="G465" s="22">
        <f t="shared" si="50"/>
        <v>20683.2</v>
      </c>
      <c r="H465" s="22">
        <f t="shared" si="50"/>
        <v>20683.2</v>
      </c>
      <c r="I465" s="22">
        <f t="shared" si="50"/>
        <v>20683.2</v>
      </c>
      <c r="J465" s="22">
        <f t="shared" si="50"/>
        <v>20683.2</v>
      </c>
      <c r="K465" s="22">
        <f t="shared" si="50"/>
        <v>20683.2</v>
      </c>
      <c r="L465" s="22">
        <f t="shared" si="50"/>
        <v>20683.2</v>
      </c>
      <c r="M465" s="22">
        <f t="shared" si="50"/>
        <v>20683.2</v>
      </c>
      <c r="N465" s="22">
        <f t="shared" si="50"/>
        <v>20683.2</v>
      </c>
      <c r="O465" s="22">
        <f t="shared" si="50"/>
        <v>20683.2</v>
      </c>
      <c r="P465" s="22">
        <f t="shared" si="50"/>
        <v>20683.2</v>
      </c>
      <c r="Q465" s="22">
        <f t="shared" si="50"/>
        <v>20683.2</v>
      </c>
      <c r="R465" s="42">
        <f>SUM(Table1[[#This Row],[Oct]:[September]])</f>
        <v>248198.40000000005</v>
      </c>
      <c r="S465" s="38">
        <f t="shared" si="46"/>
        <v>246763.1936127629</v>
      </c>
      <c r="T465" s="37">
        <f>Table1[[#This Row],[Annual Demand]]/365</f>
        <v>679.99561643835636</v>
      </c>
      <c r="U465" s="37">
        <f>Table1[[#This Row],[Daily Demand]]*Table1[[#This Row],[Lead Time (days)]]</f>
        <v>10879.929863013702</v>
      </c>
      <c r="V465" s="37">
        <f>T465*AB465*SQRT(Table1[[#This Row],[Lead Time (days)]])</f>
        <v>244.79842191780827</v>
      </c>
      <c r="W465" s="37">
        <f t="shared" si="47"/>
        <v>0.8</v>
      </c>
      <c r="X465" s="37">
        <f>Table1[[#This Row],[Demand during Lead Time]]+NORMSINV(W465)*V465</f>
        <v>11085.957412844871</v>
      </c>
      <c r="Y465" s="43">
        <f t="shared" si="48"/>
        <v>254668.60916020672</v>
      </c>
      <c r="Z465" s="27">
        <v>0.2</v>
      </c>
      <c r="AA465" s="22">
        <v>1</v>
      </c>
      <c r="AB465" s="22">
        <v>0.09</v>
      </c>
      <c r="AC465" s="22">
        <v>16</v>
      </c>
    </row>
    <row r="466" spans="1:29" x14ac:dyDescent="0.2">
      <c r="A466" s="25">
        <v>29076.926878560273</v>
      </c>
      <c r="B466" s="26">
        <v>7.3836400000000006</v>
      </c>
      <c r="C466" s="26">
        <v>43245.838881040778</v>
      </c>
      <c r="D466" s="26">
        <f>C466/Table1[[#This Row],[Std. Price ($)]]</f>
        <v>5856.9809580424799</v>
      </c>
      <c r="E466" s="22">
        <v>16426</v>
      </c>
      <c r="F466" s="22">
        <f t="shared" si="49"/>
        <v>22996.400000000001</v>
      </c>
      <c r="G466" s="22">
        <f t="shared" si="50"/>
        <v>22996.400000000001</v>
      </c>
      <c r="H466" s="22">
        <f t="shared" si="50"/>
        <v>22996.400000000001</v>
      </c>
      <c r="I466" s="22">
        <f t="shared" si="50"/>
        <v>22996.400000000001</v>
      </c>
      <c r="J466" s="22">
        <f t="shared" si="50"/>
        <v>22996.400000000001</v>
      </c>
      <c r="K466" s="22">
        <f t="shared" si="50"/>
        <v>22996.400000000001</v>
      </c>
      <c r="L466" s="22">
        <f t="shared" si="50"/>
        <v>22996.400000000001</v>
      </c>
      <c r="M466" s="22">
        <f t="shared" si="50"/>
        <v>22996.400000000001</v>
      </c>
      <c r="N466" s="22">
        <f t="shared" si="50"/>
        <v>22996.400000000001</v>
      </c>
      <c r="O466" s="22">
        <f t="shared" si="50"/>
        <v>22996.400000000001</v>
      </c>
      <c r="P466" s="22">
        <f t="shared" si="50"/>
        <v>22996.400000000001</v>
      </c>
      <c r="Q466" s="22">
        <f t="shared" si="50"/>
        <v>22996.400000000001</v>
      </c>
      <c r="R466" s="42">
        <f>SUM(Table1[[#This Row],[Oct]:[September]])</f>
        <v>275956.8</v>
      </c>
      <c r="S466" s="38">
        <f t="shared" si="46"/>
        <v>270099.8190419575</v>
      </c>
      <c r="T466" s="37">
        <f>Table1[[#This Row],[Annual Demand]]/365</f>
        <v>756.04602739726022</v>
      </c>
      <c r="U466" s="37">
        <f>Table1[[#This Row],[Daily Demand]]*Table1[[#This Row],[Lead Time (days)]]</f>
        <v>8316.5063013698618</v>
      </c>
      <c r="V466" s="37">
        <f>T466*AB466*SQRT(Table1[[#This Row],[Lead Time (days)]])</f>
        <v>1705.1142780385203</v>
      </c>
      <c r="W466" s="37">
        <f t="shared" si="47"/>
        <v>0.8</v>
      </c>
      <c r="X466" s="37">
        <f>Table1[[#This Row],[Demand during Lead Time]]+NORMSINV(W466)*V466</f>
        <v>9751.5666834354306</v>
      </c>
      <c r="Y466" s="43">
        <f t="shared" si="48"/>
        <v>72002.057826481192</v>
      </c>
      <c r="Z466" s="27">
        <v>0.4</v>
      </c>
      <c r="AA466" s="22">
        <v>0.82</v>
      </c>
      <c r="AB466" s="22">
        <v>0.68</v>
      </c>
      <c r="AC466" s="22">
        <v>11</v>
      </c>
    </row>
    <row r="467" spans="1:29" x14ac:dyDescent="0.2">
      <c r="A467" s="25">
        <v>24320.22777850561</v>
      </c>
      <c r="B467" s="26">
        <v>7.3843000000000005</v>
      </c>
      <c r="C467" s="26">
        <v>40566.697956155804</v>
      </c>
      <c r="D467" s="26">
        <f>C467/Table1[[#This Row],[Std. Price ($)]]</f>
        <v>5493.6416391744378</v>
      </c>
      <c r="E467" s="22">
        <v>17194</v>
      </c>
      <c r="F467" s="22">
        <f t="shared" si="49"/>
        <v>24071.599999999999</v>
      </c>
      <c r="G467" s="22">
        <f t="shared" si="50"/>
        <v>24071.599999999999</v>
      </c>
      <c r="H467" s="22">
        <f t="shared" si="50"/>
        <v>24071.599999999999</v>
      </c>
      <c r="I467" s="22">
        <f t="shared" si="50"/>
        <v>24071.599999999999</v>
      </c>
      <c r="J467" s="22">
        <f t="shared" si="50"/>
        <v>24071.599999999999</v>
      </c>
      <c r="K467" s="22">
        <f t="shared" si="50"/>
        <v>24071.599999999999</v>
      </c>
      <c r="L467" s="22">
        <f t="shared" si="50"/>
        <v>24071.599999999999</v>
      </c>
      <c r="M467" s="22">
        <f t="shared" si="50"/>
        <v>24071.599999999999</v>
      </c>
      <c r="N467" s="22">
        <f t="shared" si="50"/>
        <v>24071.599999999999</v>
      </c>
      <c r="O467" s="22">
        <f t="shared" si="50"/>
        <v>24071.599999999999</v>
      </c>
      <c r="P467" s="22">
        <f t="shared" si="50"/>
        <v>24071.599999999999</v>
      </c>
      <c r="Q467" s="22">
        <f t="shared" si="50"/>
        <v>24071.599999999999</v>
      </c>
      <c r="R467" s="42">
        <f>SUM(Table1[[#This Row],[Oct]:[September]])</f>
        <v>288859.2</v>
      </c>
      <c r="S467" s="38">
        <f t="shared" si="46"/>
        <v>283365.55836082558</v>
      </c>
      <c r="T467" s="37">
        <f>Table1[[#This Row],[Annual Demand]]/365</f>
        <v>791.39506849315069</v>
      </c>
      <c r="U467" s="37">
        <f>Table1[[#This Row],[Daily Demand]]*Table1[[#This Row],[Lead Time (days)]]</f>
        <v>18202.086575342466</v>
      </c>
      <c r="V467" s="37">
        <f>T467*AB467*SQRT(Table1[[#This Row],[Lead Time (days)]])</f>
        <v>834.98743171220974</v>
      </c>
      <c r="W467" s="37">
        <f t="shared" si="47"/>
        <v>0.8</v>
      </c>
      <c r="X467" s="37">
        <f>Table1[[#This Row],[Demand during Lead Time]]+NORMSINV(W467)*V467</f>
        <v>18904.829727637974</v>
      </c>
      <c r="Y467" s="43">
        <f t="shared" si="48"/>
        <v>139598.93415779711</v>
      </c>
      <c r="Z467" s="27">
        <v>0.4</v>
      </c>
      <c r="AA467" s="22">
        <v>1</v>
      </c>
      <c r="AB467" s="22">
        <v>0.22</v>
      </c>
      <c r="AC467" s="22">
        <v>23</v>
      </c>
    </row>
    <row r="468" spans="1:29" x14ac:dyDescent="0.2">
      <c r="A468" s="25">
        <v>87631.396568523851</v>
      </c>
      <c r="B468" s="26">
        <v>7.0345000000000004</v>
      </c>
      <c r="C468" s="26">
        <v>227620.05810946194</v>
      </c>
      <c r="D468" s="26">
        <f>C468/Table1[[#This Row],[Std. Price ($)]]</f>
        <v>32357.674050673384</v>
      </c>
      <c r="E468" s="22">
        <v>19498</v>
      </c>
      <c r="F468" s="22">
        <f t="shared" si="49"/>
        <v>48745</v>
      </c>
      <c r="G468" s="22">
        <f t="shared" si="50"/>
        <v>48745</v>
      </c>
      <c r="H468" s="22">
        <f t="shared" si="50"/>
        <v>48745</v>
      </c>
      <c r="I468" s="22">
        <f t="shared" si="50"/>
        <v>48745</v>
      </c>
      <c r="J468" s="22">
        <f t="shared" si="50"/>
        <v>48745</v>
      </c>
      <c r="K468" s="22">
        <f t="shared" si="50"/>
        <v>48745</v>
      </c>
      <c r="L468" s="22">
        <f t="shared" si="50"/>
        <v>48745</v>
      </c>
      <c r="M468" s="22">
        <f t="shared" si="50"/>
        <v>48745</v>
      </c>
      <c r="N468" s="22">
        <f t="shared" si="50"/>
        <v>48745</v>
      </c>
      <c r="O468" s="22">
        <f t="shared" si="50"/>
        <v>48745</v>
      </c>
      <c r="P468" s="22">
        <f t="shared" si="50"/>
        <v>48745</v>
      </c>
      <c r="Q468" s="22">
        <f t="shared" si="50"/>
        <v>48745</v>
      </c>
      <c r="R468" s="42">
        <f>SUM(Table1[[#This Row],[Oct]:[September]])</f>
        <v>584940</v>
      </c>
      <c r="S468" s="38">
        <f t="shared" si="46"/>
        <v>552582.32594932662</v>
      </c>
      <c r="T468" s="37">
        <f>Table1[[#This Row],[Annual Demand]]/365</f>
        <v>1602.5753424657535</v>
      </c>
      <c r="U468" s="37">
        <f>Table1[[#This Row],[Daily Demand]]*Table1[[#This Row],[Lead Time (days)]]</f>
        <v>197116.76712328769</v>
      </c>
      <c r="V468" s="37">
        <f>T468*AB468*SQRT(Table1[[#This Row],[Lead Time (days)]])</f>
        <v>3376.9498645787226</v>
      </c>
      <c r="W468" s="37">
        <f t="shared" si="47"/>
        <v>0.8</v>
      </c>
      <c r="X468" s="37">
        <f>Table1[[#This Row],[Demand during Lead Time]]+NORMSINV(W468)*V468</f>
        <v>199958.87983402831</v>
      </c>
      <c r="Y468" s="43">
        <f t="shared" si="48"/>
        <v>1406610.7401924722</v>
      </c>
      <c r="Z468" s="27">
        <v>1.5</v>
      </c>
      <c r="AA468" s="22">
        <v>0.93</v>
      </c>
      <c r="AB468" s="22">
        <v>0.19</v>
      </c>
      <c r="AC468" s="22">
        <v>123</v>
      </c>
    </row>
    <row r="469" spans="1:29" x14ac:dyDescent="0.2">
      <c r="A469" s="25">
        <v>42076.925088562188</v>
      </c>
      <c r="B469" s="26">
        <v>32.725000000000001</v>
      </c>
      <c r="C469" s="26">
        <v>111239.64031840002</v>
      </c>
      <c r="D469" s="26">
        <f>C469/Table1[[#This Row],[Std. Price ($)]]</f>
        <v>3399.2250670252106</v>
      </c>
      <c r="E469" s="22">
        <v>21988</v>
      </c>
      <c r="F469" s="22">
        <f t="shared" si="49"/>
        <v>13192.8</v>
      </c>
      <c r="G469" s="22">
        <f t="shared" si="50"/>
        <v>13192.8</v>
      </c>
      <c r="H469" s="22">
        <f t="shared" si="50"/>
        <v>13192.8</v>
      </c>
      <c r="I469" s="22">
        <f t="shared" si="50"/>
        <v>13192.8</v>
      </c>
      <c r="J469" s="22">
        <f t="shared" si="50"/>
        <v>13192.8</v>
      </c>
      <c r="K469" s="22">
        <f t="shared" si="50"/>
        <v>13192.8</v>
      </c>
      <c r="L469" s="22">
        <f t="shared" si="50"/>
        <v>13192.8</v>
      </c>
      <c r="M469" s="22">
        <f t="shared" si="50"/>
        <v>13192.8</v>
      </c>
      <c r="N469" s="22">
        <f t="shared" si="50"/>
        <v>13192.8</v>
      </c>
      <c r="O469" s="22">
        <f t="shared" si="50"/>
        <v>13192.8</v>
      </c>
      <c r="P469" s="22">
        <f t="shared" si="50"/>
        <v>13192.8</v>
      </c>
      <c r="Q469" s="22">
        <f t="shared" si="50"/>
        <v>13192.8</v>
      </c>
      <c r="R469" s="42">
        <f>SUM(Table1[[#This Row],[Oct]:[September]])</f>
        <v>158313.59999999998</v>
      </c>
      <c r="S469" s="38">
        <f t="shared" si="46"/>
        <v>154914.37493297475</v>
      </c>
      <c r="T469" s="37">
        <f>Table1[[#This Row],[Annual Demand]]/365</f>
        <v>433.73589041095886</v>
      </c>
      <c r="U469" s="37">
        <f>Table1[[#This Row],[Daily Demand]]*Table1[[#This Row],[Lead Time (days)]]</f>
        <v>6939.7742465753417</v>
      </c>
      <c r="V469" s="37">
        <f>T469*AB469*SQRT(Table1[[#This Row],[Lead Time (days)]])</f>
        <v>381.68758356164381</v>
      </c>
      <c r="W469" s="37">
        <f t="shared" si="47"/>
        <v>0.8</v>
      </c>
      <c r="X469" s="37">
        <f>Table1[[#This Row],[Demand during Lead Time]]+NORMSINV(W469)*V469</f>
        <v>7261.0106214919579</v>
      </c>
      <c r="Y469" s="43">
        <f t="shared" si="48"/>
        <v>237616.57258832434</v>
      </c>
      <c r="Z469" s="27">
        <v>-0.4</v>
      </c>
      <c r="AA469" s="22">
        <v>1</v>
      </c>
      <c r="AB469" s="22">
        <v>0.22</v>
      </c>
      <c r="AC469" s="22">
        <v>16</v>
      </c>
    </row>
    <row r="470" spans="1:29" x14ac:dyDescent="0.2">
      <c r="A470" s="25">
        <v>15371.663766696163</v>
      </c>
      <c r="B470" s="26">
        <v>5.29298</v>
      </c>
      <c r="C470" s="26">
        <v>33895.446594952657</v>
      </c>
      <c r="D470" s="26">
        <f>C470/Table1[[#This Row],[Std. Price ($)]]</f>
        <v>6403.8493617872455</v>
      </c>
      <c r="E470" s="22">
        <v>18254</v>
      </c>
      <c r="F470" s="22">
        <f t="shared" si="49"/>
        <v>29206.400000000001</v>
      </c>
      <c r="G470" s="22">
        <f t="shared" si="50"/>
        <v>29206.400000000001</v>
      </c>
      <c r="H470" s="22">
        <f t="shared" si="50"/>
        <v>29206.400000000001</v>
      </c>
      <c r="I470" s="22">
        <f t="shared" si="50"/>
        <v>29206.400000000001</v>
      </c>
      <c r="J470" s="22">
        <f t="shared" si="50"/>
        <v>29206.400000000001</v>
      </c>
      <c r="K470" s="22">
        <f t="shared" si="50"/>
        <v>29206.400000000001</v>
      </c>
      <c r="L470" s="22">
        <f t="shared" si="50"/>
        <v>29206.400000000001</v>
      </c>
      <c r="M470" s="22">
        <f t="shared" si="50"/>
        <v>29206.400000000001</v>
      </c>
      <c r="N470" s="22">
        <f t="shared" si="50"/>
        <v>29206.400000000001</v>
      </c>
      <c r="O470" s="22">
        <f t="shared" si="50"/>
        <v>29206.400000000001</v>
      </c>
      <c r="P470" s="22">
        <f t="shared" si="50"/>
        <v>29206.400000000001</v>
      </c>
      <c r="Q470" s="22">
        <f t="shared" si="50"/>
        <v>29206.400000000001</v>
      </c>
      <c r="R470" s="42">
        <f>SUM(Table1[[#This Row],[Oct]:[September]])</f>
        <v>350476.80000000005</v>
      </c>
      <c r="S470" s="38">
        <f t="shared" si="46"/>
        <v>344072.95063821279</v>
      </c>
      <c r="T470" s="37">
        <f>Table1[[#This Row],[Annual Demand]]/365</f>
        <v>960.21041095890428</v>
      </c>
      <c r="U470" s="37">
        <f>Table1[[#This Row],[Daily Demand]]*Table1[[#This Row],[Lead Time (days)]]</f>
        <v>15363.366575342468</v>
      </c>
      <c r="V470" s="37">
        <f>T470*AB470*SQRT(Table1[[#This Row],[Lead Time (days)]])</f>
        <v>1344.2945753424658</v>
      </c>
      <c r="W470" s="37">
        <f t="shared" si="47"/>
        <v>0.8</v>
      </c>
      <c r="X470" s="37">
        <f>Table1[[#This Row],[Demand during Lead Time]]+NORMSINV(W470)*V470</f>
        <v>16494.753434127571</v>
      </c>
      <c r="Y470" s="43">
        <f t="shared" si="48"/>
        <v>87306.400031768557</v>
      </c>
      <c r="Z470" s="27">
        <v>0.6</v>
      </c>
      <c r="AA470" s="22">
        <v>0.87</v>
      </c>
      <c r="AB470" s="22">
        <v>0.35</v>
      </c>
      <c r="AC470" s="22">
        <v>16</v>
      </c>
    </row>
    <row r="471" spans="1:29" x14ac:dyDescent="0.2">
      <c r="A471" s="25">
        <v>64571.788843120004</v>
      </c>
      <c r="B471" s="26">
        <v>7.4176299999999999</v>
      </c>
      <c r="C471" s="26">
        <v>59140.888606238987</v>
      </c>
      <c r="D471" s="26">
        <f>C471/Table1[[#This Row],[Std. Price ($)]]</f>
        <v>7973.0168000074127</v>
      </c>
      <c r="E471" s="22">
        <v>6808</v>
      </c>
      <c r="F471" s="22">
        <f t="shared" si="49"/>
        <v>8169.6</v>
      </c>
      <c r="G471" s="22">
        <f t="shared" si="50"/>
        <v>8169.6</v>
      </c>
      <c r="H471" s="22">
        <f t="shared" si="50"/>
        <v>8169.6</v>
      </c>
      <c r="I471" s="22">
        <f t="shared" si="50"/>
        <v>8169.6</v>
      </c>
      <c r="J471" s="22">
        <f t="shared" si="50"/>
        <v>8169.6</v>
      </c>
      <c r="K471" s="22">
        <f t="shared" si="50"/>
        <v>8169.6</v>
      </c>
      <c r="L471" s="22">
        <f t="shared" si="50"/>
        <v>8169.6</v>
      </c>
      <c r="M471" s="22">
        <f t="shared" si="50"/>
        <v>8169.6</v>
      </c>
      <c r="N471" s="22">
        <f t="shared" si="50"/>
        <v>8169.6</v>
      </c>
      <c r="O471" s="22">
        <f t="shared" si="50"/>
        <v>8169.6</v>
      </c>
      <c r="P471" s="22">
        <f t="shared" si="50"/>
        <v>8169.6</v>
      </c>
      <c r="Q471" s="22">
        <f t="shared" si="50"/>
        <v>8169.6</v>
      </c>
      <c r="R471" s="42">
        <f>SUM(Table1[[#This Row],[Oct]:[September]])</f>
        <v>98035.200000000012</v>
      </c>
      <c r="S471" s="38">
        <f t="shared" si="46"/>
        <v>90062.183199992593</v>
      </c>
      <c r="T471" s="37">
        <f>Table1[[#This Row],[Annual Demand]]/365</f>
        <v>268.58958904109591</v>
      </c>
      <c r="U471" s="37">
        <f>Table1[[#This Row],[Daily Demand]]*Table1[[#This Row],[Lead Time (days)]]</f>
        <v>8326.2772602739733</v>
      </c>
      <c r="V471" s="37">
        <f>T471*AB471*SQRT(Table1[[#This Row],[Lead Time (days)]])</f>
        <v>1226.2637045139431</v>
      </c>
      <c r="W471" s="37">
        <f t="shared" si="47"/>
        <v>0.8</v>
      </c>
      <c r="X471" s="37">
        <f>Table1[[#This Row],[Demand during Lead Time]]+NORMSINV(W471)*V471</f>
        <v>9358.3268319526906</v>
      </c>
      <c r="Y471" s="43">
        <f t="shared" si="48"/>
        <v>69416.605858497234</v>
      </c>
      <c r="Z471" s="27">
        <v>0.2</v>
      </c>
      <c r="AA471" s="22">
        <v>0.8</v>
      </c>
      <c r="AB471" s="22">
        <v>0.82</v>
      </c>
      <c r="AC471" s="22">
        <v>31</v>
      </c>
    </row>
    <row r="472" spans="1:29" x14ac:dyDescent="0.2">
      <c r="A472" s="25">
        <v>99691.568165982113</v>
      </c>
      <c r="B472" s="26">
        <v>7.051000000000001</v>
      </c>
      <c r="C472" s="26">
        <v>62109.285161205349</v>
      </c>
      <c r="D472" s="26">
        <f>C472/Table1[[#This Row],[Std. Price ($)]]</f>
        <v>8808.57823871867</v>
      </c>
      <c r="E472" s="22">
        <v>27146</v>
      </c>
      <c r="F472" s="22">
        <f t="shared" si="49"/>
        <v>59721.2</v>
      </c>
      <c r="G472" s="22">
        <f t="shared" si="50"/>
        <v>59721.2</v>
      </c>
      <c r="H472" s="22">
        <f t="shared" si="50"/>
        <v>59721.2</v>
      </c>
      <c r="I472" s="22">
        <f t="shared" si="50"/>
        <v>59721.2</v>
      </c>
      <c r="J472" s="22">
        <f t="shared" si="50"/>
        <v>59721.2</v>
      </c>
      <c r="K472" s="22">
        <f t="shared" si="50"/>
        <v>59721.2</v>
      </c>
      <c r="L472" s="22">
        <f t="shared" si="50"/>
        <v>59721.2</v>
      </c>
      <c r="M472" s="22">
        <f t="shared" si="50"/>
        <v>59721.2</v>
      </c>
      <c r="N472" s="22">
        <f t="shared" si="50"/>
        <v>59721.2</v>
      </c>
      <c r="O472" s="22">
        <f t="shared" si="50"/>
        <v>59721.2</v>
      </c>
      <c r="P472" s="22">
        <f t="shared" si="50"/>
        <v>59721.2</v>
      </c>
      <c r="Q472" s="22">
        <f t="shared" si="50"/>
        <v>59721.2</v>
      </c>
      <c r="R472" s="42">
        <f>SUM(Table1[[#This Row],[Oct]:[September]])</f>
        <v>716654.39999999991</v>
      </c>
      <c r="S472" s="38">
        <f t="shared" si="46"/>
        <v>707845.82176128123</v>
      </c>
      <c r="T472" s="37">
        <f>Table1[[#This Row],[Annual Demand]]/365</f>
        <v>1963.4367123287668</v>
      </c>
      <c r="U472" s="37">
        <f>Table1[[#This Row],[Daily Demand]]*Table1[[#This Row],[Lead Time (days)]]</f>
        <v>31414.987397260269</v>
      </c>
      <c r="V472" s="37">
        <f>T472*AB472*SQRT(Table1[[#This Row],[Lead Time (days)]])</f>
        <v>2984.4238027397255</v>
      </c>
      <c r="W472" s="37">
        <f t="shared" si="47"/>
        <v>0.8</v>
      </c>
      <c r="X472" s="37">
        <f>Table1[[#This Row],[Demand during Lead Time]]+NORMSINV(W472)*V472</f>
        <v>33926.741839626447</v>
      </c>
      <c r="Y472" s="43">
        <f t="shared" si="48"/>
        <v>239217.45671120612</v>
      </c>
      <c r="Z472" s="27">
        <v>1.2</v>
      </c>
      <c r="AA472" s="22">
        <v>1</v>
      </c>
      <c r="AB472" s="22">
        <v>0.38</v>
      </c>
      <c r="AC472" s="22">
        <v>16</v>
      </c>
    </row>
    <row r="473" spans="1:29" x14ac:dyDescent="0.2">
      <c r="A473" s="25">
        <v>56308.832579314083</v>
      </c>
      <c r="B473" s="26">
        <v>7.2650600000000001</v>
      </c>
      <c r="C473" s="26">
        <v>101589.19928280525</v>
      </c>
      <c r="D473" s="26">
        <f>C473/Table1[[#This Row],[Std. Price ($)]]</f>
        <v>13983.256749814213</v>
      </c>
      <c r="E473" s="22">
        <v>23864</v>
      </c>
      <c r="F473" s="22">
        <f t="shared" si="49"/>
        <v>33409.599999999999</v>
      </c>
      <c r="G473" s="22">
        <f t="shared" si="50"/>
        <v>33409.599999999999</v>
      </c>
      <c r="H473" s="22">
        <f t="shared" si="50"/>
        <v>33409.599999999999</v>
      </c>
      <c r="I473" s="22">
        <f t="shared" si="50"/>
        <v>33409.599999999999</v>
      </c>
      <c r="J473" s="22">
        <f t="shared" si="50"/>
        <v>33409.599999999999</v>
      </c>
      <c r="K473" s="22">
        <f t="shared" si="50"/>
        <v>33409.599999999999</v>
      </c>
      <c r="L473" s="22">
        <f t="shared" si="50"/>
        <v>33409.599999999999</v>
      </c>
      <c r="M473" s="22">
        <f t="shared" si="50"/>
        <v>33409.599999999999</v>
      </c>
      <c r="N473" s="22">
        <f t="shared" si="50"/>
        <v>33409.599999999999</v>
      </c>
      <c r="O473" s="22">
        <f t="shared" si="50"/>
        <v>33409.599999999999</v>
      </c>
      <c r="P473" s="22">
        <f t="shared" si="50"/>
        <v>33409.599999999999</v>
      </c>
      <c r="Q473" s="22">
        <f t="shared" si="50"/>
        <v>33409.599999999999</v>
      </c>
      <c r="R473" s="42">
        <f>SUM(Table1[[#This Row],[Oct]:[September]])</f>
        <v>400915.1999999999</v>
      </c>
      <c r="S473" s="38">
        <f t="shared" si="46"/>
        <v>386931.94325018569</v>
      </c>
      <c r="T473" s="37">
        <f>Table1[[#This Row],[Annual Demand]]/365</f>
        <v>1098.3978082191777</v>
      </c>
      <c r="U473" s="37">
        <f>Table1[[#This Row],[Daily Demand]]*Table1[[#This Row],[Lead Time (days)]]</f>
        <v>25263.149589041088</v>
      </c>
      <c r="V473" s="37">
        <f>T473*AB473*SQRT(Table1[[#This Row],[Lead Time (days)]])</f>
        <v>2739.2200335734683</v>
      </c>
      <c r="W473" s="37">
        <f t="shared" si="47"/>
        <v>0.8</v>
      </c>
      <c r="X473" s="37">
        <f>Table1[[#This Row],[Demand during Lead Time]]+NORMSINV(W473)*V473</f>
        <v>27568.53533272483</v>
      </c>
      <c r="Y473" s="43">
        <f t="shared" si="48"/>
        <v>200287.06330436585</v>
      </c>
      <c r="Z473" s="27">
        <v>0.4</v>
      </c>
      <c r="AA473" s="22">
        <v>1</v>
      </c>
      <c r="AB473" s="22">
        <v>0.52</v>
      </c>
      <c r="AC473" s="22">
        <v>23</v>
      </c>
    </row>
    <row r="474" spans="1:29" x14ac:dyDescent="0.2">
      <c r="A474" s="25">
        <v>17877.582782294034</v>
      </c>
      <c r="B474" s="26">
        <v>7.15</v>
      </c>
      <c r="C474" s="26">
        <v>294228.15960266668</v>
      </c>
      <c r="D474" s="26">
        <f>C474/Table1[[#This Row],[Std. Price ($)]]</f>
        <v>41150.791552820512</v>
      </c>
      <c r="E474" s="22">
        <v>25360</v>
      </c>
      <c r="F474" s="22">
        <f t="shared" si="49"/>
        <v>15216</v>
      </c>
      <c r="G474" s="22">
        <f t="shared" si="50"/>
        <v>15216</v>
      </c>
      <c r="H474" s="22">
        <f t="shared" si="50"/>
        <v>15216</v>
      </c>
      <c r="I474" s="22">
        <f t="shared" si="50"/>
        <v>15216</v>
      </c>
      <c r="J474" s="22">
        <f t="shared" si="50"/>
        <v>15216</v>
      </c>
      <c r="K474" s="22">
        <f t="shared" si="50"/>
        <v>15216</v>
      </c>
      <c r="L474" s="22">
        <f t="shared" si="50"/>
        <v>15216</v>
      </c>
      <c r="M474" s="22">
        <f t="shared" si="50"/>
        <v>15216</v>
      </c>
      <c r="N474" s="22">
        <f t="shared" si="50"/>
        <v>15216</v>
      </c>
      <c r="O474" s="22">
        <f t="shared" si="50"/>
        <v>15216</v>
      </c>
      <c r="P474" s="22">
        <f t="shared" si="50"/>
        <v>15216</v>
      </c>
      <c r="Q474" s="22">
        <f t="shared" si="50"/>
        <v>15216</v>
      </c>
      <c r="R474" s="42">
        <f>SUM(Table1[[#This Row],[Oct]:[September]])</f>
        <v>182592</v>
      </c>
      <c r="S474" s="38">
        <f t="shared" si="46"/>
        <v>141441.2084471795</v>
      </c>
      <c r="T474" s="37">
        <f>Table1[[#This Row],[Annual Demand]]/365</f>
        <v>500.25205479452057</v>
      </c>
      <c r="U474" s="37">
        <f>Table1[[#This Row],[Daily Demand]]*Table1[[#This Row],[Lead Time (days)]]</f>
        <v>38019.156164383567</v>
      </c>
      <c r="V474" s="37">
        <f>T474*AB474*SQRT(Table1[[#This Row],[Lead Time (days)]])</f>
        <v>1788.0494855812674</v>
      </c>
      <c r="W474" s="37">
        <f t="shared" si="47"/>
        <v>0.8</v>
      </c>
      <c r="X474" s="37">
        <f>Table1[[#This Row],[Demand during Lead Time]]+NORMSINV(W474)*V474</f>
        <v>39524.016578127892</v>
      </c>
      <c r="Y474" s="43">
        <f t="shared" si="48"/>
        <v>282596.71853361442</v>
      </c>
      <c r="Z474" s="27">
        <v>-0.4</v>
      </c>
      <c r="AA474" s="22">
        <v>1</v>
      </c>
      <c r="AB474" s="22">
        <v>0.41</v>
      </c>
      <c r="AC474" s="22">
        <v>76</v>
      </c>
    </row>
    <row r="475" spans="1:29" x14ac:dyDescent="0.2">
      <c r="A475" s="25">
        <v>28358.530415173424</v>
      </c>
      <c r="B475" s="26">
        <v>7.1830000000000007</v>
      </c>
      <c r="C475" s="26">
        <v>107730.56995085001</v>
      </c>
      <c r="D475" s="26">
        <f>C475/Table1[[#This Row],[Std. Price ($)]]</f>
        <v>14997.99108323124</v>
      </c>
      <c r="E475" s="22">
        <v>26322</v>
      </c>
      <c r="F475" s="22">
        <f t="shared" si="49"/>
        <v>65805</v>
      </c>
      <c r="G475" s="22">
        <f t="shared" si="50"/>
        <v>65805</v>
      </c>
      <c r="H475" s="22">
        <f t="shared" si="50"/>
        <v>65805</v>
      </c>
      <c r="I475" s="22">
        <f t="shared" si="50"/>
        <v>65805</v>
      </c>
      <c r="J475" s="22">
        <f t="shared" si="50"/>
        <v>65805</v>
      </c>
      <c r="K475" s="22">
        <f t="shared" si="50"/>
        <v>65805</v>
      </c>
      <c r="L475" s="22">
        <f t="shared" si="50"/>
        <v>65805</v>
      </c>
      <c r="M475" s="22">
        <f t="shared" si="50"/>
        <v>65805</v>
      </c>
      <c r="N475" s="22">
        <f t="shared" si="50"/>
        <v>65805</v>
      </c>
      <c r="O475" s="22">
        <f t="shared" si="50"/>
        <v>65805</v>
      </c>
      <c r="P475" s="22">
        <f t="shared" si="50"/>
        <v>65805</v>
      </c>
      <c r="Q475" s="22">
        <f t="shared" si="50"/>
        <v>65805</v>
      </c>
      <c r="R475" s="42">
        <f>SUM(Table1[[#This Row],[Oct]:[September]])</f>
        <v>789660</v>
      </c>
      <c r="S475" s="38">
        <f t="shared" si="46"/>
        <v>774662.00891676871</v>
      </c>
      <c r="T475" s="37">
        <f>Table1[[#This Row],[Annual Demand]]/365</f>
        <v>2163.4520547945203</v>
      </c>
      <c r="U475" s="37">
        <f>Table1[[#This Row],[Daily Demand]]*Table1[[#This Row],[Lead Time (days)]]</f>
        <v>49759.397260273967</v>
      </c>
      <c r="V475" s="37">
        <f>T475*AB475*SQRT(Table1[[#This Row],[Lead Time (days)]])</f>
        <v>5187.7757817796182</v>
      </c>
      <c r="W475" s="37">
        <f t="shared" si="47"/>
        <v>0.8</v>
      </c>
      <c r="X475" s="37">
        <f>Table1[[#This Row],[Demand during Lead Time]]+NORMSINV(W475)*V475</f>
        <v>54125.539513235024</v>
      </c>
      <c r="Y475" s="43">
        <f t="shared" si="48"/>
        <v>388783.75032356719</v>
      </c>
      <c r="Z475" s="27">
        <v>1.5</v>
      </c>
      <c r="AA475" s="22">
        <v>1</v>
      </c>
      <c r="AB475" s="22">
        <v>0.5</v>
      </c>
      <c r="AC475" s="22">
        <v>23</v>
      </c>
    </row>
    <row r="476" spans="1:29" x14ac:dyDescent="0.2">
      <c r="A476" s="25">
        <v>69432.777505735532</v>
      </c>
      <c r="B476" s="26">
        <v>7.2705600000000006</v>
      </c>
      <c r="C476" s="26">
        <v>89797.182307309922</v>
      </c>
      <c r="D476" s="26">
        <f>C476/Table1[[#This Row],[Std. Price ($)]]</f>
        <v>12350.793103599986</v>
      </c>
      <c r="E476" s="22">
        <v>44962</v>
      </c>
      <c r="F476" s="22">
        <f t="shared" si="49"/>
        <v>53954.400000000001</v>
      </c>
      <c r="G476" s="22">
        <f t="shared" si="50"/>
        <v>53954.400000000001</v>
      </c>
      <c r="H476" s="22">
        <f t="shared" si="50"/>
        <v>53954.400000000001</v>
      </c>
      <c r="I476" s="22">
        <f t="shared" si="50"/>
        <v>53954.400000000001</v>
      </c>
      <c r="J476" s="22">
        <f t="shared" si="50"/>
        <v>53954.400000000001</v>
      </c>
      <c r="K476" s="22">
        <f t="shared" si="50"/>
        <v>53954.400000000001</v>
      </c>
      <c r="L476" s="22">
        <f t="shared" si="50"/>
        <v>53954.400000000001</v>
      </c>
      <c r="M476" s="22">
        <f t="shared" si="50"/>
        <v>53954.400000000001</v>
      </c>
      <c r="N476" s="22">
        <f t="shared" si="50"/>
        <v>53954.400000000001</v>
      </c>
      <c r="O476" s="22">
        <f t="shared" si="50"/>
        <v>53954.400000000001</v>
      </c>
      <c r="P476" s="22">
        <f t="shared" si="50"/>
        <v>53954.400000000001</v>
      </c>
      <c r="Q476" s="22">
        <f t="shared" si="50"/>
        <v>53954.400000000001</v>
      </c>
      <c r="R476" s="42">
        <f>SUM(Table1[[#This Row],[Oct]:[September]])</f>
        <v>647452.80000000016</v>
      </c>
      <c r="S476" s="38">
        <f t="shared" si="46"/>
        <v>635102.00689640013</v>
      </c>
      <c r="T476" s="37">
        <f>Table1[[#This Row],[Annual Demand]]/365</f>
        <v>1773.8432876712334</v>
      </c>
      <c r="U476" s="37">
        <f>Table1[[#This Row],[Daily Demand]]*Table1[[#This Row],[Lead Time (days)]]</f>
        <v>19512.276164383566</v>
      </c>
      <c r="V476" s="37">
        <f>T476*AB476*SQRT(Table1[[#This Row],[Lead Time (days)]])</f>
        <v>2765.0911323850905</v>
      </c>
      <c r="W476" s="37">
        <f t="shared" si="47"/>
        <v>0.8</v>
      </c>
      <c r="X476" s="37">
        <f>Table1[[#This Row],[Demand during Lead Time]]+NORMSINV(W476)*V476</f>
        <v>21839.435574163035</v>
      </c>
      <c r="Y476" s="43">
        <f t="shared" si="48"/>
        <v>158784.9267080868</v>
      </c>
      <c r="Z476" s="27">
        <v>0.2</v>
      </c>
      <c r="AA476" s="22">
        <v>0.81</v>
      </c>
      <c r="AB476" s="22">
        <v>0.47</v>
      </c>
      <c r="AC476" s="22">
        <v>11</v>
      </c>
    </row>
    <row r="477" spans="1:29" x14ac:dyDescent="0.2">
      <c r="A477" s="25">
        <v>85525.703692338197</v>
      </c>
      <c r="B477" s="26">
        <v>5.8849999999999998</v>
      </c>
      <c r="C477" s="26">
        <v>80378.501170441232</v>
      </c>
      <c r="D477" s="26">
        <f>C477/Table1[[#This Row],[Std. Price ($)]]</f>
        <v>13658.19900942077</v>
      </c>
      <c r="E477" s="22">
        <v>34082</v>
      </c>
      <c r="F477" s="22">
        <f t="shared" si="49"/>
        <v>61347.600000000006</v>
      </c>
      <c r="G477" s="22">
        <f t="shared" si="50"/>
        <v>61347.600000000006</v>
      </c>
      <c r="H477" s="22">
        <f t="shared" si="50"/>
        <v>61347.600000000006</v>
      </c>
      <c r="I477" s="22">
        <f t="shared" si="50"/>
        <v>61347.600000000006</v>
      </c>
      <c r="J477" s="22">
        <f t="shared" si="50"/>
        <v>61347.600000000006</v>
      </c>
      <c r="K477" s="22">
        <f t="shared" si="50"/>
        <v>61347.600000000006</v>
      </c>
      <c r="L477" s="22">
        <f t="shared" si="50"/>
        <v>61347.600000000006</v>
      </c>
      <c r="M477" s="22">
        <f t="shared" si="50"/>
        <v>61347.600000000006</v>
      </c>
      <c r="N477" s="22">
        <f t="shared" si="50"/>
        <v>61347.600000000006</v>
      </c>
      <c r="O477" s="22">
        <f t="shared" si="50"/>
        <v>61347.600000000006</v>
      </c>
      <c r="P477" s="22">
        <f t="shared" si="50"/>
        <v>61347.600000000006</v>
      </c>
      <c r="Q477" s="22">
        <f t="shared" si="50"/>
        <v>61347.600000000006</v>
      </c>
      <c r="R477" s="42">
        <f>SUM(Table1[[#This Row],[Oct]:[September]])</f>
        <v>736171.19999999984</v>
      </c>
      <c r="S477" s="38">
        <f t="shared" si="46"/>
        <v>722513.00099057902</v>
      </c>
      <c r="T477" s="37">
        <f>Table1[[#This Row],[Annual Demand]]/365</f>
        <v>2016.9073972602735</v>
      </c>
      <c r="U477" s="37">
        <f>Table1[[#This Row],[Daily Demand]]*Table1[[#This Row],[Lead Time (days)]]</f>
        <v>46388.87013698629</v>
      </c>
      <c r="V477" s="37">
        <f>T477*AB477*SQRT(Table1[[#This Row],[Lead Time (days)]])</f>
        <v>1837.8221343228513</v>
      </c>
      <c r="W477" s="37">
        <f t="shared" si="47"/>
        <v>0.8</v>
      </c>
      <c r="X477" s="37">
        <f>Table1[[#This Row],[Demand during Lead Time]]+NORMSINV(W477)*V477</f>
        <v>47935.620268762694</v>
      </c>
      <c r="Y477" s="43">
        <f t="shared" si="48"/>
        <v>282101.12528166844</v>
      </c>
      <c r="Z477" s="27">
        <v>0.8</v>
      </c>
      <c r="AA477" s="22">
        <v>0.8</v>
      </c>
      <c r="AB477" s="22">
        <v>0.19</v>
      </c>
      <c r="AC477" s="22">
        <v>23</v>
      </c>
    </row>
    <row r="478" spans="1:29" x14ac:dyDescent="0.2">
      <c r="A478" s="25">
        <v>22511.997210099889</v>
      </c>
      <c r="B478" s="26">
        <v>7.1065500000000004</v>
      </c>
      <c r="C478" s="26">
        <v>167861.13420411295</v>
      </c>
      <c r="D478" s="26">
        <f>C478/Table1[[#This Row],[Std. Price ($)]]</f>
        <v>23620.622412297522</v>
      </c>
      <c r="E478" s="22">
        <v>50200</v>
      </c>
      <c r="F478" s="22">
        <f t="shared" si="49"/>
        <v>40160</v>
      </c>
      <c r="G478" s="22">
        <f t="shared" si="50"/>
        <v>40160</v>
      </c>
      <c r="H478" s="22">
        <f t="shared" si="50"/>
        <v>40160</v>
      </c>
      <c r="I478" s="22">
        <f t="shared" si="50"/>
        <v>40160</v>
      </c>
      <c r="J478" s="22">
        <f t="shared" si="50"/>
        <v>40160</v>
      </c>
      <c r="K478" s="22">
        <f t="shared" si="50"/>
        <v>40160</v>
      </c>
      <c r="L478" s="22">
        <f t="shared" si="50"/>
        <v>40160</v>
      </c>
      <c r="M478" s="22">
        <f t="shared" si="50"/>
        <v>40160</v>
      </c>
      <c r="N478" s="22">
        <f t="shared" si="50"/>
        <v>40160</v>
      </c>
      <c r="O478" s="22">
        <f t="shared" si="50"/>
        <v>40160</v>
      </c>
      <c r="P478" s="22">
        <f t="shared" si="50"/>
        <v>40160</v>
      </c>
      <c r="Q478" s="22">
        <f t="shared" si="50"/>
        <v>40160</v>
      </c>
      <c r="R478" s="42">
        <f>SUM(Table1[[#This Row],[Oct]:[September]])</f>
        <v>481920</v>
      </c>
      <c r="S478" s="38">
        <f t="shared" si="46"/>
        <v>458299.37758770247</v>
      </c>
      <c r="T478" s="37">
        <f>Table1[[#This Row],[Annual Demand]]/365</f>
        <v>1320.3287671232877</v>
      </c>
      <c r="U478" s="37">
        <f>Table1[[#This Row],[Daily Demand]]*Table1[[#This Row],[Lead Time (days)]]</f>
        <v>25086.246575342466</v>
      </c>
      <c r="V478" s="37">
        <f>T478*AB478*SQRT(Table1[[#This Row],[Lead Time (days)]])</f>
        <v>2820.0380373886287</v>
      </c>
      <c r="W478" s="37">
        <f t="shared" si="47"/>
        <v>0.8</v>
      </c>
      <c r="X478" s="37">
        <f>Table1[[#This Row],[Demand during Lead Time]]+NORMSINV(W478)*V478</f>
        <v>27459.650467092026</v>
      </c>
      <c r="Y478" s="43">
        <f t="shared" si="48"/>
        <v>195143.37902691285</v>
      </c>
      <c r="Z478" s="27">
        <v>-0.2</v>
      </c>
      <c r="AA478" s="22">
        <v>0.91</v>
      </c>
      <c r="AB478" s="22">
        <v>0.49</v>
      </c>
      <c r="AC478" s="22">
        <v>19</v>
      </c>
    </row>
    <row r="479" spans="1:29" x14ac:dyDescent="0.2">
      <c r="A479" s="25">
        <v>26570.054788379737</v>
      </c>
      <c r="B479" s="26">
        <v>7.5758100000000006</v>
      </c>
      <c r="C479" s="26">
        <v>110715.50096387736</v>
      </c>
      <c r="D479" s="26">
        <f>C479/Table1[[#This Row],[Std. Price ($)]]</f>
        <v>14614.344995964439</v>
      </c>
      <c r="E479" s="22">
        <v>43280</v>
      </c>
      <c r="F479" s="22">
        <f t="shared" si="49"/>
        <v>51936</v>
      </c>
      <c r="G479" s="22">
        <f t="shared" si="50"/>
        <v>51936</v>
      </c>
      <c r="H479" s="22">
        <f t="shared" si="50"/>
        <v>51936</v>
      </c>
      <c r="I479" s="22">
        <f t="shared" si="50"/>
        <v>51936</v>
      </c>
      <c r="J479" s="22">
        <f t="shared" si="50"/>
        <v>51936</v>
      </c>
      <c r="K479" s="22">
        <f t="shared" si="50"/>
        <v>51936</v>
      </c>
      <c r="L479" s="22">
        <f t="shared" si="50"/>
        <v>51936</v>
      </c>
      <c r="M479" s="22">
        <f t="shared" si="50"/>
        <v>51936</v>
      </c>
      <c r="N479" s="22">
        <f t="shared" si="50"/>
        <v>51936</v>
      </c>
      <c r="O479" s="22">
        <f t="shared" si="50"/>
        <v>51936</v>
      </c>
      <c r="P479" s="22">
        <f t="shared" si="50"/>
        <v>51936</v>
      </c>
      <c r="Q479" s="22">
        <f t="shared" si="50"/>
        <v>51936</v>
      </c>
      <c r="R479" s="42">
        <f>SUM(Table1[[#This Row],[Oct]:[September]])</f>
        <v>623232</v>
      </c>
      <c r="S479" s="38">
        <f t="shared" si="46"/>
        <v>608617.65500403557</v>
      </c>
      <c r="T479" s="37">
        <f>Table1[[#This Row],[Annual Demand]]/365</f>
        <v>1707.4849315068493</v>
      </c>
      <c r="U479" s="37">
        <f>Table1[[#This Row],[Daily Demand]]*Table1[[#This Row],[Lead Time (days)]]</f>
        <v>44394.608219178081</v>
      </c>
      <c r="V479" s="37">
        <f>T479*AB479*SQRT(Table1[[#This Row],[Lead Time (days)]])</f>
        <v>1741.2997969838127</v>
      </c>
      <c r="W479" s="37">
        <f t="shared" si="47"/>
        <v>0.8</v>
      </c>
      <c r="X479" s="37">
        <f>Table1[[#This Row],[Demand during Lead Time]]+NORMSINV(W479)*V479</f>
        <v>45860.123102335863</v>
      </c>
      <c r="Y479" s="43">
        <f t="shared" si="48"/>
        <v>347427.57919990708</v>
      </c>
      <c r="Z479" s="27">
        <v>0.2</v>
      </c>
      <c r="AA479" s="22">
        <v>1</v>
      </c>
      <c r="AB479" s="22">
        <v>0.2</v>
      </c>
      <c r="AC479" s="22">
        <v>26</v>
      </c>
    </row>
    <row r="480" spans="1:29" x14ac:dyDescent="0.2">
      <c r="A480" s="25">
        <v>70313.24629500453</v>
      </c>
      <c r="B480" s="26">
        <v>7.15</v>
      </c>
      <c r="C480" s="26">
        <v>230548.22263500516</v>
      </c>
      <c r="D480" s="26">
        <f>C480/Table1[[#This Row],[Std. Price ($)]]</f>
        <v>32244.506662238484</v>
      </c>
      <c r="E480" s="22">
        <v>41268</v>
      </c>
      <c r="F480" s="22">
        <f t="shared" si="49"/>
        <v>61902</v>
      </c>
      <c r="G480" s="22">
        <f t="shared" si="50"/>
        <v>61902</v>
      </c>
      <c r="H480" s="22">
        <f t="shared" si="50"/>
        <v>61902</v>
      </c>
      <c r="I480" s="22">
        <f t="shared" si="50"/>
        <v>61902</v>
      </c>
      <c r="J480" s="22">
        <f t="shared" si="50"/>
        <v>61902</v>
      </c>
      <c r="K480" s="22">
        <f t="shared" si="50"/>
        <v>61902</v>
      </c>
      <c r="L480" s="22">
        <f t="shared" si="50"/>
        <v>61902</v>
      </c>
      <c r="M480" s="22">
        <f t="shared" si="50"/>
        <v>61902</v>
      </c>
      <c r="N480" s="22">
        <f t="shared" si="50"/>
        <v>61902</v>
      </c>
      <c r="O480" s="22">
        <f t="shared" si="50"/>
        <v>61902</v>
      </c>
      <c r="P480" s="22">
        <f t="shared" si="50"/>
        <v>61902</v>
      </c>
      <c r="Q480" s="22">
        <f t="shared" si="50"/>
        <v>61902</v>
      </c>
      <c r="R480" s="42">
        <f>SUM(Table1[[#This Row],[Oct]:[September]])</f>
        <v>742824</v>
      </c>
      <c r="S480" s="38">
        <f t="shared" si="46"/>
        <v>710579.49333776149</v>
      </c>
      <c r="T480" s="37">
        <f>Table1[[#This Row],[Annual Demand]]/365</f>
        <v>2035.1342465753426</v>
      </c>
      <c r="U480" s="37">
        <f>Table1[[#This Row],[Daily Demand]]*Table1[[#This Row],[Lead Time (days)]]</f>
        <v>89545.90684931507</v>
      </c>
      <c r="V480" s="37">
        <f>T480*AB480*SQRT(Table1[[#This Row],[Lead Time (days)]])</f>
        <v>4049.866016335824</v>
      </c>
      <c r="W480" s="37">
        <f t="shared" si="47"/>
        <v>0.8</v>
      </c>
      <c r="X480" s="37">
        <f>Table1[[#This Row],[Demand during Lead Time]]+NORMSINV(W480)*V480</f>
        <v>92954.360081788647</v>
      </c>
      <c r="Y480" s="43">
        <f t="shared" si="48"/>
        <v>664623.67458478885</v>
      </c>
      <c r="Z480" s="27">
        <v>0.5</v>
      </c>
      <c r="AA480" s="22">
        <v>0.9</v>
      </c>
      <c r="AB480" s="22">
        <v>0.3</v>
      </c>
      <c r="AC480" s="22">
        <v>44</v>
      </c>
    </row>
    <row r="481" spans="1:29" x14ac:dyDescent="0.2">
      <c r="A481" s="25">
        <v>20770.257943343175</v>
      </c>
      <c r="B481" s="26">
        <v>7.0261400000000007</v>
      </c>
      <c r="C481" s="26">
        <v>461006.60375670565</v>
      </c>
      <c r="D481" s="26">
        <f>C481/Table1[[#This Row],[Std. Price ($)]]</f>
        <v>65613.068307307505</v>
      </c>
      <c r="E481" s="22">
        <v>63530</v>
      </c>
      <c r="F481" s="22">
        <f t="shared" si="49"/>
        <v>57177</v>
      </c>
      <c r="G481" s="22">
        <f t="shared" si="50"/>
        <v>57177</v>
      </c>
      <c r="H481" s="22">
        <f t="shared" si="50"/>
        <v>57177</v>
      </c>
      <c r="I481" s="22">
        <f t="shared" si="50"/>
        <v>57177</v>
      </c>
      <c r="J481" s="22">
        <f t="shared" si="50"/>
        <v>57177</v>
      </c>
      <c r="K481" s="22">
        <f t="shared" si="50"/>
        <v>57177</v>
      </c>
      <c r="L481" s="22">
        <f t="shared" si="50"/>
        <v>57177</v>
      </c>
      <c r="M481" s="22">
        <f t="shared" si="50"/>
        <v>57177</v>
      </c>
      <c r="N481" s="22">
        <f t="shared" si="50"/>
        <v>57177</v>
      </c>
      <c r="O481" s="22">
        <f t="shared" si="50"/>
        <v>57177</v>
      </c>
      <c r="P481" s="22">
        <f t="shared" si="50"/>
        <v>57177</v>
      </c>
      <c r="Q481" s="22">
        <f t="shared" si="50"/>
        <v>57177</v>
      </c>
      <c r="R481" s="42">
        <f>SUM(Table1[[#This Row],[Oct]:[September]])</f>
        <v>686124</v>
      </c>
      <c r="S481" s="38">
        <f t="shared" si="46"/>
        <v>620510.93169269245</v>
      </c>
      <c r="T481" s="37">
        <f>Table1[[#This Row],[Annual Demand]]/365</f>
        <v>1879.7917808219179</v>
      </c>
      <c r="U481" s="37">
        <f>Table1[[#This Row],[Daily Demand]]*Table1[[#This Row],[Lead Time (days)]]</f>
        <v>163541.88493150685</v>
      </c>
      <c r="V481" s="37">
        <f>T481*AB481*SQRT(Table1[[#This Row],[Lead Time (days)]])</f>
        <v>2805.3648768971007</v>
      </c>
      <c r="W481" s="37">
        <f t="shared" si="47"/>
        <v>0.8</v>
      </c>
      <c r="X481" s="37">
        <f>Table1[[#This Row],[Demand during Lead Time]]+NORMSINV(W481)*V481</f>
        <v>165902.93957982311</v>
      </c>
      <c r="Y481" s="43">
        <f t="shared" si="48"/>
        <v>1165657.2798993785</v>
      </c>
      <c r="Z481" s="27">
        <v>-0.1</v>
      </c>
      <c r="AA481" s="22">
        <v>1</v>
      </c>
      <c r="AB481" s="22">
        <v>0.16</v>
      </c>
      <c r="AC481" s="22">
        <v>87</v>
      </c>
    </row>
    <row r="482" spans="1:29" x14ac:dyDescent="0.2">
      <c r="A482" s="25">
        <v>21691.16550485255</v>
      </c>
      <c r="B482" s="26">
        <v>7.5758100000000006</v>
      </c>
      <c r="C482" s="26">
        <v>310793.65735665063</v>
      </c>
      <c r="D482" s="26">
        <f>C482/Table1[[#This Row],[Std. Price ($)]]</f>
        <v>41024.478881684016</v>
      </c>
      <c r="E482" s="22">
        <v>74014</v>
      </c>
      <c r="F482" s="22">
        <f t="shared" si="49"/>
        <v>88816.8</v>
      </c>
      <c r="G482" s="22">
        <f t="shared" si="50"/>
        <v>88816.8</v>
      </c>
      <c r="H482" s="22">
        <f t="shared" si="50"/>
        <v>88816.8</v>
      </c>
      <c r="I482" s="22">
        <f t="shared" si="50"/>
        <v>88816.8</v>
      </c>
      <c r="J482" s="22">
        <f t="shared" si="50"/>
        <v>88816.8</v>
      </c>
      <c r="K482" s="22">
        <f t="shared" si="50"/>
        <v>88816.8</v>
      </c>
      <c r="L482" s="22">
        <f t="shared" si="50"/>
        <v>88816.8</v>
      </c>
      <c r="M482" s="22">
        <f t="shared" si="50"/>
        <v>88816.8</v>
      </c>
      <c r="N482" s="22">
        <f t="shared" si="50"/>
        <v>88816.8</v>
      </c>
      <c r="O482" s="22">
        <f t="shared" si="50"/>
        <v>88816.8</v>
      </c>
      <c r="P482" s="22">
        <f t="shared" si="50"/>
        <v>88816.8</v>
      </c>
      <c r="Q482" s="22">
        <f t="shared" si="50"/>
        <v>88816.8</v>
      </c>
      <c r="R482" s="42">
        <f>SUM(Table1[[#This Row],[Oct]:[September]])</f>
        <v>1065801.6000000003</v>
      </c>
      <c r="S482" s="38">
        <f t="shared" si="46"/>
        <v>1024777.1211183163</v>
      </c>
      <c r="T482" s="37">
        <f>Table1[[#This Row],[Annual Demand]]/365</f>
        <v>2920.0043835616448</v>
      </c>
      <c r="U482" s="37">
        <f>Table1[[#This Row],[Daily Demand]]*Table1[[#This Row],[Lead Time (days)]]</f>
        <v>67160.100821917833</v>
      </c>
      <c r="V482" s="37">
        <f>T482*AB482*SQRT(Table1[[#This Row],[Lead Time (days)]])</f>
        <v>6861.8860447391671</v>
      </c>
      <c r="W482" s="37">
        <f t="shared" si="47"/>
        <v>0.8</v>
      </c>
      <c r="X482" s="37">
        <f>Table1[[#This Row],[Demand during Lead Time]]+NORMSINV(W482)*V482</f>
        <v>72935.209819527983</v>
      </c>
      <c r="Y482" s="43">
        <f t="shared" si="48"/>
        <v>552543.29190287832</v>
      </c>
      <c r="Z482" s="27">
        <v>0.2</v>
      </c>
      <c r="AA482" s="22">
        <v>1</v>
      </c>
      <c r="AB482" s="22">
        <v>0.49</v>
      </c>
      <c r="AC482" s="22">
        <v>23</v>
      </c>
    </row>
    <row r="483" spans="1:29" x14ac:dyDescent="0.2">
      <c r="A483" s="25">
        <v>64992.568695214482</v>
      </c>
      <c r="B483" s="26">
        <v>7.6725000000000003</v>
      </c>
      <c r="C483" s="26">
        <v>1395586.7173810103</v>
      </c>
      <c r="D483" s="26">
        <f>C483/Table1[[#This Row],[Std. Price ($)]]</f>
        <v>181894.65198840146</v>
      </c>
      <c r="E483" s="22">
        <v>141812</v>
      </c>
      <c r="F483" s="22">
        <f t="shared" si="49"/>
        <v>198536.8</v>
      </c>
      <c r="G483" s="22">
        <f t="shared" si="50"/>
        <v>198536.8</v>
      </c>
      <c r="H483" s="22">
        <f t="shared" si="50"/>
        <v>198536.8</v>
      </c>
      <c r="I483" s="22">
        <f t="shared" si="50"/>
        <v>198536.8</v>
      </c>
      <c r="J483" s="22">
        <f t="shared" si="50"/>
        <v>198536.8</v>
      </c>
      <c r="K483" s="22">
        <f t="shared" si="50"/>
        <v>198536.8</v>
      </c>
      <c r="L483" s="22">
        <f t="shared" si="50"/>
        <v>198536.8</v>
      </c>
      <c r="M483" s="22">
        <f t="shared" si="50"/>
        <v>198536.8</v>
      </c>
      <c r="N483" s="22">
        <f t="shared" si="50"/>
        <v>198536.8</v>
      </c>
      <c r="O483" s="22">
        <f t="shared" si="50"/>
        <v>198536.8</v>
      </c>
      <c r="P483" s="22">
        <f t="shared" si="50"/>
        <v>198536.8</v>
      </c>
      <c r="Q483" s="22">
        <f t="shared" si="50"/>
        <v>198536.8</v>
      </c>
      <c r="R483" s="42">
        <f>SUM(Table1[[#This Row],[Oct]:[September]])</f>
        <v>2382441.6</v>
      </c>
      <c r="S483" s="38">
        <f t="shared" si="46"/>
        <v>2200546.9480115985</v>
      </c>
      <c r="T483" s="37">
        <f>Table1[[#This Row],[Annual Demand]]/365</f>
        <v>6527.2372602739724</v>
      </c>
      <c r="U483" s="37">
        <f>Table1[[#This Row],[Daily Demand]]*Table1[[#This Row],[Lead Time (days)]]</f>
        <v>430797.65917808219</v>
      </c>
      <c r="V483" s="37">
        <f>T483*AB483*SQRT(Table1[[#This Row],[Lead Time (days)]])</f>
        <v>19620.184686095527</v>
      </c>
      <c r="W483" s="37">
        <f t="shared" si="47"/>
        <v>0.8</v>
      </c>
      <c r="X483" s="37">
        <f>Table1[[#This Row],[Demand during Lead Time]]+NORMSINV(W483)*V483</f>
        <v>447310.42321652232</v>
      </c>
      <c r="Y483" s="43">
        <f t="shared" si="48"/>
        <v>3431989.2221287675</v>
      </c>
      <c r="Z483" s="27">
        <v>0.4</v>
      </c>
      <c r="AA483" s="22">
        <v>1</v>
      </c>
      <c r="AB483" s="22">
        <v>0.37</v>
      </c>
      <c r="AC483" s="22">
        <v>66</v>
      </c>
    </row>
    <row r="484" spans="1:29" x14ac:dyDescent="0.2">
      <c r="A484" s="25">
        <v>59649.09940876859</v>
      </c>
      <c r="B484" s="26">
        <v>7.2705600000000006</v>
      </c>
      <c r="C484" s="26">
        <v>544249.77712594729</v>
      </c>
      <c r="D484" s="26">
        <f>C484/Table1[[#This Row],[Std. Price ($)]]</f>
        <v>74856.651637005576</v>
      </c>
      <c r="E484" s="22">
        <v>177324</v>
      </c>
      <c r="F484" s="22">
        <f t="shared" si="49"/>
        <v>265986</v>
      </c>
      <c r="G484" s="22">
        <f t="shared" si="50"/>
        <v>265986</v>
      </c>
      <c r="H484" s="22">
        <f t="shared" si="50"/>
        <v>265986</v>
      </c>
      <c r="I484" s="22">
        <f t="shared" si="50"/>
        <v>265986</v>
      </c>
      <c r="J484" s="22">
        <f t="shared" si="50"/>
        <v>265986</v>
      </c>
      <c r="K484" s="22">
        <f t="shared" si="50"/>
        <v>265986</v>
      </c>
      <c r="L484" s="22">
        <f t="shared" si="50"/>
        <v>265986</v>
      </c>
      <c r="M484" s="22">
        <f t="shared" si="50"/>
        <v>265986</v>
      </c>
      <c r="N484" s="22">
        <f t="shared" si="50"/>
        <v>265986</v>
      </c>
      <c r="O484" s="22">
        <f t="shared" si="50"/>
        <v>265986</v>
      </c>
      <c r="P484" s="22">
        <f t="shared" si="50"/>
        <v>265986</v>
      </c>
      <c r="Q484" s="22">
        <f t="shared" si="50"/>
        <v>265986</v>
      </c>
      <c r="R484" s="42">
        <f>SUM(Table1[[#This Row],[Oct]:[September]])</f>
        <v>3191832</v>
      </c>
      <c r="S484" s="38">
        <f t="shared" si="46"/>
        <v>3116975.3483629944</v>
      </c>
      <c r="T484" s="37">
        <f>Table1[[#This Row],[Annual Demand]]/365</f>
        <v>8744.7452054794521</v>
      </c>
      <c r="U484" s="37">
        <f>Table1[[#This Row],[Daily Demand]]*Table1[[#This Row],[Lead Time (days)]]</f>
        <v>306066.08219178085</v>
      </c>
      <c r="V484" s="37">
        <f>T484*AB484*SQRT(Table1[[#This Row],[Lead Time (days)]])</f>
        <v>8794.8837541440298</v>
      </c>
      <c r="W484" s="37">
        <f t="shared" si="47"/>
        <v>0.8</v>
      </c>
      <c r="X484" s="37">
        <f>Table1[[#This Row],[Demand during Lead Time]]+NORMSINV(W484)*V484</f>
        <v>313468.04310607392</v>
      </c>
      <c r="Y484" s="43">
        <f t="shared" si="48"/>
        <v>2279088.2154852971</v>
      </c>
      <c r="Z484" s="27">
        <v>0.5</v>
      </c>
      <c r="AA484" s="22">
        <v>1</v>
      </c>
      <c r="AB484" s="22">
        <v>0.17</v>
      </c>
      <c r="AC484" s="22">
        <v>35</v>
      </c>
    </row>
    <row r="485" spans="1:29" x14ac:dyDescent="0.2">
      <c r="A485" s="25">
        <v>36272.205836885507</v>
      </c>
      <c r="B485" s="26">
        <v>5.2390800000000004</v>
      </c>
      <c r="C485" s="26">
        <v>334335.45618506829</v>
      </c>
      <c r="D485" s="26">
        <f>C485/Table1[[#This Row],[Std. Price ($)]]</f>
        <v>63815.68065100519</v>
      </c>
      <c r="E485" s="22">
        <v>229786</v>
      </c>
      <c r="F485" s="22">
        <f t="shared" si="49"/>
        <v>505529.2</v>
      </c>
      <c r="G485" s="22">
        <f t="shared" si="50"/>
        <v>505529.2</v>
      </c>
      <c r="H485" s="22">
        <f t="shared" si="50"/>
        <v>505529.2</v>
      </c>
      <c r="I485" s="22">
        <f t="shared" si="50"/>
        <v>505529.2</v>
      </c>
      <c r="J485" s="22">
        <f t="shared" si="50"/>
        <v>505529.2</v>
      </c>
      <c r="K485" s="22">
        <f t="shared" si="50"/>
        <v>505529.2</v>
      </c>
      <c r="L485" s="22">
        <f t="shared" si="50"/>
        <v>505529.2</v>
      </c>
      <c r="M485" s="22">
        <f t="shared" si="50"/>
        <v>505529.2</v>
      </c>
      <c r="N485" s="22">
        <f t="shared" si="50"/>
        <v>505529.2</v>
      </c>
      <c r="O485" s="22">
        <f t="shared" si="50"/>
        <v>505529.2</v>
      </c>
      <c r="P485" s="22">
        <f t="shared" si="50"/>
        <v>505529.2</v>
      </c>
      <c r="Q485" s="22">
        <f t="shared" si="50"/>
        <v>505529.2</v>
      </c>
      <c r="R485" s="42">
        <f>SUM(Table1[[#This Row],[Oct]:[September]])</f>
        <v>6066350.4000000013</v>
      </c>
      <c r="S485" s="38">
        <f t="shared" si="46"/>
        <v>6002534.7193489959</v>
      </c>
      <c r="T485" s="37">
        <f>Table1[[#This Row],[Annual Demand]]/365</f>
        <v>16620.138082191785</v>
      </c>
      <c r="U485" s="37">
        <f>Table1[[#This Row],[Daily Demand]]*Table1[[#This Row],[Lead Time (days)]]</f>
        <v>349022.89972602751</v>
      </c>
      <c r="V485" s="37">
        <f>T485*AB485*SQRT(Table1[[#This Row],[Lead Time (days)]])</f>
        <v>9139.5648986714441</v>
      </c>
      <c r="W485" s="37">
        <f t="shared" si="47"/>
        <v>0.8</v>
      </c>
      <c r="X485" s="37">
        <f>Table1[[#This Row],[Demand during Lead Time]]+NORMSINV(W485)*V485</f>
        <v>356714.9516103671</v>
      </c>
      <c r="Y485" s="43">
        <f t="shared" si="48"/>
        <v>1868858.1686828423</v>
      </c>
      <c r="Z485" s="27">
        <v>1.2</v>
      </c>
      <c r="AA485" s="22">
        <v>0.92</v>
      </c>
      <c r="AB485" s="22">
        <v>0.12</v>
      </c>
      <c r="AC485" s="22">
        <v>21</v>
      </c>
    </row>
    <row r="486" spans="1:29" x14ac:dyDescent="0.2">
      <c r="A486" s="25">
        <v>56722.426733367225</v>
      </c>
      <c r="B486" s="26">
        <v>5.2690000000000001</v>
      </c>
      <c r="C486" s="26">
        <v>4876665.1400705352</v>
      </c>
      <c r="D486" s="26">
        <f>C486/Table1[[#This Row],[Std. Price ($)]]</f>
        <v>925539.0282919975</v>
      </c>
      <c r="E486" s="22">
        <v>232324</v>
      </c>
      <c r="F486" s="22">
        <f t="shared" si="49"/>
        <v>278788.8</v>
      </c>
      <c r="G486" s="22">
        <f t="shared" si="49"/>
        <v>278788.8</v>
      </c>
      <c r="H486" s="22">
        <f t="shared" si="49"/>
        <v>278788.8</v>
      </c>
      <c r="I486" s="22">
        <f t="shared" si="49"/>
        <v>278788.8</v>
      </c>
      <c r="J486" s="22">
        <f t="shared" si="49"/>
        <v>278788.8</v>
      </c>
      <c r="K486" s="22">
        <f t="shared" si="49"/>
        <v>278788.8</v>
      </c>
      <c r="L486" s="22">
        <f t="shared" si="49"/>
        <v>278788.8</v>
      </c>
      <c r="M486" s="22">
        <f t="shared" si="49"/>
        <v>278788.8</v>
      </c>
      <c r="N486" s="22">
        <f t="shared" si="49"/>
        <v>278788.8</v>
      </c>
      <c r="O486" s="22">
        <f t="shared" si="49"/>
        <v>278788.8</v>
      </c>
      <c r="P486" s="22">
        <f t="shared" si="49"/>
        <v>278788.8</v>
      </c>
      <c r="Q486" s="22">
        <f t="shared" si="49"/>
        <v>278788.8</v>
      </c>
      <c r="R486" s="42">
        <f>SUM(Table1[[#This Row],[Oct]:[September]])</f>
        <v>3345465.5999999992</v>
      </c>
      <c r="S486" s="38">
        <f t="shared" si="46"/>
        <v>2419926.5717080017</v>
      </c>
      <c r="T486" s="37">
        <f>Table1[[#This Row],[Annual Demand]]/365</f>
        <v>9165.6591780821891</v>
      </c>
      <c r="U486" s="37">
        <f>Table1[[#This Row],[Daily Demand]]*Table1[[#This Row],[Lead Time (days)]]</f>
        <v>1191535.6931506845</v>
      </c>
      <c r="V486" s="37">
        <f>T486*AB486*SQRT(Table1[[#This Row],[Lead Time (days)]])</f>
        <v>62702.756098102051</v>
      </c>
      <c r="W486" s="37">
        <f t="shared" si="47"/>
        <v>0.8</v>
      </c>
      <c r="X486" s="37">
        <f>Table1[[#This Row],[Demand during Lead Time]]+NORMSINV(W486)*V486</f>
        <v>1244307.6640863908</v>
      </c>
      <c r="Y486" s="43">
        <f t="shared" si="48"/>
        <v>6556257.0820711935</v>
      </c>
      <c r="Z486" s="27">
        <v>0.2</v>
      </c>
      <c r="AA486" s="22">
        <v>1</v>
      </c>
      <c r="AB486" s="22">
        <v>0.6</v>
      </c>
      <c r="AC486" s="22">
        <v>130</v>
      </c>
    </row>
    <row r="487" spans="1:29" x14ac:dyDescent="0.2">
      <c r="A487" s="25">
        <v>40165.044977297235</v>
      </c>
      <c r="B487" s="26">
        <v>14.459720000000003</v>
      </c>
      <c r="C487" s="26">
        <v>64.67721330400002</v>
      </c>
      <c r="D487" s="26">
        <f>C487/Table1[[#This Row],[Std. Price ($)]]</f>
        <v>4.4729229406931816</v>
      </c>
      <c r="E487" s="22">
        <v>10</v>
      </c>
      <c r="F487" s="22">
        <f t="shared" si="49"/>
        <v>9</v>
      </c>
      <c r="G487" s="22">
        <f t="shared" si="49"/>
        <v>9</v>
      </c>
      <c r="H487" s="22">
        <f t="shared" si="49"/>
        <v>9</v>
      </c>
      <c r="I487" s="22">
        <f t="shared" si="49"/>
        <v>9</v>
      </c>
      <c r="J487" s="22">
        <f t="shared" si="49"/>
        <v>9</v>
      </c>
      <c r="K487" s="22">
        <f t="shared" si="49"/>
        <v>9</v>
      </c>
      <c r="L487" s="22">
        <f t="shared" si="49"/>
        <v>9</v>
      </c>
      <c r="M487" s="22">
        <f t="shared" si="49"/>
        <v>9</v>
      </c>
      <c r="N487" s="22">
        <f t="shared" si="49"/>
        <v>9</v>
      </c>
      <c r="O487" s="22">
        <f t="shared" si="49"/>
        <v>9</v>
      </c>
      <c r="P487" s="22">
        <f t="shared" si="49"/>
        <v>9</v>
      </c>
      <c r="Q487" s="22">
        <f t="shared" si="49"/>
        <v>9</v>
      </c>
      <c r="R487" s="42">
        <f>SUM(Table1[[#This Row],[Oct]:[September]])</f>
        <v>108</v>
      </c>
      <c r="S487" s="38">
        <f t="shared" si="46"/>
        <v>103.52707705930682</v>
      </c>
      <c r="T487" s="37">
        <f>Table1[[#This Row],[Annual Demand]]/365</f>
        <v>0.29589041095890412</v>
      </c>
      <c r="U487" s="37">
        <f>Table1[[#This Row],[Daily Demand]]*Table1[[#This Row],[Lead Time (days)]]</f>
        <v>3.5506849315068494</v>
      </c>
      <c r="V487" s="37">
        <f>T487*AB487*SQRT(Table1[[#This Row],[Lead Time (days)]])</f>
        <v>0.92249500545586238</v>
      </c>
      <c r="W487" s="37">
        <f t="shared" si="47"/>
        <v>0.8</v>
      </c>
      <c r="X487" s="37">
        <f>Table1[[#This Row],[Demand during Lead Time]]+NORMSINV(W487)*V487</f>
        <v>4.3270763159634651</v>
      </c>
      <c r="Y487" s="43">
        <f t="shared" si="48"/>
        <v>62.568311947463243</v>
      </c>
      <c r="Z487" s="27">
        <v>-0.1</v>
      </c>
      <c r="AA487" s="22">
        <v>1</v>
      </c>
      <c r="AB487" s="22">
        <v>0.9</v>
      </c>
      <c r="AC487" s="22">
        <v>12</v>
      </c>
    </row>
    <row r="488" spans="1:29" x14ac:dyDescent="0.2">
      <c r="A488" s="25">
        <v>57581.147536638535</v>
      </c>
      <c r="B488" s="26">
        <v>6.044883669999999</v>
      </c>
      <c r="C488" s="26">
        <v>500.63442227699466</v>
      </c>
      <c r="D488" s="26">
        <f>C488/Table1[[#This Row],[Std. Price ($)]]</f>
        <v>82.819529639847431</v>
      </c>
      <c r="E488" s="22">
        <v>204</v>
      </c>
      <c r="F488" s="22">
        <f t="shared" si="49"/>
        <v>122.39999999999999</v>
      </c>
      <c r="G488" s="22">
        <f t="shared" si="49"/>
        <v>122.39999999999999</v>
      </c>
      <c r="H488" s="22">
        <f t="shared" si="49"/>
        <v>122.39999999999999</v>
      </c>
      <c r="I488" s="22">
        <f t="shared" si="49"/>
        <v>122.39999999999999</v>
      </c>
      <c r="J488" s="22">
        <f t="shared" si="49"/>
        <v>122.39999999999999</v>
      </c>
      <c r="K488" s="22">
        <f t="shared" si="49"/>
        <v>122.39999999999999</v>
      </c>
      <c r="L488" s="22">
        <f t="shared" si="49"/>
        <v>122.39999999999999</v>
      </c>
      <c r="M488" s="22">
        <f t="shared" si="49"/>
        <v>122.39999999999999</v>
      </c>
      <c r="N488" s="22">
        <f t="shared" si="49"/>
        <v>122.39999999999999</v>
      </c>
      <c r="O488" s="22">
        <f t="shared" si="49"/>
        <v>122.39999999999999</v>
      </c>
      <c r="P488" s="22">
        <f t="shared" si="49"/>
        <v>122.39999999999999</v>
      </c>
      <c r="Q488" s="22">
        <f t="shared" si="49"/>
        <v>122.39999999999999</v>
      </c>
      <c r="R488" s="42">
        <f>SUM(Table1[[#This Row],[Oct]:[September]])</f>
        <v>1468.8000000000002</v>
      </c>
      <c r="S488" s="38">
        <f t="shared" si="46"/>
        <v>1385.9804703601528</v>
      </c>
      <c r="T488" s="37">
        <f>Table1[[#This Row],[Annual Demand]]/365</f>
        <v>4.0241095890410961</v>
      </c>
      <c r="U488" s="37">
        <f>Table1[[#This Row],[Daily Demand]]*Table1[[#This Row],[Lead Time (days)]]</f>
        <v>92.554520547945202</v>
      </c>
      <c r="V488" s="37">
        <f>T488*AB488*SQRT(Table1[[#This Row],[Lead Time (days)]])</f>
        <v>4.82473790509707</v>
      </c>
      <c r="W488" s="37">
        <f t="shared" si="47"/>
        <v>0.8</v>
      </c>
      <c r="X488" s="37">
        <f>Table1[[#This Row],[Demand during Lead Time]]+NORMSINV(W488)*V488</f>
        <v>96.615122415298998</v>
      </c>
      <c r="Y488" s="43">
        <f t="shared" si="48"/>
        <v>584.02717576329178</v>
      </c>
      <c r="Z488" s="27">
        <v>-0.4</v>
      </c>
      <c r="AA488" s="22">
        <v>0.86</v>
      </c>
      <c r="AB488" s="22">
        <v>0.25</v>
      </c>
      <c r="AC488" s="22">
        <v>23</v>
      </c>
    </row>
    <row r="489" spans="1:29" x14ac:dyDescent="0.2">
      <c r="A489" s="25">
        <v>76674.366346437731</v>
      </c>
      <c r="B489" s="26">
        <v>6.0735573599999997</v>
      </c>
      <c r="C489" s="26">
        <v>2593.0375726268844</v>
      </c>
      <c r="D489" s="26">
        <f>C489/Table1[[#This Row],[Std. Price ($)]]</f>
        <v>426.93884636777096</v>
      </c>
      <c r="E489" s="22">
        <v>244</v>
      </c>
      <c r="F489" s="22">
        <f t="shared" si="49"/>
        <v>195.2</v>
      </c>
      <c r="G489" s="22">
        <f t="shared" si="49"/>
        <v>195.2</v>
      </c>
      <c r="H489" s="22">
        <f t="shared" si="49"/>
        <v>195.2</v>
      </c>
      <c r="I489" s="22">
        <f t="shared" si="49"/>
        <v>195.2</v>
      </c>
      <c r="J489" s="22">
        <f t="shared" si="49"/>
        <v>195.2</v>
      </c>
      <c r="K489" s="22">
        <f t="shared" si="49"/>
        <v>195.2</v>
      </c>
      <c r="L489" s="22">
        <f t="shared" si="49"/>
        <v>195.2</v>
      </c>
      <c r="M489" s="22">
        <f t="shared" si="49"/>
        <v>195.2</v>
      </c>
      <c r="N489" s="22">
        <f t="shared" si="49"/>
        <v>195.2</v>
      </c>
      <c r="O489" s="22">
        <f t="shared" si="49"/>
        <v>195.2</v>
      </c>
      <c r="P489" s="22">
        <f t="shared" si="49"/>
        <v>195.2</v>
      </c>
      <c r="Q489" s="22">
        <f t="shared" si="49"/>
        <v>195.2</v>
      </c>
      <c r="R489" s="42">
        <f>SUM(Table1[[#This Row],[Oct]:[September]])</f>
        <v>2342.4</v>
      </c>
      <c r="S489" s="38">
        <f t="shared" si="46"/>
        <v>1915.4611536322291</v>
      </c>
      <c r="T489" s="37">
        <f>Table1[[#This Row],[Annual Demand]]/365</f>
        <v>6.4175342465753431</v>
      </c>
      <c r="U489" s="37">
        <f>Table1[[#This Row],[Daily Demand]]*Table1[[#This Row],[Lead Time (days)]]</f>
        <v>263.11890410958904</v>
      </c>
      <c r="V489" s="37">
        <f>T489*AB489*SQRT(Table1[[#This Row],[Lead Time (days)]])</f>
        <v>38.626732934073814</v>
      </c>
      <c r="W489" s="37">
        <f t="shared" si="47"/>
        <v>0.8</v>
      </c>
      <c r="X489" s="37">
        <f>Table1[[#This Row],[Demand during Lead Time]]+NORMSINV(W489)*V489</f>
        <v>295.62798273045576</v>
      </c>
      <c r="Y489" s="43">
        <f t="shared" si="48"/>
        <v>1795.5135103345124</v>
      </c>
      <c r="Z489" s="27">
        <v>-0.2</v>
      </c>
      <c r="AA489" s="22">
        <v>0.97</v>
      </c>
      <c r="AB489" s="22">
        <v>0.94</v>
      </c>
      <c r="AC489" s="22">
        <v>41</v>
      </c>
    </row>
    <row r="490" spans="1:29" x14ac:dyDescent="0.2">
      <c r="A490" s="25">
        <v>19580.977493045393</v>
      </c>
      <c r="B490" s="26">
        <v>56.603516979999995</v>
      </c>
      <c r="C490" s="26">
        <v>1791.9818703023138</v>
      </c>
      <c r="D490" s="26">
        <f>C490/Table1[[#This Row],[Std. Price ($)]]</f>
        <v>31.658489894461571</v>
      </c>
      <c r="E490" s="22">
        <v>18</v>
      </c>
      <c r="F490" s="22">
        <f t="shared" si="49"/>
        <v>27</v>
      </c>
      <c r="G490" s="22">
        <f t="shared" si="49"/>
        <v>27</v>
      </c>
      <c r="H490" s="22">
        <f t="shared" si="49"/>
        <v>27</v>
      </c>
      <c r="I490" s="22">
        <f t="shared" si="49"/>
        <v>27</v>
      </c>
      <c r="J490" s="22">
        <f t="shared" si="49"/>
        <v>27</v>
      </c>
      <c r="K490" s="22">
        <f t="shared" si="49"/>
        <v>27</v>
      </c>
      <c r="L490" s="22">
        <f t="shared" si="49"/>
        <v>27</v>
      </c>
      <c r="M490" s="22">
        <f t="shared" si="49"/>
        <v>27</v>
      </c>
      <c r="N490" s="22">
        <f t="shared" si="49"/>
        <v>27</v>
      </c>
      <c r="O490" s="22">
        <f t="shared" si="49"/>
        <v>27</v>
      </c>
      <c r="P490" s="22">
        <f t="shared" si="49"/>
        <v>27</v>
      </c>
      <c r="Q490" s="22">
        <f t="shared" si="49"/>
        <v>27</v>
      </c>
      <c r="R490" s="42">
        <f>SUM(Table1[[#This Row],[Oct]:[September]])</f>
        <v>324</v>
      </c>
      <c r="S490" s="38">
        <f t="shared" si="46"/>
        <v>292.34151010553842</v>
      </c>
      <c r="T490" s="37">
        <f>Table1[[#This Row],[Annual Demand]]/365</f>
        <v>0.88767123287671235</v>
      </c>
      <c r="U490" s="37">
        <f>Table1[[#This Row],[Daily Demand]]*Table1[[#This Row],[Lead Time (days)]]</f>
        <v>51.484931506849314</v>
      </c>
      <c r="V490" s="37">
        <f>T490*AB490*SQRT(Table1[[#This Row],[Lead Time (days)]])</f>
        <v>6.084272431972372</v>
      </c>
      <c r="W490" s="37">
        <f t="shared" si="47"/>
        <v>0.8</v>
      </c>
      <c r="X490" s="37">
        <f>Table1[[#This Row],[Demand during Lead Time]]+NORMSINV(W490)*V490</f>
        <v>56.60558437643958</v>
      </c>
      <c r="Y490" s="43">
        <f t="shared" si="48"/>
        <v>3204.0751564146203</v>
      </c>
      <c r="Z490" s="27">
        <v>0.5</v>
      </c>
      <c r="AA490" s="22">
        <v>0.7</v>
      </c>
      <c r="AB490" s="22">
        <v>0.9</v>
      </c>
      <c r="AC490" s="22">
        <v>58</v>
      </c>
    </row>
    <row r="491" spans="1:29" x14ac:dyDescent="0.2">
      <c r="A491" s="25">
        <v>61839.113812259515</v>
      </c>
      <c r="B491" s="26">
        <v>8.3396453200000007</v>
      </c>
      <c r="C491" s="26">
        <v>260.89198127442495</v>
      </c>
      <c r="D491" s="26">
        <f>C491/Table1[[#This Row],[Std. Price ($)]]</f>
        <v>31.283342548004779</v>
      </c>
      <c r="E491" s="22">
        <v>34</v>
      </c>
      <c r="F491" s="22">
        <f t="shared" si="49"/>
        <v>10.200000000000003</v>
      </c>
      <c r="G491" s="22">
        <f t="shared" si="49"/>
        <v>10.200000000000003</v>
      </c>
      <c r="H491" s="22">
        <f t="shared" si="49"/>
        <v>10.200000000000003</v>
      </c>
      <c r="I491" s="22">
        <f t="shared" si="49"/>
        <v>10.200000000000003</v>
      </c>
      <c r="J491" s="22">
        <f t="shared" si="49"/>
        <v>10.200000000000003</v>
      </c>
      <c r="K491" s="22">
        <f t="shared" si="49"/>
        <v>10.200000000000003</v>
      </c>
      <c r="L491" s="22">
        <f t="shared" si="49"/>
        <v>10.200000000000003</v>
      </c>
      <c r="M491" s="22">
        <f t="shared" si="49"/>
        <v>10.200000000000003</v>
      </c>
      <c r="N491" s="22">
        <f t="shared" si="49"/>
        <v>10.200000000000003</v>
      </c>
      <c r="O491" s="22">
        <f t="shared" si="49"/>
        <v>10.200000000000003</v>
      </c>
      <c r="P491" s="22">
        <f t="shared" si="49"/>
        <v>10.200000000000003</v>
      </c>
      <c r="Q491" s="22">
        <f t="shared" si="49"/>
        <v>10.200000000000003</v>
      </c>
      <c r="R491" s="42">
        <f>SUM(Table1[[#This Row],[Oct]:[September]])</f>
        <v>122.40000000000003</v>
      </c>
      <c r="S491" s="38">
        <f t="shared" si="46"/>
        <v>91.116657451995252</v>
      </c>
      <c r="T491" s="37">
        <f>Table1[[#This Row],[Annual Demand]]/365</f>
        <v>0.33534246575342475</v>
      </c>
      <c r="U491" s="37">
        <f>Table1[[#This Row],[Daily Demand]]*Table1[[#This Row],[Lead Time (days)]]</f>
        <v>7.7128767123287689</v>
      </c>
      <c r="V491" s="37">
        <f>T491*AB491*SQRT(Table1[[#This Row],[Lead Time (days)]])</f>
        <v>1.4474213715291213</v>
      </c>
      <c r="W491" s="37">
        <f t="shared" si="47"/>
        <v>0.8</v>
      </c>
      <c r="X491" s="37">
        <f>Table1[[#This Row],[Demand during Lead Time]]+NORMSINV(W491)*V491</f>
        <v>8.9310572725349076</v>
      </c>
      <c r="Y491" s="43">
        <f t="shared" si="48"/>
        <v>74.481849985547711</v>
      </c>
      <c r="Z491" s="27">
        <v>-0.7</v>
      </c>
      <c r="AA491" s="22">
        <v>0.82</v>
      </c>
      <c r="AB491" s="22">
        <v>0.9</v>
      </c>
      <c r="AC491" s="22">
        <v>23</v>
      </c>
    </row>
    <row r="492" spans="1:29" x14ac:dyDescent="0.2">
      <c r="A492" s="25">
        <v>65224.582077097904</v>
      </c>
      <c r="B492" s="26">
        <v>5.1082099400000001</v>
      </c>
      <c r="C492" s="26">
        <v>1245.9457492643135</v>
      </c>
      <c r="D492" s="26">
        <f>C492/Table1[[#This Row],[Std. Price ($)]]</f>
        <v>243.91044297296705</v>
      </c>
      <c r="E492" s="22">
        <v>284</v>
      </c>
      <c r="F492" s="22">
        <f t="shared" si="49"/>
        <v>227.2</v>
      </c>
      <c r="G492" s="22">
        <f t="shared" si="49"/>
        <v>227.2</v>
      </c>
      <c r="H492" s="22">
        <f t="shared" si="49"/>
        <v>227.2</v>
      </c>
      <c r="I492" s="22">
        <f t="shared" si="49"/>
        <v>227.2</v>
      </c>
      <c r="J492" s="22">
        <f t="shared" si="49"/>
        <v>227.2</v>
      </c>
      <c r="K492" s="22">
        <f t="shared" si="49"/>
        <v>227.2</v>
      </c>
      <c r="L492" s="22">
        <f t="shared" si="49"/>
        <v>227.2</v>
      </c>
      <c r="M492" s="22">
        <f t="shared" si="49"/>
        <v>227.2</v>
      </c>
      <c r="N492" s="22">
        <f t="shared" si="49"/>
        <v>227.2</v>
      </c>
      <c r="O492" s="22">
        <f t="shared" si="49"/>
        <v>227.2</v>
      </c>
      <c r="P492" s="22">
        <f t="shared" si="49"/>
        <v>227.2</v>
      </c>
      <c r="Q492" s="22">
        <f t="shared" si="49"/>
        <v>227.2</v>
      </c>
      <c r="R492" s="42">
        <f>SUM(Table1[[#This Row],[Oct]:[September]])</f>
        <v>2726.3999999999996</v>
      </c>
      <c r="S492" s="38">
        <f t="shared" si="46"/>
        <v>2482.4895570270328</v>
      </c>
      <c r="T492" s="37">
        <f>Table1[[#This Row],[Annual Demand]]/365</f>
        <v>7.4695890410958894</v>
      </c>
      <c r="U492" s="37">
        <f>Table1[[#This Row],[Daily Demand]]*Table1[[#This Row],[Lead Time (days)]]</f>
        <v>224.08767123287669</v>
      </c>
      <c r="V492" s="37">
        <f>T492*AB492*SQRT(Table1[[#This Row],[Lead Time (days)]])</f>
        <v>28.638836891711215</v>
      </c>
      <c r="W492" s="37">
        <f t="shared" si="47"/>
        <v>0.8</v>
      </c>
      <c r="X492" s="37">
        <f>Table1[[#This Row],[Demand during Lead Time]]+NORMSINV(W492)*V492</f>
        <v>248.19072446577218</v>
      </c>
      <c r="Y492" s="43">
        <f t="shared" si="48"/>
        <v>1267.8103257318587</v>
      </c>
      <c r="Z492" s="27">
        <v>-0.2</v>
      </c>
      <c r="AA492" s="22">
        <v>0.9</v>
      </c>
      <c r="AB492" s="22">
        <v>0.7</v>
      </c>
      <c r="AC492" s="22">
        <v>30</v>
      </c>
    </row>
    <row r="493" spans="1:29" x14ac:dyDescent="0.2">
      <c r="A493" s="25">
        <v>81307.769952492876</v>
      </c>
      <c r="B493" s="26">
        <v>199.27075995999999</v>
      </c>
      <c r="C493" s="26">
        <v>17123.323098910703</v>
      </c>
      <c r="D493" s="26">
        <f>C493/Table1[[#This Row],[Std. Price ($)]]</f>
        <v>85.929933234298403</v>
      </c>
      <c r="E493" s="22">
        <v>10</v>
      </c>
      <c r="F493" s="22">
        <f t="shared" si="49"/>
        <v>6</v>
      </c>
      <c r="G493" s="22">
        <f t="shared" si="49"/>
        <v>6</v>
      </c>
      <c r="H493" s="22">
        <f t="shared" si="49"/>
        <v>6</v>
      </c>
      <c r="I493" s="22">
        <f t="shared" si="49"/>
        <v>6</v>
      </c>
      <c r="J493" s="22">
        <f t="shared" si="49"/>
        <v>6</v>
      </c>
      <c r="K493" s="22">
        <f t="shared" si="49"/>
        <v>6</v>
      </c>
      <c r="L493" s="22">
        <f t="shared" si="49"/>
        <v>6</v>
      </c>
      <c r="M493" s="22">
        <f t="shared" si="49"/>
        <v>6</v>
      </c>
      <c r="N493" s="22">
        <f t="shared" si="49"/>
        <v>6</v>
      </c>
      <c r="O493" s="22">
        <f t="shared" si="49"/>
        <v>6</v>
      </c>
      <c r="P493" s="22">
        <f t="shared" si="49"/>
        <v>6</v>
      </c>
      <c r="Q493" s="22">
        <f t="shared" si="49"/>
        <v>6</v>
      </c>
      <c r="R493" s="42">
        <f>SUM(Table1[[#This Row],[Oct]:[September]])</f>
        <v>72</v>
      </c>
      <c r="S493" s="38">
        <f t="shared" si="46"/>
        <v>-13.929933234298403</v>
      </c>
      <c r="T493" s="37">
        <f>Table1[[#This Row],[Annual Demand]]/365</f>
        <v>0.19726027397260273</v>
      </c>
      <c r="U493" s="37">
        <f>Table1[[#This Row],[Daily Demand]]*Table1[[#This Row],[Lead Time (days)]]</f>
        <v>17.753424657534246</v>
      </c>
      <c r="V493" s="37">
        <f>T493*AB493*SQRT(Table1[[#This Row],[Lead Time (days)]])</f>
        <v>4.6410106767095822</v>
      </c>
      <c r="W493" s="37">
        <f t="shared" si="47"/>
        <v>0.95</v>
      </c>
      <c r="X493" s="37">
        <f>Table1[[#This Row],[Demand during Lead Time]]+NORMSINV(W493)*V493</f>
        <v>25.387207901840505</v>
      </c>
      <c r="Y493" s="43">
        <f t="shared" si="48"/>
        <v>0</v>
      </c>
      <c r="Z493" s="27">
        <v>-0.4</v>
      </c>
      <c r="AA493" s="22">
        <v>0.82</v>
      </c>
      <c r="AB493" s="22">
        <v>2.48</v>
      </c>
      <c r="AC493" s="22">
        <v>90</v>
      </c>
    </row>
    <row r="494" spans="1:29" x14ac:dyDescent="0.2">
      <c r="A494" s="25">
        <v>65502.955637025705</v>
      </c>
      <c r="B494" s="26">
        <v>91.374999999999986</v>
      </c>
      <c r="C494" s="26">
        <v>1104.9758145790395</v>
      </c>
      <c r="D494" s="26">
        <f>C494/Table1[[#This Row],[Std. Price ($)]]</f>
        <v>12.092758572684428</v>
      </c>
      <c r="E494" s="22">
        <v>10</v>
      </c>
      <c r="F494" s="22">
        <f t="shared" si="49"/>
        <v>25</v>
      </c>
      <c r="G494" s="22">
        <f t="shared" si="49"/>
        <v>25</v>
      </c>
      <c r="H494" s="22">
        <f t="shared" si="49"/>
        <v>25</v>
      </c>
      <c r="I494" s="22">
        <f t="shared" si="49"/>
        <v>25</v>
      </c>
      <c r="J494" s="22">
        <f t="shared" si="49"/>
        <v>25</v>
      </c>
      <c r="K494" s="22">
        <f t="shared" si="49"/>
        <v>25</v>
      </c>
      <c r="L494" s="22">
        <f t="shared" si="49"/>
        <v>25</v>
      </c>
      <c r="M494" s="22">
        <f t="shared" si="49"/>
        <v>25</v>
      </c>
      <c r="N494" s="22">
        <f t="shared" si="49"/>
        <v>25</v>
      </c>
      <c r="O494" s="22">
        <f t="shared" si="49"/>
        <v>25</v>
      </c>
      <c r="P494" s="22">
        <f t="shared" si="49"/>
        <v>25</v>
      </c>
      <c r="Q494" s="22">
        <f t="shared" si="49"/>
        <v>25</v>
      </c>
      <c r="R494" s="42">
        <f>SUM(Table1[[#This Row],[Oct]:[September]])</f>
        <v>300</v>
      </c>
      <c r="S494" s="38">
        <f t="shared" si="46"/>
        <v>287.90724142731557</v>
      </c>
      <c r="T494" s="37">
        <f>Table1[[#This Row],[Annual Demand]]/365</f>
        <v>0.82191780821917804</v>
      </c>
      <c r="U494" s="37">
        <f>Table1[[#This Row],[Daily Demand]]*Table1[[#This Row],[Lead Time (days)]]</f>
        <v>24.657534246575342</v>
      </c>
      <c r="V494" s="37">
        <f>T494*AB494*SQRT(Table1[[#This Row],[Lead Time (days)]])</f>
        <v>3.8715731462009</v>
      </c>
      <c r="W494" s="37">
        <f t="shared" si="47"/>
        <v>0.8</v>
      </c>
      <c r="X494" s="37">
        <f>Table1[[#This Row],[Demand during Lead Time]]+NORMSINV(W494)*V494</f>
        <v>27.915932413748713</v>
      </c>
      <c r="Y494" s="43">
        <f t="shared" si="48"/>
        <v>2550.8183243062881</v>
      </c>
      <c r="Z494" s="27">
        <v>1.5</v>
      </c>
      <c r="AA494" s="22">
        <v>0.82</v>
      </c>
      <c r="AB494" s="22">
        <v>0.86</v>
      </c>
      <c r="AC494" s="22">
        <v>30</v>
      </c>
    </row>
    <row r="495" spans="1:29" x14ac:dyDescent="0.2">
      <c r="A495" s="25">
        <v>46022.170487148986</v>
      </c>
      <c r="B495" s="26">
        <v>11.784285879999999</v>
      </c>
      <c r="C495" s="26">
        <v>229.82545773825004</v>
      </c>
      <c r="D495" s="26">
        <f>C495/Table1[[#This Row],[Std. Price ($)]]</f>
        <v>19.5027055587903</v>
      </c>
      <c r="E495" s="22">
        <v>50</v>
      </c>
      <c r="F495" s="22">
        <f t="shared" si="49"/>
        <v>30</v>
      </c>
      <c r="G495" s="22">
        <f t="shared" si="49"/>
        <v>30</v>
      </c>
      <c r="H495" s="22">
        <f t="shared" si="49"/>
        <v>30</v>
      </c>
      <c r="I495" s="22">
        <f t="shared" si="49"/>
        <v>30</v>
      </c>
      <c r="J495" s="22">
        <f t="shared" si="49"/>
        <v>30</v>
      </c>
      <c r="K495" s="22">
        <f t="shared" si="49"/>
        <v>30</v>
      </c>
      <c r="L495" s="22">
        <f t="shared" si="49"/>
        <v>30</v>
      </c>
      <c r="M495" s="22">
        <f t="shared" si="49"/>
        <v>30</v>
      </c>
      <c r="N495" s="22">
        <f t="shared" si="49"/>
        <v>30</v>
      </c>
      <c r="O495" s="22">
        <f t="shared" si="49"/>
        <v>30</v>
      </c>
      <c r="P495" s="22">
        <f t="shared" si="49"/>
        <v>30</v>
      </c>
      <c r="Q495" s="22">
        <f t="shared" si="49"/>
        <v>30</v>
      </c>
      <c r="R495" s="42">
        <f>SUM(Table1[[#This Row],[Oct]:[September]])</f>
        <v>360</v>
      </c>
      <c r="S495" s="38">
        <f t="shared" si="46"/>
        <v>340.4972944412097</v>
      </c>
      <c r="T495" s="37">
        <f>Table1[[#This Row],[Annual Demand]]/365</f>
        <v>0.98630136986301364</v>
      </c>
      <c r="U495" s="37">
        <f>Table1[[#This Row],[Daily Demand]]*Table1[[#This Row],[Lead Time (days)]]</f>
        <v>29.589041095890408</v>
      </c>
      <c r="V495" s="37">
        <f>T495*AB495*SQRT(Table1[[#This Row],[Lead Time (days)]])</f>
        <v>1.3505487719305465</v>
      </c>
      <c r="W495" s="37">
        <f t="shared" si="47"/>
        <v>0.8</v>
      </c>
      <c r="X495" s="37">
        <f>Table1[[#This Row],[Demand during Lead Time]]+NORMSINV(W495)*V495</f>
        <v>30.72569161932298</v>
      </c>
      <c r="Y495" s="43">
        <f t="shared" si="48"/>
        <v>362.08033390282208</v>
      </c>
      <c r="Z495" s="27">
        <v>-0.4</v>
      </c>
      <c r="AA495" s="22">
        <v>1</v>
      </c>
      <c r="AB495" s="22">
        <v>0.25</v>
      </c>
      <c r="AC495" s="22">
        <v>30</v>
      </c>
    </row>
    <row r="496" spans="1:29" x14ac:dyDescent="0.2">
      <c r="A496" s="25">
        <v>19739.639021937459</v>
      </c>
      <c r="B496" s="26">
        <v>24.893672229999996</v>
      </c>
      <c r="C496" s="26">
        <v>64.122612771071246</v>
      </c>
      <c r="D496" s="26">
        <f>C496/Table1[[#This Row],[Std. Price ($)]]</f>
        <v>2.5758599285241437</v>
      </c>
      <c r="E496" s="22">
        <v>10</v>
      </c>
      <c r="F496" s="22">
        <f t="shared" si="49"/>
        <v>22</v>
      </c>
      <c r="G496" s="22">
        <f t="shared" si="49"/>
        <v>22</v>
      </c>
      <c r="H496" s="22">
        <f t="shared" si="49"/>
        <v>22</v>
      </c>
      <c r="I496" s="22">
        <f t="shared" si="49"/>
        <v>22</v>
      </c>
      <c r="J496" s="22">
        <f t="shared" si="49"/>
        <v>22</v>
      </c>
      <c r="K496" s="22">
        <f t="shared" si="49"/>
        <v>22</v>
      </c>
      <c r="L496" s="22">
        <f t="shared" si="49"/>
        <v>22</v>
      </c>
      <c r="M496" s="22">
        <f t="shared" si="49"/>
        <v>22</v>
      </c>
      <c r="N496" s="22">
        <f t="shared" si="49"/>
        <v>22</v>
      </c>
      <c r="O496" s="22">
        <f t="shared" si="49"/>
        <v>22</v>
      </c>
      <c r="P496" s="22">
        <f t="shared" si="49"/>
        <v>22</v>
      </c>
      <c r="Q496" s="22">
        <f t="shared" si="49"/>
        <v>22</v>
      </c>
      <c r="R496" s="42">
        <f>SUM(Table1[[#This Row],[Oct]:[September]])</f>
        <v>264</v>
      </c>
      <c r="S496" s="38">
        <f t="shared" si="46"/>
        <v>261.42414007147585</v>
      </c>
      <c r="T496" s="37">
        <f>Table1[[#This Row],[Annual Demand]]/365</f>
        <v>0.72328767123287674</v>
      </c>
      <c r="U496" s="37">
        <f>Table1[[#This Row],[Daily Demand]]*Table1[[#This Row],[Lead Time (days)]]</f>
        <v>16.635616438356166</v>
      </c>
      <c r="V496" s="37">
        <f>T496*AB496*SQRT(Table1[[#This Row],[Lead Time (days)]])</f>
        <v>0.86719145353051907</v>
      </c>
      <c r="W496" s="37">
        <f t="shared" si="47"/>
        <v>0.8</v>
      </c>
      <c r="X496" s="37">
        <f>Table1[[#This Row],[Demand during Lead Time]]+NORMSINV(W496)*V496</f>
        <v>17.365463179220409</v>
      </c>
      <c r="Y496" s="43">
        <f t="shared" si="48"/>
        <v>432.29014850564653</v>
      </c>
      <c r="Z496" s="27">
        <v>1.2</v>
      </c>
      <c r="AA496" s="22">
        <v>1</v>
      </c>
      <c r="AB496" s="22">
        <v>0.25</v>
      </c>
      <c r="AC496" s="22">
        <v>23</v>
      </c>
    </row>
    <row r="497" spans="1:29" x14ac:dyDescent="0.2">
      <c r="A497" s="25">
        <v>75522.246751191589</v>
      </c>
      <c r="B497" s="26">
        <v>8.7497057899999984</v>
      </c>
      <c r="C497" s="26">
        <v>898.76969827685014</v>
      </c>
      <c r="D497" s="26">
        <f>C497/Table1[[#This Row],[Std. Price ($)]]</f>
        <v>102.7199908028965</v>
      </c>
      <c r="E497" s="22">
        <v>42</v>
      </c>
      <c r="F497" s="22">
        <f t="shared" si="49"/>
        <v>50.4</v>
      </c>
      <c r="G497" s="22">
        <f t="shared" si="49"/>
        <v>50.4</v>
      </c>
      <c r="H497" s="22">
        <f t="shared" si="49"/>
        <v>50.4</v>
      </c>
      <c r="I497" s="22">
        <f t="shared" si="49"/>
        <v>50.4</v>
      </c>
      <c r="J497" s="22">
        <f t="shared" si="49"/>
        <v>50.4</v>
      </c>
      <c r="K497" s="22">
        <f t="shared" si="49"/>
        <v>50.4</v>
      </c>
      <c r="L497" s="22">
        <f t="shared" si="49"/>
        <v>50.4</v>
      </c>
      <c r="M497" s="22">
        <f t="shared" si="49"/>
        <v>50.4</v>
      </c>
      <c r="N497" s="22">
        <f t="shared" si="49"/>
        <v>50.4</v>
      </c>
      <c r="O497" s="22">
        <f t="shared" si="49"/>
        <v>50.4</v>
      </c>
      <c r="P497" s="22">
        <f t="shared" si="49"/>
        <v>50.4</v>
      </c>
      <c r="Q497" s="22">
        <f t="shared" si="49"/>
        <v>50.4</v>
      </c>
      <c r="R497" s="42">
        <f>SUM(Table1[[#This Row],[Oct]:[September]])</f>
        <v>604.79999999999984</v>
      </c>
      <c r="S497" s="38">
        <f t="shared" si="46"/>
        <v>502.08000919710332</v>
      </c>
      <c r="T497" s="37">
        <f>Table1[[#This Row],[Annual Demand]]/365</f>
        <v>1.6569863013698625</v>
      </c>
      <c r="U497" s="37">
        <f>Table1[[#This Row],[Daily Demand]]*Table1[[#This Row],[Lead Time (days)]]</f>
        <v>49.709589041095875</v>
      </c>
      <c r="V497" s="37">
        <f>T497*AB497*SQRT(Table1[[#This Row],[Lead Time (days)]])</f>
        <v>15.247155415587093</v>
      </c>
      <c r="W497" s="37">
        <f t="shared" si="47"/>
        <v>0.95</v>
      </c>
      <c r="X497" s="37">
        <f>Table1[[#This Row],[Demand during Lead Time]]+NORMSINV(W497)*V497</f>
        <v>74.788927927117072</v>
      </c>
      <c r="Y497" s="43">
        <f t="shared" si="48"/>
        <v>654.38111571178877</v>
      </c>
      <c r="Z497" s="27">
        <v>0.2</v>
      </c>
      <c r="AA497" s="22">
        <v>1</v>
      </c>
      <c r="AB497" s="22">
        <v>1.68</v>
      </c>
      <c r="AC497" s="22">
        <v>30</v>
      </c>
    </row>
    <row r="498" spans="1:29" x14ac:dyDescent="0.2">
      <c r="A498" s="25">
        <v>19197.776843730895</v>
      </c>
      <c r="B498" s="26">
        <v>16.233888469999997</v>
      </c>
      <c r="C498" s="26">
        <v>855.57666875288464</v>
      </c>
      <c r="D498" s="26">
        <f>C498/Table1[[#This Row],[Std. Price ($)]]</f>
        <v>52.703125953709652</v>
      </c>
      <c r="E498" s="22">
        <v>10</v>
      </c>
      <c r="F498" s="22">
        <f t="shared" si="49"/>
        <v>15</v>
      </c>
      <c r="G498" s="22">
        <f t="shared" si="49"/>
        <v>15</v>
      </c>
      <c r="H498" s="22">
        <f t="shared" si="49"/>
        <v>15</v>
      </c>
      <c r="I498" s="22">
        <f t="shared" si="49"/>
        <v>15</v>
      </c>
      <c r="J498" s="22">
        <f t="shared" si="49"/>
        <v>15</v>
      </c>
      <c r="K498" s="22">
        <f t="shared" si="49"/>
        <v>15</v>
      </c>
      <c r="L498" s="22">
        <f t="shared" si="49"/>
        <v>15</v>
      </c>
      <c r="M498" s="22">
        <f t="shared" si="49"/>
        <v>15</v>
      </c>
      <c r="N498" s="22">
        <f t="shared" si="49"/>
        <v>15</v>
      </c>
      <c r="O498" s="22">
        <f t="shared" si="49"/>
        <v>15</v>
      </c>
      <c r="P498" s="22">
        <f t="shared" si="49"/>
        <v>15</v>
      </c>
      <c r="Q498" s="22">
        <f t="shared" si="49"/>
        <v>15</v>
      </c>
      <c r="R498" s="42">
        <f>SUM(Table1[[#This Row],[Oct]:[September]])</f>
        <v>180</v>
      </c>
      <c r="S498" s="38">
        <f t="shared" si="46"/>
        <v>127.29687404629036</v>
      </c>
      <c r="T498" s="37">
        <f>Table1[[#This Row],[Annual Demand]]/365</f>
        <v>0.49315068493150682</v>
      </c>
      <c r="U498" s="37">
        <f>Table1[[#This Row],[Daily Demand]]*Table1[[#This Row],[Lead Time (days)]]</f>
        <v>36</v>
      </c>
      <c r="V498" s="37">
        <f>T498*AB498*SQRT(Table1[[#This Row],[Lead Time (days)]])</f>
        <v>6.4044915745722637</v>
      </c>
      <c r="W498" s="37">
        <f t="shared" si="47"/>
        <v>0.95</v>
      </c>
      <c r="X498" s="37">
        <f>Table1[[#This Row],[Demand during Lead Time]]+NORMSINV(W498)*V498</f>
        <v>46.534451195215325</v>
      </c>
      <c r="Y498" s="43">
        <f t="shared" si="48"/>
        <v>755.43509071578364</v>
      </c>
      <c r="Z498" s="27">
        <v>0.5</v>
      </c>
      <c r="AA498" s="22">
        <v>0.83</v>
      </c>
      <c r="AB498" s="22">
        <v>1.52</v>
      </c>
      <c r="AC498" s="22">
        <v>73</v>
      </c>
    </row>
    <row r="499" spans="1:29" x14ac:dyDescent="0.2">
      <c r="A499" s="25">
        <v>38559.744166997443</v>
      </c>
      <c r="B499" s="26">
        <v>13.827569769999998</v>
      </c>
      <c r="C499" s="26">
        <v>68.296574101379136</v>
      </c>
      <c r="D499" s="26">
        <f>C499/Table1[[#This Row],[Std. Price ($)]]</f>
        <v>4.939159609200015</v>
      </c>
      <c r="E499" s="22">
        <v>10</v>
      </c>
      <c r="F499" s="22">
        <f t="shared" si="49"/>
        <v>8</v>
      </c>
      <c r="G499" s="22">
        <f t="shared" si="49"/>
        <v>8</v>
      </c>
      <c r="H499" s="22">
        <f t="shared" si="49"/>
        <v>8</v>
      </c>
      <c r="I499" s="22">
        <f t="shared" si="49"/>
        <v>8</v>
      </c>
      <c r="J499" s="22">
        <f t="shared" si="49"/>
        <v>8</v>
      </c>
      <c r="K499" s="22">
        <f t="shared" si="49"/>
        <v>8</v>
      </c>
      <c r="L499" s="22">
        <f t="shared" si="49"/>
        <v>8</v>
      </c>
      <c r="M499" s="22">
        <f t="shared" si="49"/>
        <v>8</v>
      </c>
      <c r="N499" s="22">
        <f t="shared" si="49"/>
        <v>8</v>
      </c>
      <c r="O499" s="22">
        <f t="shared" si="49"/>
        <v>8</v>
      </c>
      <c r="P499" s="22">
        <f t="shared" si="49"/>
        <v>8</v>
      </c>
      <c r="Q499" s="22">
        <f t="shared" si="49"/>
        <v>8</v>
      </c>
      <c r="R499" s="42">
        <f>SUM(Table1[[#This Row],[Oct]:[September]])</f>
        <v>96</v>
      </c>
      <c r="S499" s="38">
        <f t="shared" si="46"/>
        <v>91.060840390799981</v>
      </c>
      <c r="T499" s="37">
        <f>Table1[[#This Row],[Annual Demand]]/365</f>
        <v>0.26301369863013696</v>
      </c>
      <c r="U499" s="37">
        <f>Table1[[#This Row],[Daily Demand]]*Table1[[#This Row],[Lead Time (days)]]</f>
        <v>7.8904109589041092</v>
      </c>
      <c r="V499" s="37">
        <f>T499*AB499*SQRT(Table1[[#This Row],[Lead Time (days)]])</f>
        <v>0.36014633918147904</v>
      </c>
      <c r="W499" s="37">
        <f t="shared" si="47"/>
        <v>0.8</v>
      </c>
      <c r="X499" s="37">
        <f>Table1[[#This Row],[Demand during Lead Time]]+NORMSINV(W499)*V499</f>
        <v>8.1935177651527944</v>
      </c>
      <c r="Y499" s="43">
        <f t="shared" si="48"/>
        <v>113.29643855938473</v>
      </c>
      <c r="Z499" s="27">
        <v>-0.2</v>
      </c>
      <c r="AA499" s="22">
        <v>0.75</v>
      </c>
      <c r="AB499" s="22">
        <v>0.25</v>
      </c>
      <c r="AC499" s="22">
        <v>30</v>
      </c>
    </row>
    <row r="500" spans="1:29" x14ac:dyDescent="0.2">
      <c r="A500" s="25">
        <v>41967.30896940433</v>
      </c>
      <c r="B500" s="26">
        <v>96.550223289999991</v>
      </c>
      <c r="C500" s="26">
        <v>920.39235198990741</v>
      </c>
      <c r="D500" s="26">
        <f>C500/Table1[[#This Row],[Std. Price ($)]]</f>
        <v>9.5327832564964705</v>
      </c>
      <c r="E500" s="22">
        <v>10</v>
      </c>
      <c r="F500" s="22">
        <f t="shared" si="49"/>
        <v>18</v>
      </c>
      <c r="G500" s="22">
        <f t="shared" si="49"/>
        <v>18</v>
      </c>
      <c r="H500" s="22">
        <f t="shared" si="49"/>
        <v>18</v>
      </c>
      <c r="I500" s="22">
        <f t="shared" si="49"/>
        <v>18</v>
      </c>
      <c r="J500" s="22">
        <f t="shared" si="49"/>
        <v>18</v>
      </c>
      <c r="K500" s="22">
        <f t="shared" si="49"/>
        <v>18</v>
      </c>
      <c r="L500" s="22">
        <f t="shared" si="49"/>
        <v>18</v>
      </c>
      <c r="M500" s="22">
        <f t="shared" si="49"/>
        <v>18</v>
      </c>
      <c r="N500" s="22">
        <f t="shared" si="49"/>
        <v>18</v>
      </c>
      <c r="O500" s="22">
        <f t="shared" si="49"/>
        <v>18</v>
      </c>
      <c r="P500" s="22">
        <f t="shared" si="49"/>
        <v>18</v>
      </c>
      <c r="Q500" s="22">
        <f t="shared" si="49"/>
        <v>18</v>
      </c>
      <c r="R500" s="42">
        <f>SUM(Table1[[#This Row],[Oct]:[September]])</f>
        <v>216</v>
      </c>
      <c r="S500" s="38">
        <f t="shared" si="46"/>
        <v>206.46721674350354</v>
      </c>
      <c r="T500" s="37">
        <f>Table1[[#This Row],[Annual Demand]]/365</f>
        <v>0.59178082191780823</v>
      </c>
      <c r="U500" s="37">
        <f>Table1[[#This Row],[Daily Demand]]*Table1[[#This Row],[Lead Time (days)]]</f>
        <v>39.057534246575344</v>
      </c>
      <c r="V500" s="37">
        <f>T500*AB500*SQRT(Table1[[#This Row],[Lead Time (days)]])</f>
        <v>1.2019125310968271</v>
      </c>
      <c r="W500" s="37">
        <f t="shared" si="47"/>
        <v>0.8</v>
      </c>
      <c r="X500" s="37">
        <f>Table1[[#This Row],[Demand during Lead Time]]+NORMSINV(W500)*V500</f>
        <v>40.069089353643797</v>
      </c>
      <c r="Y500" s="43">
        <f t="shared" si="48"/>
        <v>3868.6795241212699</v>
      </c>
      <c r="Z500" s="27">
        <v>0.8</v>
      </c>
      <c r="AA500" s="22">
        <v>0.82</v>
      </c>
      <c r="AB500" s="22">
        <v>0.25</v>
      </c>
      <c r="AC500" s="22">
        <v>66</v>
      </c>
    </row>
    <row r="501" spans="1:29" x14ac:dyDescent="0.2">
      <c r="A501" s="25">
        <v>17682.881264557025</v>
      </c>
      <c r="B501" s="26">
        <v>86.897719169999988</v>
      </c>
      <c r="C501" s="26">
        <v>341.95071595123915</v>
      </c>
      <c r="D501" s="26">
        <f>C501/Table1[[#This Row],[Std. Price ($)]]</f>
        <v>3.9350942604405206</v>
      </c>
      <c r="E501" s="22">
        <v>10</v>
      </c>
      <c r="F501" s="22">
        <f t="shared" si="49"/>
        <v>3</v>
      </c>
      <c r="G501" s="22">
        <f t="shared" si="49"/>
        <v>3</v>
      </c>
      <c r="H501" s="22">
        <f t="shared" si="49"/>
        <v>3</v>
      </c>
      <c r="I501" s="22">
        <f t="shared" si="49"/>
        <v>3</v>
      </c>
      <c r="J501" s="22">
        <f t="shared" si="49"/>
        <v>3</v>
      </c>
      <c r="K501" s="22">
        <f t="shared" si="49"/>
        <v>3</v>
      </c>
      <c r="L501" s="22">
        <f t="shared" si="49"/>
        <v>3</v>
      </c>
      <c r="M501" s="22">
        <f t="shared" si="49"/>
        <v>3</v>
      </c>
      <c r="N501" s="22">
        <f t="shared" si="49"/>
        <v>3</v>
      </c>
      <c r="O501" s="22">
        <f t="shared" si="49"/>
        <v>3</v>
      </c>
      <c r="P501" s="22">
        <f t="shared" si="49"/>
        <v>3</v>
      </c>
      <c r="Q501" s="22">
        <f t="shared" si="49"/>
        <v>3</v>
      </c>
      <c r="R501" s="42">
        <f>SUM(Table1[[#This Row],[Oct]:[September]])</f>
        <v>36</v>
      </c>
      <c r="S501" s="38">
        <f t="shared" si="46"/>
        <v>32.064905739559478</v>
      </c>
      <c r="T501" s="37">
        <f>Table1[[#This Row],[Annual Demand]]/365</f>
        <v>9.8630136986301367E-2</v>
      </c>
      <c r="U501" s="37">
        <f>Table1[[#This Row],[Daily Demand]]*Table1[[#This Row],[Lead Time (days)]]</f>
        <v>2.5643835616438357</v>
      </c>
      <c r="V501" s="37">
        <f>T501*AB501*SQRT(Table1[[#This Row],[Lead Time (days)]])</f>
        <v>0.12572924828037002</v>
      </c>
      <c r="W501" s="37">
        <f t="shared" si="47"/>
        <v>0.8</v>
      </c>
      <c r="X501" s="37">
        <f>Table1[[#This Row],[Demand during Lead Time]]+NORMSINV(W501)*V501</f>
        <v>2.6701999666777558</v>
      </c>
      <c r="Y501" s="43">
        <f t="shared" si="48"/>
        <v>232.03428683210694</v>
      </c>
      <c r="Z501" s="27">
        <v>-0.7</v>
      </c>
      <c r="AA501" s="22">
        <v>0.71</v>
      </c>
      <c r="AB501" s="22">
        <v>0.25</v>
      </c>
      <c r="AC501" s="22">
        <v>26</v>
      </c>
    </row>
    <row r="502" spans="1:29" x14ac:dyDescent="0.2">
      <c r="A502" s="25">
        <v>57244.614427304696</v>
      </c>
      <c r="B502" s="26">
        <v>223.17313555999996</v>
      </c>
      <c r="C502" s="26">
        <v>566.31795854014331</v>
      </c>
      <c r="D502" s="26">
        <f>C502/Table1[[#This Row],[Std. Price ($)]]</f>
        <v>2.5375722625355555</v>
      </c>
      <c r="E502" s="22">
        <v>10</v>
      </c>
      <c r="F502" s="22">
        <f t="shared" si="49"/>
        <v>14</v>
      </c>
      <c r="G502" s="22">
        <f t="shared" si="49"/>
        <v>14</v>
      </c>
      <c r="H502" s="22">
        <f t="shared" si="49"/>
        <v>14</v>
      </c>
      <c r="I502" s="22">
        <f t="shared" si="49"/>
        <v>14</v>
      </c>
      <c r="J502" s="22">
        <f t="shared" si="49"/>
        <v>14</v>
      </c>
      <c r="K502" s="22">
        <f t="shared" si="49"/>
        <v>14</v>
      </c>
      <c r="L502" s="22">
        <f t="shared" si="49"/>
        <v>14</v>
      </c>
      <c r="M502" s="22">
        <f t="shared" si="49"/>
        <v>14</v>
      </c>
      <c r="N502" s="22">
        <f t="shared" si="49"/>
        <v>14</v>
      </c>
      <c r="O502" s="22">
        <f t="shared" si="49"/>
        <v>14</v>
      </c>
      <c r="P502" s="22">
        <f t="shared" si="49"/>
        <v>14</v>
      </c>
      <c r="Q502" s="22">
        <f t="shared" si="49"/>
        <v>14</v>
      </c>
      <c r="R502" s="42">
        <f>SUM(Table1[[#This Row],[Oct]:[September]])</f>
        <v>168</v>
      </c>
      <c r="S502" s="38">
        <f t="shared" si="46"/>
        <v>165.46242773746445</v>
      </c>
      <c r="T502" s="37">
        <f>Table1[[#This Row],[Annual Demand]]/365</f>
        <v>0.46027397260273972</v>
      </c>
      <c r="U502" s="37">
        <f>Table1[[#This Row],[Daily Demand]]*Table1[[#This Row],[Lead Time (days)]]</f>
        <v>11.967123287671233</v>
      </c>
      <c r="V502" s="37">
        <f>T502*AB502*SQRT(Table1[[#This Row],[Lead Time (days)]])</f>
        <v>0.58673649197506017</v>
      </c>
      <c r="W502" s="37">
        <f t="shared" si="47"/>
        <v>0.8</v>
      </c>
      <c r="X502" s="37">
        <f>Table1[[#This Row],[Demand during Lead Time]]+NORMSINV(W502)*V502</f>
        <v>12.460933177829528</v>
      </c>
      <c r="Y502" s="43">
        <f t="shared" si="48"/>
        <v>2780.9455292998505</v>
      </c>
      <c r="Z502" s="27">
        <v>0.4</v>
      </c>
      <c r="AA502" s="22">
        <v>1</v>
      </c>
      <c r="AB502" s="22">
        <v>0.25</v>
      </c>
      <c r="AC502" s="22">
        <v>26</v>
      </c>
    </row>
    <row r="503" spans="1:29" x14ac:dyDescent="0.2">
      <c r="A503" s="25">
        <v>62023.604364732812</v>
      </c>
      <c r="B503" s="26">
        <v>5.9999727499999986</v>
      </c>
      <c r="C503" s="26">
        <v>1304.1048688678297</v>
      </c>
      <c r="D503" s="26">
        <f>C503/Table1[[#This Row],[Std. Price ($)]]</f>
        <v>217.35179861739039</v>
      </c>
      <c r="E503" s="22">
        <v>106</v>
      </c>
      <c r="F503" s="22">
        <f t="shared" si="49"/>
        <v>63.599999999999994</v>
      </c>
      <c r="G503" s="22">
        <f t="shared" si="49"/>
        <v>63.599999999999994</v>
      </c>
      <c r="H503" s="22">
        <f t="shared" si="49"/>
        <v>63.599999999999994</v>
      </c>
      <c r="I503" s="22">
        <f t="shared" si="49"/>
        <v>63.599999999999994</v>
      </c>
      <c r="J503" s="22">
        <f t="shared" si="49"/>
        <v>63.599999999999994</v>
      </c>
      <c r="K503" s="22">
        <f t="shared" ref="G503:Q526" si="51">$E503+$Z503*$E503</f>
        <v>63.599999999999994</v>
      </c>
      <c r="L503" s="22">
        <f t="shared" si="51"/>
        <v>63.599999999999994</v>
      </c>
      <c r="M503" s="22">
        <f t="shared" si="51"/>
        <v>63.599999999999994</v>
      </c>
      <c r="N503" s="22">
        <f t="shared" si="51"/>
        <v>63.599999999999994</v>
      </c>
      <c r="O503" s="22">
        <f t="shared" si="51"/>
        <v>63.599999999999994</v>
      </c>
      <c r="P503" s="22">
        <f t="shared" si="51"/>
        <v>63.599999999999994</v>
      </c>
      <c r="Q503" s="22">
        <f t="shared" si="51"/>
        <v>63.599999999999994</v>
      </c>
      <c r="R503" s="42">
        <f>SUM(Table1[[#This Row],[Oct]:[September]])</f>
        <v>763.20000000000016</v>
      </c>
      <c r="S503" s="38">
        <f t="shared" si="46"/>
        <v>545.84820138260977</v>
      </c>
      <c r="T503" s="37">
        <f>Table1[[#This Row],[Annual Demand]]/365</f>
        <v>2.0909589041095895</v>
      </c>
      <c r="U503" s="37">
        <f>Table1[[#This Row],[Daily Demand]]*Table1[[#This Row],[Lead Time (days)]]</f>
        <v>92.002191780821931</v>
      </c>
      <c r="V503" s="37">
        <f>T503*AB503*SQRT(Table1[[#This Row],[Lead Time (days)]])</f>
        <v>18.030807956158981</v>
      </c>
      <c r="W503" s="37">
        <f t="shared" si="47"/>
        <v>0.8</v>
      </c>
      <c r="X503" s="37">
        <f>Table1[[#This Row],[Demand during Lead Time]]+NORMSINV(W503)*V503</f>
        <v>107.17730261520077</v>
      </c>
      <c r="Y503" s="43">
        <f t="shared" si="48"/>
        <v>643.06089510970821</v>
      </c>
      <c r="Z503" s="27">
        <v>-0.4</v>
      </c>
      <c r="AA503" s="22">
        <v>0.83</v>
      </c>
      <c r="AB503" s="22">
        <v>1.3</v>
      </c>
      <c r="AC503" s="22">
        <v>44</v>
      </c>
    </row>
    <row r="504" spans="1:29" x14ac:dyDescent="0.2">
      <c r="A504" s="25">
        <v>67684.270797529214</v>
      </c>
      <c r="B504" s="26">
        <v>5.1689014299999991</v>
      </c>
      <c r="C504" s="26">
        <v>6415.6526518092523</v>
      </c>
      <c r="D504" s="26">
        <f>C504/Table1[[#This Row],[Std. Price ($)]]</f>
        <v>1241.202359668378</v>
      </c>
      <c r="E504" s="22">
        <v>170</v>
      </c>
      <c r="F504" s="22">
        <f t="shared" si="49"/>
        <v>51.000000000000014</v>
      </c>
      <c r="G504" s="22">
        <f t="shared" si="51"/>
        <v>51.000000000000014</v>
      </c>
      <c r="H504" s="22">
        <f t="shared" si="51"/>
        <v>51.000000000000014</v>
      </c>
      <c r="I504" s="22">
        <f t="shared" si="51"/>
        <v>51.000000000000014</v>
      </c>
      <c r="J504" s="22">
        <f t="shared" si="51"/>
        <v>51.000000000000014</v>
      </c>
      <c r="K504" s="22">
        <f t="shared" si="51"/>
        <v>51.000000000000014</v>
      </c>
      <c r="L504" s="22">
        <f t="shared" si="51"/>
        <v>51.000000000000014</v>
      </c>
      <c r="M504" s="22">
        <f t="shared" si="51"/>
        <v>51.000000000000014</v>
      </c>
      <c r="N504" s="22">
        <f t="shared" si="51"/>
        <v>51.000000000000014</v>
      </c>
      <c r="O504" s="22">
        <f t="shared" si="51"/>
        <v>51.000000000000014</v>
      </c>
      <c r="P504" s="22">
        <f t="shared" si="51"/>
        <v>51.000000000000014</v>
      </c>
      <c r="Q504" s="22">
        <f t="shared" si="51"/>
        <v>51.000000000000014</v>
      </c>
      <c r="R504" s="42">
        <f>SUM(Table1[[#This Row],[Oct]:[September]])</f>
        <v>612.00000000000011</v>
      </c>
      <c r="S504" s="38">
        <f t="shared" si="46"/>
        <v>-629.20235966837788</v>
      </c>
      <c r="T504" s="37">
        <f>Table1[[#This Row],[Annual Demand]]/365</f>
        <v>1.6767123287671235</v>
      </c>
      <c r="U504" s="37">
        <f>Table1[[#This Row],[Daily Demand]]*Table1[[#This Row],[Lead Time (days)]]</f>
        <v>169.34794520547948</v>
      </c>
      <c r="V504" s="37">
        <f>T504*AB504*SQRT(Table1[[#This Row],[Lead Time (days)]])</f>
        <v>28.309260598936039</v>
      </c>
      <c r="W504" s="37">
        <f t="shared" si="47"/>
        <v>0.95</v>
      </c>
      <c r="X504" s="37">
        <f>Table1[[#This Row],[Demand during Lead Time]]+NORMSINV(W504)*V504</f>
        <v>215.9125351779538</v>
      </c>
      <c r="Y504" s="43">
        <f t="shared" si="48"/>
        <v>0</v>
      </c>
      <c r="Z504" s="27">
        <v>-0.7</v>
      </c>
      <c r="AA504" s="22">
        <v>0.9</v>
      </c>
      <c r="AB504" s="22">
        <v>1.68</v>
      </c>
      <c r="AC504" s="22">
        <v>101</v>
      </c>
    </row>
    <row r="505" spans="1:29" x14ac:dyDescent="0.2">
      <c r="A505" s="25">
        <v>99188.333871575946</v>
      </c>
      <c r="B505" s="26">
        <v>16.132998430000001</v>
      </c>
      <c r="C505" s="26">
        <v>1067.1106931990644</v>
      </c>
      <c r="D505" s="26">
        <f>C505/Table1[[#This Row],[Std. Price ($)]]</f>
        <v>66.144597845787075</v>
      </c>
      <c r="E505" s="22">
        <v>42</v>
      </c>
      <c r="F505" s="22">
        <f t="shared" si="49"/>
        <v>67.2</v>
      </c>
      <c r="G505" s="22">
        <f t="shared" si="51"/>
        <v>67.2</v>
      </c>
      <c r="H505" s="22">
        <f t="shared" si="51"/>
        <v>67.2</v>
      </c>
      <c r="I505" s="22">
        <f t="shared" si="51"/>
        <v>67.2</v>
      </c>
      <c r="J505" s="22">
        <f t="shared" si="51"/>
        <v>67.2</v>
      </c>
      <c r="K505" s="22">
        <f t="shared" si="51"/>
        <v>67.2</v>
      </c>
      <c r="L505" s="22">
        <f t="shared" si="51"/>
        <v>67.2</v>
      </c>
      <c r="M505" s="22">
        <f t="shared" si="51"/>
        <v>67.2</v>
      </c>
      <c r="N505" s="22">
        <f t="shared" si="51"/>
        <v>67.2</v>
      </c>
      <c r="O505" s="22">
        <f t="shared" si="51"/>
        <v>67.2</v>
      </c>
      <c r="P505" s="22">
        <f t="shared" si="51"/>
        <v>67.2</v>
      </c>
      <c r="Q505" s="22">
        <f t="shared" si="51"/>
        <v>67.2</v>
      </c>
      <c r="R505" s="42">
        <f>SUM(Table1[[#This Row],[Oct]:[September]])</f>
        <v>806.4000000000002</v>
      </c>
      <c r="S505" s="38">
        <f t="shared" si="46"/>
        <v>740.25540215421313</v>
      </c>
      <c r="T505" s="37">
        <f>Table1[[#This Row],[Annual Demand]]/365</f>
        <v>2.2093150684931513</v>
      </c>
      <c r="U505" s="37">
        <f>Table1[[#This Row],[Daily Demand]]*Table1[[#This Row],[Lead Time (days)]]</f>
        <v>90.581917808219202</v>
      </c>
      <c r="V505" s="37">
        <f>T505*AB505*SQRT(Table1[[#This Row],[Lead Time (days)]])</f>
        <v>16.409961881305168</v>
      </c>
      <c r="W505" s="37">
        <f t="shared" si="47"/>
        <v>0.8</v>
      </c>
      <c r="X505" s="37">
        <f>Table1[[#This Row],[Demand during Lead Time]]+NORMSINV(W505)*V505</f>
        <v>104.39289016964777</v>
      </c>
      <c r="Y505" s="43">
        <f t="shared" si="48"/>
        <v>1684.1703332100899</v>
      </c>
      <c r="Z505" s="27">
        <v>0.6</v>
      </c>
      <c r="AA505" s="22">
        <v>1</v>
      </c>
      <c r="AB505" s="22">
        <v>1.1599999999999999</v>
      </c>
      <c r="AC505" s="22">
        <v>41</v>
      </c>
    </row>
    <row r="506" spans="1:29" x14ac:dyDescent="0.2">
      <c r="A506" s="25">
        <v>94413.991107574839</v>
      </c>
      <c r="B506" s="26">
        <v>19.471609589999996</v>
      </c>
      <c r="C506" s="26">
        <v>81.051534397398072</v>
      </c>
      <c r="D506" s="26">
        <f>C506/Table1[[#This Row],[Std. Price ($)]]</f>
        <v>4.1625492757940039</v>
      </c>
      <c r="E506" s="22">
        <v>10</v>
      </c>
      <c r="F506" s="22">
        <f t="shared" si="49"/>
        <v>22</v>
      </c>
      <c r="G506" s="22">
        <f t="shared" si="51"/>
        <v>22</v>
      </c>
      <c r="H506" s="22">
        <f t="shared" si="51"/>
        <v>22</v>
      </c>
      <c r="I506" s="22">
        <f t="shared" si="51"/>
        <v>22</v>
      </c>
      <c r="J506" s="22">
        <f t="shared" si="51"/>
        <v>22</v>
      </c>
      <c r="K506" s="22">
        <f t="shared" si="51"/>
        <v>22</v>
      </c>
      <c r="L506" s="22">
        <f t="shared" si="51"/>
        <v>22</v>
      </c>
      <c r="M506" s="22">
        <f t="shared" si="51"/>
        <v>22</v>
      </c>
      <c r="N506" s="22">
        <f t="shared" si="51"/>
        <v>22</v>
      </c>
      <c r="O506" s="22">
        <f t="shared" si="51"/>
        <v>22</v>
      </c>
      <c r="P506" s="22">
        <f t="shared" si="51"/>
        <v>22</v>
      </c>
      <c r="Q506" s="22">
        <f t="shared" si="51"/>
        <v>22</v>
      </c>
      <c r="R506" s="42">
        <f>SUM(Table1[[#This Row],[Oct]:[September]])</f>
        <v>264</v>
      </c>
      <c r="S506" s="38">
        <f t="shared" si="46"/>
        <v>259.83745072420601</v>
      </c>
      <c r="T506" s="37">
        <f>Table1[[#This Row],[Annual Demand]]/365</f>
        <v>0.72328767123287674</v>
      </c>
      <c r="U506" s="37">
        <f>Table1[[#This Row],[Daily Demand]]*Table1[[#This Row],[Lead Time (days)]]</f>
        <v>21.698630136986303</v>
      </c>
      <c r="V506" s="37">
        <f>T506*AB506*SQRT(Table1[[#This Row],[Lead Time (days)]])</f>
        <v>0.99040243274906758</v>
      </c>
      <c r="W506" s="37">
        <f t="shared" si="47"/>
        <v>0.8</v>
      </c>
      <c r="X506" s="37">
        <f>Table1[[#This Row],[Demand during Lead Time]]+NORMSINV(W506)*V506</f>
        <v>22.532173854170189</v>
      </c>
      <c r="Y506" s="43">
        <f t="shared" si="48"/>
        <v>438.73769250240741</v>
      </c>
      <c r="Z506" s="27">
        <v>1.2</v>
      </c>
      <c r="AA506" s="22">
        <v>0.82</v>
      </c>
      <c r="AB506" s="22">
        <v>0.25</v>
      </c>
      <c r="AC506" s="22">
        <v>30</v>
      </c>
    </row>
    <row r="507" spans="1:29" x14ac:dyDescent="0.2">
      <c r="A507" s="25">
        <v>18407.774634569218</v>
      </c>
      <c r="B507" s="26">
        <v>8.6182074899999996</v>
      </c>
      <c r="C507" s="26">
        <v>89.633389859873631</v>
      </c>
      <c r="D507" s="26">
        <f>C507/Table1[[#This Row],[Std. Price ($)]]</f>
        <v>10.400467842515781</v>
      </c>
      <c r="E507" s="22">
        <v>42</v>
      </c>
      <c r="F507" s="22">
        <f t="shared" si="49"/>
        <v>58.8</v>
      </c>
      <c r="G507" s="22">
        <f t="shared" si="51"/>
        <v>58.8</v>
      </c>
      <c r="H507" s="22">
        <f t="shared" si="51"/>
        <v>58.8</v>
      </c>
      <c r="I507" s="22">
        <f t="shared" si="51"/>
        <v>58.8</v>
      </c>
      <c r="J507" s="22">
        <f t="shared" si="51"/>
        <v>58.8</v>
      </c>
      <c r="K507" s="22">
        <f t="shared" si="51"/>
        <v>58.8</v>
      </c>
      <c r="L507" s="22">
        <f t="shared" si="51"/>
        <v>58.8</v>
      </c>
      <c r="M507" s="22">
        <f t="shared" si="51"/>
        <v>58.8</v>
      </c>
      <c r="N507" s="22">
        <f t="shared" si="51"/>
        <v>58.8</v>
      </c>
      <c r="O507" s="22">
        <f t="shared" si="51"/>
        <v>58.8</v>
      </c>
      <c r="P507" s="22">
        <f t="shared" si="51"/>
        <v>58.8</v>
      </c>
      <c r="Q507" s="22">
        <f t="shared" si="51"/>
        <v>58.8</v>
      </c>
      <c r="R507" s="42">
        <f>SUM(Table1[[#This Row],[Oct]:[September]])</f>
        <v>705.59999999999991</v>
      </c>
      <c r="S507" s="38">
        <f t="shared" si="46"/>
        <v>695.1995321574841</v>
      </c>
      <c r="T507" s="37">
        <f>Table1[[#This Row],[Annual Demand]]/365</f>
        <v>1.9331506849315065</v>
      </c>
      <c r="U507" s="37">
        <f>Table1[[#This Row],[Daily Demand]]*Table1[[#This Row],[Lead Time (days)]]</f>
        <v>30.930410958904105</v>
      </c>
      <c r="V507" s="37">
        <f>T507*AB507*SQRT(Table1[[#This Row],[Lead Time (days)]])</f>
        <v>1.9331506849315065</v>
      </c>
      <c r="W507" s="37">
        <f t="shared" si="47"/>
        <v>0.8</v>
      </c>
      <c r="X507" s="37">
        <f>Table1[[#This Row],[Demand during Lead Time]]+NORMSINV(W507)*V507</f>
        <v>32.557391623038484</v>
      </c>
      <c r="Y507" s="43">
        <f t="shared" si="48"/>
        <v>280.58635634053348</v>
      </c>
      <c r="Z507" s="27">
        <v>0.4</v>
      </c>
      <c r="AA507" s="22">
        <v>0.87</v>
      </c>
      <c r="AB507" s="22">
        <v>0.25</v>
      </c>
      <c r="AC507" s="22">
        <v>16</v>
      </c>
    </row>
    <row r="508" spans="1:29" x14ac:dyDescent="0.2">
      <c r="A508" s="25">
        <v>34253.56361119901</v>
      </c>
      <c r="B508" s="26">
        <v>12.192397589999999</v>
      </c>
      <c r="C508" s="26">
        <v>284.58007793310111</v>
      </c>
      <c r="D508" s="26">
        <f>C508/Table1[[#This Row],[Std. Price ($)]]</f>
        <v>23.340780665363877</v>
      </c>
      <c r="E508" s="22">
        <v>18</v>
      </c>
      <c r="F508" s="22">
        <f t="shared" si="49"/>
        <v>10.8</v>
      </c>
      <c r="G508" s="22">
        <f t="shared" si="51"/>
        <v>10.8</v>
      </c>
      <c r="H508" s="22">
        <f t="shared" si="51"/>
        <v>10.8</v>
      </c>
      <c r="I508" s="22">
        <f t="shared" si="51"/>
        <v>10.8</v>
      </c>
      <c r="J508" s="22">
        <f t="shared" si="51"/>
        <v>10.8</v>
      </c>
      <c r="K508" s="22">
        <f t="shared" si="51"/>
        <v>10.8</v>
      </c>
      <c r="L508" s="22">
        <f t="shared" si="51"/>
        <v>10.8</v>
      </c>
      <c r="M508" s="22">
        <f t="shared" si="51"/>
        <v>10.8</v>
      </c>
      <c r="N508" s="22">
        <f t="shared" si="51"/>
        <v>10.8</v>
      </c>
      <c r="O508" s="22">
        <f t="shared" si="51"/>
        <v>10.8</v>
      </c>
      <c r="P508" s="22">
        <f t="shared" si="51"/>
        <v>10.8</v>
      </c>
      <c r="Q508" s="22">
        <f t="shared" si="51"/>
        <v>10.8</v>
      </c>
      <c r="R508" s="42">
        <f>SUM(Table1[[#This Row],[Oct]:[September]])</f>
        <v>129.6</v>
      </c>
      <c r="S508" s="38">
        <f t="shared" si="46"/>
        <v>106.25921933463611</v>
      </c>
      <c r="T508" s="37">
        <f>Table1[[#This Row],[Annual Demand]]/365</f>
        <v>0.35506849315068489</v>
      </c>
      <c r="U508" s="37">
        <f>Table1[[#This Row],[Daily Demand]]*Table1[[#This Row],[Lead Time (days)]]</f>
        <v>10.652054794520547</v>
      </c>
      <c r="V508" s="37">
        <f>T508*AB508*SQRT(Table1[[#This Row],[Lead Time (days)]])</f>
        <v>2.0225818408431864</v>
      </c>
      <c r="W508" s="37">
        <f t="shared" si="47"/>
        <v>0.8</v>
      </c>
      <c r="X508" s="37">
        <f>Table1[[#This Row],[Demand during Lead Time]]+NORMSINV(W508)*V508</f>
        <v>12.354302618413167</v>
      </c>
      <c r="Y508" s="43">
        <f t="shared" si="48"/>
        <v>150.62856947087135</v>
      </c>
      <c r="Z508" s="27">
        <v>-0.4</v>
      </c>
      <c r="AA508" s="22">
        <v>0.94</v>
      </c>
      <c r="AB508" s="22">
        <v>1.04</v>
      </c>
      <c r="AC508" s="22">
        <v>30</v>
      </c>
    </row>
    <row r="509" spans="1:29" x14ac:dyDescent="0.2">
      <c r="A509" s="25">
        <v>52795.089370043148</v>
      </c>
      <c r="B509" s="26">
        <v>92.88</v>
      </c>
      <c r="C509" s="26">
        <v>1120.4947643999997</v>
      </c>
      <c r="D509" s="26">
        <f>C509/Table1[[#This Row],[Std. Price ($)]]</f>
        <v>12.063897118863046</v>
      </c>
      <c r="E509" s="22">
        <v>10</v>
      </c>
      <c r="F509" s="22">
        <f t="shared" si="49"/>
        <v>12</v>
      </c>
      <c r="G509" s="22">
        <f t="shared" si="51"/>
        <v>12</v>
      </c>
      <c r="H509" s="22">
        <f t="shared" si="51"/>
        <v>12</v>
      </c>
      <c r="I509" s="22">
        <f t="shared" si="51"/>
        <v>12</v>
      </c>
      <c r="J509" s="22">
        <f t="shared" si="51"/>
        <v>12</v>
      </c>
      <c r="K509" s="22">
        <f t="shared" si="51"/>
        <v>12</v>
      </c>
      <c r="L509" s="22">
        <f t="shared" si="51"/>
        <v>12</v>
      </c>
      <c r="M509" s="22">
        <f t="shared" si="51"/>
        <v>12</v>
      </c>
      <c r="N509" s="22">
        <f t="shared" si="51"/>
        <v>12</v>
      </c>
      <c r="O509" s="22">
        <f t="shared" si="51"/>
        <v>12</v>
      </c>
      <c r="P509" s="22">
        <f t="shared" si="51"/>
        <v>12</v>
      </c>
      <c r="Q509" s="22">
        <f t="shared" si="51"/>
        <v>12</v>
      </c>
      <c r="R509" s="42">
        <f>SUM(Table1[[#This Row],[Oct]:[September]])</f>
        <v>144</v>
      </c>
      <c r="S509" s="38">
        <f t="shared" si="46"/>
        <v>131.93610288113695</v>
      </c>
      <c r="T509" s="37">
        <f>Table1[[#This Row],[Annual Demand]]/365</f>
        <v>0.39452054794520547</v>
      </c>
      <c r="U509" s="37">
        <f>Table1[[#This Row],[Daily Demand]]*Table1[[#This Row],[Lead Time (days)]]</f>
        <v>12.230136986301369</v>
      </c>
      <c r="V509" s="37">
        <f>T509*AB509*SQRT(Table1[[#This Row],[Lead Time (days)]])</f>
        <v>2.70181486012179</v>
      </c>
      <c r="W509" s="37">
        <f t="shared" si="47"/>
        <v>0.8</v>
      </c>
      <c r="X509" s="37">
        <f>Table1[[#This Row],[Demand during Lead Time]]+NORMSINV(W509)*V509</f>
        <v>14.504041741762702</v>
      </c>
      <c r="Y509" s="43">
        <f t="shared" si="48"/>
        <v>1347.1353969749198</v>
      </c>
      <c r="Z509" s="27">
        <v>0.2</v>
      </c>
      <c r="AA509" s="22">
        <v>1</v>
      </c>
      <c r="AB509" s="22">
        <v>1.23</v>
      </c>
      <c r="AC509" s="22">
        <v>31</v>
      </c>
    </row>
    <row r="510" spans="1:29" x14ac:dyDescent="0.2">
      <c r="A510" s="25">
        <v>23447.4464124642</v>
      </c>
      <c r="B510" s="26">
        <v>7.8112854</v>
      </c>
      <c r="C510" s="26">
        <v>1023.2186386212838</v>
      </c>
      <c r="D510" s="26">
        <f>C510/Table1[[#This Row],[Std. Price ($)]]</f>
        <v>130.99235096713838</v>
      </c>
      <c r="E510" s="22">
        <v>34</v>
      </c>
      <c r="F510" s="22">
        <f t="shared" si="49"/>
        <v>20.399999999999999</v>
      </c>
      <c r="G510" s="22">
        <f t="shared" si="51"/>
        <v>20.399999999999999</v>
      </c>
      <c r="H510" s="22">
        <f t="shared" si="51"/>
        <v>20.399999999999999</v>
      </c>
      <c r="I510" s="22">
        <f t="shared" si="51"/>
        <v>20.399999999999999</v>
      </c>
      <c r="J510" s="22">
        <f t="shared" si="51"/>
        <v>20.399999999999999</v>
      </c>
      <c r="K510" s="22">
        <f t="shared" si="51"/>
        <v>20.399999999999999</v>
      </c>
      <c r="L510" s="22">
        <f t="shared" si="51"/>
        <v>20.399999999999999</v>
      </c>
      <c r="M510" s="22">
        <f t="shared" si="51"/>
        <v>20.399999999999999</v>
      </c>
      <c r="N510" s="22">
        <f t="shared" si="51"/>
        <v>20.399999999999999</v>
      </c>
      <c r="O510" s="22">
        <f t="shared" si="51"/>
        <v>20.399999999999999</v>
      </c>
      <c r="P510" s="22">
        <f t="shared" si="51"/>
        <v>20.399999999999999</v>
      </c>
      <c r="Q510" s="22">
        <f t="shared" si="51"/>
        <v>20.399999999999999</v>
      </c>
      <c r="R510" s="42">
        <f>SUM(Table1[[#This Row],[Oct]:[September]])</f>
        <v>244.80000000000004</v>
      </c>
      <c r="S510" s="38">
        <f t="shared" si="46"/>
        <v>113.80764903286166</v>
      </c>
      <c r="T510" s="37">
        <f>Table1[[#This Row],[Annual Demand]]/365</f>
        <v>0.67068493150684938</v>
      </c>
      <c r="U510" s="37">
        <f>Table1[[#This Row],[Daily Demand]]*Table1[[#This Row],[Lead Time (days)]]</f>
        <v>40.911780821917809</v>
      </c>
      <c r="V510" s="37">
        <f>T510*AB510*SQRT(Table1[[#This Row],[Lead Time (days)]])</f>
        <v>6.6001531288604269</v>
      </c>
      <c r="W510" s="37">
        <f t="shared" si="47"/>
        <v>0.8</v>
      </c>
      <c r="X510" s="37">
        <f>Table1[[#This Row],[Demand during Lead Time]]+NORMSINV(W510)*V510</f>
        <v>46.466609839999457</v>
      </c>
      <c r="Y510" s="43">
        <f t="shared" si="48"/>
        <v>362.96395103068409</v>
      </c>
      <c r="Z510" s="27">
        <v>-0.4</v>
      </c>
      <c r="AA510" s="22">
        <v>1</v>
      </c>
      <c r="AB510" s="22">
        <v>1.26</v>
      </c>
      <c r="AC510" s="22">
        <v>61</v>
      </c>
    </row>
    <row r="511" spans="1:29" x14ac:dyDescent="0.2">
      <c r="A511" s="25">
        <v>70200.570516990148</v>
      </c>
      <c r="B511" s="26">
        <v>16.056843279999999</v>
      </c>
      <c r="C511" s="26">
        <v>234.27165772755504</v>
      </c>
      <c r="D511" s="26">
        <f>C511/Table1[[#This Row],[Std. Price ($)]]</f>
        <v>14.590144129970923</v>
      </c>
      <c r="E511" s="22">
        <v>10</v>
      </c>
      <c r="F511" s="22">
        <f t="shared" si="49"/>
        <v>9</v>
      </c>
      <c r="G511" s="22">
        <f t="shared" si="51"/>
        <v>9</v>
      </c>
      <c r="H511" s="22">
        <f t="shared" si="51"/>
        <v>9</v>
      </c>
      <c r="I511" s="22">
        <f t="shared" si="51"/>
        <v>9</v>
      </c>
      <c r="J511" s="22">
        <f t="shared" si="51"/>
        <v>9</v>
      </c>
      <c r="K511" s="22">
        <f t="shared" si="51"/>
        <v>9</v>
      </c>
      <c r="L511" s="22">
        <f t="shared" si="51"/>
        <v>9</v>
      </c>
      <c r="M511" s="22">
        <f t="shared" si="51"/>
        <v>9</v>
      </c>
      <c r="N511" s="22">
        <f t="shared" si="51"/>
        <v>9</v>
      </c>
      <c r="O511" s="22">
        <f t="shared" si="51"/>
        <v>9</v>
      </c>
      <c r="P511" s="22">
        <f t="shared" si="51"/>
        <v>9</v>
      </c>
      <c r="Q511" s="22">
        <f t="shared" si="51"/>
        <v>9</v>
      </c>
      <c r="R511" s="42">
        <f>SUM(Table1[[#This Row],[Oct]:[September]])</f>
        <v>108</v>
      </c>
      <c r="S511" s="38">
        <f t="shared" si="46"/>
        <v>93.409855870029077</v>
      </c>
      <c r="T511" s="37">
        <f>Table1[[#This Row],[Annual Demand]]/365</f>
        <v>0.29589041095890412</v>
      </c>
      <c r="U511" s="37">
        <f>Table1[[#This Row],[Daily Demand]]*Table1[[#This Row],[Lead Time (days)]]</f>
        <v>6.8054794520547945</v>
      </c>
      <c r="V511" s="37">
        <f>T511*AB511*SQRT(Table1[[#This Row],[Lead Time (days)]])</f>
        <v>2.2562744909130417</v>
      </c>
      <c r="W511" s="37">
        <f t="shared" si="47"/>
        <v>0.95</v>
      </c>
      <c r="X511" s="37">
        <f>Table1[[#This Row],[Demand during Lead Time]]+NORMSINV(W511)*V511</f>
        <v>10.516720731831196</v>
      </c>
      <c r="Y511" s="43">
        <f t="shared" si="48"/>
        <v>168.8653366105404</v>
      </c>
      <c r="Z511" s="27">
        <v>-0.1</v>
      </c>
      <c r="AA511" s="22">
        <v>1</v>
      </c>
      <c r="AB511" s="22">
        <v>1.59</v>
      </c>
      <c r="AC511" s="22">
        <v>23</v>
      </c>
    </row>
    <row r="512" spans="1:29" x14ac:dyDescent="0.2">
      <c r="A512" s="25">
        <v>67748.836639715388</v>
      </c>
      <c r="B512" s="26">
        <v>11.784285879999999</v>
      </c>
      <c r="C512" s="26">
        <v>157.04892160938178</v>
      </c>
      <c r="D512" s="26">
        <f>C512/Table1[[#This Row],[Std. Price ($)]]</f>
        <v>13.326978249562101</v>
      </c>
      <c r="E512" s="22">
        <v>10</v>
      </c>
      <c r="F512" s="22">
        <f t="shared" si="49"/>
        <v>25</v>
      </c>
      <c r="G512" s="22">
        <f t="shared" si="51"/>
        <v>25</v>
      </c>
      <c r="H512" s="22">
        <f t="shared" si="51"/>
        <v>25</v>
      </c>
      <c r="I512" s="22">
        <f t="shared" si="51"/>
        <v>25</v>
      </c>
      <c r="J512" s="22">
        <f t="shared" si="51"/>
        <v>25</v>
      </c>
      <c r="K512" s="22">
        <f t="shared" si="51"/>
        <v>25</v>
      </c>
      <c r="L512" s="22">
        <f t="shared" si="51"/>
        <v>25</v>
      </c>
      <c r="M512" s="22">
        <f t="shared" si="51"/>
        <v>25</v>
      </c>
      <c r="N512" s="22">
        <f t="shared" si="51"/>
        <v>25</v>
      </c>
      <c r="O512" s="22">
        <f t="shared" si="51"/>
        <v>25</v>
      </c>
      <c r="P512" s="22">
        <f t="shared" si="51"/>
        <v>25</v>
      </c>
      <c r="Q512" s="22">
        <f t="shared" si="51"/>
        <v>25</v>
      </c>
      <c r="R512" s="42">
        <f>SUM(Table1[[#This Row],[Oct]:[September]])</f>
        <v>300</v>
      </c>
      <c r="S512" s="38">
        <f t="shared" si="46"/>
        <v>286.6730217504379</v>
      </c>
      <c r="T512" s="37">
        <f>Table1[[#This Row],[Annual Demand]]/365</f>
        <v>0.82191780821917804</v>
      </c>
      <c r="U512" s="37">
        <f>Table1[[#This Row],[Daily Demand]]*Table1[[#This Row],[Lead Time (days)]]</f>
        <v>24.657534246575342</v>
      </c>
      <c r="V512" s="37">
        <f>T512*AB512*SQRT(Table1[[#This Row],[Lead Time (days)]])</f>
        <v>4.6368841169615429</v>
      </c>
      <c r="W512" s="37">
        <f t="shared" si="47"/>
        <v>0.8</v>
      </c>
      <c r="X512" s="37">
        <f>Table1[[#This Row],[Demand during Lead Time]]+NORMSINV(W512)*V512</f>
        <v>28.560034377027172</v>
      </c>
      <c r="Y512" s="43">
        <f t="shared" si="48"/>
        <v>336.55960984151585</v>
      </c>
      <c r="Z512" s="27">
        <v>1.5</v>
      </c>
      <c r="AA512" s="22">
        <v>0.71</v>
      </c>
      <c r="AB512" s="22">
        <v>1.03</v>
      </c>
      <c r="AC512" s="22">
        <v>30</v>
      </c>
    </row>
    <row r="513" spans="1:29" x14ac:dyDescent="0.2">
      <c r="A513" s="25">
        <v>6591.6500639504939</v>
      </c>
      <c r="B513" s="26">
        <v>23.24488367</v>
      </c>
      <c r="C513" s="26">
        <v>234.78138803941013</v>
      </c>
      <c r="D513" s="26">
        <f>C513/Table1[[#This Row],[Std. Price ($)]]</f>
        <v>10.100346870843692</v>
      </c>
      <c r="E513" s="22">
        <v>18</v>
      </c>
      <c r="F513" s="22">
        <f t="shared" si="49"/>
        <v>10.8</v>
      </c>
      <c r="G513" s="22">
        <f t="shared" si="51"/>
        <v>10.8</v>
      </c>
      <c r="H513" s="22">
        <f t="shared" si="51"/>
        <v>10.8</v>
      </c>
      <c r="I513" s="22">
        <f t="shared" si="51"/>
        <v>10.8</v>
      </c>
      <c r="J513" s="22">
        <f t="shared" si="51"/>
        <v>10.8</v>
      </c>
      <c r="K513" s="22">
        <f t="shared" si="51"/>
        <v>10.8</v>
      </c>
      <c r="L513" s="22">
        <f t="shared" si="51"/>
        <v>10.8</v>
      </c>
      <c r="M513" s="22">
        <f t="shared" si="51"/>
        <v>10.8</v>
      </c>
      <c r="N513" s="22">
        <f t="shared" si="51"/>
        <v>10.8</v>
      </c>
      <c r="O513" s="22">
        <f t="shared" si="51"/>
        <v>10.8</v>
      </c>
      <c r="P513" s="22">
        <f t="shared" si="51"/>
        <v>10.8</v>
      </c>
      <c r="Q513" s="22">
        <f t="shared" si="51"/>
        <v>10.8</v>
      </c>
      <c r="R513" s="42">
        <f>SUM(Table1[[#This Row],[Oct]:[September]])</f>
        <v>129.6</v>
      </c>
      <c r="S513" s="38">
        <f t="shared" si="46"/>
        <v>119.4996531291563</v>
      </c>
      <c r="T513" s="37">
        <f>Table1[[#This Row],[Annual Demand]]/365</f>
        <v>0.35506849315068489</v>
      </c>
      <c r="U513" s="37">
        <f>Table1[[#This Row],[Daily Demand]]*Table1[[#This Row],[Lead Time (days)]]</f>
        <v>5.6810958904109583</v>
      </c>
      <c r="V513" s="37">
        <f>T513*AB513*SQRT(Table1[[#This Row],[Lead Time (days)]])</f>
        <v>1.2356383561643833</v>
      </c>
      <c r="W513" s="37">
        <f t="shared" si="47"/>
        <v>0.8</v>
      </c>
      <c r="X513" s="37">
        <f>Table1[[#This Row],[Demand during Lead Time]]+NORMSINV(W513)*V513</f>
        <v>6.7210353679760351</v>
      </c>
      <c r="Y513" s="43">
        <f t="shared" si="48"/>
        <v>156.22968527055858</v>
      </c>
      <c r="Z513" s="27">
        <v>-0.4</v>
      </c>
      <c r="AA513" s="22">
        <v>1</v>
      </c>
      <c r="AB513" s="22">
        <v>0.87</v>
      </c>
      <c r="AC513" s="22">
        <v>16</v>
      </c>
    </row>
    <row r="514" spans="1:29" x14ac:dyDescent="0.2">
      <c r="A514" s="25">
        <v>34117.218290055062</v>
      </c>
      <c r="B514" s="26">
        <v>5.0746118899999999</v>
      </c>
      <c r="C514" s="26">
        <v>90.72276412421752</v>
      </c>
      <c r="D514" s="26">
        <f>C514/Table1[[#This Row],[Std. Price ($)]]</f>
        <v>17.877773924542932</v>
      </c>
      <c r="E514" s="22">
        <v>34</v>
      </c>
      <c r="F514" s="22">
        <f t="shared" si="49"/>
        <v>61.2</v>
      </c>
      <c r="G514" s="22">
        <f t="shared" si="51"/>
        <v>61.2</v>
      </c>
      <c r="H514" s="22">
        <f t="shared" si="51"/>
        <v>61.2</v>
      </c>
      <c r="I514" s="22">
        <f t="shared" si="51"/>
        <v>61.2</v>
      </c>
      <c r="J514" s="22">
        <f t="shared" si="51"/>
        <v>61.2</v>
      </c>
      <c r="K514" s="22">
        <f t="shared" si="51"/>
        <v>61.2</v>
      </c>
      <c r="L514" s="22">
        <f t="shared" si="51"/>
        <v>61.2</v>
      </c>
      <c r="M514" s="22">
        <f t="shared" si="51"/>
        <v>61.2</v>
      </c>
      <c r="N514" s="22">
        <f t="shared" si="51"/>
        <v>61.2</v>
      </c>
      <c r="O514" s="22">
        <f t="shared" si="51"/>
        <v>61.2</v>
      </c>
      <c r="P514" s="22">
        <f t="shared" si="51"/>
        <v>61.2</v>
      </c>
      <c r="Q514" s="22">
        <f t="shared" si="51"/>
        <v>61.2</v>
      </c>
      <c r="R514" s="42">
        <f>SUM(Table1[[#This Row],[Oct]:[September]])</f>
        <v>734.40000000000009</v>
      </c>
      <c r="S514" s="38">
        <f t="shared" si="46"/>
        <v>716.52222607545718</v>
      </c>
      <c r="T514" s="37">
        <f>Table1[[#This Row],[Annual Demand]]/365</f>
        <v>2.012054794520548</v>
      </c>
      <c r="U514" s="37">
        <f>Table1[[#This Row],[Daily Demand]]*Table1[[#This Row],[Lead Time (days)]]</f>
        <v>60.361643835616441</v>
      </c>
      <c r="V514" s="37">
        <f>T514*AB514*SQRT(Table1[[#This Row],[Lead Time (days)]])</f>
        <v>2.7551194947383153</v>
      </c>
      <c r="W514" s="37">
        <f t="shared" si="47"/>
        <v>0.8</v>
      </c>
      <c r="X514" s="37">
        <f>Table1[[#This Row],[Demand during Lead Time]]+NORMSINV(W514)*V514</f>
        <v>62.680410903418888</v>
      </c>
      <c r="Y514" s="43">
        <f t="shared" si="48"/>
        <v>318.07875844057514</v>
      </c>
      <c r="Z514" s="27">
        <v>0.8</v>
      </c>
      <c r="AA514" s="22">
        <v>1</v>
      </c>
      <c r="AB514" s="22">
        <v>0.25</v>
      </c>
      <c r="AC514" s="22">
        <v>30</v>
      </c>
    </row>
    <row r="515" spans="1:29" x14ac:dyDescent="0.2">
      <c r="A515" s="25">
        <v>35470.917242711941</v>
      </c>
      <c r="B515" s="26">
        <v>11.760876250000001</v>
      </c>
      <c r="C515" s="26">
        <v>181.14338886050001</v>
      </c>
      <c r="D515" s="26">
        <f>C515/Table1[[#This Row],[Std. Price ($)]]</f>
        <v>15.402201758606209</v>
      </c>
      <c r="E515" s="22">
        <v>74</v>
      </c>
      <c r="F515" s="22">
        <f t="shared" si="49"/>
        <v>44.4</v>
      </c>
      <c r="G515" s="22">
        <f t="shared" si="51"/>
        <v>44.4</v>
      </c>
      <c r="H515" s="22">
        <f t="shared" si="51"/>
        <v>44.4</v>
      </c>
      <c r="I515" s="22">
        <f t="shared" si="51"/>
        <v>44.4</v>
      </c>
      <c r="J515" s="22">
        <f t="shared" si="51"/>
        <v>44.4</v>
      </c>
      <c r="K515" s="22">
        <f t="shared" si="51"/>
        <v>44.4</v>
      </c>
      <c r="L515" s="22">
        <f t="shared" si="51"/>
        <v>44.4</v>
      </c>
      <c r="M515" s="22">
        <f t="shared" si="51"/>
        <v>44.4</v>
      </c>
      <c r="N515" s="22">
        <f t="shared" si="51"/>
        <v>44.4</v>
      </c>
      <c r="O515" s="22">
        <f t="shared" si="51"/>
        <v>44.4</v>
      </c>
      <c r="P515" s="22">
        <f t="shared" si="51"/>
        <v>44.4</v>
      </c>
      <c r="Q515" s="22">
        <f t="shared" si="51"/>
        <v>44.4</v>
      </c>
      <c r="R515" s="42">
        <f>SUM(Table1[[#This Row],[Oct]:[September]])</f>
        <v>532.79999999999984</v>
      </c>
      <c r="S515" s="38">
        <f t="shared" ref="S515:S578" si="52">R515-D515</f>
        <v>517.39779824139362</v>
      </c>
      <c r="T515" s="37">
        <f>Table1[[#This Row],[Annual Demand]]/365</f>
        <v>1.4597260273972599</v>
      </c>
      <c r="U515" s="37">
        <f>Table1[[#This Row],[Daily Demand]]*Table1[[#This Row],[Lead Time (days)]]</f>
        <v>23.355616438356158</v>
      </c>
      <c r="V515" s="37">
        <f>T515*AB515*SQRT(Table1[[#This Row],[Lead Time (days)]])</f>
        <v>1.4597260273972599</v>
      </c>
      <c r="W515" s="37">
        <f t="shared" ref="W515:W578" si="53">IF(AB515&gt;1.5,0.95,0.8)</f>
        <v>0.8</v>
      </c>
      <c r="X515" s="37">
        <f>Table1[[#This Row],[Demand during Lead Time]]+NORMSINV(W515)*V515</f>
        <v>24.584152858212729</v>
      </c>
      <c r="Y515" s="43">
        <f t="shared" ref="Y515:Y578" si="54">IF(S515&gt;0,X515*B515,0)</f>
        <v>289.1311794765237</v>
      </c>
      <c r="Z515" s="27">
        <v>-0.4</v>
      </c>
      <c r="AA515" s="22">
        <v>1</v>
      </c>
      <c r="AB515" s="22">
        <v>0.25</v>
      </c>
      <c r="AC515" s="22">
        <v>16</v>
      </c>
    </row>
    <row r="516" spans="1:29" x14ac:dyDescent="0.2">
      <c r="A516" s="25">
        <v>96716.715301459888</v>
      </c>
      <c r="B516" s="26">
        <v>9.0792040400000005</v>
      </c>
      <c r="C516" s="26">
        <v>501.62361220056385</v>
      </c>
      <c r="D516" s="26">
        <f>C516/Table1[[#This Row],[Std. Price ($)]]</f>
        <v>55.249734447047828</v>
      </c>
      <c r="E516" s="22">
        <v>66</v>
      </c>
      <c r="F516" s="22">
        <f t="shared" ref="F516:F579" si="55">$E516+$Z516*$E516</f>
        <v>26.4</v>
      </c>
      <c r="G516" s="22">
        <f t="shared" si="51"/>
        <v>26.4</v>
      </c>
      <c r="H516" s="22">
        <f t="shared" si="51"/>
        <v>26.4</v>
      </c>
      <c r="I516" s="22">
        <f t="shared" si="51"/>
        <v>26.4</v>
      </c>
      <c r="J516" s="22">
        <f t="shared" si="51"/>
        <v>26.4</v>
      </c>
      <c r="K516" s="22">
        <f t="shared" si="51"/>
        <v>26.4</v>
      </c>
      <c r="L516" s="22">
        <f t="shared" si="51"/>
        <v>26.4</v>
      </c>
      <c r="M516" s="22">
        <f t="shared" si="51"/>
        <v>26.4</v>
      </c>
      <c r="N516" s="22">
        <f t="shared" si="51"/>
        <v>26.4</v>
      </c>
      <c r="O516" s="22">
        <f t="shared" si="51"/>
        <v>26.4</v>
      </c>
      <c r="P516" s="22">
        <f t="shared" si="51"/>
        <v>26.4</v>
      </c>
      <c r="Q516" s="22">
        <f t="shared" si="51"/>
        <v>26.4</v>
      </c>
      <c r="R516" s="42">
        <f>SUM(Table1[[#This Row],[Oct]:[September]])</f>
        <v>316.79999999999995</v>
      </c>
      <c r="S516" s="38">
        <f t="shared" si="52"/>
        <v>261.55026555295211</v>
      </c>
      <c r="T516" s="37">
        <f>Table1[[#This Row],[Annual Demand]]/365</f>
        <v>0.86794520547945198</v>
      </c>
      <c r="U516" s="37">
        <f>Table1[[#This Row],[Daily Demand]]*Table1[[#This Row],[Lead Time (days)]]</f>
        <v>13.887123287671232</v>
      </c>
      <c r="V516" s="37">
        <f>T516*AB516*SQRT(Table1[[#This Row],[Lead Time (days)]])</f>
        <v>4.2702904109589035</v>
      </c>
      <c r="W516" s="37">
        <f t="shared" si="53"/>
        <v>0.8</v>
      </c>
      <c r="X516" s="37">
        <f>Table1[[#This Row],[Demand during Lead Time]]+NORMSINV(W516)*V516</f>
        <v>17.481090371057054</v>
      </c>
      <c r="Y516" s="43">
        <f t="shared" si="54"/>
        <v>158.71438632050632</v>
      </c>
      <c r="Z516" s="27">
        <v>-0.6</v>
      </c>
      <c r="AA516" s="22">
        <v>0.78</v>
      </c>
      <c r="AB516" s="22">
        <v>1.23</v>
      </c>
      <c r="AC516" s="22">
        <v>16</v>
      </c>
    </row>
    <row r="517" spans="1:29" x14ac:dyDescent="0.2">
      <c r="A517" s="25">
        <v>93158.669332110512</v>
      </c>
      <c r="B517" s="26">
        <v>13.45454133</v>
      </c>
      <c r="C517" s="26">
        <v>151.54263071026</v>
      </c>
      <c r="D517" s="26">
        <f>C517/Table1[[#This Row],[Std. Price ($)]]</f>
        <v>11.263307086683126</v>
      </c>
      <c r="E517" s="22">
        <v>10</v>
      </c>
      <c r="F517" s="22">
        <f t="shared" si="55"/>
        <v>25</v>
      </c>
      <c r="G517" s="22">
        <f t="shared" si="51"/>
        <v>25</v>
      </c>
      <c r="H517" s="22">
        <f t="shared" si="51"/>
        <v>25</v>
      </c>
      <c r="I517" s="22">
        <f t="shared" si="51"/>
        <v>25</v>
      </c>
      <c r="J517" s="22">
        <f t="shared" si="51"/>
        <v>25</v>
      </c>
      <c r="K517" s="22">
        <f t="shared" si="51"/>
        <v>25</v>
      </c>
      <c r="L517" s="22">
        <f t="shared" si="51"/>
        <v>25</v>
      </c>
      <c r="M517" s="22">
        <f t="shared" si="51"/>
        <v>25</v>
      </c>
      <c r="N517" s="22">
        <f t="shared" si="51"/>
        <v>25</v>
      </c>
      <c r="O517" s="22">
        <f t="shared" si="51"/>
        <v>25</v>
      </c>
      <c r="P517" s="22">
        <f t="shared" si="51"/>
        <v>25</v>
      </c>
      <c r="Q517" s="22">
        <f t="shared" si="51"/>
        <v>25</v>
      </c>
      <c r="R517" s="42">
        <f>SUM(Table1[[#This Row],[Oct]:[September]])</f>
        <v>300</v>
      </c>
      <c r="S517" s="38">
        <f t="shared" si="52"/>
        <v>288.73669291331686</v>
      </c>
      <c r="T517" s="37">
        <f>Table1[[#This Row],[Annual Demand]]/365</f>
        <v>0.82191780821917804</v>
      </c>
      <c r="U517" s="37">
        <f>Table1[[#This Row],[Daily Demand]]*Table1[[#This Row],[Lead Time (days)]]</f>
        <v>25.479452054794518</v>
      </c>
      <c r="V517" s="37">
        <f>T517*AB517*SQRT(Table1[[#This Row],[Lead Time (days)]])</f>
        <v>3.9813328731469464</v>
      </c>
      <c r="W517" s="37">
        <f t="shared" si="53"/>
        <v>0.8</v>
      </c>
      <c r="X517" s="37">
        <f>Table1[[#This Row],[Demand during Lead Time]]+NORMSINV(W517)*V517</f>
        <v>28.830226338756848</v>
      </c>
      <c r="Y517" s="43">
        <f t="shared" si="54"/>
        <v>387.8974718280586</v>
      </c>
      <c r="Z517" s="27">
        <v>1.5</v>
      </c>
      <c r="AA517" s="22">
        <v>1</v>
      </c>
      <c r="AB517" s="22">
        <v>0.87</v>
      </c>
      <c r="AC517" s="22">
        <v>31</v>
      </c>
    </row>
    <row r="518" spans="1:29" x14ac:dyDescent="0.2">
      <c r="A518" s="25">
        <v>39214.33263038443</v>
      </c>
      <c r="B518" s="26">
        <v>5.0829955999999994</v>
      </c>
      <c r="C518" s="26">
        <v>247.37331181204402</v>
      </c>
      <c r="D518" s="26">
        <f>C518/Table1[[#This Row],[Std. Price ($)]]</f>
        <v>48.666835716333111</v>
      </c>
      <c r="E518" s="22">
        <v>42</v>
      </c>
      <c r="F518" s="22">
        <f t="shared" si="55"/>
        <v>33.6</v>
      </c>
      <c r="G518" s="22">
        <f t="shared" si="51"/>
        <v>33.6</v>
      </c>
      <c r="H518" s="22">
        <f t="shared" si="51"/>
        <v>33.6</v>
      </c>
      <c r="I518" s="22">
        <f t="shared" si="51"/>
        <v>33.6</v>
      </c>
      <c r="J518" s="22">
        <f t="shared" si="51"/>
        <v>33.6</v>
      </c>
      <c r="K518" s="22">
        <f t="shared" si="51"/>
        <v>33.6</v>
      </c>
      <c r="L518" s="22">
        <f t="shared" si="51"/>
        <v>33.6</v>
      </c>
      <c r="M518" s="22">
        <f t="shared" si="51"/>
        <v>33.6</v>
      </c>
      <c r="N518" s="22">
        <f t="shared" si="51"/>
        <v>33.6</v>
      </c>
      <c r="O518" s="22">
        <f t="shared" si="51"/>
        <v>33.6</v>
      </c>
      <c r="P518" s="22">
        <f t="shared" si="51"/>
        <v>33.6</v>
      </c>
      <c r="Q518" s="22">
        <f t="shared" si="51"/>
        <v>33.6</v>
      </c>
      <c r="R518" s="42">
        <f>SUM(Table1[[#This Row],[Oct]:[September]])</f>
        <v>403.2000000000001</v>
      </c>
      <c r="S518" s="38">
        <f t="shared" si="52"/>
        <v>354.53316428366702</v>
      </c>
      <c r="T518" s="37">
        <f>Table1[[#This Row],[Annual Demand]]/365</f>
        <v>1.1046575342465756</v>
      </c>
      <c r="U518" s="37">
        <f>Table1[[#This Row],[Daily Demand]]*Table1[[#This Row],[Lead Time (days)]]</f>
        <v>16.569863013698633</v>
      </c>
      <c r="V518" s="37">
        <f>T518*AB518*SQRT(Table1[[#This Row],[Lead Time (days)]])</f>
        <v>7.7009764201191659</v>
      </c>
      <c r="W518" s="37">
        <f t="shared" si="53"/>
        <v>0.95</v>
      </c>
      <c r="X518" s="37">
        <f>Table1[[#This Row],[Demand during Lead Time]]+NORMSINV(W518)*V518</f>
        <v>29.236842009399403</v>
      </c>
      <c r="Y518" s="43">
        <f t="shared" si="54"/>
        <v>148.6107392916723</v>
      </c>
      <c r="Z518" s="27">
        <v>-0.2</v>
      </c>
      <c r="AA518" s="22">
        <v>0.82</v>
      </c>
      <c r="AB518" s="22">
        <v>1.8</v>
      </c>
      <c r="AC518" s="22">
        <v>15</v>
      </c>
    </row>
    <row r="519" spans="1:29" x14ac:dyDescent="0.2">
      <c r="A519" s="25">
        <v>7120.0926266880351</v>
      </c>
      <c r="B519" s="26">
        <v>5.7151256999999989</v>
      </c>
      <c r="C519" s="26">
        <v>17.246940219436439</v>
      </c>
      <c r="D519" s="26">
        <f>C519/Table1[[#This Row],[Std. Price ($)]]</f>
        <v>3.017770933618563</v>
      </c>
      <c r="E519" s="22">
        <v>10</v>
      </c>
      <c r="F519" s="22">
        <f t="shared" si="55"/>
        <v>18</v>
      </c>
      <c r="G519" s="22">
        <f t="shared" si="51"/>
        <v>18</v>
      </c>
      <c r="H519" s="22">
        <f t="shared" si="51"/>
        <v>18</v>
      </c>
      <c r="I519" s="22">
        <f t="shared" si="51"/>
        <v>18</v>
      </c>
      <c r="J519" s="22">
        <f t="shared" si="51"/>
        <v>18</v>
      </c>
      <c r="K519" s="22">
        <f t="shared" si="51"/>
        <v>18</v>
      </c>
      <c r="L519" s="22">
        <f t="shared" si="51"/>
        <v>18</v>
      </c>
      <c r="M519" s="22">
        <f t="shared" si="51"/>
        <v>18</v>
      </c>
      <c r="N519" s="22">
        <f t="shared" si="51"/>
        <v>18</v>
      </c>
      <c r="O519" s="22">
        <f t="shared" si="51"/>
        <v>18</v>
      </c>
      <c r="P519" s="22">
        <f t="shared" si="51"/>
        <v>18</v>
      </c>
      <c r="Q519" s="22">
        <f t="shared" si="51"/>
        <v>18</v>
      </c>
      <c r="R519" s="42">
        <f>SUM(Table1[[#This Row],[Oct]:[September]])</f>
        <v>216</v>
      </c>
      <c r="S519" s="38">
        <f t="shared" si="52"/>
        <v>212.98222906638145</v>
      </c>
      <c r="T519" s="37">
        <f>Table1[[#This Row],[Annual Demand]]/365</f>
        <v>0.59178082191780823</v>
      </c>
      <c r="U519" s="37">
        <f>Table1[[#This Row],[Daily Demand]]*Table1[[#This Row],[Lead Time (days)]]</f>
        <v>9.4684931506849317</v>
      </c>
      <c r="V519" s="37">
        <f>T519*AB519*SQRT(Table1[[#This Row],[Lead Time (days)]])</f>
        <v>0.59178082191780823</v>
      </c>
      <c r="W519" s="37">
        <f t="shared" si="53"/>
        <v>0.8</v>
      </c>
      <c r="X519" s="37">
        <f>Table1[[#This Row],[Demand during Lead Time]]+NORMSINV(W519)*V519</f>
        <v>9.9665484560321911</v>
      </c>
      <c r="Y519" s="43">
        <f t="shared" si="54"/>
        <v>56.960077221364884</v>
      </c>
      <c r="Z519" s="27">
        <v>0.8</v>
      </c>
      <c r="AA519" s="22">
        <v>0.82</v>
      </c>
      <c r="AB519" s="22">
        <v>0.25</v>
      </c>
      <c r="AC519" s="22">
        <v>16</v>
      </c>
    </row>
    <row r="520" spans="1:29" x14ac:dyDescent="0.2">
      <c r="A520" s="25">
        <v>34784.803830873258</v>
      </c>
      <c r="B520" s="26">
        <v>51.203539999999997</v>
      </c>
      <c r="C520" s="26">
        <v>375.27881280912561</v>
      </c>
      <c r="D520" s="26">
        <f>C520/Table1[[#This Row],[Std. Price ($)]]</f>
        <v>7.3291575701431118</v>
      </c>
      <c r="E520" s="22">
        <v>10</v>
      </c>
      <c r="F520" s="22">
        <f t="shared" si="55"/>
        <v>18</v>
      </c>
      <c r="G520" s="22">
        <f t="shared" si="51"/>
        <v>18</v>
      </c>
      <c r="H520" s="22">
        <f t="shared" si="51"/>
        <v>18</v>
      </c>
      <c r="I520" s="22">
        <f t="shared" si="51"/>
        <v>18</v>
      </c>
      <c r="J520" s="22">
        <f t="shared" si="51"/>
        <v>18</v>
      </c>
      <c r="K520" s="22">
        <f t="shared" si="51"/>
        <v>18</v>
      </c>
      <c r="L520" s="22">
        <f t="shared" si="51"/>
        <v>18</v>
      </c>
      <c r="M520" s="22">
        <f t="shared" si="51"/>
        <v>18</v>
      </c>
      <c r="N520" s="22">
        <f t="shared" si="51"/>
        <v>18</v>
      </c>
      <c r="O520" s="22">
        <f t="shared" si="51"/>
        <v>18</v>
      </c>
      <c r="P520" s="22">
        <f t="shared" si="51"/>
        <v>18</v>
      </c>
      <c r="Q520" s="22">
        <f t="shared" si="51"/>
        <v>18</v>
      </c>
      <c r="R520" s="42">
        <f>SUM(Table1[[#This Row],[Oct]:[September]])</f>
        <v>216</v>
      </c>
      <c r="S520" s="38">
        <f t="shared" si="52"/>
        <v>208.67084242985689</v>
      </c>
      <c r="T520" s="37">
        <f>Table1[[#This Row],[Annual Demand]]/365</f>
        <v>0.59178082191780823</v>
      </c>
      <c r="U520" s="37">
        <f>Table1[[#This Row],[Daily Demand]]*Table1[[#This Row],[Lead Time (days)]]</f>
        <v>39.057534246575344</v>
      </c>
      <c r="V520" s="37">
        <f>T520*AB520*SQRT(Table1[[#This Row],[Lead Time (days)]])</f>
        <v>1.2019125310968271</v>
      </c>
      <c r="W520" s="37">
        <f t="shared" si="53"/>
        <v>0.8</v>
      </c>
      <c r="X520" s="37">
        <f>Table1[[#This Row],[Demand during Lead Time]]+NORMSINV(W520)*V520</f>
        <v>40.069089353643797</v>
      </c>
      <c r="Y520" s="43">
        <f t="shared" si="54"/>
        <v>2051.679219482874</v>
      </c>
      <c r="Z520" s="27">
        <v>0.8</v>
      </c>
      <c r="AA520" s="22">
        <v>0.9</v>
      </c>
      <c r="AB520" s="22">
        <v>0.25</v>
      </c>
      <c r="AC520" s="22">
        <v>66</v>
      </c>
    </row>
    <row r="521" spans="1:29" x14ac:dyDescent="0.2">
      <c r="A521" s="25">
        <v>21448.018871147578</v>
      </c>
      <c r="B521" s="26">
        <v>23.037631409999999</v>
      </c>
      <c r="C521" s="26">
        <v>51.680899554561762</v>
      </c>
      <c r="D521" s="26">
        <f>C521/Table1[[#This Row],[Std. Price ($)]]</f>
        <v>2.2433252201495208</v>
      </c>
      <c r="E521" s="22">
        <v>18</v>
      </c>
      <c r="F521" s="22">
        <f t="shared" si="55"/>
        <v>21.6</v>
      </c>
      <c r="G521" s="22">
        <f t="shared" si="51"/>
        <v>21.6</v>
      </c>
      <c r="H521" s="22">
        <f t="shared" si="51"/>
        <v>21.6</v>
      </c>
      <c r="I521" s="22">
        <f t="shared" si="51"/>
        <v>21.6</v>
      </c>
      <c r="J521" s="22">
        <f t="shared" si="51"/>
        <v>21.6</v>
      </c>
      <c r="K521" s="22">
        <f t="shared" si="51"/>
        <v>21.6</v>
      </c>
      <c r="L521" s="22">
        <f t="shared" si="51"/>
        <v>21.6</v>
      </c>
      <c r="M521" s="22">
        <f t="shared" si="51"/>
        <v>21.6</v>
      </c>
      <c r="N521" s="22">
        <f t="shared" si="51"/>
        <v>21.6</v>
      </c>
      <c r="O521" s="22">
        <f t="shared" si="51"/>
        <v>21.6</v>
      </c>
      <c r="P521" s="22">
        <f t="shared" si="51"/>
        <v>21.6</v>
      </c>
      <c r="Q521" s="22">
        <f t="shared" si="51"/>
        <v>21.6</v>
      </c>
      <c r="R521" s="42">
        <f>SUM(Table1[[#This Row],[Oct]:[September]])</f>
        <v>259.2</v>
      </c>
      <c r="S521" s="38">
        <f t="shared" si="52"/>
        <v>256.95667477985046</v>
      </c>
      <c r="T521" s="37">
        <f>Table1[[#This Row],[Annual Demand]]/365</f>
        <v>0.71013698630136979</v>
      </c>
      <c r="U521" s="37">
        <f>Table1[[#This Row],[Daily Demand]]*Table1[[#This Row],[Lead Time (days)]]</f>
        <v>7.8115068493150677</v>
      </c>
      <c r="V521" s="37">
        <f>T521*AB521*SQRT(Table1[[#This Row],[Lead Time (days)]])</f>
        <v>0.588814483328849</v>
      </c>
      <c r="W521" s="37">
        <f t="shared" si="53"/>
        <v>0.8</v>
      </c>
      <c r="X521" s="37">
        <f>Table1[[#This Row],[Demand during Lead Time]]+NORMSINV(W521)*V521</f>
        <v>8.3070656211198912</v>
      </c>
      <c r="Y521" s="43">
        <f t="shared" si="54"/>
        <v>191.37511587804275</v>
      </c>
      <c r="Z521" s="27">
        <v>0.2</v>
      </c>
      <c r="AA521" s="22">
        <v>1</v>
      </c>
      <c r="AB521" s="22">
        <v>0.25</v>
      </c>
      <c r="AC521" s="22">
        <v>11</v>
      </c>
    </row>
    <row r="522" spans="1:29" x14ac:dyDescent="0.2">
      <c r="A522" s="25">
        <v>89304.32348619141</v>
      </c>
      <c r="B522" s="26">
        <v>11.75291781</v>
      </c>
      <c r="C522" s="26">
        <v>44.039949654228003</v>
      </c>
      <c r="D522" s="26">
        <f>C522/Table1[[#This Row],[Std. Price ($)]]</f>
        <v>3.7471503133253004</v>
      </c>
      <c r="E522" s="22">
        <v>18</v>
      </c>
      <c r="F522" s="22">
        <f t="shared" si="55"/>
        <v>28.799999999999997</v>
      </c>
      <c r="G522" s="22">
        <f t="shared" si="51"/>
        <v>28.799999999999997</v>
      </c>
      <c r="H522" s="22">
        <f t="shared" si="51"/>
        <v>28.799999999999997</v>
      </c>
      <c r="I522" s="22">
        <f t="shared" si="51"/>
        <v>28.799999999999997</v>
      </c>
      <c r="J522" s="22">
        <f t="shared" si="51"/>
        <v>28.799999999999997</v>
      </c>
      <c r="K522" s="22">
        <f t="shared" si="51"/>
        <v>28.799999999999997</v>
      </c>
      <c r="L522" s="22">
        <f t="shared" si="51"/>
        <v>28.799999999999997</v>
      </c>
      <c r="M522" s="22">
        <f t="shared" si="51"/>
        <v>28.799999999999997</v>
      </c>
      <c r="N522" s="22">
        <f t="shared" si="51"/>
        <v>28.799999999999997</v>
      </c>
      <c r="O522" s="22">
        <f t="shared" si="51"/>
        <v>28.799999999999997</v>
      </c>
      <c r="P522" s="22">
        <f t="shared" si="51"/>
        <v>28.799999999999997</v>
      </c>
      <c r="Q522" s="22">
        <f t="shared" si="51"/>
        <v>28.799999999999997</v>
      </c>
      <c r="R522" s="42">
        <f>SUM(Table1[[#This Row],[Oct]:[September]])</f>
        <v>345.60000000000008</v>
      </c>
      <c r="S522" s="38">
        <f t="shared" si="52"/>
        <v>341.8528496866748</v>
      </c>
      <c r="T522" s="37">
        <f>Table1[[#This Row],[Annual Demand]]/365</f>
        <v>0.94684931506849335</v>
      </c>
      <c r="U522" s="37">
        <f>Table1[[#This Row],[Daily Demand]]*Table1[[#This Row],[Lead Time (days)]]</f>
        <v>15.149589041095894</v>
      </c>
      <c r="V522" s="37">
        <f>T522*AB522*SQRT(Table1[[#This Row],[Lead Time (days)]])</f>
        <v>0.94684931506849335</v>
      </c>
      <c r="W522" s="37">
        <f t="shared" si="53"/>
        <v>0.8</v>
      </c>
      <c r="X522" s="37">
        <f>Table1[[#This Row],[Demand during Lead Time]]+NORMSINV(W522)*V522</f>
        <v>15.946477529651508</v>
      </c>
      <c r="Y522" s="43">
        <f t="shared" si="54"/>
        <v>187.41763976500602</v>
      </c>
      <c r="Z522" s="27">
        <v>0.6</v>
      </c>
      <c r="AA522" s="22">
        <v>1</v>
      </c>
      <c r="AB522" s="22">
        <v>0.25</v>
      </c>
      <c r="AC522" s="22">
        <v>16</v>
      </c>
    </row>
    <row r="523" spans="1:29" x14ac:dyDescent="0.2">
      <c r="A523" s="25">
        <v>40688.08368696877</v>
      </c>
      <c r="B523" s="26">
        <v>5.2700541999999997</v>
      </c>
      <c r="C523" s="26">
        <v>69.455777283493333</v>
      </c>
      <c r="D523" s="26">
        <f>C523/Table1[[#This Row],[Std. Price ($)]]</f>
        <v>13.179328835649041</v>
      </c>
      <c r="E523" s="22">
        <v>10</v>
      </c>
      <c r="F523" s="22">
        <f t="shared" si="55"/>
        <v>6</v>
      </c>
      <c r="G523" s="22">
        <f t="shared" si="51"/>
        <v>6</v>
      </c>
      <c r="H523" s="22">
        <f t="shared" si="51"/>
        <v>6</v>
      </c>
      <c r="I523" s="22">
        <f t="shared" si="51"/>
        <v>6</v>
      </c>
      <c r="J523" s="22">
        <f t="shared" si="51"/>
        <v>6</v>
      </c>
      <c r="K523" s="22">
        <f t="shared" si="51"/>
        <v>6</v>
      </c>
      <c r="L523" s="22">
        <f t="shared" si="51"/>
        <v>6</v>
      </c>
      <c r="M523" s="22">
        <f t="shared" si="51"/>
        <v>6</v>
      </c>
      <c r="N523" s="22">
        <f t="shared" si="51"/>
        <v>6</v>
      </c>
      <c r="O523" s="22">
        <f t="shared" si="51"/>
        <v>6</v>
      </c>
      <c r="P523" s="22">
        <f t="shared" si="51"/>
        <v>6</v>
      </c>
      <c r="Q523" s="22">
        <f t="shared" si="51"/>
        <v>6</v>
      </c>
      <c r="R523" s="42">
        <f>SUM(Table1[[#This Row],[Oct]:[September]])</f>
        <v>72</v>
      </c>
      <c r="S523" s="38">
        <f t="shared" si="52"/>
        <v>58.820671164350955</v>
      </c>
      <c r="T523" s="37">
        <f>Table1[[#This Row],[Annual Demand]]/365</f>
        <v>0.19726027397260273</v>
      </c>
      <c r="U523" s="37">
        <f>Table1[[#This Row],[Daily Demand]]*Table1[[#This Row],[Lead Time (days)]]</f>
        <v>3.1561643835616437</v>
      </c>
      <c r="V523" s="37">
        <f>T523*AB523*SQRT(Table1[[#This Row],[Lead Time (days)]])</f>
        <v>1.5386301369863014</v>
      </c>
      <c r="W523" s="37">
        <f t="shared" si="53"/>
        <v>0.95</v>
      </c>
      <c r="X523" s="37">
        <f>Table1[[#This Row],[Demand during Lead Time]]+NORMSINV(W523)*V523</f>
        <v>5.6869857449204009</v>
      </c>
      <c r="Y523" s="43">
        <f t="shared" si="54"/>
        <v>29.970723110357884</v>
      </c>
      <c r="Z523" s="27">
        <v>-0.4</v>
      </c>
      <c r="AA523" s="22">
        <v>1</v>
      </c>
      <c r="AB523" s="22">
        <v>1.95</v>
      </c>
      <c r="AC523" s="22">
        <v>16</v>
      </c>
    </row>
    <row r="524" spans="1:29" x14ac:dyDescent="0.2">
      <c r="A524" s="25">
        <v>13480.945539438071</v>
      </c>
      <c r="B524" s="26">
        <v>8.2544270599999994</v>
      </c>
      <c r="C524" s="26">
        <v>509.73768715962933</v>
      </c>
      <c r="D524" s="26">
        <f>C524/Table1[[#This Row],[Std. Price ($)]]</f>
        <v>61.753248705747161</v>
      </c>
      <c r="E524" s="22">
        <v>34</v>
      </c>
      <c r="F524" s="22">
        <f t="shared" si="55"/>
        <v>40.799999999999997</v>
      </c>
      <c r="G524" s="22">
        <f t="shared" si="51"/>
        <v>40.799999999999997</v>
      </c>
      <c r="H524" s="22">
        <f t="shared" si="51"/>
        <v>40.799999999999997</v>
      </c>
      <c r="I524" s="22">
        <f t="shared" si="51"/>
        <v>40.799999999999997</v>
      </c>
      <c r="J524" s="22">
        <f t="shared" si="51"/>
        <v>40.799999999999997</v>
      </c>
      <c r="K524" s="22">
        <f t="shared" si="51"/>
        <v>40.799999999999997</v>
      </c>
      <c r="L524" s="22">
        <f t="shared" si="51"/>
        <v>40.799999999999997</v>
      </c>
      <c r="M524" s="22">
        <f t="shared" si="51"/>
        <v>40.799999999999997</v>
      </c>
      <c r="N524" s="22">
        <f t="shared" si="51"/>
        <v>40.799999999999997</v>
      </c>
      <c r="O524" s="22">
        <f t="shared" si="51"/>
        <v>40.799999999999997</v>
      </c>
      <c r="P524" s="22">
        <f t="shared" si="51"/>
        <v>40.799999999999997</v>
      </c>
      <c r="Q524" s="22">
        <f t="shared" si="51"/>
        <v>40.799999999999997</v>
      </c>
      <c r="R524" s="42">
        <f>SUM(Table1[[#This Row],[Oct]:[September]])</f>
        <v>489.60000000000008</v>
      </c>
      <c r="S524" s="38">
        <f t="shared" si="52"/>
        <v>427.8467512942529</v>
      </c>
      <c r="T524" s="37">
        <f>Table1[[#This Row],[Annual Demand]]/365</f>
        <v>1.3413698630136988</v>
      </c>
      <c r="U524" s="37">
        <f>Table1[[#This Row],[Daily Demand]]*Table1[[#This Row],[Lead Time (days)]]</f>
        <v>30.851506849315072</v>
      </c>
      <c r="V524" s="37">
        <f>T524*AB524*SQRT(Table1[[#This Row],[Lead Time (days)]])</f>
        <v>12.286999198313872</v>
      </c>
      <c r="W524" s="37">
        <f t="shared" si="53"/>
        <v>0.95</v>
      </c>
      <c r="X524" s="37">
        <f>Table1[[#This Row],[Demand during Lead Time]]+NORMSINV(W524)*V524</f>
        <v>51.061822045011468</v>
      </c>
      <c r="Y524" s="43">
        <f t="shared" si="54"/>
        <v>421.48608562124718</v>
      </c>
      <c r="Z524" s="27">
        <v>0.2</v>
      </c>
      <c r="AA524" s="22">
        <v>0.7</v>
      </c>
      <c r="AB524" s="22">
        <v>1.91</v>
      </c>
      <c r="AC524" s="22">
        <v>23</v>
      </c>
    </row>
    <row r="525" spans="1:29" x14ac:dyDescent="0.2">
      <c r="A525" s="25">
        <v>46869.795453001971</v>
      </c>
      <c r="B525" s="26">
        <v>13.34032</v>
      </c>
      <c r="C525" s="26">
        <v>402.95659256869612</v>
      </c>
      <c r="D525" s="26">
        <f>C525/Table1[[#This Row],[Std. Price ($)]]</f>
        <v>30.205916542383999</v>
      </c>
      <c r="E525" s="22">
        <v>18</v>
      </c>
      <c r="F525" s="22">
        <f t="shared" si="55"/>
        <v>39.599999999999994</v>
      </c>
      <c r="G525" s="22">
        <f t="shared" si="51"/>
        <v>39.599999999999994</v>
      </c>
      <c r="H525" s="22">
        <f t="shared" si="51"/>
        <v>39.599999999999994</v>
      </c>
      <c r="I525" s="22">
        <f t="shared" si="51"/>
        <v>39.599999999999994</v>
      </c>
      <c r="J525" s="22">
        <f t="shared" si="51"/>
        <v>39.599999999999994</v>
      </c>
      <c r="K525" s="22">
        <f t="shared" si="51"/>
        <v>39.599999999999994</v>
      </c>
      <c r="L525" s="22">
        <f t="shared" si="51"/>
        <v>39.599999999999994</v>
      </c>
      <c r="M525" s="22">
        <f t="shared" si="51"/>
        <v>39.599999999999994</v>
      </c>
      <c r="N525" s="22">
        <f t="shared" si="51"/>
        <v>39.599999999999994</v>
      </c>
      <c r="O525" s="22">
        <f t="shared" si="51"/>
        <v>39.599999999999994</v>
      </c>
      <c r="P525" s="22">
        <f t="shared" si="51"/>
        <v>39.599999999999994</v>
      </c>
      <c r="Q525" s="22">
        <f t="shared" si="51"/>
        <v>39.599999999999994</v>
      </c>
      <c r="R525" s="42">
        <f>SUM(Table1[[#This Row],[Oct]:[September]])</f>
        <v>475.20000000000005</v>
      </c>
      <c r="S525" s="38">
        <f t="shared" si="52"/>
        <v>444.99408345761606</v>
      </c>
      <c r="T525" s="37">
        <f>Table1[[#This Row],[Annual Demand]]/365</f>
        <v>1.3019178082191782</v>
      </c>
      <c r="U525" s="37">
        <f>Table1[[#This Row],[Daily Demand]]*Table1[[#This Row],[Lead Time (days)]]</f>
        <v>48.170958904109597</v>
      </c>
      <c r="V525" s="37">
        <f>T525*AB525*SQRT(Table1[[#This Row],[Lead Time (days)]])</f>
        <v>8.6319899788863257</v>
      </c>
      <c r="W525" s="37">
        <f t="shared" si="53"/>
        <v>0.8</v>
      </c>
      <c r="X525" s="37">
        <f>Table1[[#This Row],[Demand during Lead Time]]+NORMSINV(W525)*V525</f>
        <v>55.435824958328944</v>
      </c>
      <c r="Y525" s="43">
        <f t="shared" si="54"/>
        <v>739.53164440809473</v>
      </c>
      <c r="Z525" s="27">
        <v>1.2</v>
      </c>
      <c r="AA525" s="22">
        <v>0.82</v>
      </c>
      <c r="AB525" s="22">
        <v>1.0900000000000001</v>
      </c>
      <c r="AC525" s="22">
        <v>37</v>
      </c>
    </row>
    <row r="526" spans="1:29" x14ac:dyDescent="0.2">
      <c r="A526" s="25">
        <v>92010.480537955154</v>
      </c>
      <c r="B526" s="26">
        <v>8.2338274800000004</v>
      </c>
      <c r="C526" s="26">
        <v>364.925876675957</v>
      </c>
      <c r="D526" s="26">
        <f>C526/Table1[[#This Row],[Std. Price ($)]]</f>
        <v>44.320320964018663</v>
      </c>
      <c r="E526" s="22">
        <v>18</v>
      </c>
      <c r="F526" s="22">
        <f t="shared" si="55"/>
        <v>16.2</v>
      </c>
      <c r="G526" s="22">
        <f t="shared" si="51"/>
        <v>16.2</v>
      </c>
      <c r="H526" s="22">
        <f t="shared" si="51"/>
        <v>16.2</v>
      </c>
      <c r="I526" s="22">
        <f t="shared" si="51"/>
        <v>16.2</v>
      </c>
      <c r="J526" s="22">
        <f t="shared" si="51"/>
        <v>16.2</v>
      </c>
      <c r="K526" s="22">
        <f t="shared" si="51"/>
        <v>16.2</v>
      </c>
      <c r="L526" s="22">
        <f t="shared" si="51"/>
        <v>16.2</v>
      </c>
      <c r="M526" s="22">
        <f t="shared" ref="G526:Q549" si="56">$E526+$Z526*$E526</f>
        <v>16.2</v>
      </c>
      <c r="N526" s="22">
        <f t="shared" si="56"/>
        <v>16.2</v>
      </c>
      <c r="O526" s="22">
        <f t="shared" si="56"/>
        <v>16.2</v>
      </c>
      <c r="P526" s="22">
        <f t="shared" si="56"/>
        <v>16.2</v>
      </c>
      <c r="Q526" s="22">
        <f t="shared" si="56"/>
        <v>16.2</v>
      </c>
      <c r="R526" s="42">
        <f>SUM(Table1[[#This Row],[Oct]:[September]])</f>
        <v>194.39999999999995</v>
      </c>
      <c r="S526" s="38">
        <f t="shared" si="52"/>
        <v>150.07967903598129</v>
      </c>
      <c r="T526" s="37">
        <f>Table1[[#This Row],[Annual Demand]]/365</f>
        <v>0.53260273972602723</v>
      </c>
      <c r="U526" s="37">
        <f>Table1[[#This Row],[Daily Demand]]*Table1[[#This Row],[Lead Time (days)]]</f>
        <v>12.249863013698626</v>
      </c>
      <c r="V526" s="37">
        <f>T526*AB526*SQRT(Table1[[#This Row],[Lead Time (days)]])</f>
        <v>6.7943662028249312</v>
      </c>
      <c r="W526" s="37">
        <f t="shared" si="53"/>
        <v>0.95</v>
      </c>
      <c r="X526" s="37">
        <f>Table1[[#This Row],[Demand during Lead Time]]+NORMSINV(W526)*V526</f>
        <v>23.425600905251713</v>
      </c>
      <c r="Y526" s="43">
        <f t="shared" si="54"/>
        <v>192.88235646917445</v>
      </c>
      <c r="Z526" s="27">
        <v>-0.1</v>
      </c>
      <c r="AA526" s="22">
        <v>0.82</v>
      </c>
      <c r="AB526" s="22">
        <v>2.66</v>
      </c>
      <c r="AC526" s="22">
        <v>23</v>
      </c>
    </row>
    <row r="527" spans="1:29" x14ac:dyDescent="0.2">
      <c r="A527" s="25">
        <v>38731.465072884355</v>
      </c>
      <c r="B527" s="26">
        <v>11.30886842</v>
      </c>
      <c r="C527" s="26">
        <v>34.192459810180843</v>
      </c>
      <c r="D527" s="26">
        <f>C527/Table1[[#This Row],[Std. Price ($)]]</f>
        <v>3.0235085014969911</v>
      </c>
      <c r="E527" s="22">
        <v>10</v>
      </c>
      <c r="F527" s="22">
        <f t="shared" si="55"/>
        <v>18</v>
      </c>
      <c r="G527" s="22">
        <f t="shared" si="56"/>
        <v>18</v>
      </c>
      <c r="H527" s="22">
        <f t="shared" si="56"/>
        <v>18</v>
      </c>
      <c r="I527" s="22">
        <f t="shared" si="56"/>
        <v>18</v>
      </c>
      <c r="J527" s="22">
        <f t="shared" si="56"/>
        <v>18</v>
      </c>
      <c r="K527" s="22">
        <f t="shared" si="56"/>
        <v>18</v>
      </c>
      <c r="L527" s="22">
        <f t="shared" si="56"/>
        <v>18</v>
      </c>
      <c r="M527" s="22">
        <f t="shared" si="56"/>
        <v>18</v>
      </c>
      <c r="N527" s="22">
        <f t="shared" si="56"/>
        <v>18</v>
      </c>
      <c r="O527" s="22">
        <f t="shared" si="56"/>
        <v>18</v>
      </c>
      <c r="P527" s="22">
        <f t="shared" si="56"/>
        <v>18</v>
      </c>
      <c r="Q527" s="22">
        <f t="shared" si="56"/>
        <v>18</v>
      </c>
      <c r="R527" s="42">
        <f>SUM(Table1[[#This Row],[Oct]:[September]])</f>
        <v>216</v>
      </c>
      <c r="S527" s="38">
        <f t="shared" si="52"/>
        <v>212.97649149850301</v>
      </c>
      <c r="T527" s="37">
        <f>Table1[[#This Row],[Annual Demand]]/365</f>
        <v>0.59178082191780823</v>
      </c>
      <c r="U527" s="37">
        <f>Table1[[#This Row],[Daily Demand]]*Table1[[#This Row],[Lead Time (days)]]</f>
        <v>13.610958904109589</v>
      </c>
      <c r="V527" s="37">
        <f>T527*AB527*SQRT(Table1[[#This Row],[Lead Time (days)]])</f>
        <v>0.70952028016133384</v>
      </c>
      <c r="W527" s="37">
        <f t="shared" si="53"/>
        <v>0.8</v>
      </c>
      <c r="X527" s="37">
        <f>Table1[[#This Row],[Demand during Lead Time]]+NORMSINV(W527)*V527</f>
        <v>14.208106237543971</v>
      </c>
      <c r="Y527" s="43">
        <f t="shared" si="54"/>
        <v>160.67760393776604</v>
      </c>
      <c r="Z527" s="27">
        <v>0.8</v>
      </c>
      <c r="AA527" s="22">
        <v>1</v>
      </c>
      <c r="AB527" s="22">
        <v>0.25</v>
      </c>
      <c r="AC527" s="22">
        <v>23</v>
      </c>
    </row>
    <row r="528" spans="1:29" x14ac:dyDescent="0.2">
      <c r="A528" s="25">
        <v>82235.373771810366</v>
      </c>
      <c r="B528" s="26">
        <v>10.13202937</v>
      </c>
      <c r="C528" s="26">
        <v>66.530672846233372</v>
      </c>
      <c r="D528" s="26">
        <f>C528/Table1[[#This Row],[Std. Price ($)]]</f>
        <v>6.5663718902379546</v>
      </c>
      <c r="E528" s="22">
        <v>26</v>
      </c>
      <c r="F528" s="22">
        <f t="shared" si="55"/>
        <v>65</v>
      </c>
      <c r="G528" s="22">
        <f t="shared" si="56"/>
        <v>65</v>
      </c>
      <c r="H528" s="22">
        <f t="shared" si="56"/>
        <v>65</v>
      </c>
      <c r="I528" s="22">
        <f t="shared" si="56"/>
        <v>65</v>
      </c>
      <c r="J528" s="22">
        <f t="shared" si="56"/>
        <v>65</v>
      </c>
      <c r="K528" s="22">
        <f t="shared" si="56"/>
        <v>65</v>
      </c>
      <c r="L528" s="22">
        <f t="shared" si="56"/>
        <v>65</v>
      </c>
      <c r="M528" s="22">
        <f t="shared" si="56"/>
        <v>65</v>
      </c>
      <c r="N528" s="22">
        <f t="shared" si="56"/>
        <v>65</v>
      </c>
      <c r="O528" s="22">
        <f t="shared" si="56"/>
        <v>65</v>
      </c>
      <c r="P528" s="22">
        <f t="shared" si="56"/>
        <v>65</v>
      </c>
      <c r="Q528" s="22">
        <f t="shared" si="56"/>
        <v>65</v>
      </c>
      <c r="R528" s="42">
        <f>SUM(Table1[[#This Row],[Oct]:[September]])</f>
        <v>780</v>
      </c>
      <c r="S528" s="38">
        <f t="shared" si="52"/>
        <v>773.43362810976203</v>
      </c>
      <c r="T528" s="37">
        <f>Table1[[#This Row],[Annual Demand]]/365</f>
        <v>2.1369863013698631</v>
      </c>
      <c r="U528" s="37">
        <f>Table1[[#This Row],[Daily Demand]]*Table1[[#This Row],[Lead Time (days)]]</f>
        <v>34.19178082191781</v>
      </c>
      <c r="V528" s="37">
        <f>T528*AB528*SQRT(Table1[[#This Row],[Lead Time (days)]])</f>
        <v>2.1369863013698631</v>
      </c>
      <c r="W528" s="37">
        <f t="shared" si="53"/>
        <v>0.8</v>
      </c>
      <c r="X528" s="37">
        <f>Table1[[#This Row],[Demand during Lead Time]]+NORMSINV(W528)*V528</f>
        <v>35.990313869005135</v>
      </c>
      <c r="Y528" s="43">
        <f t="shared" si="54"/>
        <v>364.65491715627837</v>
      </c>
      <c r="Z528" s="27">
        <v>1.5</v>
      </c>
      <c r="AA528" s="22">
        <v>0.82</v>
      </c>
      <c r="AB528" s="22">
        <v>0.25</v>
      </c>
      <c r="AC528" s="22">
        <v>16</v>
      </c>
    </row>
    <row r="529" spans="1:29" x14ac:dyDescent="0.2">
      <c r="A529" s="25">
        <v>90957.945370434274</v>
      </c>
      <c r="B529" s="26">
        <v>23.24488367</v>
      </c>
      <c r="C529" s="26">
        <v>54.843880314534843</v>
      </c>
      <c r="D529" s="26">
        <f>C529/Table1[[#This Row],[Std. Price ($)]]</f>
        <v>2.3593957747061869</v>
      </c>
      <c r="E529" s="22">
        <v>18</v>
      </c>
      <c r="F529" s="22">
        <f t="shared" si="55"/>
        <v>32.4</v>
      </c>
      <c r="G529" s="22">
        <f t="shared" si="56"/>
        <v>32.4</v>
      </c>
      <c r="H529" s="22">
        <f t="shared" si="56"/>
        <v>32.4</v>
      </c>
      <c r="I529" s="22">
        <f t="shared" si="56"/>
        <v>32.4</v>
      </c>
      <c r="J529" s="22">
        <f t="shared" si="56"/>
        <v>32.4</v>
      </c>
      <c r="K529" s="22">
        <f t="shared" si="56"/>
        <v>32.4</v>
      </c>
      <c r="L529" s="22">
        <f t="shared" si="56"/>
        <v>32.4</v>
      </c>
      <c r="M529" s="22">
        <f t="shared" si="56"/>
        <v>32.4</v>
      </c>
      <c r="N529" s="22">
        <f t="shared" si="56"/>
        <v>32.4</v>
      </c>
      <c r="O529" s="22">
        <f t="shared" si="56"/>
        <v>32.4</v>
      </c>
      <c r="P529" s="22">
        <f t="shared" si="56"/>
        <v>32.4</v>
      </c>
      <c r="Q529" s="22">
        <f t="shared" si="56"/>
        <v>32.4</v>
      </c>
      <c r="R529" s="42">
        <f>SUM(Table1[[#This Row],[Oct]:[September]])</f>
        <v>388.7999999999999</v>
      </c>
      <c r="S529" s="38">
        <f t="shared" si="52"/>
        <v>386.44060422529373</v>
      </c>
      <c r="T529" s="37">
        <f>Table1[[#This Row],[Annual Demand]]/365</f>
        <v>1.0652054794520545</v>
      </c>
      <c r="U529" s="37">
        <f>Table1[[#This Row],[Daily Demand]]*Table1[[#This Row],[Lead Time (days)]]</f>
        <v>11.717260273972599</v>
      </c>
      <c r="V529" s="37">
        <f>T529*AB529*SQRT(Table1[[#This Row],[Lead Time (days)]])</f>
        <v>0.88322172499327334</v>
      </c>
      <c r="W529" s="37">
        <f t="shared" si="53"/>
        <v>0.8</v>
      </c>
      <c r="X529" s="37">
        <f>Table1[[#This Row],[Demand during Lead Time]]+NORMSINV(W529)*V529</f>
        <v>12.460598431679836</v>
      </c>
      <c r="Y529" s="43">
        <f t="shared" si="54"/>
        <v>289.64516100298221</v>
      </c>
      <c r="Z529" s="27">
        <v>0.8</v>
      </c>
      <c r="AA529" s="22">
        <v>0.91</v>
      </c>
      <c r="AB529" s="22">
        <v>0.25</v>
      </c>
      <c r="AC529" s="22">
        <v>11</v>
      </c>
    </row>
    <row r="530" spans="1:29" x14ac:dyDescent="0.2">
      <c r="A530" s="25">
        <v>43977.128474166951</v>
      </c>
      <c r="B530" s="26">
        <v>6.045799999999999</v>
      </c>
      <c r="C530" s="26">
        <v>68.992286457600002</v>
      </c>
      <c r="D530" s="26">
        <f>C530/Table1[[#This Row],[Std. Price ($)]]</f>
        <v>11.411605818518643</v>
      </c>
      <c r="E530" s="22">
        <v>18</v>
      </c>
      <c r="F530" s="22">
        <f t="shared" si="55"/>
        <v>45</v>
      </c>
      <c r="G530" s="22">
        <f t="shared" si="56"/>
        <v>45</v>
      </c>
      <c r="H530" s="22">
        <f t="shared" si="56"/>
        <v>45</v>
      </c>
      <c r="I530" s="22">
        <f t="shared" si="56"/>
        <v>45</v>
      </c>
      <c r="J530" s="22">
        <f t="shared" si="56"/>
        <v>45</v>
      </c>
      <c r="K530" s="22">
        <f t="shared" si="56"/>
        <v>45</v>
      </c>
      <c r="L530" s="22">
        <f t="shared" si="56"/>
        <v>45</v>
      </c>
      <c r="M530" s="22">
        <f t="shared" si="56"/>
        <v>45</v>
      </c>
      <c r="N530" s="22">
        <f t="shared" si="56"/>
        <v>45</v>
      </c>
      <c r="O530" s="22">
        <f t="shared" si="56"/>
        <v>45</v>
      </c>
      <c r="P530" s="22">
        <f t="shared" si="56"/>
        <v>45</v>
      </c>
      <c r="Q530" s="22">
        <f t="shared" si="56"/>
        <v>45</v>
      </c>
      <c r="R530" s="42">
        <f>SUM(Table1[[#This Row],[Oct]:[September]])</f>
        <v>540</v>
      </c>
      <c r="S530" s="38">
        <f t="shared" si="52"/>
        <v>528.58839418148136</v>
      </c>
      <c r="T530" s="37">
        <f>Table1[[#This Row],[Annual Demand]]/365</f>
        <v>1.4794520547945205</v>
      </c>
      <c r="U530" s="37">
        <f>Table1[[#This Row],[Daily Demand]]*Table1[[#This Row],[Lead Time (days)]]</f>
        <v>23.671232876712327</v>
      </c>
      <c r="V530" s="37">
        <f>T530*AB530*SQRT(Table1[[#This Row],[Lead Time (days)]])</f>
        <v>5.0893150684931507</v>
      </c>
      <c r="W530" s="37">
        <f t="shared" si="53"/>
        <v>0.8</v>
      </c>
      <c r="X530" s="37">
        <f>Table1[[#This Row],[Demand during Lead Time]]+NORMSINV(W530)*V530</f>
        <v>27.954508502698758</v>
      </c>
      <c r="Y530" s="43">
        <f t="shared" si="54"/>
        <v>169.00736750561612</v>
      </c>
      <c r="Z530" s="27">
        <v>1.5</v>
      </c>
      <c r="AA530" s="22">
        <v>1</v>
      </c>
      <c r="AB530" s="22">
        <v>0.86</v>
      </c>
      <c r="AC530" s="22">
        <v>16</v>
      </c>
    </row>
    <row r="531" spans="1:29" x14ac:dyDescent="0.2">
      <c r="A531" s="25">
        <v>50997.248488009216</v>
      </c>
      <c r="B531" s="26">
        <v>78.656247149999999</v>
      </c>
      <c r="C531" s="26">
        <v>172.78234182569167</v>
      </c>
      <c r="D531" s="26">
        <f>C531/Table1[[#This Row],[Std. Price ($)]]</f>
        <v>2.1966766542546861</v>
      </c>
      <c r="E531" s="22">
        <v>10</v>
      </c>
      <c r="F531" s="22">
        <f t="shared" si="55"/>
        <v>25</v>
      </c>
      <c r="G531" s="22">
        <f t="shared" si="56"/>
        <v>25</v>
      </c>
      <c r="H531" s="22">
        <f t="shared" si="56"/>
        <v>25</v>
      </c>
      <c r="I531" s="22">
        <f t="shared" si="56"/>
        <v>25</v>
      </c>
      <c r="J531" s="22">
        <f t="shared" si="56"/>
        <v>25</v>
      </c>
      <c r="K531" s="22">
        <f t="shared" si="56"/>
        <v>25</v>
      </c>
      <c r="L531" s="22">
        <f t="shared" si="56"/>
        <v>25</v>
      </c>
      <c r="M531" s="22">
        <f t="shared" si="56"/>
        <v>25</v>
      </c>
      <c r="N531" s="22">
        <f t="shared" si="56"/>
        <v>25</v>
      </c>
      <c r="O531" s="22">
        <f t="shared" si="56"/>
        <v>25</v>
      </c>
      <c r="P531" s="22">
        <f t="shared" si="56"/>
        <v>25</v>
      </c>
      <c r="Q531" s="22">
        <f t="shared" si="56"/>
        <v>25</v>
      </c>
      <c r="R531" s="42">
        <f>SUM(Table1[[#This Row],[Oct]:[September]])</f>
        <v>300</v>
      </c>
      <c r="S531" s="38">
        <f t="shared" si="52"/>
        <v>297.8033233457453</v>
      </c>
      <c r="T531" s="37">
        <f>Table1[[#This Row],[Annual Demand]]/365</f>
        <v>0.82191780821917804</v>
      </c>
      <c r="U531" s="37">
        <f>Table1[[#This Row],[Daily Demand]]*Table1[[#This Row],[Lead Time (days)]]</f>
        <v>17.260273972602739</v>
      </c>
      <c r="V531" s="37">
        <f>T531*AB531*SQRT(Table1[[#This Row],[Lead Time (days)]])</f>
        <v>0.94162514279914511</v>
      </c>
      <c r="W531" s="37">
        <f t="shared" si="53"/>
        <v>0.8</v>
      </c>
      <c r="X531" s="37">
        <f>Table1[[#This Row],[Demand during Lead Time]]+NORMSINV(W531)*V531</f>
        <v>18.052765686848627</v>
      </c>
      <c r="Y531" s="43">
        <f t="shared" si="54"/>
        <v>1419.962799605805</v>
      </c>
      <c r="Z531" s="27">
        <v>1.5</v>
      </c>
      <c r="AA531" s="22">
        <v>0.93</v>
      </c>
      <c r="AB531" s="22">
        <v>0.25</v>
      </c>
      <c r="AC531" s="22">
        <v>21</v>
      </c>
    </row>
    <row r="532" spans="1:29" x14ac:dyDescent="0.2">
      <c r="A532" s="25">
        <v>57225.681685615826</v>
      </c>
      <c r="B532" s="26">
        <v>7.3137405699999984</v>
      </c>
      <c r="C532" s="26">
        <v>393.48658219371538</v>
      </c>
      <c r="D532" s="26">
        <f>C532/Table1[[#This Row],[Std. Price ($)]]</f>
        <v>53.801003525849083</v>
      </c>
      <c r="E532" s="22">
        <v>10</v>
      </c>
      <c r="F532" s="22">
        <f t="shared" si="55"/>
        <v>25</v>
      </c>
      <c r="G532" s="22">
        <f t="shared" si="56"/>
        <v>25</v>
      </c>
      <c r="H532" s="22">
        <f t="shared" si="56"/>
        <v>25</v>
      </c>
      <c r="I532" s="22">
        <f t="shared" si="56"/>
        <v>25</v>
      </c>
      <c r="J532" s="22">
        <f t="shared" si="56"/>
        <v>25</v>
      </c>
      <c r="K532" s="22">
        <f t="shared" si="56"/>
        <v>25</v>
      </c>
      <c r="L532" s="22">
        <f t="shared" si="56"/>
        <v>25</v>
      </c>
      <c r="M532" s="22">
        <f t="shared" si="56"/>
        <v>25</v>
      </c>
      <c r="N532" s="22">
        <f t="shared" si="56"/>
        <v>25</v>
      </c>
      <c r="O532" s="22">
        <f t="shared" si="56"/>
        <v>25</v>
      </c>
      <c r="P532" s="22">
        <f t="shared" si="56"/>
        <v>25</v>
      </c>
      <c r="Q532" s="22">
        <f t="shared" si="56"/>
        <v>25</v>
      </c>
      <c r="R532" s="42">
        <f>SUM(Table1[[#This Row],[Oct]:[September]])</f>
        <v>300</v>
      </c>
      <c r="S532" s="38">
        <f t="shared" si="52"/>
        <v>246.19899647415093</v>
      </c>
      <c r="T532" s="37">
        <f>Table1[[#This Row],[Annual Demand]]/365</f>
        <v>0.82191780821917804</v>
      </c>
      <c r="U532" s="37">
        <f>Table1[[#This Row],[Daily Demand]]*Table1[[#This Row],[Lead Time (days)]]</f>
        <v>71.506849315068493</v>
      </c>
      <c r="V532" s="37">
        <f>T532*AB532*SQRT(Table1[[#This Row],[Lead Time (days)]])</f>
        <v>11.269518253184019</v>
      </c>
      <c r="W532" s="37">
        <f t="shared" si="53"/>
        <v>0.8</v>
      </c>
      <c r="X532" s="37">
        <f>Table1[[#This Row],[Demand during Lead Time]]+NORMSINV(W532)*V532</f>
        <v>80.991515169085702</v>
      </c>
      <c r="Y532" s="43">
        <f t="shared" si="54"/>
        <v>592.35093031791234</v>
      </c>
      <c r="Z532" s="27">
        <v>1.5</v>
      </c>
      <c r="AA532" s="22">
        <v>1</v>
      </c>
      <c r="AB532" s="22">
        <v>1.47</v>
      </c>
      <c r="AC532" s="22">
        <v>87</v>
      </c>
    </row>
    <row r="533" spans="1:29" x14ac:dyDescent="0.2">
      <c r="A533" s="25">
        <v>3741.1091805607198</v>
      </c>
      <c r="B533" s="26">
        <v>6.6649999999999991</v>
      </c>
      <c r="C533" s="26">
        <v>115.00585975224868</v>
      </c>
      <c r="D533" s="26">
        <f>C533/Table1[[#This Row],[Std. Price ($)]]</f>
        <v>17.255192761027562</v>
      </c>
      <c r="E533" s="22">
        <v>10</v>
      </c>
      <c r="F533" s="22">
        <f t="shared" si="55"/>
        <v>16</v>
      </c>
      <c r="G533" s="22">
        <f t="shared" si="56"/>
        <v>16</v>
      </c>
      <c r="H533" s="22">
        <f t="shared" si="56"/>
        <v>16</v>
      </c>
      <c r="I533" s="22">
        <f t="shared" si="56"/>
        <v>16</v>
      </c>
      <c r="J533" s="22">
        <f t="shared" si="56"/>
        <v>16</v>
      </c>
      <c r="K533" s="22">
        <f t="shared" si="56"/>
        <v>16</v>
      </c>
      <c r="L533" s="22">
        <f t="shared" si="56"/>
        <v>16</v>
      </c>
      <c r="M533" s="22">
        <f t="shared" si="56"/>
        <v>16</v>
      </c>
      <c r="N533" s="22">
        <f t="shared" si="56"/>
        <v>16</v>
      </c>
      <c r="O533" s="22">
        <f t="shared" si="56"/>
        <v>16</v>
      </c>
      <c r="P533" s="22">
        <f t="shared" si="56"/>
        <v>16</v>
      </c>
      <c r="Q533" s="22">
        <f t="shared" si="56"/>
        <v>16</v>
      </c>
      <c r="R533" s="42">
        <f>SUM(Table1[[#This Row],[Oct]:[September]])</f>
        <v>192</v>
      </c>
      <c r="S533" s="38">
        <f t="shared" si="52"/>
        <v>174.74480723897244</v>
      </c>
      <c r="T533" s="37">
        <f>Table1[[#This Row],[Annual Demand]]/365</f>
        <v>0.52602739726027392</v>
      </c>
      <c r="U533" s="37">
        <f>Table1[[#This Row],[Daily Demand]]*Table1[[#This Row],[Lead Time (days)]]</f>
        <v>12.0986301369863</v>
      </c>
      <c r="V533" s="37">
        <f>T533*AB533*SQRT(Table1[[#This Row],[Lead Time (days)]])</f>
        <v>4.5409297930325359</v>
      </c>
      <c r="W533" s="37">
        <f t="shared" si="53"/>
        <v>0.95</v>
      </c>
      <c r="X533" s="37">
        <f>Table1[[#This Row],[Demand during Lead Time]]+NORMSINV(W533)*V533</f>
        <v>19.567794976787862</v>
      </c>
      <c r="Y533" s="43">
        <f t="shared" si="54"/>
        <v>130.41935352029108</v>
      </c>
      <c r="Z533" s="27">
        <v>0.6</v>
      </c>
      <c r="AA533" s="22">
        <v>0.99</v>
      </c>
      <c r="AB533" s="22">
        <v>1.8</v>
      </c>
      <c r="AC533" s="22">
        <v>23</v>
      </c>
    </row>
    <row r="534" spans="1:29" x14ac:dyDescent="0.2">
      <c r="A534" s="25">
        <v>36412.691718259441</v>
      </c>
      <c r="B534" s="26">
        <v>7.42660783</v>
      </c>
      <c r="C534" s="26">
        <v>119.44576799953941</v>
      </c>
      <c r="D534" s="26">
        <f>C534/Table1[[#This Row],[Std. Price ($)]]</f>
        <v>16.083489357958925</v>
      </c>
      <c r="E534" s="22">
        <v>18</v>
      </c>
      <c r="F534" s="22">
        <f t="shared" si="55"/>
        <v>27</v>
      </c>
      <c r="G534" s="22">
        <f t="shared" si="56"/>
        <v>27</v>
      </c>
      <c r="H534" s="22">
        <f t="shared" si="56"/>
        <v>27</v>
      </c>
      <c r="I534" s="22">
        <f t="shared" si="56"/>
        <v>27</v>
      </c>
      <c r="J534" s="22">
        <f t="shared" si="56"/>
        <v>27</v>
      </c>
      <c r="K534" s="22">
        <f t="shared" si="56"/>
        <v>27</v>
      </c>
      <c r="L534" s="22">
        <f t="shared" si="56"/>
        <v>27</v>
      </c>
      <c r="M534" s="22">
        <f t="shared" si="56"/>
        <v>27</v>
      </c>
      <c r="N534" s="22">
        <f t="shared" si="56"/>
        <v>27</v>
      </c>
      <c r="O534" s="22">
        <f t="shared" si="56"/>
        <v>27</v>
      </c>
      <c r="P534" s="22">
        <f t="shared" si="56"/>
        <v>27</v>
      </c>
      <c r="Q534" s="22">
        <f t="shared" si="56"/>
        <v>27</v>
      </c>
      <c r="R534" s="42">
        <f>SUM(Table1[[#This Row],[Oct]:[September]])</f>
        <v>324</v>
      </c>
      <c r="S534" s="38">
        <f t="shared" si="52"/>
        <v>307.91651064204109</v>
      </c>
      <c r="T534" s="37">
        <f>Table1[[#This Row],[Annual Demand]]/365</f>
        <v>0.88767123287671235</v>
      </c>
      <c r="U534" s="37">
        <f>Table1[[#This Row],[Daily Demand]]*Table1[[#This Row],[Lead Time (days)]]</f>
        <v>15.09041095890411</v>
      </c>
      <c r="V534" s="37">
        <f>T534*AB534*SQRT(Table1[[#This Row],[Lead Time (days)]])</f>
        <v>4.501753572386713</v>
      </c>
      <c r="W534" s="37">
        <f t="shared" si="53"/>
        <v>0.8</v>
      </c>
      <c r="X534" s="37">
        <f>Table1[[#This Row],[Demand during Lead Time]]+NORMSINV(W534)*V534</f>
        <v>18.879182353737491</v>
      </c>
      <c r="Y534" s="43">
        <f t="shared" si="54"/>
        <v>140.20828349226468</v>
      </c>
      <c r="Z534" s="27">
        <v>0.5</v>
      </c>
      <c r="AA534" s="22">
        <v>1</v>
      </c>
      <c r="AB534" s="22">
        <v>1.23</v>
      </c>
      <c r="AC534" s="22">
        <v>17</v>
      </c>
    </row>
    <row r="535" spans="1:29" x14ac:dyDescent="0.2">
      <c r="A535" s="25">
        <v>783.90377272425928</v>
      </c>
      <c r="B535" s="26">
        <v>29.279704479999999</v>
      </c>
      <c r="C535" s="26">
        <v>248.69743616974301</v>
      </c>
      <c r="D535" s="26">
        <f>C535/Table1[[#This Row],[Std. Price ($)]]</f>
        <v>8.4938506240600908</v>
      </c>
      <c r="E535" s="22">
        <v>10</v>
      </c>
      <c r="F535" s="22">
        <f t="shared" si="55"/>
        <v>22</v>
      </c>
      <c r="G535" s="22">
        <f t="shared" si="56"/>
        <v>22</v>
      </c>
      <c r="H535" s="22">
        <f t="shared" si="56"/>
        <v>22</v>
      </c>
      <c r="I535" s="22">
        <f t="shared" si="56"/>
        <v>22</v>
      </c>
      <c r="J535" s="22">
        <f t="shared" si="56"/>
        <v>22</v>
      </c>
      <c r="K535" s="22">
        <f t="shared" si="56"/>
        <v>22</v>
      </c>
      <c r="L535" s="22">
        <f t="shared" si="56"/>
        <v>22</v>
      </c>
      <c r="M535" s="22">
        <f t="shared" si="56"/>
        <v>22</v>
      </c>
      <c r="N535" s="22">
        <f t="shared" si="56"/>
        <v>22</v>
      </c>
      <c r="O535" s="22">
        <f t="shared" si="56"/>
        <v>22</v>
      </c>
      <c r="P535" s="22">
        <f t="shared" si="56"/>
        <v>22</v>
      </c>
      <c r="Q535" s="22">
        <f t="shared" si="56"/>
        <v>22</v>
      </c>
      <c r="R535" s="42">
        <f>SUM(Table1[[#This Row],[Oct]:[September]])</f>
        <v>264</v>
      </c>
      <c r="S535" s="38">
        <f t="shared" si="52"/>
        <v>255.50614937593991</v>
      </c>
      <c r="T535" s="37">
        <f>Table1[[#This Row],[Annual Demand]]/365</f>
        <v>0.72328767123287674</v>
      </c>
      <c r="U535" s="37">
        <f>Table1[[#This Row],[Daily Demand]]*Table1[[#This Row],[Lead Time (days)]]</f>
        <v>11.572602739726028</v>
      </c>
      <c r="V535" s="37">
        <f>T535*AB535*SQRT(Table1[[#This Row],[Lead Time (days)]])</f>
        <v>3.8768219178082197</v>
      </c>
      <c r="W535" s="37">
        <f t="shared" si="53"/>
        <v>0.8</v>
      </c>
      <c r="X535" s="37">
        <f>Table1[[#This Row],[Demand during Lead Time]]+NORMSINV(W535)*V535</f>
        <v>14.835418384534295</v>
      </c>
      <c r="Y535" s="43">
        <f t="shared" si="54"/>
        <v>434.37666613632314</v>
      </c>
      <c r="Z535" s="27">
        <v>1.2</v>
      </c>
      <c r="AA535" s="22">
        <v>0.84</v>
      </c>
      <c r="AB535" s="22">
        <v>1.34</v>
      </c>
      <c r="AC535" s="22">
        <v>16</v>
      </c>
    </row>
    <row r="536" spans="1:29" x14ac:dyDescent="0.2">
      <c r="A536" s="25">
        <v>24318.613433478808</v>
      </c>
      <c r="B536" s="26">
        <v>11.106563309999999</v>
      </c>
      <c r="C536" s="26">
        <v>115.39835327867732</v>
      </c>
      <c r="D536" s="26">
        <f>C536/Table1[[#This Row],[Std. Price ($)]]</f>
        <v>10.390104486666573</v>
      </c>
      <c r="E536" s="22">
        <v>10</v>
      </c>
      <c r="F536" s="22">
        <f t="shared" si="55"/>
        <v>16</v>
      </c>
      <c r="G536" s="22">
        <f t="shared" si="56"/>
        <v>16</v>
      </c>
      <c r="H536" s="22">
        <f t="shared" si="56"/>
        <v>16</v>
      </c>
      <c r="I536" s="22">
        <f t="shared" si="56"/>
        <v>16</v>
      </c>
      <c r="J536" s="22">
        <f t="shared" si="56"/>
        <v>16</v>
      </c>
      <c r="K536" s="22">
        <f t="shared" si="56"/>
        <v>16</v>
      </c>
      <c r="L536" s="22">
        <f t="shared" si="56"/>
        <v>16</v>
      </c>
      <c r="M536" s="22">
        <f t="shared" si="56"/>
        <v>16</v>
      </c>
      <c r="N536" s="22">
        <f t="shared" si="56"/>
        <v>16</v>
      </c>
      <c r="O536" s="22">
        <f t="shared" si="56"/>
        <v>16</v>
      </c>
      <c r="P536" s="22">
        <f t="shared" si="56"/>
        <v>16</v>
      </c>
      <c r="Q536" s="22">
        <f t="shared" si="56"/>
        <v>16</v>
      </c>
      <c r="R536" s="42">
        <f>SUM(Table1[[#This Row],[Oct]:[September]])</f>
        <v>192</v>
      </c>
      <c r="S536" s="38">
        <f t="shared" si="52"/>
        <v>181.60989551333341</v>
      </c>
      <c r="T536" s="37">
        <f>Table1[[#This Row],[Annual Demand]]/365</f>
        <v>0.52602739726027392</v>
      </c>
      <c r="U536" s="37">
        <f>Table1[[#This Row],[Daily Demand]]*Table1[[#This Row],[Lead Time (days)]]</f>
        <v>8.4164383561643827</v>
      </c>
      <c r="V536" s="37">
        <f>T536*AB536*SQRT(Table1[[#This Row],[Lead Time (days)]])</f>
        <v>3.3665753424657532</v>
      </c>
      <c r="W536" s="37">
        <f t="shared" si="53"/>
        <v>0.95</v>
      </c>
      <c r="X536" s="37">
        <f>Table1[[#This Row],[Demand during Lead Time]]+NORMSINV(W536)*V536</f>
        <v>13.953962018624569</v>
      </c>
      <c r="Y536" s="43">
        <f t="shared" si="54"/>
        <v>154.98056258518915</v>
      </c>
      <c r="Z536" s="27">
        <v>0.6</v>
      </c>
      <c r="AA536" s="22">
        <v>1</v>
      </c>
      <c r="AB536" s="22">
        <v>1.6</v>
      </c>
      <c r="AC536" s="22">
        <v>16</v>
      </c>
    </row>
    <row r="537" spans="1:29" x14ac:dyDescent="0.2">
      <c r="A537" s="25">
        <v>44375.944245181396</v>
      </c>
      <c r="B537" s="26">
        <v>19.846153779999998</v>
      </c>
      <c r="C537" s="26">
        <v>225.45960952638936</v>
      </c>
      <c r="D537" s="26">
        <f>C537/Table1[[#This Row],[Std. Price ($)]]</f>
        <v>11.360367959740227</v>
      </c>
      <c r="E537" s="22">
        <v>10</v>
      </c>
      <c r="F537" s="22">
        <f t="shared" si="55"/>
        <v>18</v>
      </c>
      <c r="G537" s="22">
        <f t="shared" si="56"/>
        <v>18</v>
      </c>
      <c r="H537" s="22">
        <f t="shared" si="56"/>
        <v>18</v>
      </c>
      <c r="I537" s="22">
        <f t="shared" si="56"/>
        <v>18</v>
      </c>
      <c r="J537" s="22">
        <f t="shared" si="56"/>
        <v>18</v>
      </c>
      <c r="K537" s="22">
        <f t="shared" si="56"/>
        <v>18</v>
      </c>
      <c r="L537" s="22">
        <f t="shared" si="56"/>
        <v>18</v>
      </c>
      <c r="M537" s="22">
        <f t="shared" si="56"/>
        <v>18</v>
      </c>
      <c r="N537" s="22">
        <f t="shared" si="56"/>
        <v>18</v>
      </c>
      <c r="O537" s="22">
        <f t="shared" si="56"/>
        <v>18</v>
      </c>
      <c r="P537" s="22">
        <f t="shared" si="56"/>
        <v>18</v>
      </c>
      <c r="Q537" s="22">
        <f t="shared" si="56"/>
        <v>18</v>
      </c>
      <c r="R537" s="42">
        <f>SUM(Table1[[#This Row],[Oct]:[September]])</f>
        <v>216</v>
      </c>
      <c r="S537" s="38">
        <f t="shared" si="52"/>
        <v>204.63963204025978</v>
      </c>
      <c r="T537" s="37">
        <f>Table1[[#This Row],[Annual Demand]]/365</f>
        <v>0.59178082191780823</v>
      </c>
      <c r="U537" s="37">
        <f>Table1[[#This Row],[Daily Demand]]*Table1[[#This Row],[Lead Time (days)]]</f>
        <v>9.4684931506849317</v>
      </c>
      <c r="V537" s="37">
        <f>T537*AB537*SQRT(Table1[[#This Row],[Lead Time (days)]])</f>
        <v>4.2608219178082196</v>
      </c>
      <c r="W537" s="37">
        <f t="shared" si="53"/>
        <v>0.95</v>
      </c>
      <c r="X537" s="37">
        <f>Table1[[#This Row],[Demand during Lead Time]]+NORMSINV(W537)*V537</f>
        <v>16.476921535986108</v>
      </c>
      <c r="Y537" s="43">
        <f t="shared" si="54"/>
        <v>327.00351862417409</v>
      </c>
      <c r="Z537" s="27">
        <v>0.8</v>
      </c>
      <c r="AA537" s="22">
        <v>1</v>
      </c>
      <c r="AB537" s="22">
        <v>1.8</v>
      </c>
      <c r="AC537" s="22">
        <v>16</v>
      </c>
    </row>
    <row r="538" spans="1:29" x14ac:dyDescent="0.2">
      <c r="A538" s="25">
        <v>44413.414429711309</v>
      </c>
      <c r="B538" s="26">
        <v>5.3896169899999995</v>
      </c>
      <c r="C538" s="26">
        <v>19.311888277508753</v>
      </c>
      <c r="D538" s="26">
        <f>C538/Table1[[#This Row],[Std. Price ($)]]</f>
        <v>3.583165244086993</v>
      </c>
      <c r="E538" s="22">
        <v>10</v>
      </c>
      <c r="F538" s="22">
        <f t="shared" si="55"/>
        <v>16</v>
      </c>
      <c r="G538" s="22">
        <f t="shared" si="56"/>
        <v>16</v>
      </c>
      <c r="H538" s="22">
        <f t="shared" si="56"/>
        <v>16</v>
      </c>
      <c r="I538" s="22">
        <f t="shared" si="56"/>
        <v>16</v>
      </c>
      <c r="J538" s="22">
        <f t="shared" si="56"/>
        <v>16</v>
      </c>
      <c r="K538" s="22">
        <f t="shared" si="56"/>
        <v>16</v>
      </c>
      <c r="L538" s="22">
        <f t="shared" si="56"/>
        <v>16</v>
      </c>
      <c r="M538" s="22">
        <f t="shared" si="56"/>
        <v>16</v>
      </c>
      <c r="N538" s="22">
        <f t="shared" si="56"/>
        <v>16</v>
      </c>
      <c r="O538" s="22">
        <f t="shared" si="56"/>
        <v>16</v>
      </c>
      <c r="P538" s="22">
        <f t="shared" si="56"/>
        <v>16</v>
      </c>
      <c r="Q538" s="22">
        <f t="shared" si="56"/>
        <v>16</v>
      </c>
      <c r="R538" s="42">
        <f>SUM(Table1[[#This Row],[Oct]:[September]])</f>
        <v>192</v>
      </c>
      <c r="S538" s="38">
        <f t="shared" si="52"/>
        <v>188.41683475591302</v>
      </c>
      <c r="T538" s="37">
        <f>Table1[[#This Row],[Annual Demand]]/365</f>
        <v>0.52602739726027392</v>
      </c>
      <c r="U538" s="37">
        <f>Table1[[#This Row],[Daily Demand]]*Table1[[#This Row],[Lead Time (days)]]</f>
        <v>11.046575342465752</v>
      </c>
      <c r="V538" s="37">
        <f>T538*AB538*SQRT(Table1[[#This Row],[Lead Time (days)]])</f>
        <v>0.6026400913914528</v>
      </c>
      <c r="W538" s="37">
        <f t="shared" si="53"/>
        <v>0.8</v>
      </c>
      <c r="X538" s="37">
        <f>Table1[[#This Row],[Demand during Lead Time]]+NORMSINV(W538)*V538</f>
        <v>11.553770039583121</v>
      </c>
      <c r="Y538" s="43">
        <f t="shared" si="54"/>
        <v>62.270395303890155</v>
      </c>
      <c r="Z538" s="27">
        <v>0.6</v>
      </c>
      <c r="AA538" s="22">
        <v>1</v>
      </c>
      <c r="AB538" s="22">
        <v>0.25</v>
      </c>
      <c r="AC538" s="22">
        <v>21</v>
      </c>
    </row>
    <row r="539" spans="1:29" x14ac:dyDescent="0.2">
      <c r="A539" s="25">
        <v>27249.776791369306</v>
      </c>
      <c r="B539" s="26">
        <v>6.065178809999999</v>
      </c>
      <c r="C539" s="26">
        <v>157.31169774112951</v>
      </c>
      <c r="D539" s="26">
        <f>C539/Table1[[#This Row],[Std. Price ($)]]</f>
        <v>25.936860671240382</v>
      </c>
      <c r="E539" s="22">
        <v>18</v>
      </c>
      <c r="F539" s="22">
        <f t="shared" si="55"/>
        <v>39.599999999999994</v>
      </c>
      <c r="G539" s="22">
        <f t="shared" si="56"/>
        <v>39.599999999999994</v>
      </c>
      <c r="H539" s="22">
        <f t="shared" si="56"/>
        <v>39.599999999999994</v>
      </c>
      <c r="I539" s="22">
        <f t="shared" si="56"/>
        <v>39.599999999999994</v>
      </c>
      <c r="J539" s="22">
        <f t="shared" si="56"/>
        <v>39.599999999999994</v>
      </c>
      <c r="K539" s="22">
        <f t="shared" si="56"/>
        <v>39.599999999999994</v>
      </c>
      <c r="L539" s="22">
        <f t="shared" si="56"/>
        <v>39.599999999999994</v>
      </c>
      <c r="M539" s="22">
        <f t="shared" si="56"/>
        <v>39.599999999999994</v>
      </c>
      <c r="N539" s="22">
        <f t="shared" si="56"/>
        <v>39.599999999999994</v>
      </c>
      <c r="O539" s="22">
        <f t="shared" si="56"/>
        <v>39.599999999999994</v>
      </c>
      <c r="P539" s="22">
        <f t="shared" si="56"/>
        <v>39.599999999999994</v>
      </c>
      <c r="Q539" s="22">
        <f t="shared" si="56"/>
        <v>39.599999999999994</v>
      </c>
      <c r="R539" s="42">
        <f>SUM(Table1[[#This Row],[Oct]:[September]])</f>
        <v>475.20000000000005</v>
      </c>
      <c r="S539" s="38">
        <f t="shared" si="52"/>
        <v>449.26313932875968</v>
      </c>
      <c r="T539" s="37">
        <f>Table1[[#This Row],[Annual Demand]]/365</f>
        <v>1.3019178082191782</v>
      </c>
      <c r="U539" s="37">
        <f>Table1[[#This Row],[Daily Demand]]*Table1[[#This Row],[Lead Time (days)]]</f>
        <v>33.849863013698638</v>
      </c>
      <c r="V539" s="37">
        <f>T539*AB539*SQRT(Table1[[#This Row],[Lead Time (days)]])</f>
        <v>8.2981303865044236</v>
      </c>
      <c r="W539" s="37">
        <f t="shared" si="53"/>
        <v>0.8</v>
      </c>
      <c r="X539" s="37">
        <f>Table1[[#This Row],[Demand during Lead Time]]+NORMSINV(W539)*V539</f>
        <v>40.833745745937378</v>
      </c>
      <c r="Y539" s="43">
        <f t="shared" si="54"/>
        <v>247.66396943118698</v>
      </c>
      <c r="Z539" s="27">
        <v>1.2</v>
      </c>
      <c r="AA539" s="22">
        <v>0.76</v>
      </c>
      <c r="AB539" s="22">
        <v>1.25</v>
      </c>
      <c r="AC539" s="22">
        <v>26</v>
      </c>
    </row>
    <row r="540" spans="1:29" x14ac:dyDescent="0.2">
      <c r="A540" s="25">
        <v>12591.104473677738</v>
      </c>
      <c r="B540" s="26">
        <v>7.5622298299999997</v>
      </c>
      <c r="C540" s="26">
        <v>117.7352137493895</v>
      </c>
      <c r="D540" s="26">
        <f>C540/Table1[[#This Row],[Std. Price ($)]]</f>
        <v>15.568848923676459</v>
      </c>
      <c r="E540" s="22">
        <v>18</v>
      </c>
      <c r="F540" s="22">
        <f t="shared" si="55"/>
        <v>27</v>
      </c>
      <c r="G540" s="22">
        <f t="shared" si="56"/>
        <v>27</v>
      </c>
      <c r="H540" s="22">
        <f t="shared" si="56"/>
        <v>27</v>
      </c>
      <c r="I540" s="22">
        <f t="shared" si="56"/>
        <v>27</v>
      </c>
      <c r="J540" s="22">
        <f t="shared" si="56"/>
        <v>27</v>
      </c>
      <c r="K540" s="22">
        <f t="shared" si="56"/>
        <v>27</v>
      </c>
      <c r="L540" s="22">
        <f t="shared" si="56"/>
        <v>27</v>
      </c>
      <c r="M540" s="22">
        <f t="shared" si="56"/>
        <v>27</v>
      </c>
      <c r="N540" s="22">
        <f t="shared" si="56"/>
        <v>27</v>
      </c>
      <c r="O540" s="22">
        <f t="shared" si="56"/>
        <v>27</v>
      </c>
      <c r="P540" s="22">
        <f t="shared" si="56"/>
        <v>27</v>
      </c>
      <c r="Q540" s="22">
        <f t="shared" si="56"/>
        <v>27</v>
      </c>
      <c r="R540" s="42">
        <f>SUM(Table1[[#This Row],[Oct]:[September]])</f>
        <v>324</v>
      </c>
      <c r="S540" s="38">
        <f t="shared" si="52"/>
        <v>308.43115107632354</v>
      </c>
      <c r="T540" s="37">
        <f>Table1[[#This Row],[Annual Demand]]/365</f>
        <v>0.88767123287671235</v>
      </c>
      <c r="U540" s="37">
        <f>Table1[[#This Row],[Daily Demand]]*Table1[[#This Row],[Lead Time (days)]]</f>
        <v>51.484931506849314</v>
      </c>
      <c r="V540" s="37">
        <f>T540*AB540*SQRT(Table1[[#This Row],[Lead Time (days)]])</f>
        <v>1.6900756755478812</v>
      </c>
      <c r="W540" s="37">
        <f t="shared" si="53"/>
        <v>0.8</v>
      </c>
      <c r="X540" s="37">
        <f>Table1[[#This Row],[Demand during Lead Time]]+NORMSINV(W540)*V540</f>
        <v>52.907335081735496</v>
      </c>
      <c r="Y540" s="43">
        <f t="shared" si="54"/>
        <v>400.09742758090562</v>
      </c>
      <c r="Z540" s="27">
        <v>0.5</v>
      </c>
      <c r="AA540" s="22">
        <v>1</v>
      </c>
      <c r="AB540" s="22">
        <v>0.25</v>
      </c>
      <c r="AC540" s="22">
        <v>58</v>
      </c>
    </row>
    <row r="541" spans="1:29" x14ac:dyDescent="0.2">
      <c r="A541" s="25">
        <v>18554.019687530221</v>
      </c>
      <c r="B541" s="26">
        <v>7.5622298299999997</v>
      </c>
      <c r="C541" s="26">
        <v>46.688102004068249</v>
      </c>
      <c r="D541" s="26">
        <f>C541/Table1[[#This Row],[Std. Price ($)]]</f>
        <v>6.1738538835268715</v>
      </c>
      <c r="E541" s="22">
        <v>18</v>
      </c>
      <c r="F541" s="22">
        <f t="shared" si="55"/>
        <v>21.6</v>
      </c>
      <c r="G541" s="22">
        <f t="shared" si="56"/>
        <v>21.6</v>
      </c>
      <c r="H541" s="22">
        <f t="shared" si="56"/>
        <v>21.6</v>
      </c>
      <c r="I541" s="22">
        <f t="shared" si="56"/>
        <v>21.6</v>
      </c>
      <c r="J541" s="22">
        <f t="shared" si="56"/>
        <v>21.6</v>
      </c>
      <c r="K541" s="22">
        <f t="shared" si="56"/>
        <v>21.6</v>
      </c>
      <c r="L541" s="22">
        <f t="shared" si="56"/>
        <v>21.6</v>
      </c>
      <c r="M541" s="22">
        <f t="shared" si="56"/>
        <v>21.6</v>
      </c>
      <c r="N541" s="22">
        <f t="shared" si="56"/>
        <v>21.6</v>
      </c>
      <c r="O541" s="22">
        <f t="shared" si="56"/>
        <v>21.6</v>
      </c>
      <c r="P541" s="22">
        <f t="shared" si="56"/>
        <v>21.6</v>
      </c>
      <c r="Q541" s="22">
        <f t="shared" si="56"/>
        <v>21.6</v>
      </c>
      <c r="R541" s="42">
        <f>SUM(Table1[[#This Row],[Oct]:[September]])</f>
        <v>259.2</v>
      </c>
      <c r="S541" s="38">
        <f t="shared" si="52"/>
        <v>253.02614611647311</v>
      </c>
      <c r="T541" s="37">
        <f>Table1[[#This Row],[Annual Demand]]/365</f>
        <v>0.71013698630136979</v>
      </c>
      <c r="U541" s="37">
        <f>Table1[[#This Row],[Daily Demand]]*Table1[[#This Row],[Lead Time (days)]]</f>
        <v>16.333150684931503</v>
      </c>
      <c r="V541" s="37">
        <f>T541*AB541*SQRT(Table1[[#This Row],[Lead Time (days)]])</f>
        <v>0.85142433619360047</v>
      </c>
      <c r="W541" s="37">
        <f t="shared" si="53"/>
        <v>0.8</v>
      </c>
      <c r="X541" s="37">
        <f>Table1[[#This Row],[Demand during Lead Time]]+NORMSINV(W541)*V541</f>
        <v>17.049727485052763</v>
      </c>
      <c r="Y541" s="43">
        <f t="shared" si="54"/>
        <v>128.93395778083689</v>
      </c>
      <c r="Z541" s="27">
        <v>0.2</v>
      </c>
      <c r="AA541" s="22">
        <v>1</v>
      </c>
      <c r="AB541" s="22">
        <v>0.25</v>
      </c>
      <c r="AC541" s="22">
        <v>23</v>
      </c>
    </row>
    <row r="542" spans="1:29" x14ac:dyDescent="0.2">
      <c r="A542" s="25">
        <v>7328.0114365796735</v>
      </c>
      <c r="B542" s="26">
        <v>16.599719999999998</v>
      </c>
      <c r="C542" s="26">
        <v>31.895170853333333</v>
      </c>
      <c r="D542" s="26">
        <f>C542/Table1[[#This Row],[Std. Price ($)]]</f>
        <v>1.921428244171187</v>
      </c>
      <c r="E542" s="22">
        <v>10</v>
      </c>
      <c r="F542" s="22">
        <f t="shared" si="55"/>
        <v>6</v>
      </c>
      <c r="G542" s="22">
        <f t="shared" si="56"/>
        <v>6</v>
      </c>
      <c r="H542" s="22">
        <f t="shared" si="56"/>
        <v>6</v>
      </c>
      <c r="I542" s="22">
        <f t="shared" si="56"/>
        <v>6</v>
      </c>
      <c r="J542" s="22">
        <f t="shared" si="56"/>
        <v>6</v>
      </c>
      <c r="K542" s="22">
        <f t="shared" si="56"/>
        <v>6</v>
      </c>
      <c r="L542" s="22">
        <f t="shared" si="56"/>
        <v>6</v>
      </c>
      <c r="M542" s="22">
        <f t="shared" si="56"/>
        <v>6</v>
      </c>
      <c r="N542" s="22">
        <f t="shared" si="56"/>
        <v>6</v>
      </c>
      <c r="O542" s="22">
        <f t="shared" si="56"/>
        <v>6</v>
      </c>
      <c r="P542" s="22">
        <f t="shared" si="56"/>
        <v>6</v>
      </c>
      <c r="Q542" s="22">
        <f t="shared" si="56"/>
        <v>6</v>
      </c>
      <c r="R542" s="42">
        <f>SUM(Table1[[#This Row],[Oct]:[September]])</f>
        <v>72</v>
      </c>
      <c r="S542" s="38">
        <f t="shared" si="52"/>
        <v>70.078571755828818</v>
      </c>
      <c r="T542" s="37">
        <f>Table1[[#This Row],[Annual Demand]]/365</f>
        <v>0.19726027397260273</v>
      </c>
      <c r="U542" s="37">
        <f>Table1[[#This Row],[Daily Demand]]*Table1[[#This Row],[Lead Time (days)]]</f>
        <v>3.1561643835616437</v>
      </c>
      <c r="V542" s="37">
        <f>T542*AB542*SQRT(Table1[[#This Row],[Lead Time (days)]])</f>
        <v>0.19726027397260273</v>
      </c>
      <c r="W542" s="37">
        <f t="shared" si="53"/>
        <v>0.8</v>
      </c>
      <c r="X542" s="37">
        <f>Table1[[#This Row],[Demand during Lead Time]]+NORMSINV(W542)*V542</f>
        <v>3.3221828186773967</v>
      </c>
      <c r="Y542" s="43">
        <f t="shared" si="54"/>
        <v>55.147304578855547</v>
      </c>
      <c r="Z542" s="27">
        <v>-0.4</v>
      </c>
      <c r="AA542" s="22">
        <v>1</v>
      </c>
      <c r="AB542" s="22">
        <v>0.25</v>
      </c>
      <c r="AC542" s="22">
        <v>16</v>
      </c>
    </row>
    <row r="543" spans="1:29" x14ac:dyDescent="0.2">
      <c r="A543" s="25">
        <v>60644.097118411999</v>
      </c>
      <c r="B543" s="26">
        <v>22.907866439999999</v>
      </c>
      <c r="C543" s="26">
        <v>477.18148432383151</v>
      </c>
      <c r="D543" s="26">
        <f>C543/Table1[[#This Row],[Std. Price ($)]]</f>
        <v>20.830463874654559</v>
      </c>
      <c r="E543" s="22">
        <v>10</v>
      </c>
      <c r="F543" s="22">
        <f t="shared" si="55"/>
        <v>15</v>
      </c>
      <c r="G543" s="22">
        <f t="shared" si="56"/>
        <v>15</v>
      </c>
      <c r="H543" s="22">
        <f t="shared" si="56"/>
        <v>15</v>
      </c>
      <c r="I543" s="22">
        <f t="shared" si="56"/>
        <v>15</v>
      </c>
      <c r="J543" s="22">
        <f t="shared" si="56"/>
        <v>15</v>
      </c>
      <c r="K543" s="22">
        <f t="shared" si="56"/>
        <v>15</v>
      </c>
      <c r="L543" s="22">
        <f t="shared" si="56"/>
        <v>15</v>
      </c>
      <c r="M543" s="22">
        <f t="shared" si="56"/>
        <v>15</v>
      </c>
      <c r="N543" s="22">
        <f t="shared" si="56"/>
        <v>15</v>
      </c>
      <c r="O543" s="22">
        <f t="shared" si="56"/>
        <v>15</v>
      </c>
      <c r="P543" s="22">
        <f t="shared" si="56"/>
        <v>15</v>
      </c>
      <c r="Q543" s="22">
        <f t="shared" si="56"/>
        <v>15</v>
      </c>
      <c r="R543" s="42">
        <f>SUM(Table1[[#This Row],[Oct]:[September]])</f>
        <v>180</v>
      </c>
      <c r="S543" s="38">
        <f t="shared" si="52"/>
        <v>159.16953612534545</v>
      </c>
      <c r="T543" s="37">
        <f>Table1[[#This Row],[Annual Demand]]/365</f>
        <v>0.49315068493150682</v>
      </c>
      <c r="U543" s="37">
        <f>Table1[[#This Row],[Daily Demand]]*Table1[[#This Row],[Lead Time (days)]]</f>
        <v>20.219178082191778</v>
      </c>
      <c r="V543" s="37">
        <f>T543*AB543*SQRT(Table1[[#This Row],[Lead Time (days)]])</f>
        <v>4.041862532341173</v>
      </c>
      <c r="W543" s="37">
        <f t="shared" si="53"/>
        <v>0.8</v>
      </c>
      <c r="X543" s="37">
        <f>Table1[[#This Row],[Demand during Lead Time]]+NORMSINV(W543)*V543</f>
        <v>23.620895412592901</v>
      </c>
      <c r="Y543" s="43">
        <f t="shared" si="54"/>
        <v>541.10431730488688</v>
      </c>
      <c r="Z543" s="27">
        <v>0.5</v>
      </c>
      <c r="AA543" s="22">
        <v>1</v>
      </c>
      <c r="AB543" s="22">
        <v>1.28</v>
      </c>
      <c r="AC543" s="22">
        <v>41</v>
      </c>
    </row>
    <row r="544" spans="1:29" x14ac:dyDescent="0.2">
      <c r="A544" s="25">
        <v>33525.415563176161</v>
      </c>
      <c r="B544" s="26">
        <v>20.13307859</v>
      </c>
      <c r="C544" s="26">
        <v>398.40986528884815</v>
      </c>
      <c r="D544" s="26">
        <f>C544/Table1[[#This Row],[Std. Price ($)]]</f>
        <v>19.788819852257287</v>
      </c>
      <c r="E544" s="22">
        <v>10</v>
      </c>
      <c r="F544" s="22">
        <f t="shared" si="55"/>
        <v>25</v>
      </c>
      <c r="G544" s="22">
        <f t="shared" si="56"/>
        <v>25</v>
      </c>
      <c r="H544" s="22">
        <f t="shared" si="56"/>
        <v>25</v>
      </c>
      <c r="I544" s="22">
        <f t="shared" si="56"/>
        <v>25</v>
      </c>
      <c r="J544" s="22">
        <f t="shared" si="56"/>
        <v>25</v>
      </c>
      <c r="K544" s="22">
        <f t="shared" si="56"/>
        <v>25</v>
      </c>
      <c r="L544" s="22">
        <f t="shared" si="56"/>
        <v>25</v>
      </c>
      <c r="M544" s="22">
        <f t="shared" si="56"/>
        <v>25</v>
      </c>
      <c r="N544" s="22">
        <f t="shared" si="56"/>
        <v>25</v>
      </c>
      <c r="O544" s="22">
        <f t="shared" si="56"/>
        <v>25</v>
      </c>
      <c r="P544" s="22">
        <f t="shared" si="56"/>
        <v>25</v>
      </c>
      <c r="Q544" s="22">
        <f t="shared" si="56"/>
        <v>25</v>
      </c>
      <c r="R544" s="42">
        <f>SUM(Table1[[#This Row],[Oct]:[September]])</f>
        <v>300</v>
      </c>
      <c r="S544" s="38">
        <f t="shared" si="52"/>
        <v>280.21118014774271</v>
      </c>
      <c r="T544" s="37">
        <f>Table1[[#This Row],[Annual Demand]]/365</f>
        <v>0.82191780821917804</v>
      </c>
      <c r="U544" s="37">
        <f>Table1[[#This Row],[Daily Demand]]*Table1[[#This Row],[Lead Time (days)]]</f>
        <v>18.904109589041095</v>
      </c>
      <c r="V544" s="37">
        <f>T544*AB544*SQRT(Table1[[#This Row],[Lead Time (days)]])</f>
        <v>8.5930789486205974</v>
      </c>
      <c r="W544" s="37">
        <f t="shared" si="53"/>
        <v>0.95</v>
      </c>
      <c r="X544" s="37">
        <f>Table1[[#This Row],[Demand during Lead Time]]+NORMSINV(W544)*V544</f>
        <v>33.038466664360023</v>
      </c>
      <c r="Y544" s="43">
        <f t="shared" si="54"/>
        <v>665.16604584665549</v>
      </c>
      <c r="Z544" s="27">
        <v>1.5</v>
      </c>
      <c r="AA544" s="22">
        <v>0.76</v>
      </c>
      <c r="AB544" s="22">
        <v>2.1800000000000002</v>
      </c>
      <c r="AC544" s="22">
        <v>23</v>
      </c>
    </row>
    <row r="545" spans="1:29" x14ac:dyDescent="0.2">
      <c r="A545" s="25">
        <v>37961.205779365839</v>
      </c>
      <c r="B545" s="26">
        <v>9.5085938699999986</v>
      </c>
      <c r="C545" s="26">
        <v>340.88540641285175</v>
      </c>
      <c r="D545" s="26">
        <f>C545/Table1[[#This Row],[Std. Price ($)]]</f>
        <v>35.85024358736775</v>
      </c>
      <c r="E545" s="22">
        <v>10</v>
      </c>
      <c r="F545" s="22">
        <f t="shared" si="55"/>
        <v>6</v>
      </c>
      <c r="G545" s="22">
        <f t="shared" si="56"/>
        <v>6</v>
      </c>
      <c r="H545" s="22">
        <f t="shared" si="56"/>
        <v>6</v>
      </c>
      <c r="I545" s="22">
        <f t="shared" si="56"/>
        <v>6</v>
      </c>
      <c r="J545" s="22">
        <f t="shared" si="56"/>
        <v>6</v>
      </c>
      <c r="K545" s="22">
        <f t="shared" si="56"/>
        <v>6</v>
      </c>
      <c r="L545" s="22">
        <f t="shared" si="56"/>
        <v>6</v>
      </c>
      <c r="M545" s="22">
        <f t="shared" si="56"/>
        <v>6</v>
      </c>
      <c r="N545" s="22">
        <f t="shared" si="56"/>
        <v>6</v>
      </c>
      <c r="O545" s="22">
        <f t="shared" si="56"/>
        <v>6</v>
      </c>
      <c r="P545" s="22">
        <f t="shared" si="56"/>
        <v>6</v>
      </c>
      <c r="Q545" s="22">
        <f t="shared" si="56"/>
        <v>6</v>
      </c>
      <c r="R545" s="42">
        <f>SUM(Table1[[#This Row],[Oct]:[September]])</f>
        <v>72</v>
      </c>
      <c r="S545" s="38">
        <f t="shared" si="52"/>
        <v>36.14975641263225</v>
      </c>
      <c r="T545" s="37">
        <f>Table1[[#This Row],[Annual Demand]]/365</f>
        <v>0.19726027397260273</v>
      </c>
      <c r="U545" s="37">
        <f>Table1[[#This Row],[Daily Demand]]*Table1[[#This Row],[Lead Time (days)]]</f>
        <v>14.4</v>
      </c>
      <c r="V545" s="37">
        <f>T545*AB545*SQRT(Table1[[#This Row],[Lead Time (days)]])</f>
        <v>1.9550553227641645</v>
      </c>
      <c r="W545" s="37">
        <f t="shared" si="53"/>
        <v>0.8</v>
      </c>
      <c r="X545" s="37">
        <f>Table1[[#This Row],[Demand during Lead Time]]+NORMSINV(W545)*V545</f>
        <v>16.04541607244807</v>
      </c>
      <c r="Y545" s="43">
        <f t="shared" si="54"/>
        <v>152.56934490807916</v>
      </c>
      <c r="Z545" s="27">
        <v>-0.4</v>
      </c>
      <c r="AA545" s="22">
        <v>0.84</v>
      </c>
      <c r="AB545" s="22">
        <v>1.1599999999999999</v>
      </c>
      <c r="AC545" s="22">
        <v>73</v>
      </c>
    </row>
    <row r="546" spans="1:29" x14ac:dyDescent="0.2">
      <c r="A546" s="25">
        <v>98390.268775439792</v>
      </c>
      <c r="B546" s="26">
        <v>6.190543589999999</v>
      </c>
      <c r="C546" s="26">
        <v>18.930380606449582</v>
      </c>
      <c r="D546" s="26">
        <f>C546/Table1[[#This Row],[Std. Price ($)]]</f>
        <v>3.0579512657061487</v>
      </c>
      <c r="E546" s="22">
        <v>10</v>
      </c>
      <c r="F546" s="22">
        <f t="shared" si="55"/>
        <v>12</v>
      </c>
      <c r="G546" s="22">
        <f t="shared" si="56"/>
        <v>12</v>
      </c>
      <c r="H546" s="22">
        <f t="shared" si="56"/>
        <v>12</v>
      </c>
      <c r="I546" s="22">
        <f t="shared" si="56"/>
        <v>12</v>
      </c>
      <c r="J546" s="22">
        <f t="shared" si="56"/>
        <v>12</v>
      </c>
      <c r="K546" s="22">
        <f t="shared" si="56"/>
        <v>12</v>
      </c>
      <c r="L546" s="22">
        <f t="shared" si="56"/>
        <v>12</v>
      </c>
      <c r="M546" s="22">
        <f t="shared" si="56"/>
        <v>12</v>
      </c>
      <c r="N546" s="22">
        <f t="shared" si="56"/>
        <v>12</v>
      </c>
      <c r="O546" s="22">
        <f t="shared" si="56"/>
        <v>12</v>
      </c>
      <c r="P546" s="22">
        <f t="shared" si="56"/>
        <v>12</v>
      </c>
      <c r="Q546" s="22">
        <f t="shared" si="56"/>
        <v>12</v>
      </c>
      <c r="R546" s="42">
        <f>SUM(Table1[[#This Row],[Oct]:[September]])</f>
        <v>144</v>
      </c>
      <c r="S546" s="38">
        <f t="shared" si="52"/>
        <v>140.94204873429385</v>
      </c>
      <c r="T546" s="37">
        <f>Table1[[#This Row],[Annual Demand]]/365</f>
        <v>0.39452054794520547</v>
      </c>
      <c r="U546" s="37">
        <f>Table1[[#This Row],[Daily Demand]]*Table1[[#This Row],[Lead Time (days)]]</f>
        <v>7.4958904109589035</v>
      </c>
      <c r="V546" s="37">
        <f>T546*AB546*SQRT(Table1[[#This Row],[Lead Time (days)]])</f>
        <v>0.42991879991086096</v>
      </c>
      <c r="W546" s="37">
        <f t="shared" si="53"/>
        <v>0.8</v>
      </c>
      <c r="X546" s="37">
        <f>Table1[[#This Row],[Demand during Lead Time]]+NORMSINV(W546)*V546</f>
        <v>7.8577192016760691</v>
      </c>
      <c r="Y546" s="43">
        <f t="shared" si="54"/>
        <v>48.6435532359557</v>
      </c>
      <c r="Z546" s="27">
        <v>0.2</v>
      </c>
      <c r="AA546" s="22">
        <v>1</v>
      </c>
      <c r="AB546" s="22">
        <v>0.25</v>
      </c>
      <c r="AC546" s="22">
        <v>19</v>
      </c>
    </row>
    <row r="547" spans="1:29" x14ac:dyDescent="0.2">
      <c r="A547" s="25">
        <v>36030.966312752091</v>
      </c>
      <c r="B547" s="26">
        <v>12.553046329999999</v>
      </c>
      <c r="C547" s="26">
        <v>313.28304878888321</v>
      </c>
      <c r="D547" s="26">
        <f>C547/Table1[[#This Row],[Std. Price ($)]]</f>
        <v>24.956734847714309</v>
      </c>
      <c r="E547" s="22">
        <v>10</v>
      </c>
      <c r="F547" s="22">
        <f t="shared" si="55"/>
        <v>3</v>
      </c>
      <c r="G547" s="22">
        <f t="shared" si="56"/>
        <v>3</v>
      </c>
      <c r="H547" s="22">
        <f t="shared" si="56"/>
        <v>3</v>
      </c>
      <c r="I547" s="22">
        <f t="shared" si="56"/>
        <v>3</v>
      </c>
      <c r="J547" s="22">
        <f t="shared" si="56"/>
        <v>3</v>
      </c>
      <c r="K547" s="22">
        <f t="shared" si="56"/>
        <v>3</v>
      </c>
      <c r="L547" s="22">
        <f t="shared" si="56"/>
        <v>3</v>
      </c>
      <c r="M547" s="22">
        <f t="shared" si="56"/>
        <v>3</v>
      </c>
      <c r="N547" s="22">
        <f t="shared" si="56"/>
        <v>3</v>
      </c>
      <c r="O547" s="22">
        <f t="shared" si="56"/>
        <v>3</v>
      </c>
      <c r="P547" s="22">
        <f t="shared" si="56"/>
        <v>3</v>
      </c>
      <c r="Q547" s="22">
        <f t="shared" si="56"/>
        <v>3</v>
      </c>
      <c r="R547" s="42">
        <f>SUM(Table1[[#This Row],[Oct]:[September]])</f>
        <v>36</v>
      </c>
      <c r="S547" s="38">
        <f t="shared" si="52"/>
        <v>11.043265152285691</v>
      </c>
      <c r="T547" s="37">
        <f>Table1[[#This Row],[Annual Demand]]/365</f>
        <v>9.8630136986301367E-2</v>
      </c>
      <c r="U547" s="37">
        <f>Table1[[#This Row],[Daily Demand]]*Table1[[#This Row],[Lead Time (days)]]</f>
        <v>6.2136986301369861</v>
      </c>
      <c r="V547" s="37">
        <f>T547*AB547*SQRT(Table1[[#This Row],[Lead Time (days)]])</f>
        <v>0.74370982058966295</v>
      </c>
      <c r="W547" s="37">
        <f t="shared" si="53"/>
        <v>0.8</v>
      </c>
      <c r="X547" s="37">
        <f>Table1[[#This Row],[Demand during Lead Time]]+NORMSINV(W547)*V547</f>
        <v>6.8396206067619492</v>
      </c>
      <c r="Y547" s="43">
        <f t="shared" si="54"/>
        <v>85.858074356305451</v>
      </c>
      <c r="Z547" s="27">
        <v>-0.7</v>
      </c>
      <c r="AA547" s="22">
        <v>1</v>
      </c>
      <c r="AB547" s="22">
        <v>0.95</v>
      </c>
      <c r="AC547" s="22">
        <v>63</v>
      </c>
    </row>
    <row r="548" spans="1:29" x14ac:dyDescent="0.2">
      <c r="A548" s="25">
        <v>88608.292108535097</v>
      </c>
      <c r="B548" s="26">
        <v>13.388384110000001</v>
      </c>
      <c r="C548" s="26">
        <v>198.50564531116137</v>
      </c>
      <c r="D548" s="26">
        <f>C548/Table1[[#This Row],[Std. Price ($)]]</f>
        <v>14.826706769108476</v>
      </c>
      <c r="E548" s="22">
        <v>10</v>
      </c>
      <c r="F548" s="22">
        <f t="shared" si="55"/>
        <v>14</v>
      </c>
      <c r="G548" s="22">
        <f t="shared" si="56"/>
        <v>14</v>
      </c>
      <c r="H548" s="22">
        <f t="shared" si="56"/>
        <v>14</v>
      </c>
      <c r="I548" s="22">
        <f t="shared" si="56"/>
        <v>14</v>
      </c>
      <c r="J548" s="22">
        <f t="shared" si="56"/>
        <v>14</v>
      </c>
      <c r="K548" s="22">
        <f t="shared" si="56"/>
        <v>14</v>
      </c>
      <c r="L548" s="22">
        <f t="shared" si="56"/>
        <v>14</v>
      </c>
      <c r="M548" s="22">
        <f t="shared" si="56"/>
        <v>14</v>
      </c>
      <c r="N548" s="22">
        <f t="shared" si="56"/>
        <v>14</v>
      </c>
      <c r="O548" s="22">
        <f t="shared" si="56"/>
        <v>14</v>
      </c>
      <c r="P548" s="22">
        <f t="shared" si="56"/>
        <v>14</v>
      </c>
      <c r="Q548" s="22">
        <f t="shared" si="56"/>
        <v>14</v>
      </c>
      <c r="R548" s="42">
        <f>SUM(Table1[[#This Row],[Oct]:[September]])</f>
        <v>168</v>
      </c>
      <c r="S548" s="38">
        <f t="shared" si="52"/>
        <v>153.17329323089152</v>
      </c>
      <c r="T548" s="37">
        <f>Table1[[#This Row],[Annual Demand]]/365</f>
        <v>0.46027397260273972</v>
      </c>
      <c r="U548" s="37">
        <f>Table1[[#This Row],[Daily Demand]]*Table1[[#This Row],[Lead Time (days)]]</f>
        <v>10.586301369863014</v>
      </c>
      <c r="V548" s="37">
        <f>T548*AB548*SQRT(Table1[[#This Row],[Lead Time (days)]])</f>
        <v>3.5318342834697507</v>
      </c>
      <c r="W548" s="37">
        <f t="shared" si="53"/>
        <v>0.95</v>
      </c>
      <c r="X548" s="37">
        <f>Table1[[#This Row],[Demand during Lead Time]]+NORMSINV(W548)*V548</f>
        <v>16.395651800819785</v>
      </c>
      <c r="Y548" s="43">
        <f t="shared" si="54"/>
        <v>219.51128404318851</v>
      </c>
      <c r="Z548" s="27">
        <v>0.4</v>
      </c>
      <c r="AA548" s="22">
        <v>0.89</v>
      </c>
      <c r="AB548" s="22">
        <v>1.6</v>
      </c>
      <c r="AC548" s="22">
        <v>23</v>
      </c>
    </row>
    <row r="549" spans="1:29" x14ac:dyDescent="0.2">
      <c r="A549" s="25">
        <v>76164.660682766771</v>
      </c>
      <c r="B549" s="26">
        <v>31.463338220000001</v>
      </c>
      <c r="C549" s="26">
        <v>54.67614304518667</v>
      </c>
      <c r="D549" s="26">
        <f>C549/Table1[[#This Row],[Std. Price ($)]]</f>
        <v>1.7377731079542986</v>
      </c>
      <c r="E549" s="22">
        <v>10</v>
      </c>
      <c r="F549" s="22">
        <f t="shared" si="55"/>
        <v>8</v>
      </c>
      <c r="G549" s="22">
        <f t="shared" si="56"/>
        <v>8</v>
      </c>
      <c r="H549" s="22">
        <f t="shared" si="56"/>
        <v>8</v>
      </c>
      <c r="I549" s="22">
        <f t="shared" si="56"/>
        <v>8</v>
      </c>
      <c r="J549" s="22">
        <f t="shared" si="56"/>
        <v>8</v>
      </c>
      <c r="K549" s="22">
        <f t="shared" si="56"/>
        <v>8</v>
      </c>
      <c r="L549" s="22">
        <f t="shared" si="56"/>
        <v>8</v>
      </c>
      <c r="M549" s="22">
        <f t="shared" si="56"/>
        <v>8</v>
      </c>
      <c r="N549" s="22">
        <f t="shared" si="56"/>
        <v>8</v>
      </c>
      <c r="O549" s="22">
        <f t="shared" ref="G549:Q572" si="57">$E549+$Z549*$E549</f>
        <v>8</v>
      </c>
      <c r="P549" s="22">
        <f t="shared" si="57"/>
        <v>8</v>
      </c>
      <c r="Q549" s="22">
        <f t="shared" si="57"/>
        <v>8</v>
      </c>
      <c r="R549" s="42">
        <f>SUM(Table1[[#This Row],[Oct]:[September]])</f>
        <v>96</v>
      </c>
      <c r="S549" s="38">
        <f t="shared" si="52"/>
        <v>94.262226892045703</v>
      </c>
      <c r="T549" s="37">
        <f>Table1[[#This Row],[Annual Demand]]/365</f>
        <v>0.26301369863013696</v>
      </c>
      <c r="U549" s="37">
        <f>Table1[[#This Row],[Daily Demand]]*Table1[[#This Row],[Lead Time (days)]]</f>
        <v>4.2082191780821914</v>
      </c>
      <c r="V549" s="37">
        <f>T549*AB549*SQRT(Table1[[#This Row],[Lead Time (days)]])</f>
        <v>0.26301369863013696</v>
      </c>
      <c r="W549" s="37">
        <f t="shared" si="53"/>
        <v>0.8</v>
      </c>
      <c r="X549" s="37">
        <f>Table1[[#This Row],[Demand during Lead Time]]+NORMSINV(W549)*V549</f>
        <v>4.429577091569862</v>
      </c>
      <c r="Y549" s="43">
        <f t="shared" si="54"/>
        <v>139.36928220362648</v>
      </c>
      <c r="Z549" s="27">
        <v>-0.2</v>
      </c>
      <c r="AA549" s="22">
        <v>1</v>
      </c>
      <c r="AB549" s="22">
        <v>0.25</v>
      </c>
      <c r="AC549" s="22">
        <v>16</v>
      </c>
    </row>
    <row r="550" spans="1:29" x14ac:dyDescent="0.2">
      <c r="A550" s="25">
        <v>95500.490159355497</v>
      </c>
      <c r="B550" s="26">
        <v>5.9999727499999986</v>
      </c>
      <c r="C550" s="26">
        <v>312.44216461946047</v>
      </c>
      <c r="D550" s="26">
        <f>C550/Table1[[#This Row],[Std. Price ($)]]</f>
        <v>52.073930605678257</v>
      </c>
      <c r="E550" s="22">
        <v>42</v>
      </c>
      <c r="F550" s="22">
        <f t="shared" si="55"/>
        <v>58.8</v>
      </c>
      <c r="G550" s="22">
        <f t="shared" si="57"/>
        <v>58.8</v>
      </c>
      <c r="H550" s="22">
        <f t="shared" si="57"/>
        <v>58.8</v>
      </c>
      <c r="I550" s="22">
        <f t="shared" si="57"/>
        <v>58.8</v>
      </c>
      <c r="J550" s="22">
        <f t="shared" si="57"/>
        <v>58.8</v>
      </c>
      <c r="K550" s="22">
        <f t="shared" si="57"/>
        <v>58.8</v>
      </c>
      <c r="L550" s="22">
        <f t="shared" si="57"/>
        <v>58.8</v>
      </c>
      <c r="M550" s="22">
        <f t="shared" si="57"/>
        <v>58.8</v>
      </c>
      <c r="N550" s="22">
        <f t="shared" si="57"/>
        <v>58.8</v>
      </c>
      <c r="O550" s="22">
        <f t="shared" si="57"/>
        <v>58.8</v>
      </c>
      <c r="P550" s="22">
        <f t="shared" si="57"/>
        <v>58.8</v>
      </c>
      <c r="Q550" s="22">
        <f t="shared" si="57"/>
        <v>58.8</v>
      </c>
      <c r="R550" s="42">
        <f>SUM(Table1[[#This Row],[Oct]:[September]])</f>
        <v>705.59999999999991</v>
      </c>
      <c r="S550" s="38">
        <f t="shared" si="52"/>
        <v>653.52606939432167</v>
      </c>
      <c r="T550" s="37">
        <f>Table1[[#This Row],[Annual Demand]]/365</f>
        <v>1.9331506849315065</v>
      </c>
      <c r="U550" s="37">
        <f>Table1[[#This Row],[Daily Demand]]*Table1[[#This Row],[Lead Time (days)]]</f>
        <v>30.930410958904105</v>
      </c>
      <c r="V550" s="37">
        <f>T550*AB550*SQRT(Table1[[#This Row],[Lead Time (days)]])</f>
        <v>14.227989041095888</v>
      </c>
      <c r="W550" s="37">
        <f t="shared" si="53"/>
        <v>0.95</v>
      </c>
      <c r="X550" s="37">
        <f>Table1[[#This Row],[Demand during Lead Time]]+NORMSINV(W550)*V550</f>
        <v>54.333370337376465</v>
      </c>
      <c r="Y550" s="43">
        <f t="shared" si="54"/>
        <v>325.99874143991701</v>
      </c>
      <c r="Z550" s="27">
        <v>0.4</v>
      </c>
      <c r="AA550" s="22">
        <v>0.84</v>
      </c>
      <c r="AB550" s="22">
        <v>1.84</v>
      </c>
      <c r="AC550" s="22">
        <v>16</v>
      </c>
    </row>
    <row r="551" spans="1:29" x14ac:dyDescent="0.2">
      <c r="A551" s="25">
        <v>86427.243510650893</v>
      </c>
      <c r="B551" s="26">
        <v>5.9683999999999999</v>
      </c>
      <c r="C551" s="26">
        <v>29.738742777765776</v>
      </c>
      <c r="D551" s="26">
        <f>C551/Table1[[#This Row],[Std. Price ($)]]</f>
        <v>4.9826993461841997</v>
      </c>
      <c r="E551" s="22">
        <v>10</v>
      </c>
      <c r="F551" s="22">
        <f t="shared" si="55"/>
        <v>18</v>
      </c>
      <c r="G551" s="22">
        <f t="shared" si="57"/>
        <v>18</v>
      </c>
      <c r="H551" s="22">
        <f t="shared" si="57"/>
        <v>18</v>
      </c>
      <c r="I551" s="22">
        <f t="shared" si="57"/>
        <v>18</v>
      </c>
      <c r="J551" s="22">
        <f t="shared" si="57"/>
        <v>18</v>
      </c>
      <c r="K551" s="22">
        <f t="shared" si="57"/>
        <v>18</v>
      </c>
      <c r="L551" s="22">
        <f t="shared" si="57"/>
        <v>18</v>
      </c>
      <c r="M551" s="22">
        <f t="shared" si="57"/>
        <v>18</v>
      </c>
      <c r="N551" s="22">
        <f t="shared" si="57"/>
        <v>18</v>
      </c>
      <c r="O551" s="22">
        <f t="shared" si="57"/>
        <v>18</v>
      </c>
      <c r="P551" s="22">
        <f t="shared" si="57"/>
        <v>18</v>
      </c>
      <c r="Q551" s="22">
        <f t="shared" si="57"/>
        <v>18</v>
      </c>
      <c r="R551" s="42">
        <f>SUM(Table1[[#This Row],[Oct]:[September]])</f>
        <v>216</v>
      </c>
      <c r="S551" s="38">
        <f t="shared" si="52"/>
        <v>211.01730065381579</v>
      </c>
      <c r="T551" s="37">
        <f>Table1[[#This Row],[Annual Demand]]/365</f>
        <v>0.59178082191780823</v>
      </c>
      <c r="U551" s="37">
        <f>Table1[[#This Row],[Daily Demand]]*Table1[[#This Row],[Lead Time (days)]]</f>
        <v>17.753424657534246</v>
      </c>
      <c r="V551" s="37">
        <f>T551*AB551*SQRT(Table1[[#This Row],[Lead Time (days)]])</f>
        <v>0.81032926315832798</v>
      </c>
      <c r="W551" s="37">
        <f t="shared" si="53"/>
        <v>0.8</v>
      </c>
      <c r="X551" s="37">
        <f>Table1[[#This Row],[Demand during Lead Time]]+NORMSINV(W551)*V551</f>
        <v>18.43541497159379</v>
      </c>
      <c r="Y551" s="43">
        <f t="shared" si="54"/>
        <v>110.02993071646037</v>
      </c>
      <c r="Z551" s="27">
        <v>0.8</v>
      </c>
      <c r="AA551" s="22">
        <v>0.94</v>
      </c>
      <c r="AB551" s="22">
        <v>0.25</v>
      </c>
      <c r="AC551" s="22">
        <v>30</v>
      </c>
    </row>
    <row r="552" spans="1:29" x14ac:dyDescent="0.2">
      <c r="A552" s="25">
        <v>46285.293144709613</v>
      </c>
      <c r="B552" s="26">
        <v>6.8718299999999992</v>
      </c>
      <c r="C552" s="26">
        <v>85.965601173833321</v>
      </c>
      <c r="D552" s="26">
        <f>C552/Table1[[#This Row],[Std. Price ($)]]</f>
        <v>12.50985562416901</v>
      </c>
      <c r="E552" s="22">
        <v>10</v>
      </c>
      <c r="F552" s="22">
        <f t="shared" si="55"/>
        <v>12</v>
      </c>
      <c r="G552" s="22">
        <f t="shared" si="57"/>
        <v>12</v>
      </c>
      <c r="H552" s="22">
        <f t="shared" si="57"/>
        <v>12</v>
      </c>
      <c r="I552" s="22">
        <f t="shared" si="57"/>
        <v>12</v>
      </c>
      <c r="J552" s="22">
        <f t="shared" si="57"/>
        <v>12</v>
      </c>
      <c r="K552" s="22">
        <f t="shared" si="57"/>
        <v>12</v>
      </c>
      <c r="L552" s="22">
        <f t="shared" si="57"/>
        <v>12</v>
      </c>
      <c r="M552" s="22">
        <f t="shared" si="57"/>
        <v>12</v>
      </c>
      <c r="N552" s="22">
        <f t="shared" si="57"/>
        <v>12</v>
      </c>
      <c r="O552" s="22">
        <f t="shared" si="57"/>
        <v>12</v>
      </c>
      <c r="P552" s="22">
        <f t="shared" si="57"/>
        <v>12</v>
      </c>
      <c r="Q552" s="22">
        <f t="shared" si="57"/>
        <v>12</v>
      </c>
      <c r="R552" s="42">
        <f>SUM(Table1[[#This Row],[Oct]:[September]])</f>
        <v>144</v>
      </c>
      <c r="S552" s="38">
        <f t="shared" si="52"/>
        <v>131.49014437583099</v>
      </c>
      <c r="T552" s="37">
        <f>Table1[[#This Row],[Annual Demand]]/365</f>
        <v>0.39452054794520547</v>
      </c>
      <c r="U552" s="37">
        <f>Table1[[#This Row],[Daily Demand]]*Table1[[#This Row],[Lead Time (days)]]</f>
        <v>12.230136986301369</v>
      </c>
      <c r="V552" s="37">
        <f>T552*AB552*SQRT(Table1[[#This Row],[Lead Time (days)]])</f>
        <v>1.9769377025281392</v>
      </c>
      <c r="W552" s="37">
        <f t="shared" si="53"/>
        <v>0.8</v>
      </c>
      <c r="X552" s="37">
        <f>Table1[[#This Row],[Demand during Lead Time]]+NORMSINV(W552)*V552</f>
        <v>13.893969734199906</v>
      </c>
      <c r="Y552" s="43">
        <f t="shared" si="54"/>
        <v>95.476998038566933</v>
      </c>
      <c r="Z552" s="27">
        <v>0.2</v>
      </c>
      <c r="AA552" s="22">
        <v>1</v>
      </c>
      <c r="AB552" s="22">
        <v>0.9</v>
      </c>
      <c r="AC552" s="22">
        <v>31</v>
      </c>
    </row>
    <row r="553" spans="1:29" x14ac:dyDescent="0.2">
      <c r="A553" s="25">
        <v>55912.04181368876</v>
      </c>
      <c r="B553" s="26">
        <v>5.4446574199999995</v>
      </c>
      <c r="C553" s="26">
        <v>160.67622462779141</v>
      </c>
      <c r="D553" s="26">
        <f>C553/Table1[[#This Row],[Std. Price ($)]]</f>
        <v>29.51080522303852</v>
      </c>
      <c r="E553" s="22">
        <v>10</v>
      </c>
      <c r="F553" s="22">
        <f t="shared" si="55"/>
        <v>6</v>
      </c>
      <c r="G553" s="22">
        <f t="shared" si="57"/>
        <v>6</v>
      </c>
      <c r="H553" s="22">
        <f t="shared" si="57"/>
        <v>6</v>
      </c>
      <c r="I553" s="22">
        <f t="shared" si="57"/>
        <v>6</v>
      </c>
      <c r="J553" s="22">
        <f t="shared" si="57"/>
        <v>6</v>
      </c>
      <c r="K553" s="22">
        <f t="shared" si="57"/>
        <v>6</v>
      </c>
      <c r="L553" s="22">
        <f t="shared" si="57"/>
        <v>6</v>
      </c>
      <c r="M553" s="22">
        <f t="shared" si="57"/>
        <v>6</v>
      </c>
      <c r="N553" s="22">
        <f t="shared" si="57"/>
        <v>6</v>
      </c>
      <c r="O553" s="22">
        <f t="shared" si="57"/>
        <v>6</v>
      </c>
      <c r="P553" s="22">
        <f t="shared" si="57"/>
        <v>6</v>
      </c>
      <c r="Q553" s="22">
        <f t="shared" si="57"/>
        <v>6</v>
      </c>
      <c r="R553" s="42">
        <f>SUM(Table1[[#This Row],[Oct]:[September]])</f>
        <v>72</v>
      </c>
      <c r="S553" s="38">
        <f t="shared" si="52"/>
        <v>42.489194776961483</v>
      </c>
      <c r="T553" s="37">
        <f>Table1[[#This Row],[Annual Demand]]/365</f>
        <v>0.19726027397260273</v>
      </c>
      <c r="U553" s="37">
        <f>Table1[[#This Row],[Daily Demand]]*Table1[[#This Row],[Lead Time (days)]]</f>
        <v>8.6794520547945204</v>
      </c>
      <c r="V553" s="37">
        <f>T553*AB553*SQRT(Table1[[#This Row],[Lead Time (days)]])</f>
        <v>2.0150540096142833</v>
      </c>
      <c r="W553" s="37">
        <f t="shared" si="53"/>
        <v>0.95</v>
      </c>
      <c r="X553" s="37">
        <f>Table1[[#This Row],[Demand during Lead Time]]+NORMSINV(W553)*V553</f>
        <v>11.993920951011679</v>
      </c>
      <c r="Y553" s="43">
        <f t="shared" si="54"/>
        <v>65.302790700819187</v>
      </c>
      <c r="Z553" s="27">
        <v>-0.4</v>
      </c>
      <c r="AA553" s="22">
        <v>0.77</v>
      </c>
      <c r="AB553" s="22">
        <v>1.54</v>
      </c>
      <c r="AC553" s="22">
        <v>44</v>
      </c>
    </row>
    <row r="554" spans="1:29" x14ac:dyDescent="0.2">
      <c r="A554" s="25">
        <v>41393.252390035806</v>
      </c>
      <c r="B554" s="26">
        <v>423.91505795999996</v>
      </c>
      <c r="C554" s="26">
        <v>41.01086326041834</v>
      </c>
      <c r="D554" s="26">
        <f>C554/Table1[[#This Row],[Std. Price ($)]]</f>
        <v>9.6743115136731159E-2</v>
      </c>
      <c r="E554" s="22">
        <v>10</v>
      </c>
      <c r="F554" s="22">
        <f t="shared" si="55"/>
        <v>6</v>
      </c>
      <c r="G554" s="22">
        <f t="shared" si="57"/>
        <v>6</v>
      </c>
      <c r="H554" s="22">
        <f t="shared" si="57"/>
        <v>6</v>
      </c>
      <c r="I554" s="22">
        <f t="shared" si="57"/>
        <v>6</v>
      </c>
      <c r="J554" s="22">
        <f t="shared" si="57"/>
        <v>6</v>
      </c>
      <c r="K554" s="22">
        <f t="shared" si="57"/>
        <v>6</v>
      </c>
      <c r="L554" s="22">
        <f t="shared" si="57"/>
        <v>6</v>
      </c>
      <c r="M554" s="22">
        <f t="shared" si="57"/>
        <v>6</v>
      </c>
      <c r="N554" s="22">
        <f t="shared" si="57"/>
        <v>6</v>
      </c>
      <c r="O554" s="22">
        <f t="shared" si="57"/>
        <v>6</v>
      </c>
      <c r="P554" s="22">
        <f t="shared" si="57"/>
        <v>6</v>
      </c>
      <c r="Q554" s="22">
        <f t="shared" si="57"/>
        <v>6</v>
      </c>
      <c r="R554" s="42">
        <f>SUM(Table1[[#This Row],[Oct]:[September]])</f>
        <v>72</v>
      </c>
      <c r="S554" s="38">
        <f t="shared" si="52"/>
        <v>71.903256884863268</v>
      </c>
      <c r="T554" s="37">
        <f>Table1[[#This Row],[Annual Demand]]/365</f>
        <v>0.19726027397260273</v>
      </c>
      <c r="U554" s="37">
        <f>Table1[[#This Row],[Daily Demand]]*Table1[[#This Row],[Lead Time (days)]]</f>
        <v>0.19726027397260273</v>
      </c>
      <c r="V554" s="37">
        <f>T554*AB554*SQRT(Table1[[#This Row],[Lead Time (days)]])</f>
        <v>4.9315068493150684E-2</v>
      </c>
      <c r="W554" s="37">
        <f t="shared" si="53"/>
        <v>0.8</v>
      </c>
      <c r="X554" s="37">
        <f>Table1[[#This Row],[Demand during Lead Time]]+NORMSINV(W554)*V554</f>
        <v>0.23876488275154101</v>
      </c>
      <c r="Y554" s="43">
        <f t="shared" si="54"/>
        <v>101.2160291104321</v>
      </c>
      <c r="Z554" s="27">
        <v>-0.4</v>
      </c>
      <c r="AA554" s="22">
        <v>1</v>
      </c>
      <c r="AB554" s="22">
        <v>0.25</v>
      </c>
      <c r="AC554" s="22">
        <v>1</v>
      </c>
    </row>
    <row r="555" spans="1:29" x14ac:dyDescent="0.2">
      <c r="A555" s="25">
        <v>14959.284891570578</v>
      </c>
      <c r="B555" s="26">
        <v>30.169674619999999</v>
      </c>
      <c r="C555" s="26">
        <v>94.848098341655998</v>
      </c>
      <c r="D555" s="26">
        <f>C555/Table1[[#This Row],[Std. Price ($)]]</f>
        <v>3.1438223824521976</v>
      </c>
      <c r="E555" s="22">
        <v>18</v>
      </c>
      <c r="F555" s="22">
        <f t="shared" si="55"/>
        <v>10.8</v>
      </c>
      <c r="G555" s="22">
        <f t="shared" si="57"/>
        <v>10.8</v>
      </c>
      <c r="H555" s="22">
        <f t="shared" si="57"/>
        <v>10.8</v>
      </c>
      <c r="I555" s="22">
        <f t="shared" si="57"/>
        <v>10.8</v>
      </c>
      <c r="J555" s="22">
        <f t="shared" si="57"/>
        <v>10.8</v>
      </c>
      <c r="K555" s="22">
        <f t="shared" si="57"/>
        <v>10.8</v>
      </c>
      <c r="L555" s="22">
        <f t="shared" si="57"/>
        <v>10.8</v>
      </c>
      <c r="M555" s="22">
        <f t="shared" si="57"/>
        <v>10.8</v>
      </c>
      <c r="N555" s="22">
        <f t="shared" si="57"/>
        <v>10.8</v>
      </c>
      <c r="O555" s="22">
        <f t="shared" si="57"/>
        <v>10.8</v>
      </c>
      <c r="P555" s="22">
        <f t="shared" si="57"/>
        <v>10.8</v>
      </c>
      <c r="Q555" s="22">
        <f t="shared" si="57"/>
        <v>10.8</v>
      </c>
      <c r="R555" s="42">
        <f>SUM(Table1[[#This Row],[Oct]:[September]])</f>
        <v>129.6</v>
      </c>
      <c r="S555" s="38">
        <f t="shared" si="52"/>
        <v>126.45617761754779</v>
      </c>
      <c r="T555" s="37">
        <f>Table1[[#This Row],[Annual Demand]]/365</f>
        <v>0.35506849315068489</v>
      </c>
      <c r="U555" s="37">
        <f>Table1[[#This Row],[Daily Demand]]*Table1[[#This Row],[Lead Time (days)]]</f>
        <v>5.6810958904109583</v>
      </c>
      <c r="V555" s="37">
        <f>T555*AB555*SQRT(Table1[[#This Row],[Lead Time (days)]])</f>
        <v>0.35506849315068489</v>
      </c>
      <c r="W555" s="37">
        <f t="shared" si="53"/>
        <v>0.8</v>
      </c>
      <c r="X555" s="37">
        <f>Table1[[#This Row],[Demand during Lead Time]]+NORMSINV(W555)*V555</f>
        <v>5.9799290736193136</v>
      </c>
      <c r="Y555" s="43">
        <f t="shared" si="54"/>
        <v>180.41251440177271</v>
      </c>
      <c r="Z555" s="27">
        <v>-0.4</v>
      </c>
      <c r="AA555" s="22">
        <v>1</v>
      </c>
      <c r="AB555" s="22">
        <v>0.25</v>
      </c>
      <c r="AC555" s="22">
        <v>16</v>
      </c>
    </row>
    <row r="556" spans="1:29" x14ac:dyDescent="0.2">
      <c r="A556" s="25">
        <v>6729.4042047005178</v>
      </c>
      <c r="B556" s="26">
        <v>11.822210589999999</v>
      </c>
      <c r="C556" s="26">
        <v>24.572841430939999</v>
      </c>
      <c r="D556" s="26">
        <f>C556/Table1[[#This Row],[Std. Price ($)]]</f>
        <v>2.0785318654131673</v>
      </c>
      <c r="E556" s="22">
        <v>10</v>
      </c>
      <c r="F556" s="22">
        <f t="shared" si="55"/>
        <v>9</v>
      </c>
      <c r="G556" s="22">
        <f t="shared" si="57"/>
        <v>9</v>
      </c>
      <c r="H556" s="22">
        <f t="shared" si="57"/>
        <v>9</v>
      </c>
      <c r="I556" s="22">
        <f t="shared" si="57"/>
        <v>9</v>
      </c>
      <c r="J556" s="22">
        <f t="shared" si="57"/>
        <v>9</v>
      </c>
      <c r="K556" s="22">
        <f t="shared" si="57"/>
        <v>9</v>
      </c>
      <c r="L556" s="22">
        <f t="shared" si="57"/>
        <v>9</v>
      </c>
      <c r="M556" s="22">
        <f t="shared" si="57"/>
        <v>9</v>
      </c>
      <c r="N556" s="22">
        <f t="shared" si="57"/>
        <v>9</v>
      </c>
      <c r="O556" s="22">
        <f t="shared" si="57"/>
        <v>9</v>
      </c>
      <c r="P556" s="22">
        <f t="shared" si="57"/>
        <v>9</v>
      </c>
      <c r="Q556" s="22">
        <f t="shared" si="57"/>
        <v>9</v>
      </c>
      <c r="R556" s="42">
        <f>SUM(Table1[[#This Row],[Oct]:[September]])</f>
        <v>108</v>
      </c>
      <c r="S556" s="38">
        <f t="shared" si="52"/>
        <v>105.92146813458683</v>
      </c>
      <c r="T556" s="37">
        <f>Table1[[#This Row],[Annual Demand]]/365</f>
        <v>0.29589041095890412</v>
      </c>
      <c r="U556" s="37">
        <f>Table1[[#This Row],[Daily Demand]]*Table1[[#This Row],[Lead Time (days)]]</f>
        <v>4.7342465753424658</v>
      </c>
      <c r="V556" s="37">
        <f>T556*AB556*SQRT(Table1[[#This Row],[Lead Time (days)]])</f>
        <v>0.29589041095890412</v>
      </c>
      <c r="W556" s="37">
        <f t="shared" si="53"/>
        <v>0.8</v>
      </c>
      <c r="X556" s="37">
        <f>Table1[[#This Row],[Demand during Lead Time]]+NORMSINV(W556)*V556</f>
        <v>4.9832742280160955</v>
      </c>
      <c r="Y556" s="43">
        <f t="shared" si="54"/>
        <v>58.913317351325958</v>
      </c>
      <c r="Z556" s="27">
        <v>-0.1</v>
      </c>
      <c r="AA556" s="22">
        <v>1</v>
      </c>
      <c r="AB556" s="22">
        <v>0.25</v>
      </c>
      <c r="AC556" s="22">
        <v>16</v>
      </c>
    </row>
    <row r="557" spans="1:29" x14ac:dyDescent="0.2">
      <c r="A557" s="25">
        <v>691.0125995347571</v>
      </c>
      <c r="B557" s="26">
        <v>6.3525108299999999</v>
      </c>
      <c r="C557" s="26">
        <v>4.0474037330283332</v>
      </c>
      <c r="D557" s="26">
        <f>C557/Table1[[#This Row],[Std. Price ($)]]</f>
        <v>0.63713448766026481</v>
      </c>
      <c r="E557" s="22">
        <v>10</v>
      </c>
      <c r="F557" s="22">
        <f t="shared" si="55"/>
        <v>16</v>
      </c>
      <c r="G557" s="22">
        <f t="shared" si="57"/>
        <v>16</v>
      </c>
      <c r="H557" s="22">
        <f t="shared" si="57"/>
        <v>16</v>
      </c>
      <c r="I557" s="22">
        <f t="shared" si="57"/>
        <v>16</v>
      </c>
      <c r="J557" s="22">
        <f t="shared" si="57"/>
        <v>16</v>
      </c>
      <c r="K557" s="22">
        <f t="shared" si="57"/>
        <v>16</v>
      </c>
      <c r="L557" s="22">
        <f t="shared" si="57"/>
        <v>16</v>
      </c>
      <c r="M557" s="22">
        <f t="shared" si="57"/>
        <v>16</v>
      </c>
      <c r="N557" s="22">
        <f t="shared" si="57"/>
        <v>16</v>
      </c>
      <c r="O557" s="22">
        <f t="shared" si="57"/>
        <v>16</v>
      </c>
      <c r="P557" s="22">
        <f t="shared" si="57"/>
        <v>16</v>
      </c>
      <c r="Q557" s="22">
        <f t="shared" si="57"/>
        <v>16</v>
      </c>
      <c r="R557" s="42">
        <f>SUM(Table1[[#This Row],[Oct]:[September]])</f>
        <v>192</v>
      </c>
      <c r="S557" s="38">
        <f t="shared" si="52"/>
        <v>191.36286551233974</v>
      </c>
      <c r="T557" s="37">
        <f>Table1[[#This Row],[Annual Demand]]/365</f>
        <v>0.52602739726027392</v>
      </c>
      <c r="U557" s="37">
        <f>Table1[[#This Row],[Daily Demand]]*Table1[[#This Row],[Lead Time (days)]]</f>
        <v>2.1041095890410957</v>
      </c>
      <c r="V557" s="37">
        <f>T557*AB557*SQRT(Table1[[#This Row],[Lead Time (days)]])</f>
        <v>0.26301369863013696</v>
      </c>
      <c r="W557" s="37">
        <f t="shared" si="53"/>
        <v>0.8</v>
      </c>
      <c r="X557" s="37">
        <f>Table1[[#This Row],[Demand during Lead Time]]+NORMSINV(W557)*V557</f>
        <v>2.3254675025287663</v>
      </c>
      <c r="Y557" s="43">
        <f t="shared" si="54"/>
        <v>14.772557494627041</v>
      </c>
      <c r="Z557" s="27">
        <v>0.6</v>
      </c>
      <c r="AA557" s="22">
        <v>1</v>
      </c>
      <c r="AB557" s="22">
        <v>0.25</v>
      </c>
      <c r="AC557" s="22">
        <v>4</v>
      </c>
    </row>
    <row r="558" spans="1:29" x14ac:dyDescent="0.2">
      <c r="A558" s="25">
        <v>9969.6237463032467</v>
      </c>
      <c r="B558" s="26">
        <v>10.042494339999999</v>
      </c>
      <c r="C558" s="26">
        <v>5.4612824146100003</v>
      </c>
      <c r="D558" s="26">
        <f>C558/Table1[[#This Row],[Std. Price ($)]]</f>
        <v>0.5438173256276887</v>
      </c>
      <c r="E558" s="22">
        <v>10</v>
      </c>
      <c r="F558" s="22">
        <f t="shared" si="55"/>
        <v>18</v>
      </c>
      <c r="G558" s="22">
        <f t="shared" si="57"/>
        <v>18</v>
      </c>
      <c r="H558" s="22">
        <f t="shared" si="57"/>
        <v>18</v>
      </c>
      <c r="I558" s="22">
        <f t="shared" si="57"/>
        <v>18</v>
      </c>
      <c r="J558" s="22">
        <f t="shared" si="57"/>
        <v>18</v>
      </c>
      <c r="K558" s="22">
        <f t="shared" si="57"/>
        <v>18</v>
      </c>
      <c r="L558" s="22">
        <f t="shared" si="57"/>
        <v>18</v>
      </c>
      <c r="M558" s="22">
        <f t="shared" si="57"/>
        <v>18</v>
      </c>
      <c r="N558" s="22">
        <f t="shared" si="57"/>
        <v>18</v>
      </c>
      <c r="O558" s="22">
        <f t="shared" si="57"/>
        <v>18</v>
      </c>
      <c r="P558" s="22">
        <f t="shared" si="57"/>
        <v>18</v>
      </c>
      <c r="Q558" s="22">
        <f t="shared" si="57"/>
        <v>18</v>
      </c>
      <c r="R558" s="42">
        <f>SUM(Table1[[#This Row],[Oct]:[September]])</f>
        <v>216</v>
      </c>
      <c r="S558" s="38">
        <f t="shared" si="52"/>
        <v>215.45618267437231</v>
      </c>
      <c r="T558" s="37">
        <f>Table1[[#This Row],[Annual Demand]]/365</f>
        <v>0.59178082191780823</v>
      </c>
      <c r="U558" s="37">
        <f>Table1[[#This Row],[Daily Demand]]*Table1[[#This Row],[Lead Time (days)]]</f>
        <v>2.3671232876712329</v>
      </c>
      <c r="V558" s="37">
        <f>T558*AB558*SQRT(Table1[[#This Row],[Lead Time (days)]])</f>
        <v>0.29589041095890412</v>
      </c>
      <c r="W558" s="37">
        <f t="shared" si="53"/>
        <v>0.8</v>
      </c>
      <c r="X558" s="37">
        <f>Table1[[#This Row],[Demand during Lead Time]]+NORMSINV(W558)*V558</f>
        <v>2.6161509403448626</v>
      </c>
      <c r="Y558" s="43">
        <f t="shared" si="54"/>
        <v>26.272681010998959</v>
      </c>
      <c r="Z558" s="27">
        <v>0.8</v>
      </c>
      <c r="AA558" s="22">
        <v>1</v>
      </c>
      <c r="AB558" s="22">
        <v>0.25</v>
      </c>
      <c r="AC558" s="22">
        <v>4</v>
      </c>
    </row>
    <row r="559" spans="1:29" x14ac:dyDescent="0.2">
      <c r="A559" s="25">
        <v>76995.052682215421</v>
      </c>
      <c r="B559" s="26">
        <v>5.86044506</v>
      </c>
      <c r="C559" s="26">
        <v>3.8588605321566667</v>
      </c>
      <c r="D559" s="26">
        <f>C559/Table1[[#This Row],[Std. Price ($)]]</f>
        <v>0.6584586140897406</v>
      </c>
      <c r="E559" s="22">
        <v>10</v>
      </c>
      <c r="F559" s="22">
        <f t="shared" si="55"/>
        <v>22</v>
      </c>
      <c r="G559" s="22">
        <f t="shared" si="57"/>
        <v>22</v>
      </c>
      <c r="H559" s="22">
        <f t="shared" si="57"/>
        <v>22</v>
      </c>
      <c r="I559" s="22">
        <f t="shared" si="57"/>
        <v>22</v>
      </c>
      <c r="J559" s="22">
        <f t="shared" si="57"/>
        <v>22</v>
      </c>
      <c r="K559" s="22">
        <f t="shared" si="57"/>
        <v>22</v>
      </c>
      <c r="L559" s="22">
        <f t="shared" si="57"/>
        <v>22</v>
      </c>
      <c r="M559" s="22">
        <f t="shared" si="57"/>
        <v>22</v>
      </c>
      <c r="N559" s="22">
        <f t="shared" si="57"/>
        <v>22</v>
      </c>
      <c r="O559" s="22">
        <f t="shared" si="57"/>
        <v>22</v>
      </c>
      <c r="P559" s="22">
        <f t="shared" si="57"/>
        <v>22</v>
      </c>
      <c r="Q559" s="22">
        <f t="shared" si="57"/>
        <v>22</v>
      </c>
      <c r="R559" s="42">
        <f>SUM(Table1[[#This Row],[Oct]:[September]])</f>
        <v>264</v>
      </c>
      <c r="S559" s="38">
        <f t="shared" si="52"/>
        <v>263.34154138591026</v>
      </c>
      <c r="T559" s="37">
        <f>Table1[[#This Row],[Annual Demand]]/365</f>
        <v>0.72328767123287674</v>
      </c>
      <c r="U559" s="37">
        <f>Table1[[#This Row],[Daily Demand]]*Table1[[#This Row],[Lead Time (days)]]</f>
        <v>2.893150684931507</v>
      </c>
      <c r="V559" s="37">
        <f>T559*AB559*SQRT(Table1[[#This Row],[Lead Time (days)]])</f>
        <v>0.36164383561643837</v>
      </c>
      <c r="W559" s="37">
        <f t="shared" si="53"/>
        <v>0.8</v>
      </c>
      <c r="X559" s="37">
        <f>Table1[[#This Row],[Demand during Lead Time]]+NORMSINV(W559)*V559</f>
        <v>3.1975178159770543</v>
      </c>
      <c r="Y559" s="43">
        <f t="shared" si="54"/>
        <v>18.738877488904716</v>
      </c>
      <c r="Z559" s="27">
        <v>1.2</v>
      </c>
      <c r="AA559" s="22">
        <v>1</v>
      </c>
      <c r="AB559" s="22">
        <v>0.25</v>
      </c>
      <c r="AC559" s="22">
        <v>4</v>
      </c>
    </row>
    <row r="560" spans="1:29" x14ac:dyDescent="0.2">
      <c r="A560" s="25">
        <v>7728.2377309429103</v>
      </c>
      <c r="B560" s="26">
        <v>74.244410169999995</v>
      </c>
      <c r="C560" s="26">
        <v>15.030658248402501</v>
      </c>
      <c r="D560" s="26">
        <f>C560/Table1[[#This Row],[Std. Price ($)]]</f>
        <v>0.20244834882499951</v>
      </c>
      <c r="E560" s="22">
        <v>10</v>
      </c>
      <c r="F560" s="22">
        <f t="shared" si="55"/>
        <v>15</v>
      </c>
      <c r="G560" s="22">
        <f t="shared" si="57"/>
        <v>15</v>
      </c>
      <c r="H560" s="22">
        <f t="shared" si="57"/>
        <v>15</v>
      </c>
      <c r="I560" s="22">
        <f t="shared" si="57"/>
        <v>15</v>
      </c>
      <c r="J560" s="22">
        <f t="shared" si="57"/>
        <v>15</v>
      </c>
      <c r="K560" s="22">
        <f t="shared" si="57"/>
        <v>15</v>
      </c>
      <c r="L560" s="22">
        <f t="shared" si="57"/>
        <v>15</v>
      </c>
      <c r="M560" s="22">
        <f t="shared" si="57"/>
        <v>15</v>
      </c>
      <c r="N560" s="22">
        <f t="shared" si="57"/>
        <v>15</v>
      </c>
      <c r="O560" s="22">
        <f t="shared" si="57"/>
        <v>15</v>
      </c>
      <c r="P560" s="22">
        <f t="shared" si="57"/>
        <v>15</v>
      </c>
      <c r="Q560" s="22">
        <f t="shared" si="57"/>
        <v>15</v>
      </c>
      <c r="R560" s="42">
        <f>SUM(Table1[[#This Row],[Oct]:[September]])</f>
        <v>180</v>
      </c>
      <c r="S560" s="38">
        <f t="shared" si="52"/>
        <v>179.79755165117501</v>
      </c>
      <c r="T560" s="37">
        <f>Table1[[#This Row],[Annual Demand]]/365</f>
        <v>0.49315068493150682</v>
      </c>
      <c r="U560" s="37">
        <f>Table1[[#This Row],[Daily Demand]]*Table1[[#This Row],[Lead Time (days)]]</f>
        <v>0.98630136986301364</v>
      </c>
      <c r="V560" s="37">
        <f>T560*AB560*SQRT(Table1[[#This Row],[Lead Time (days)]])</f>
        <v>0.17435509673092953</v>
      </c>
      <c r="W560" s="37">
        <f t="shared" si="53"/>
        <v>0.8</v>
      </c>
      <c r="X560" s="37">
        <f>Table1[[#This Row],[Demand during Lead Time]]+NORMSINV(W560)*V560</f>
        <v>1.1330423214534235</v>
      </c>
      <c r="Y560" s="43">
        <f t="shared" si="54"/>
        <v>84.122058853956958</v>
      </c>
      <c r="Z560" s="27">
        <v>0.5</v>
      </c>
      <c r="AA560" s="22">
        <v>1</v>
      </c>
      <c r="AB560" s="22">
        <v>0.25</v>
      </c>
      <c r="AC560" s="22">
        <v>2</v>
      </c>
    </row>
    <row r="561" spans="1:29" x14ac:dyDescent="0.2">
      <c r="A561" s="25">
        <v>61807.91734209883</v>
      </c>
      <c r="B561" s="26">
        <v>22.903005719999999</v>
      </c>
      <c r="C561" s="26">
        <v>53.214263280607732</v>
      </c>
      <c r="D561" s="26">
        <f>C561/Table1[[#This Row],[Std. Price ($)]]</f>
        <v>2.3234619914598587</v>
      </c>
      <c r="E561" s="22">
        <v>10</v>
      </c>
      <c r="F561" s="22">
        <f t="shared" si="55"/>
        <v>14</v>
      </c>
      <c r="G561" s="22">
        <f t="shared" si="57"/>
        <v>14</v>
      </c>
      <c r="H561" s="22">
        <f t="shared" si="57"/>
        <v>14</v>
      </c>
      <c r="I561" s="22">
        <f t="shared" si="57"/>
        <v>14</v>
      </c>
      <c r="J561" s="22">
        <f t="shared" si="57"/>
        <v>14</v>
      </c>
      <c r="K561" s="22">
        <f t="shared" si="57"/>
        <v>14</v>
      </c>
      <c r="L561" s="22">
        <f t="shared" si="57"/>
        <v>14</v>
      </c>
      <c r="M561" s="22">
        <f t="shared" si="57"/>
        <v>14</v>
      </c>
      <c r="N561" s="22">
        <f t="shared" si="57"/>
        <v>14</v>
      </c>
      <c r="O561" s="22">
        <f t="shared" si="57"/>
        <v>14</v>
      </c>
      <c r="P561" s="22">
        <f t="shared" si="57"/>
        <v>14</v>
      </c>
      <c r="Q561" s="22">
        <f t="shared" si="57"/>
        <v>14</v>
      </c>
      <c r="R561" s="42">
        <f>SUM(Table1[[#This Row],[Oct]:[September]])</f>
        <v>168</v>
      </c>
      <c r="S561" s="38">
        <f t="shared" si="52"/>
        <v>165.67653800854015</v>
      </c>
      <c r="T561" s="37">
        <f>Table1[[#This Row],[Annual Demand]]/365</f>
        <v>0.46027397260273972</v>
      </c>
      <c r="U561" s="37">
        <f>Table1[[#This Row],[Daily Demand]]*Table1[[#This Row],[Lead Time (days)]]</f>
        <v>1.8410958904109589</v>
      </c>
      <c r="V561" s="37">
        <f>T561*AB561*SQRT(Table1[[#This Row],[Lead Time (days)]])</f>
        <v>1.3532054794520547</v>
      </c>
      <c r="W561" s="37">
        <f t="shared" si="53"/>
        <v>0.8</v>
      </c>
      <c r="X561" s="37">
        <f>Table1[[#This Row],[Demand during Lead Time]]+NORMSINV(W561)*V561</f>
        <v>2.9799823553050246</v>
      </c>
      <c r="Y561" s="43">
        <f t="shared" si="54"/>
        <v>68.250552929050045</v>
      </c>
      <c r="Z561" s="27">
        <v>0.4</v>
      </c>
      <c r="AA561" s="22">
        <v>1</v>
      </c>
      <c r="AB561" s="22">
        <v>1.47</v>
      </c>
      <c r="AC561" s="22">
        <v>4</v>
      </c>
    </row>
    <row r="562" spans="1:29" x14ac:dyDescent="0.2">
      <c r="A562" s="25">
        <v>20058.575955813729</v>
      </c>
      <c r="B562" s="26">
        <v>465.86958476999996</v>
      </c>
      <c r="C562" s="26">
        <v>45.029757307759589</v>
      </c>
      <c r="D562" s="26">
        <f>C562/Table1[[#This Row],[Std. Price ($)]]</f>
        <v>9.6657431134919022E-2</v>
      </c>
      <c r="E562" s="22">
        <v>10</v>
      </c>
      <c r="F562" s="22">
        <f t="shared" si="55"/>
        <v>12</v>
      </c>
      <c r="G562" s="22">
        <f t="shared" si="57"/>
        <v>12</v>
      </c>
      <c r="H562" s="22">
        <f t="shared" si="57"/>
        <v>12</v>
      </c>
      <c r="I562" s="22">
        <f t="shared" si="57"/>
        <v>12</v>
      </c>
      <c r="J562" s="22">
        <f t="shared" si="57"/>
        <v>12</v>
      </c>
      <c r="K562" s="22">
        <f t="shared" si="57"/>
        <v>12</v>
      </c>
      <c r="L562" s="22">
        <f t="shared" si="57"/>
        <v>12</v>
      </c>
      <c r="M562" s="22">
        <f t="shared" si="57"/>
        <v>12</v>
      </c>
      <c r="N562" s="22">
        <f t="shared" si="57"/>
        <v>12</v>
      </c>
      <c r="O562" s="22">
        <f t="shared" si="57"/>
        <v>12</v>
      </c>
      <c r="P562" s="22">
        <f t="shared" si="57"/>
        <v>12</v>
      </c>
      <c r="Q562" s="22">
        <f t="shared" si="57"/>
        <v>12</v>
      </c>
      <c r="R562" s="42">
        <f>SUM(Table1[[#This Row],[Oct]:[September]])</f>
        <v>144</v>
      </c>
      <c r="S562" s="38">
        <f t="shared" si="52"/>
        <v>143.90334256886507</v>
      </c>
      <c r="T562" s="37">
        <f>Table1[[#This Row],[Annual Demand]]/365</f>
        <v>0.39452054794520547</v>
      </c>
      <c r="U562" s="37">
        <f>Table1[[#This Row],[Daily Demand]]*Table1[[#This Row],[Lead Time (days)]]</f>
        <v>0.39452054794520547</v>
      </c>
      <c r="V562" s="37">
        <f>T562*AB562*SQRT(Table1[[#This Row],[Lead Time (days)]])</f>
        <v>9.8630136986301367E-2</v>
      </c>
      <c r="W562" s="37">
        <f t="shared" si="53"/>
        <v>0.8</v>
      </c>
      <c r="X562" s="37">
        <f>Table1[[#This Row],[Demand during Lead Time]]+NORMSINV(W562)*V562</f>
        <v>0.47752976550308202</v>
      </c>
      <c r="Y562" s="43">
        <f t="shared" si="54"/>
        <v>222.46659357023626</v>
      </c>
      <c r="Z562" s="27">
        <v>0.2</v>
      </c>
      <c r="AA562" s="22">
        <v>1</v>
      </c>
      <c r="AB562" s="22">
        <v>0.25</v>
      </c>
      <c r="AC562" s="22">
        <v>1</v>
      </c>
    </row>
    <row r="563" spans="1:29" x14ac:dyDescent="0.2">
      <c r="A563" s="25">
        <v>38.498988258828248</v>
      </c>
      <c r="B563" s="26">
        <v>372.56434787999996</v>
      </c>
      <c r="C563" s="26">
        <v>129.93081536641799</v>
      </c>
      <c r="D563" s="26">
        <f>C563/Table1[[#This Row],[Std. Price ($)]]</f>
        <v>0.3487473133319447</v>
      </c>
      <c r="E563" s="22">
        <v>18</v>
      </c>
      <c r="F563" s="22">
        <f t="shared" si="55"/>
        <v>45</v>
      </c>
      <c r="G563" s="22">
        <f t="shared" si="57"/>
        <v>45</v>
      </c>
      <c r="H563" s="22">
        <f t="shared" si="57"/>
        <v>45</v>
      </c>
      <c r="I563" s="22">
        <f t="shared" si="57"/>
        <v>45</v>
      </c>
      <c r="J563" s="22">
        <f t="shared" si="57"/>
        <v>45</v>
      </c>
      <c r="K563" s="22">
        <f t="shared" si="57"/>
        <v>45</v>
      </c>
      <c r="L563" s="22">
        <f t="shared" si="57"/>
        <v>45</v>
      </c>
      <c r="M563" s="22">
        <f t="shared" si="57"/>
        <v>45</v>
      </c>
      <c r="N563" s="22">
        <f t="shared" si="57"/>
        <v>45</v>
      </c>
      <c r="O563" s="22">
        <f t="shared" si="57"/>
        <v>45</v>
      </c>
      <c r="P563" s="22">
        <f t="shared" si="57"/>
        <v>45</v>
      </c>
      <c r="Q563" s="22">
        <f t="shared" si="57"/>
        <v>45</v>
      </c>
      <c r="R563" s="42">
        <f>SUM(Table1[[#This Row],[Oct]:[September]])</f>
        <v>540</v>
      </c>
      <c r="S563" s="38">
        <f t="shared" si="52"/>
        <v>539.65125268666804</v>
      </c>
      <c r="T563" s="37">
        <f>Table1[[#This Row],[Annual Demand]]/365</f>
        <v>1.4794520547945205</v>
      </c>
      <c r="U563" s="37">
        <f>Table1[[#This Row],[Daily Demand]]*Table1[[#This Row],[Lead Time (days)]]</f>
        <v>2.9589041095890409</v>
      </c>
      <c r="V563" s="37">
        <f>T563*AB563*SQRT(Table1[[#This Row],[Lead Time (days)]])</f>
        <v>0.52306529019278858</v>
      </c>
      <c r="W563" s="37">
        <f t="shared" si="53"/>
        <v>0.8</v>
      </c>
      <c r="X563" s="37">
        <f>Table1[[#This Row],[Demand during Lead Time]]+NORMSINV(W563)*V563</f>
        <v>3.3991269643602702</v>
      </c>
      <c r="Y563" s="43">
        <f t="shared" si="54"/>
        <v>1266.3935208382079</v>
      </c>
      <c r="Z563" s="27">
        <v>1.5</v>
      </c>
      <c r="AA563" s="22">
        <v>1</v>
      </c>
      <c r="AB563" s="22">
        <v>0.25</v>
      </c>
      <c r="AC563" s="22">
        <v>2</v>
      </c>
    </row>
    <row r="564" spans="1:29" x14ac:dyDescent="0.2">
      <c r="A564" s="25">
        <v>59027.207994497847</v>
      </c>
      <c r="B564" s="26">
        <v>23.851799429999996</v>
      </c>
      <c r="C564" s="26">
        <v>296.3694446388003</v>
      </c>
      <c r="D564" s="26">
        <f>C564/Table1[[#This Row],[Std. Price ($)]]</f>
        <v>12.425454335576742</v>
      </c>
      <c r="E564" s="22">
        <v>26</v>
      </c>
      <c r="F564" s="22">
        <f t="shared" si="55"/>
        <v>57.2</v>
      </c>
      <c r="G564" s="22">
        <f t="shared" si="57"/>
        <v>57.2</v>
      </c>
      <c r="H564" s="22">
        <f t="shared" si="57"/>
        <v>57.2</v>
      </c>
      <c r="I564" s="22">
        <f t="shared" si="57"/>
        <v>57.2</v>
      </c>
      <c r="J564" s="22">
        <f t="shared" si="57"/>
        <v>57.2</v>
      </c>
      <c r="K564" s="22">
        <f t="shared" si="57"/>
        <v>57.2</v>
      </c>
      <c r="L564" s="22">
        <f t="shared" si="57"/>
        <v>57.2</v>
      </c>
      <c r="M564" s="22">
        <f t="shared" si="57"/>
        <v>57.2</v>
      </c>
      <c r="N564" s="22">
        <f t="shared" si="57"/>
        <v>57.2</v>
      </c>
      <c r="O564" s="22">
        <f t="shared" si="57"/>
        <v>57.2</v>
      </c>
      <c r="P564" s="22">
        <f t="shared" si="57"/>
        <v>57.2</v>
      </c>
      <c r="Q564" s="22">
        <f t="shared" si="57"/>
        <v>57.2</v>
      </c>
      <c r="R564" s="42">
        <f>SUM(Table1[[#This Row],[Oct]:[September]])</f>
        <v>686.40000000000009</v>
      </c>
      <c r="S564" s="38">
        <f t="shared" si="52"/>
        <v>673.97454566442332</v>
      </c>
      <c r="T564" s="37">
        <f>Table1[[#This Row],[Annual Demand]]/365</f>
        <v>1.8805479452054796</v>
      </c>
      <c r="U564" s="37">
        <f>Table1[[#This Row],[Daily Demand]]*Table1[[#This Row],[Lead Time (days)]]</f>
        <v>67.699726027397261</v>
      </c>
      <c r="V564" s="37">
        <f>T564*AB564*SQRT(Table1[[#This Row],[Lead Time (days)]])</f>
        <v>2.8208219178082192</v>
      </c>
      <c r="W564" s="37">
        <f t="shared" si="53"/>
        <v>0.8</v>
      </c>
      <c r="X564" s="37">
        <f>Table1[[#This Row],[Demand during Lead Time]]+NORMSINV(W564)*V564</f>
        <v>70.073789649552523</v>
      </c>
      <c r="Y564" s="43">
        <f t="shared" si="54"/>
        <v>1671.3859760211365</v>
      </c>
      <c r="Z564" s="27">
        <v>1.2</v>
      </c>
      <c r="AA564" s="22">
        <v>0.83</v>
      </c>
      <c r="AB564" s="22">
        <v>0.25</v>
      </c>
      <c r="AC564" s="22">
        <v>36</v>
      </c>
    </row>
    <row r="565" spans="1:29" x14ac:dyDescent="0.2">
      <c r="A565" s="25">
        <v>41123.514084125221</v>
      </c>
      <c r="B565" s="26">
        <v>16.702225979999998</v>
      </c>
      <c r="C565" s="26">
        <v>6.0098021910024997</v>
      </c>
      <c r="D565" s="26">
        <f>C565/Table1[[#This Row],[Std. Price ($)]]</f>
        <v>0.35982043340803249</v>
      </c>
      <c r="E565" s="22">
        <v>10</v>
      </c>
      <c r="F565" s="22">
        <f t="shared" si="55"/>
        <v>22</v>
      </c>
      <c r="G565" s="22">
        <f t="shared" si="57"/>
        <v>22</v>
      </c>
      <c r="H565" s="22">
        <f t="shared" si="57"/>
        <v>22</v>
      </c>
      <c r="I565" s="22">
        <f t="shared" si="57"/>
        <v>22</v>
      </c>
      <c r="J565" s="22">
        <f t="shared" si="57"/>
        <v>22</v>
      </c>
      <c r="K565" s="22">
        <f t="shared" si="57"/>
        <v>22</v>
      </c>
      <c r="L565" s="22">
        <f t="shared" si="57"/>
        <v>22</v>
      </c>
      <c r="M565" s="22">
        <f t="shared" si="57"/>
        <v>22</v>
      </c>
      <c r="N565" s="22">
        <f t="shared" si="57"/>
        <v>22</v>
      </c>
      <c r="O565" s="22">
        <f t="shared" si="57"/>
        <v>22</v>
      </c>
      <c r="P565" s="22">
        <f t="shared" si="57"/>
        <v>22</v>
      </c>
      <c r="Q565" s="22">
        <f t="shared" si="57"/>
        <v>22</v>
      </c>
      <c r="R565" s="42">
        <f>SUM(Table1[[#This Row],[Oct]:[September]])</f>
        <v>264</v>
      </c>
      <c r="S565" s="38">
        <f t="shared" si="52"/>
        <v>263.64017956659194</v>
      </c>
      <c r="T565" s="37">
        <f>Table1[[#This Row],[Annual Demand]]/365</f>
        <v>0.72328767123287674</v>
      </c>
      <c r="U565" s="37">
        <f>Table1[[#This Row],[Daily Demand]]*Table1[[#This Row],[Lead Time (days)]]</f>
        <v>2.1698630136986301</v>
      </c>
      <c r="V565" s="37">
        <f>T565*AB565*SQRT(Table1[[#This Row],[Lead Time (days)]])</f>
        <v>0.31319274876587916</v>
      </c>
      <c r="W565" s="37">
        <f t="shared" si="53"/>
        <v>0.8</v>
      </c>
      <c r="X565" s="37">
        <f>Table1[[#This Row],[Demand during Lead Time]]+NORMSINV(W565)*V565</f>
        <v>2.4334526812610613</v>
      </c>
      <c r="Y565" s="43">
        <f t="shared" si="54"/>
        <v>40.64407659405915</v>
      </c>
      <c r="Z565" s="27">
        <v>1.2</v>
      </c>
      <c r="AA565" s="22">
        <v>1</v>
      </c>
      <c r="AB565" s="22">
        <v>0.25</v>
      </c>
      <c r="AC565" s="22">
        <v>3</v>
      </c>
    </row>
    <row r="566" spans="1:29" x14ac:dyDescent="0.2">
      <c r="A566" s="25">
        <v>6377.5062856124441</v>
      </c>
      <c r="B566" s="26">
        <v>266.73959047</v>
      </c>
      <c r="C566" s="26">
        <v>1040.5500547512263</v>
      </c>
      <c r="D566" s="26">
        <f>C566/Table1[[#This Row],[Std. Price ($)]]</f>
        <v>3.9009959223441792</v>
      </c>
      <c r="E566" s="22">
        <v>10</v>
      </c>
      <c r="F566" s="22">
        <f t="shared" si="55"/>
        <v>12</v>
      </c>
      <c r="G566" s="22">
        <f t="shared" si="57"/>
        <v>12</v>
      </c>
      <c r="H566" s="22">
        <f t="shared" si="57"/>
        <v>12</v>
      </c>
      <c r="I566" s="22">
        <f t="shared" si="57"/>
        <v>12</v>
      </c>
      <c r="J566" s="22">
        <f t="shared" si="57"/>
        <v>12</v>
      </c>
      <c r="K566" s="22">
        <f t="shared" si="57"/>
        <v>12</v>
      </c>
      <c r="L566" s="22">
        <f t="shared" si="57"/>
        <v>12</v>
      </c>
      <c r="M566" s="22">
        <f t="shared" si="57"/>
        <v>12</v>
      </c>
      <c r="N566" s="22">
        <f t="shared" si="57"/>
        <v>12</v>
      </c>
      <c r="O566" s="22">
        <f t="shared" si="57"/>
        <v>12</v>
      </c>
      <c r="P566" s="22">
        <f t="shared" si="57"/>
        <v>12</v>
      </c>
      <c r="Q566" s="22">
        <f t="shared" si="57"/>
        <v>12</v>
      </c>
      <c r="R566" s="42">
        <f>SUM(Table1[[#This Row],[Oct]:[September]])</f>
        <v>144</v>
      </c>
      <c r="S566" s="38">
        <f t="shared" si="52"/>
        <v>140.09900407765582</v>
      </c>
      <c r="T566" s="37">
        <f>Table1[[#This Row],[Annual Demand]]/365</f>
        <v>0.39452054794520547</v>
      </c>
      <c r="U566" s="37">
        <f>Table1[[#This Row],[Daily Demand]]*Table1[[#This Row],[Lead Time (days)]]</f>
        <v>19.331506849315069</v>
      </c>
      <c r="V566" s="37">
        <f>T566*AB566*SQRT(Table1[[#This Row],[Lead Time (days)]])</f>
        <v>0.69041095890410953</v>
      </c>
      <c r="W566" s="37">
        <f t="shared" si="53"/>
        <v>0.8</v>
      </c>
      <c r="X566" s="37">
        <f>Table1[[#This Row],[Demand during Lead Time]]+NORMSINV(W566)*V566</f>
        <v>19.912571372220203</v>
      </c>
      <c r="Y566" s="43">
        <f t="shared" si="54"/>
        <v>5311.4711330306627</v>
      </c>
      <c r="Z566" s="27">
        <v>0.2</v>
      </c>
      <c r="AA566" s="22">
        <v>1</v>
      </c>
      <c r="AB566" s="22">
        <v>0.25</v>
      </c>
      <c r="AC566" s="22">
        <v>49</v>
      </c>
    </row>
    <row r="567" spans="1:29" x14ac:dyDescent="0.2">
      <c r="A567" s="25">
        <v>68729.121586072739</v>
      </c>
      <c r="B567" s="26">
        <v>577.36932479999996</v>
      </c>
      <c r="C567" s="26">
        <v>7718.0938645995939</v>
      </c>
      <c r="D567" s="26">
        <f>C567/Table1[[#This Row],[Std. Price ($)]]</f>
        <v>13.367689506665656</v>
      </c>
      <c r="E567" s="22">
        <v>10</v>
      </c>
      <c r="F567" s="22">
        <f t="shared" si="55"/>
        <v>6</v>
      </c>
      <c r="G567" s="22">
        <f t="shared" si="57"/>
        <v>6</v>
      </c>
      <c r="H567" s="22">
        <f t="shared" si="57"/>
        <v>6</v>
      </c>
      <c r="I567" s="22">
        <f t="shared" si="57"/>
        <v>6</v>
      </c>
      <c r="J567" s="22">
        <f t="shared" si="57"/>
        <v>6</v>
      </c>
      <c r="K567" s="22">
        <f t="shared" si="57"/>
        <v>6</v>
      </c>
      <c r="L567" s="22">
        <f t="shared" si="57"/>
        <v>6</v>
      </c>
      <c r="M567" s="22">
        <f t="shared" si="57"/>
        <v>6</v>
      </c>
      <c r="N567" s="22">
        <f t="shared" si="57"/>
        <v>6</v>
      </c>
      <c r="O567" s="22">
        <f t="shared" si="57"/>
        <v>6</v>
      </c>
      <c r="P567" s="22">
        <f t="shared" si="57"/>
        <v>6</v>
      </c>
      <c r="Q567" s="22">
        <f t="shared" si="57"/>
        <v>6</v>
      </c>
      <c r="R567" s="42">
        <f>SUM(Table1[[#This Row],[Oct]:[September]])</f>
        <v>72</v>
      </c>
      <c r="S567" s="38">
        <f t="shared" si="52"/>
        <v>58.632310493334344</v>
      </c>
      <c r="T567" s="37">
        <f>Table1[[#This Row],[Annual Demand]]/365</f>
        <v>0.19726027397260273</v>
      </c>
      <c r="U567" s="37">
        <f>Table1[[#This Row],[Daily Demand]]*Table1[[#This Row],[Lead Time (days)]]</f>
        <v>5.1287671232876715</v>
      </c>
      <c r="V567" s="37">
        <f>T567*AB567*SQRT(Table1[[#This Row],[Lead Time (days)]])</f>
        <v>1.3478175415655667</v>
      </c>
      <c r="W567" s="37">
        <f t="shared" si="53"/>
        <v>0.8</v>
      </c>
      <c r="X567" s="37">
        <f>Table1[[#This Row],[Demand during Lead Time]]+NORMSINV(W567)*V567</f>
        <v>6.263118985251297</v>
      </c>
      <c r="Y567" s="43">
        <f t="shared" si="54"/>
        <v>3616.132779656602</v>
      </c>
      <c r="Z567" s="27">
        <v>-0.4</v>
      </c>
      <c r="AA567" s="22">
        <v>1</v>
      </c>
      <c r="AB567" s="22">
        <v>1.34</v>
      </c>
      <c r="AC567" s="22">
        <v>26</v>
      </c>
    </row>
    <row r="568" spans="1:29" x14ac:dyDescent="0.2">
      <c r="A568" s="25">
        <v>15171.170024735193</v>
      </c>
      <c r="B568" s="26">
        <v>54.437999999999995</v>
      </c>
      <c r="C568" s="26">
        <v>11.236080166666666</v>
      </c>
      <c r="D568" s="26">
        <f>C568/Table1[[#This Row],[Std. Price ($)]]</f>
        <v>0.20640141384082197</v>
      </c>
      <c r="E568" s="22">
        <v>10</v>
      </c>
      <c r="F568" s="22">
        <f t="shared" si="55"/>
        <v>12</v>
      </c>
      <c r="G568" s="22">
        <f t="shared" si="57"/>
        <v>12</v>
      </c>
      <c r="H568" s="22">
        <f t="shared" si="57"/>
        <v>12</v>
      </c>
      <c r="I568" s="22">
        <f t="shared" si="57"/>
        <v>12</v>
      </c>
      <c r="J568" s="22">
        <f t="shared" si="57"/>
        <v>12</v>
      </c>
      <c r="K568" s="22">
        <f t="shared" si="57"/>
        <v>12</v>
      </c>
      <c r="L568" s="22">
        <f t="shared" si="57"/>
        <v>12</v>
      </c>
      <c r="M568" s="22">
        <f t="shared" si="57"/>
        <v>12</v>
      </c>
      <c r="N568" s="22">
        <f t="shared" si="57"/>
        <v>12</v>
      </c>
      <c r="O568" s="22">
        <f t="shared" si="57"/>
        <v>12</v>
      </c>
      <c r="P568" s="22">
        <f t="shared" si="57"/>
        <v>12</v>
      </c>
      <c r="Q568" s="22">
        <f t="shared" si="57"/>
        <v>12</v>
      </c>
      <c r="R568" s="42">
        <f>SUM(Table1[[#This Row],[Oct]:[September]])</f>
        <v>144</v>
      </c>
      <c r="S568" s="38">
        <f t="shared" si="52"/>
        <v>143.79359858615919</v>
      </c>
      <c r="T568" s="37">
        <f>Table1[[#This Row],[Annual Demand]]/365</f>
        <v>0.39452054794520547</v>
      </c>
      <c r="U568" s="37">
        <f>Table1[[#This Row],[Daily Demand]]*Table1[[#This Row],[Lead Time (days)]]</f>
        <v>0.78904109589041094</v>
      </c>
      <c r="V568" s="37">
        <f>T568*AB568*SQRT(Table1[[#This Row],[Lead Time (days)]])</f>
        <v>0.13948407738474364</v>
      </c>
      <c r="W568" s="37">
        <f t="shared" si="53"/>
        <v>0.8</v>
      </c>
      <c r="X568" s="37">
        <f>Table1[[#This Row],[Demand during Lead Time]]+NORMSINV(W568)*V568</f>
        <v>0.90643385716273883</v>
      </c>
      <c r="Y568" s="43">
        <f t="shared" si="54"/>
        <v>49.344446316225174</v>
      </c>
      <c r="Z568" s="27">
        <v>0.2</v>
      </c>
      <c r="AA568" s="22">
        <v>1</v>
      </c>
      <c r="AB568" s="22">
        <v>0.25</v>
      </c>
      <c r="AC568" s="22">
        <v>2</v>
      </c>
    </row>
    <row r="569" spans="1:29" x14ac:dyDescent="0.2">
      <c r="A569" s="25">
        <v>90461.416696917891</v>
      </c>
      <c r="B569" s="26">
        <v>207.05566443000001</v>
      </c>
      <c r="C569" s="26">
        <v>40.475081043714169</v>
      </c>
      <c r="D569" s="26">
        <f>C569/Table1[[#This Row],[Std. Price ($)]]</f>
        <v>0.19547922610635804</v>
      </c>
      <c r="E569" s="22">
        <v>10</v>
      </c>
      <c r="F569" s="22">
        <f t="shared" si="55"/>
        <v>16</v>
      </c>
      <c r="G569" s="22">
        <f t="shared" si="57"/>
        <v>16</v>
      </c>
      <c r="H569" s="22">
        <f t="shared" si="57"/>
        <v>16</v>
      </c>
      <c r="I569" s="22">
        <f t="shared" si="57"/>
        <v>16</v>
      </c>
      <c r="J569" s="22">
        <f t="shared" si="57"/>
        <v>16</v>
      </c>
      <c r="K569" s="22">
        <f t="shared" si="57"/>
        <v>16</v>
      </c>
      <c r="L569" s="22">
        <f t="shared" si="57"/>
        <v>16</v>
      </c>
      <c r="M569" s="22">
        <f t="shared" si="57"/>
        <v>16</v>
      </c>
      <c r="N569" s="22">
        <f t="shared" si="57"/>
        <v>16</v>
      </c>
      <c r="O569" s="22">
        <f t="shared" si="57"/>
        <v>16</v>
      </c>
      <c r="P569" s="22">
        <f t="shared" si="57"/>
        <v>16</v>
      </c>
      <c r="Q569" s="22">
        <f t="shared" si="57"/>
        <v>16</v>
      </c>
      <c r="R569" s="42">
        <f>SUM(Table1[[#This Row],[Oct]:[September]])</f>
        <v>192</v>
      </c>
      <c r="S569" s="38">
        <f t="shared" si="52"/>
        <v>191.80452077389364</v>
      </c>
      <c r="T569" s="37">
        <f>Table1[[#This Row],[Annual Demand]]/365</f>
        <v>0.52602739726027392</v>
      </c>
      <c r="U569" s="37">
        <f>Table1[[#This Row],[Daily Demand]]*Table1[[#This Row],[Lead Time (days)]]</f>
        <v>1.0520547945205478</v>
      </c>
      <c r="V569" s="37">
        <f>T569*AB569*SQRT(Table1[[#This Row],[Lead Time (days)]])</f>
        <v>0.18597876984632483</v>
      </c>
      <c r="W569" s="37">
        <f t="shared" si="53"/>
        <v>0.8</v>
      </c>
      <c r="X569" s="37">
        <f>Table1[[#This Row],[Demand during Lead Time]]+NORMSINV(W569)*V569</f>
        <v>1.2085784762169849</v>
      </c>
      <c r="Y569" s="43">
        <f t="shared" si="54"/>
        <v>250.24301940890476</v>
      </c>
      <c r="Z569" s="27">
        <v>0.6</v>
      </c>
      <c r="AA569" s="22">
        <v>1</v>
      </c>
      <c r="AB569" s="22">
        <v>0.25</v>
      </c>
      <c r="AC569" s="22">
        <v>2</v>
      </c>
    </row>
    <row r="570" spans="1:29" x14ac:dyDescent="0.2">
      <c r="A570" s="25">
        <v>56400.754849171695</v>
      </c>
      <c r="B570" s="26">
        <v>383.38799999999998</v>
      </c>
      <c r="C570" s="26">
        <v>540.96395341943162</v>
      </c>
      <c r="D570" s="26">
        <f>C570/Table1[[#This Row],[Std. Price ($)]]</f>
        <v>1.4110090911020472</v>
      </c>
      <c r="E570" s="22">
        <v>10</v>
      </c>
      <c r="F570" s="22">
        <f t="shared" si="55"/>
        <v>12</v>
      </c>
      <c r="G570" s="22">
        <f t="shared" si="57"/>
        <v>12</v>
      </c>
      <c r="H570" s="22">
        <f t="shared" si="57"/>
        <v>12</v>
      </c>
      <c r="I570" s="22">
        <f t="shared" si="57"/>
        <v>12</v>
      </c>
      <c r="J570" s="22">
        <f t="shared" si="57"/>
        <v>12</v>
      </c>
      <c r="K570" s="22">
        <f t="shared" si="57"/>
        <v>12</v>
      </c>
      <c r="L570" s="22">
        <f t="shared" si="57"/>
        <v>12</v>
      </c>
      <c r="M570" s="22">
        <f t="shared" si="57"/>
        <v>12</v>
      </c>
      <c r="N570" s="22">
        <f t="shared" si="57"/>
        <v>12</v>
      </c>
      <c r="O570" s="22">
        <f t="shared" si="57"/>
        <v>12</v>
      </c>
      <c r="P570" s="22">
        <f t="shared" si="57"/>
        <v>12</v>
      </c>
      <c r="Q570" s="22">
        <f t="shared" si="57"/>
        <v>12</v>
      </c>
      <c r="R570" s="42">
        <f>SUM(Table1[[#This Row],[Oct]:[September]])</f>
        <v>144</v>
      </c>
      <c r="S570" s="38">
        <f t="shared" si="52"/>
        <v>142.58899090889796</v>
      </c>
      <c r="T570" s="37">
        <f>Table1[[#This Row],[Annual Demand]]/365</f>
        <v>0.39452054794520547</v>
      </c>
      <c r="U570" s="37">
        <f>Table1[[#This Row],[Daily Demand]]*Table1[[#This Row],[Lead Time (days)]]</f>
        <v>1.5780821917808219</v>
      </c>
      <c r="V570" s="37">
        <f>T570*AB570*SQRT(Table1[[#This Row],[Lead Time (days)]])</f>
        <v>0.71802739726027398</v>
      </c>
      <c r="W570" s="37">
        <f t="shared" si="53"/>
        <v>0.8</v>
      </c>
      <c r="X570" s="37">
        <f>Table1[[#This Row],[Demand during Lead Time]]+NORMSINV(W570)*V570</f>
        <v>2.1823892956021629</v>
      </c>
      <c r="Y570" s="43">
        <f t="shared" si="54"/>
        <v>836.70186726232203</v>
      </c>
      <c r="Z570" s="27">
        <v>0.2</v>
      </c>
      <c r="AA570" s="22">
        <v>0.88</v>
      </c>
      <c r="AB570" s="22">
        <v>0.91</v>
      </c>
      <c r="AC570" s="22">
        <v>4</v>
      </c>
    </row>
    <row r="571" spans="1:29" x14ac:dyDescent="0.2">
      <c r="A571" s="25">
        <v>56366.728220903264</v>
      </c>
      <c r="B571" s="26">
        <v>99.129616559999988</v>
      </c>
      <c r="C571" s="26">
        <v>296.97373558930002</v>
      </c>
      <c r="D571" s="26">
        <f>C571/Table1[[#This Row],[Std. Price ($)]]</f>
        <v>2.9958124110119129</v>
      </c>
      <c r="E571" s="22">
        <v>10</v>
      </c>
      <c r="F571" s="22">
        <f t="shared" si="55"/>
        <v>6</v>
      </c>
      <c r="G571" s="22">
        <f t="shared" si="57"/>
        <v>6</v>
      </c>
      <c r="H571" s="22">
        <f t="shared" si="57"/>
        <v>6</v>
      </c>
      <c r="I571" s="22">
        <f t="shared" si="57"/>
        <v>6</v>
      </c>
      <c r="J571" s="22">
        <f t="shared" si="57"/>
        <v>6</v>
      </c>
      <c r="K571" s="22">
        <f t="shared" si="57"/>
        <v>6</v>
      </c>
      <c r="L571" s="22">
        <f t="shared" si="57"/>
        <v>6</v>
      </c>
      <c r="M571" s="22">
        <f t="shared" si="57"/>
        <v>6</v>
      </c>
      <c r="N571" s="22">
        <f t="shared" si="57"/>
        <v>6</v>
      </c>
      <c r="O571" s="22">
        <f t="shared" si="57"/>
        <v>6</v>
      </c>
      <c r="P571" s="22">
        <f t="shared" si="57"/>
        <v>6</v>
      </c>
      <c r="Q571" s="22">
        <f t="shared" si="57"/>
        <v>6</v>
      </c>
      <c r="R571" s="42">
        <f>SUM(Table1[[#This Row],[Oct]:[September]])</f>
        <v>72</v>
      </c>
      <c r="S571" s="38">
        <f t="shared" si="52"/>
        <v>69.004187588988088</v>
      </c>
      <c r="T571" s="37">
        <f>Table1[[#This Row],[Annual Demand]]/365</f>
        <v>0.19726027397260273</v>
      </c>
      <c r="U571" s="37">
        <f>Table1[[#This Row],[Daily Demand]]*Table1[[#This Row],[Lead Time (days)]]</f>
        <v>5.9178082191780819</v>
      </c>
      <c r="V571" s="37">
        <f>T571*AB571*SQRT(Table1[[#This Row],[Lead Time (days)]])</f>
        <v>0.27010975438610929</v>
      </c>
      <c r="W571" s="37">
        <f t="shared" si="53"/>
        <v>0.8</v>
      </c>
      <c r="X571" s="37">
        <f>Table1[[#This Row],[Demand during Lead Time]]+NORMSINV(W571)*V571</f>
        <v>6.1451383238645958</v>
      </c>
      <c r="Y571" s="43">
        <f t="shared" si="54"/>
        <v>609.16520575285836</v>
      </c>
      <c r="Z571" s="27">
        <v>-0.4</v>
      </c>
      <c r="AA571" s="22">
        <v>1</v>
      </c>
      <c r="AB571" s="22">
        <v>0.25</v>
      </c>
      <c r="AC571" s="22">
        <v>30</v>
      </c>
    </row>
    <row r="572" spans="1:29" x14ac:dyDescent="0.2">
      <c r="A572" s="25">
        <v>55.951660914765888</v>
      </c>
      <c r="B572" s="26">
        <v>27.175999999999998</v>
      </c>
      <c r="C572" s="26">
        <v>551.42267136000009</v>
      </c>
      <c r="D572" s="26">
        <f>C572/Table1[[#This Row],[Std. Price ($)]]</f>
        <v>20.290795972917284</v>
      </c>
      <c r="E572" s="22">
        <v>18</v>
      </c>
      <c r="F572" s="22">
        <f t="shared" si="55"/>
        <v>10.8</v>
      </c>
      <c r="G572" s="22">
        <f t="shared" si="57"/>
        <v>10.8</v>
      </c>
      <c r="H572" s="22">
        <f t="shared" si="57"/>
        <v>10.8</v>
      </c>
      <c r="I572" s="22">
        <f t="shared" si="57"/>
        <v>10.8</v>
      </c>
      <c r="J572" s="22">
        <f t="shared" si="57"/>
        <v>10.8</v>
      </c>
      <c r="K572" s="22">
        <f t="shared" si="57"/>
        <v>10.8</v>
      </c>
      <c r="L572" s="22">
        <f t="shared" si="57"/>
        <v>10.8</v>
      </c>
      <c r="M572" s="22">
        <f t="shared" si="57"/>
        <v>10.8</v>
      </c>
      <c r="N572" s="22">
        <f t="shared" si="57"/>
        <v>10.8</v>
      </c>
      <c r="O572" s="22">
        <f t="shared" si="57"/>
        <v>10.8</v>
      </c>
      <c r="P572" s="22">
        <f t="shared" si="57"/>
        <v>10.8</v>
      </c>
      <c r="Q572" s="22">
        <f t="shared" ref="G572:Q596" si="58">$E572+$Z572*$E572</f>
        <v>10.8</v>
      </c>
      <c r="R572" s="42">
        <f>SUM(Table1[[#This Row],[Oct]:[September]])</f>
        <v>129.6</v>
      </c>
      <c r="S572" s="38">
        <f t="shared" si="52"/>
        <v>109.30920402708271</v>
      </c>
      <c r="T572" s="37">
        <f>Table1[[#This Row],[Annual Demand]]/365</f>
        <v>0.35506849315068489</v>
      </c>
      <c r="U572" s="37">
        <f>Table1[[#This Row],[Daily Demand]]*Table1[[#This Row],[Lead Time (days)]]</f>
        <v>5.6810958904109583</v>
      </c>
      <c r="V572" s="37">
        <f>T572*AB572*SQRT(Table1[[#This Row],[Lead Time (days)]])</f>
        <v>2.5564931506849313</v>
      </c>
      <c r="W572" s="37">
        <f t="shared" si="53"/>
        <v>0.95</v>
      </c>
      <c r="X572" s="37">
        <f>Table1[[#This Row],[Demand during Lead Time]]+NORMSINV(W572)*V572</f>
        <v>9.8861529215916626</v>
      </c>
      <c r="Y572" s="43">
        <f t="shared" si="54"/>
        <v>268.666091797175</v>
      </c>
      <c r="Z572" s="27">
        <v>-0.4</v>
      </c>
      <c r="AA572" s="22">
        <v>1</v>
      </c>
      <c r="AB572" s="22">
        <v>1.8</v>
      </c>
      <c r="AC572" s="22">
        <v>16</v>
      </c>
    </row>
    <row r="573" spans="1:29" x14ac:dyDescent="0.2">
      <c r="A573" s="25">
        <v>23375.125657009186</v>
      </c>
      <c r="B573" s="26">
        <v>48.245999999999995</v>
      </c>
      <c r="C573" s="26">
        <v>80.398369333333335</v>
      </c>
      <c r="D573" s="26">
        <f>C573/Table1[[#This Row],[Std. Price ($)]]</f>
        <v>1.6664255965952275</v>
      </c>
      <c r="E573" s="22">
        <v>10</v>
      </c>
      <c r="F573" s="22">
        <f t="shared" si="55"/>
        <v>15</v>
      </c>
      <c r="G573" s="22">
        <f t="shared" si="58"/>
        <v>15</v>
      </c>
      <c r="H573" s="22">
        <f t="shared" si="58"/>
        <v>15</v>
      </c>
      <c r="I573" s="22">
        <f t="shared" si="58"/>
        <v>15</v>
      </c>
      <c r="J573" s="22">
        <f t="shared" si="58"/>
        <v>15</v>
      </c>
      <c r="K573" s="22">
        <f t="shared" si="58"/>
        <v>15</v>
      </c>
      <c r="L573" s="22">
        <f t="shared" si="58"/>
        <v>15</v>
      </c>
      <c r="M573" s="22">
        <f t="shared" si="58"/>
        <v>15</v>
      </c>
      <c r="N573" s="22">
        <f t="shared" si="58"/>
        <v>15</v>
      </c>
      <c r="O573" s="22">
        <f t="shared" si="58"/>
        <v>15</v>
      </c>
      <c r="P573" s="22">
        <f t="shared" si="58"/>
        <v>15</v>
      </c>
      <c r="Q573" s="22">
        <f t="shared" si="58"/>
        <v>15</v>
      </c>
      <c r="R573" s="42">
        <f>SUM(Table1[[#This Row],[Oct]:[September]])</f>
        <v>180</v>
      </c>
      <c r="S573" s="38">
        <f t="shared" si="52"/>
        <v>178.33357440340478</v>
      </c>
      <c r="T573" s="37">
        <f>Table1[[#This Row],[Annual Demand]]/365</f>
        <v>0.49315068493150682</v>
      </c>
      <c r="U573" s="37">
        <f>Table1[[#This Row],[Daily Demand]]*Table1[[#This Row],[Lead Time (days)]]</f>
        <v>7.8904109589041092</v>
      </c>
      <c r="V573" s="37">
        <f>T573*AB573*SQRT(Table1[[#This Row],[Lead Time (days)]])</f>
        <v>0.49315068493150682</v>
      </c>
      <c r="W573" s="37">
        <f t="shared" si="53"/>
        <v>0.8</v>
      </c>
      <c r="X573" s="37">
        <f>Table1[[#This Row],[Demand during Lead Time]]+NORMSINV(W573)*V573</f>
        <v>8.3054570466934923</v>
      </c>
      <c r="Y573" s="43">
        <f t="shared" si="54"/>
        <v>400.70508067477419</v>
      </c>
      <c r="Z573" s="27">
        <v>0.5</v>
      </c>
      <c r="AA573" s="22">
        <v>1</v>
      </c>
      <c r="AB573" s="22">
        <v>0.25</v>
      </c>
      <c r="AC573" s="22">
        <v>16</v>
      </c>
    </row>
    <row r="574" spans="1:29" x14ac:dyDescent="0.2">
      <c r="A574" s="25">
        <v>53825.934350538853</v>
      </c>
      <c r="B574" s="26">
        <v>10.318572399999999</v>
      </c>
      <c r="C574" s="26">
        <v>37.600263588066667</v>
      </c>
      <c r="D574" s="26">
        <f>C574/Table1[[#This Row],[Std. Price ($)]]</f>
        <v>3.6439404726245535</v>
      </c>
      <c r="E574" s="22">
        <v>10</v>
      </c>
      <c r="F574" s="22">
        <f t="shared" si="55"/>
        <v>6</v>
      </c>
      <c r="G574" s="22">
        <f t="shared" si="58"/>
        <v>6</v>
      </c>
      <c r="H574" s="22">
        <f t="shared" si="58"/>
        <v>6</v>
      </c>
      <c r="I574" s="22">
        <f t="shared" si="58"/>
        <v>6</v>
      </c>
      <c r="J574" s="22">
        <f t="shared" si="58"/>
        <v>6</v>
      </c>
      <c r="K574" s="22">
        <f t="shared" si="58"/>
        <v>6</v>
      </c>
      <c r="L574" s="22">
        <f t="shared" si="58"/>
        <v>6</v>
      </c>
      <c r="M574" s="22">
        <f t="shared" si="58"/>
        <v>6</v>
      </c>
      <c r="N574" s="22">
        <f t="shared" si="58"/>
        <v>6</v>
      </c>
      <c r="O574" s="22">
        <f t="shared" si="58"/>
        <v>6</v>
      </c>
      <c r="P574" s="22">
        <f t="shared" si="58"/>
        <v>6</v>
      </c>
      <c r="Q574" s="22">
        <f t="shared" si="58"/>
        <v>6</v>
      </c>
      <c r="R574" s="42">
        <f>SUM(Table1[[#This Row],[Oct]:[September]])</f>
        <v>72</v>
      </c>
      <c r="S574" s="38">
        <f t="shared" si="52"/>
        <v>68.35605952737545</v>
      </c>
      <c r="T574" s="37">
        <f>Table1[[#This Row],[Annual Demand]]/365</f>
        <v>0.19726027397260273</v>
      </c>
      <c r="U574" s="37">
        <f>Table1[[#This Row],[Daily Demand]]*Table1[[#This Row],[Lead Time (days)]]</f>
        <v>0.98630136986301364</v>
      </c>
      <c r="V574" s="37">
        <f>T574*AB574*SQRT(Table1[[#This Row],[Lead Time (days)]])</f>
        <v>0.79395728735335003</v>
      </c>
      <c r="W574" s="37">
        <f t="shared" si="53"/>
        <v>0.95</v>
      </c>
      <c r="X574" s="37">
        <f>Table1[[#This Row],[Demand during Lead Time]]+NORMSINV(W574)*V574</f>
        <v>2.2922448936107234</v>
      </c>
      <c r="Y574" s="43">
        <f t="shared" si="54"/>
        <v>23.652694893252544</v>
      </c>
      <c r="Z574" s="27">
        <v>-0.4</v>
      </c>
      <c r="AA574" s="22">
        <v>1</v>
      </c>
      <c r="AB574" s="22">
        <v>1.8</v>
      </c>
      <c r="AC574" s="22">
        <v>5</v>
      </c>
    </row>
    <row r="575" spans="1:29" x14ac:dyDescent="0.2">
      <c r="A575" s="25">
        <v>54641.938207470121</v>
      </c>
      <c r="B575" s="26">
        <v>143.44916056999998</v>
      </c>
      <c r="C575" s="26">
        <v>864.60301239111789</v>
      </c>
      <c r="D575" s="26">
        <f>C575/Table1[[#This Row],[Std. Price ($)]]</f>
        <v>6.0272434425938028</v>
      </c>
      <c r="E575" s="22">
        <v>10</v>
      </c>
      <c r="F575" s="22">
        <f t="shared" si="55"/>
        <v>22</v>
      </c>
      <c r="G575" s="22">
        <f t="shared" si="58"/>
        <v>22</v>
      </c>
      <c r="H575" s="22">
        <f t="shared" si="58"/>
        <v>22</v>
      </c>
      <c r="I575" s="22">
        <f t="shared" si="58"/>
        <v>22</v>
      </c>
      <c r="J575" s="22">
        <f t="shared" si="58"/>
        <v>22</v>
      </c>
      <c r="K575" s="22">
        <f t="shared" si="58"/>
        <v>22</v>
      </c>
      <c r="L575" s="22">
        <f t="shared" si="58"/>
        <v>22</v>
      </c>
      <c r="M575" s="22">
        <f t="shared" si="58"/>
        <v>22</v>
      </c>
      <c r="N575" s="22">
        <f t="shared" si="58"/>
        <v>22</v>
      </c>
      <c r="O575" s="22">
        <f t="shared" si="58"/>
        <v>22</v>
      </c>
      <c r="P575" s="22">
        <f t="shared" si="58"/>
        <v>22</v>
      </c>
      <c r="Q575" s="22">
        <f t="shared" si="58"/>
        <v>22</v>
      </c>
      <c r="R575" s="42">
        <f>SUM(Table1[[#This Row],[Oct]:[September]])</f>
        <v>264</v>
      </c>
      <c r="S575" s="38">
        <f t="shared" si="52"/>
        <v>257.97275655740617</v>
      </c>
      <c r="T575" s="37">
        <f>Table1[[#This Row],[Annual Demand]]/365</f>
        <v>0.72328767123287674</v>
      </c>
      <c r="U575" s="37">
        <f>Table1[[#This Row],[Daily Demand]]*Table1[[#This Row],[Lead Time (days)]]</f>
        <v>10.849315068493151</v>
      </c>
      <c r="V575" s="37">
        <f>T575*AB575*SQRT(Table1[[#This Row],[Lead Time (days)]])</f>
        <v>2.4651273725778275</v>
      </c>
      <c r="W575" s="37">
        <f t="shared" si="53"/>
        <v>0.8</v>
      </c>
      <c r="X575" s="37">
        <f>Table1[[#This Row],[Demand during Lead Time]]+NORMSINV(W575)*V575</f>
        <v>12.924018608716461</v>
      </c>
      <c r="Y575" s="43">
        <f t="shared" si="54"/>
        <v>1853.9396206114352</v>
      </c>
      <c r="Z575" s="27">
        <v>1.2</v>
      </c>
      <c r="AA575" s="22">
        <v>1</v>
      </c>
      <c r="AB575" s="22">
        <v>0.88</v>
      </c>
      <c r="AC575" s="22">
        <v>15</v>
      </c>
    </row>
    <row r="576" spans="1:29" x14ac:dyDescent="0.2">
      <c r="A576" s="25">
        <v>73648.211022210235</v>
      </c>
      <c r="B576" s="26">
        <v>19.091999999999999</v>
      </c>
      <c r="C576" s="26">
        <v>35.71500533333333</v>
      </c>
      <c r="D576" s="26">
        <f>C576/Table1[[#This Row],[Std. Price ($)]]</f>
        <v>1.8706790977023535</v>
      </c>
      <c r="E576" s="22">
        <v>10</v>
      </c>
      <c r="F576" s="22">
        <f t="shared" si="55"/>
        <v>12</v>
      </c>
      <c r="G576" s="22">
        <f t="shared" si="58"/>
        <v>12</v>
      </c>
      <c r="H576" s="22">
        <f t="shared" si="58"/>
        <v>12</v>
      </c>
      <c r="I576" s="22">
        <f t="shared" si="58"/>
        <v>12</v>
      </c>
      <c r="J576" s="22">
        <f t="shared" si="58"/>
        <v>12</v>
      </c>
      <c r="K576" s="22">
        <f t="shared" si="58"/>
        <v>12</v>
      </c>
      <c r="L576" s="22">
        <f t="shared" si="58"/>
        <v>12</v>
      </c>
      <c r="M576" s="22">
        <f t="shared" si="58"/>
        <v>12</v>
      </c>
      <c r="N576" s="22">
        <f t="shared" si="58"/>
        <v>12</v>
      </c>
      <c r="O576" s="22">
        <f t="shared" si="58"/>
        <v>12</v>
      </c>
      <c r="P576" s="22">
        <f t="shared" si="58"/>
        <v>12</v>
      </c>
      <c r="Q576" s="22">
        <f t="shared" si="58"/>
        <v>12</v>
      </c>
      <c r="R576" s="42">
        <f>SUM(Table1[[#This Row],[Oct]:[September]])</f>
        <v>144</v>
      </c>
      <c r="S576" s="38">
        <f t="shared" si="52"/>
        <v>142.12932090229765</v>
      </c>
      <c r="T576" s="37">
        <f>Table1[[#This Row],[Annual Demand]]/365</f>
        <v>0.39452054794520547</v>
      </c>
      <c r="U576" s="37">
        <f>Table1[[#This Row],[Daily Demand]]*Table1[[#This Row],[Lead Time (days)]]</f>
        <v>6.3123287671232875</v>
      </c>
      <c r="V576" s="37">
        <f>T576*AB576*SQRT(Table1[[#This Row],[Lead Time (days)]])</f>
        <v>0.39452054794520547</v>
      </c>
      <c r="W576" s="37">
        <f t="shared" si="53"/>
        <v>0.8</v>
      </c>
      <c r="X576" s="37">
        <f>Table1[[#This Row],[Demand during Lead Time]]+NORMSINV(W576)*V576</f>
        <v>6.6443656373547935</v>
      </c>
      <c r="Y576" s="43">
        <f t="shared" si="54"/>
        <v>126.85422874837771</v>
      </c>
      <c r="Z576" s="27">
        <v>0.2</v>
      </c>
      <c r="AA576" s="22">
        <v>1</v>
      </c>
      <c r="AB576" s="22">
        <v>0.25</v>
      </c>
      <c r="AC576" s="22">
        <v>16</v>
      </c>
    </row>
    <row r="577" spans="1:29" x14ac:dyDescent="0.2">
      <c r="A577" s="25">
        <v>94612.038931945834</v>
      </c>
      <c r="B577" s="26">
        <v>25.369999999999997</v>
      </c>
      <c r="C577" s="26">
        <v>45.337086666666671</v>
      </c>
      <c r="D577" s="26">
        <f>C577/Table1[[#This Row],[Std. Price ($)]]</f>
        <v>1.7870353435816584</v>
      </c>
      <c r="E577" s="22">
        <v>10</v>
      </c>
      <c r="F577" s="22">
        <f t="shared" si="55"/>
        <v>8</v>
      </c>
      <c r="G577" s="22">
        <f t="shared" si="58"/>
        <v>8</v>
      </c>
      <c r="H577" s="22">
        <f t="shared" si="58"/>
        <v>8</v>
      </c>
      <c r="I577" s="22">
        <f t="shared" si="58"/>
        <v>8</v>
      </c>
      <c r="J577" s="22">
        <f t="shared" si="58"/>
        <v>8</v>
      </c>
      <c r="K577" s="22">
        <f t="shared" si="58"/>
        <v>8</v>
      </c>
      <c r="L577" s="22">
        <f t="shared" si="58"/>
        <v>8</v>
      </c>
      <c r="M577" s="22">
        <f t="shared" si="58"/>
        <v>8</v>
      </c>
      <c r="N577" s="22">
        <f t="shared" si="58"/>
        <v>8</v>
      </c>
      <c r="O577" s="22">
        <f t="shared" si="58"/>
        <v>8</v>
      </c>
      <c r="P577" s="22">
        <f t="shared" si="58"/>
        <v>8</v>
      </c>
      <c r="Q577" s="22">
        <f t="shared" si="58"/>
        <v>8</v>
      </c>
      <c r="R577" s="42">
        <f>SUM(Table1[[#This Row],[Oct]:[September]])</f>
        <v>96</v>
      </c>
      <c r="S577" s="38">
        <f t="shared" si="52"/>
        <v>94.212964656418336</v>
      </c>
      <c r="T577" s="37">
        <f>Table1[[#This Row],[Annual Demand]]/365</f>
        <v>0.26301369863013696</v>
      </c>
      <c r="U577" s="37">
        <f>Table1[[#This Row],[Daily Demand]]*Table1[[#This Row],[Lead Time (days)]]</f>
        <v>4.2082191780821914</v>
      </c>
      <c r="V577" s="37">
        <f>T577*AB577*SQRT(Table1[[#This Row],[Lead Time (days)]])</f>
        <v>0.26301369863013696</v>
      </c>
      <c r="W577" s="37">
        <f t="shared" si="53"/>
        <v>0.8</v>
      </c>
      <c r="X577" s="37">
        <f>Table1[[#This Row],[Demand during Lead Time]]+NORMSINV(W577)*V577</f>
        <v>4.429577091569862</v>
      </c>
      <c r="Y577" s="43">
        <f t="shared" si="54"/>
        <v>112.37837081312739</v>
      </c>
      <c r="Z577" s="27">
        <v>-0.2</v>
      </c>
      <c r="AA577" s="22">
        <v>1</v>
      </c>
      <c r="AB577" s="22">
        <v>0.25</v>
      </c>
      <c r="AC577" s="22">
        <v>16</v>
      </c>
    </row>
    <row r="578" spans="1:29" x14ac:dyDescent="0.2">
      <c r="A578" s="25">
        <v>12629.016713891184</v>
      </c>
      <c r="B578" s="26">
        <v>362.96612567</v>
      </c>
      <c r="C578" s="26">
        <v>5006.3796535718657</v>
      </c>
      <c r="D578" s="26">
        <f>C578/Table1[[#This Row],[Std. Price ($)]]</f>
        <v>13.792966614530703</v>
      </c>
      <c r="E578" s="22">
        <v>10</v>
      </c>
      <c r="F578" s="22">
        <f t="shared" si="55"/>
        <v>14</v>
      </c>
      <c r="G578" s="22">
        <f t="shared" si="58"/>
        <v>14</v>
      </c>
      <c r="H578" s="22">
        <f t="shared" si="58"/>
        <v>14</v>
      </c>
      <c r="I578" s="22">
        <f t="shared" si="58"/>
        <v>14</v>
      </c>
      <c r="J578" s="22">
        <f t="shared" si="58"/>
        <v>14</v>
      </c>
      <c r="K578" s="22">
        <f t="shared" si="58"/>
        <v>14</v>
      </c>
      <c r="L578" s="22">
        <f t="shared" si="58"/>
        <v>14</v>
      </c>
      <c r="M578" s="22">
        <f t="shared" si="58"/>
        <v>14</v>
      </c>
      <c r="N578" s="22">
        <f t="shared" si="58"/>
        <v>14</v>
      </c>
      <c r="O578" s="22">
        <f t="shared" si="58"/>
        <v>14</v>
      </c>
      <c r="P578" s="22">
        <f t="shared" si="58"/>
        <v>14</v>
      </c>
      <c r="Q578" s="22">
        <f t="shared" si="58"/>
        <v>14</v>
      </c>
      <c r="R578" s="42">
        <f>SUM(Table1[[#This Row],[Oct]:[September]])</f>
        <v>168</v>
      </c>
      <c r="S578" s="38">
        <f t="shared" si="52"/>
        <v>154.20703338546929</v>
      </c>
      <c r="T578" s="37">
        <f>Table1[[#This Row],[Annual Demand]]/365</f>
        <v>0.46027397260273972</v>
      </c>
      <c r="U578" s="37">
        <f>Table1[[#This Row],[Daily Demand]]*Table1[[#This Row],[Lead Time (days)]]</f>
        <v>17.030136986301368</v>
      </c>
      <c r="V578" s="37">
        <f>T578*AB578*SQRT(Table1[[#This Row],[Lead Time (days)]])</f>
        <v>2.7157451559928707</v>
      </c>
      <c r="W578" s="37">
        <f t="shared" si="53"/>
        <v>0.8</v>
      </c>
      <c r="X578" s="37">
        <f>Table1[[#This Row],[Demand during Lead Time]]+NORMSINV(W578)*V578</f>
        <v>19.315765774557757</v>
      </c>
      <c r="Y578" s="43">
        <f t="shared" si="54"/>
        <v>7010.9686675404155</v>
      </c>
      <c r="Z578" s="27">
        <v>0.4</v>
      </c>
      <c r="AA578" s="22">
        <v>1</v>
      </c>
      <c r="AB578" s="22">
        <v>0.97</v>
      </c>
      <c r="AC578" s="22">
        <v>37</v>
      </c>
    </row>
    <row r="579" spans="1:29" x14ac:dyDescent="0.2">
      <c r="A579" s="25">
        <v>78354.199649502261</v>
      </c>
      <c r="B579" s="26">
        <v>37.344068530000001</v>
      </c>
      <c r="C579" s="26">
        <v>38.868612674041714</v>
      </c>
      <c r="D579" s="26">
        <f>C579/Table1[[#This Row],[Std. Price ($)]]</f>
        <v>1.0408242648445492</v>
      </c>
      <c r="E579" s="22">
        <v>10</v>
      </c>
      <c r="F579" s="22">
        <f t="shared" si="55"/>
        <v>25</v>
      </c>
      <c r="G579" s="22">
        <f t="shared" si="58"/>
        <v>25</v>
      </c>
      <c r="H579" s="22">
        <f t="shared" si="58"/>
        <v>25</v>
      </c>
      <c r="I579" s="22">
        <f t="shared" si="58"/>
        <v>25</v>
      </c>
      <c r="J579" s="22">
        <f t="shared" si="58"/>
        <v>25</v>
      </c>
      <c r="K579" s="22">
        <f t="shared" si="58"/>
        <v>25</v>
      </c>
      <c r="L579" s="22">
        <f t="shared" si="58"/>
        <v>25</v>
      </c>
      <c r="M579" s="22">
        <f t="shared" si="58"/>
        <v>25</v>
      </c>
      <c r="N579" s="22">
        <f t="shared" si="58"/>
        <v>25</v>
      </c>
      <c r="O579" s="22">
        <f t="shared" si="58"/>
        <v>25</v>
      </c>
      <c r="P579" s="22">
        <f t="shared" si="58"/>
        <v>25</v>
      </c>
      <c r="Q579" s="22">
        <f t="shared" si="58"/>
        <v>25</v>
      </c>
      <c r="R579" s="42">
        <f>SUM(Table1[[#This Row],[Oct]:[September]])</f>
        <v>300</v>
      </c>
      <c r="S579" s="38">
        <f t="shared" ref="S579:S642" si="59">R579-D579</f>
        <v>298.95917573515544</v>
      </c>
      <c r="T579" s="37">
        <f>Table1[[#This Row],[Annual Demand]]/365</f>
        <v>0.82191780821917804</v>
      </c>
      <c r="U579" s="37">
        <f>Table1[[#This Row],[Daily Demand]]*Table1[[#This Row],[Lead Time (days)]]</f>
        <v>1.6438356164383561</v>
      </c>
      <c r="V579" s="37">
        <f>T579*AB579*SQRT(Table1[[#This Row],[Lead Time (days)]])</f>
        <v>1.5459485243475752</v>
      </c>
      <c r="W579" s="37">
        <f t="shared" ref="W579:W642" si="60">IF(AB579&gt;1.5,0.95,0.8)</f>
        <v>0.8</v>
      </c>
      <c r="X579" s="37">
        <f>Table1[[#This Row],[Demand during Lead Time]]+NORMSINV(W579)*V579</f>
        <v>2.9449387205399895</v>
      </c>
      <c r="Y579" s="43">
        <f t="shared" ref="Y579:Y642" si="61">IF(S579&gt;0,X579*B579,0)</f>
        <v>109.97599339649589</v>
      </c>
      <c r="Z579" s="27">
        <v>1.5</v>
      </c>
      <c r="AA579" s="22">
        <v>1</v>
      </c>
      <c r="AB579" s="22">
        <v>1.33</v>
      </c>
      <c r="AC579" s="22">
        <v>2</v>
      </c>
    </row>
    <row r="580" spans="1:29" x14ac:dyDescent="0.2">
      <c r="A580" s="25">
        <v>15199.535123332818</v>
      </c>
      <c r="B580" s="26">
        <v>19.811230899999998</v>
      </c>
      <c r="C580" s="26">
        <v>27.613009919549999</v>
      </c>
      <c r="D580" s="26">
        <f>C580/Table1[[#This Row],[Std. Price ($)]]</f>
        <v>1.3938058699598519</v>
      </c>
      <c r="E580" s="22">
        <v>10</v>
      </c>
      <c r="F580" s="22">
        <f t="shared" ref="F580:F643" si="62">$E580+$Z580*$E580</f>
        <v>14</v>
      </c>
      <c r="G580" s="22">
        <f t="shared" si="58"/>
        <v>14</v>
      </c>
      <c r="H580" s="22">
        <f t="shared" si="58"/>
        <v>14</v>
      </c>
      <c r="I580" s="22">
        <f t="shared" si="58"/>
        <v>14</v>
      </c>
      <c r="J580" s="22">
        <f t="shared" si="58"/>
        <v>14</v>
      </c>
      <c r="K580" s="22">
        <f t="shared" si="58"/>
        <v>14</v>
      </c>
      <c r="L580" s="22">
        <f t="shared" si="58"/>
        <v>14</v>
      </c>
      <c r="M580" s="22">
        <f t="shared" si="58"/>
        <v>14</v>
      </c>
      <c r="N580" s="22">
        <f t="shared" si="58"/>
        <v>14</v>
      </c>
      <c r="O580" s="22">
        <f t="shared" si="58"/>
        <v>14</v>
      </c>
      <c r="P580" s="22">
        <f t="shared" si="58"/>
        <v>14</v>
      </c>
      <c r="Q580" s="22">
        <f t="shared" si="58"/>
        <v>14</v>
      </c>
      <c r="R580" s="42">
        <f>SUM(Table1[[#This Row],[Oct]:[September]])</f>
        <v>168</v>
      </c>
      <c r="S580" s="38">
        <f t="shared" si="59"/>
        <v>166.60619413004014</v>
      </c>
      <c r="T580" s="37">
        <f>Table1[[#This Row],[Annual Demand]]/365</f>
        <v>0.46027397260273972</v>
      </c>
      <c r="U580" s="37">
        <f>Table1[[#This Row],[Daily Demand]]*Table1[[#This Row],[Lead Time (days)]]</f>
        <v>5.5232876712328771</v>
      </c>
      <c r="V580" s="37">
        <f>T580*AB580*SQRT(Table1[[#This Row],[Lead Time (days)]])</f>
        <v>0.39860895297475529</v>
      </c>
      <c r="W580" s="37">
        <f t="shared" si="60"/>
        <v>0.8</v>
      </c>
      <c r="X580" s="37">
        <f>Table1[[#This Row],[Demand during Lead Time]]+NORMSINV(W580)*V580</f>
        <v>5.8587654299486989</v>
      </c>
      <c r="Y580" s="43">
        <f t="shared" si="61"/>
        <v>116.06935472165144</v>
      </c>
      <c r="Z580" s="27">
        <v>0.4</v>
      </c>
      <c r="AA580" s="22">
        <v>1</v>
      </c>
      <c r="AB580" s="22">
        <v>0.25</v>
      </c>
      <c r="AC580" s="22">
        <v>12</v>
      </c>
    </row>
    <row r="581" spans="1:29" x14ac:dyDescent="0.2">
      <c r="A581" s="25">
        <v>954.10688455578315</v>
      </c>
      <c r="B581" s="26">
        <v>48.645899999999997</v>
      </c>
      <c r="C581" s="26">
        <v>308.08833253893584</v>
      </c>
      <c r="D581" s="26">
        <f>C581/Table1[[#This Row],[Std. Price ($)]]</f>
        <v>6.3332846661062057</v>
      </c>
      <c r="E581" s="22">
        <v>10</v>
      </c>
      <c r="F581" s="22">
        <f t="shared" si="62"/>
        <v>6</v>
      </c>
      <c r="G581" s="22">
        <f t="shared" si="58"/>
        <v>6</v>
      </c>
      <c r="H581" s="22">
        <f t="shared" si="58"/>
        <v>6</v>
      </c>
      <c r="I581" s="22">
        <f t="shared" si="58"/>
        <v>6</v>
      </c>
      <c r="J581" s="22">
        <f t="shared" si="58"/>
        <v>6</v>
      </c>
      <c r="K581" s="22">
        <f t="shared" si="58"/>
        <v>6</v>
      </c>
      <c r="L581" s="22">
        <f t="shared" si="58"/>
        <v>6</v>
      </c>
      <c r="M581" s="22">
        <f t="shared" si="58"/>
        <v>6</v>
      </c>
      <c r="N581" s="22">
        <f t="shared" si="58"/>
        <v>6</v>
      </c>
      <c r="O581" s="22">
        <f t="shared" si="58"/>
        <v>6</v>
      </c>
      <c r="P581" s="22">
        <f t="shared" si="58"/>
        <v>6</v>
      </c>
      <c r="Q581" s="22">
        <f t="shared" si="58"/>
        <v>6</v>
      </c>
      <c r="R581" s="42">
        <f>SUM(Table1[[#This Row],[Oct]:[September]])</f>
        <v>72</v>
      </c>
      <c r="S581" s="38">
        <f t="shared" si="59"/>
        <v>65.666715333893791</v>
      </c>
      <c r="T581" s="37">
        <f>Table1[[#This Row],[Annual Demand]]/365</f>
        <v>0.19726027397260273</v>
      </c>
      <c r="U581" s="37">
        <f>Table1[[#This Row],[Daily Demand]]*Table1[[#This Row],[Lead Time (days)]]</f>
        <v>2.1698630136986301</v>
      </c>
      <c r="V581" s="37">
        <f>T581*AB581*SQRT(Table1[[#This Row],[Lead Time (days)]])</f>
        <v>0.96173032277045345</v>
      </c>
      <c r="W581" s="37">
        <f t="shared" si="60"/>
        <v>0.8</v>
      </c>
      <c r="X581" s="37">
        <f>Table1[[#This Row],[Demand during Lead Time]]+NORMSINV(W581)*V581</f>
        <v>2.9792756743131767</v>
      </c>
      <c r="Y581" s="43">
        <f t="shared" si="61"/>
        <v>144.92954652507134</v>
      </c>
      <c r="Z581" s="27">
        <v>-0.4</v>
      </c>
      <c r="AA581" s="22">
        <v>0.82</v>
      </c>
      <c r="AB581" s="22">
        <v>1.47</v>
      </c>
      <c r="AC581" s="22">
        <v>11</v>
      </c>
    </row>
    <row r="582" spans="1:29" x14ac:dyDescent="0.2">
      <c r="A582" s="25">
        <v>9530.4011326546315</v>
      </c>
      <c r="B582" s="26">
        <v>48.546999999999997</v>
      </c>
      <c r="C582" s="26">
        <v>372.74819156666672</v>
      </c>
      <c r="D582" s="26">
        <f>C582/Table1[[#This Row],[Std. Price ($)]]</f>
        <v>7.678089100596674</v>
      </c>
      <c r="E582" s="22">
        <v>10</v>
      </c>
      <c r="F582" s="22">
        <f t="shared" si="62"/>
        <v>14</v>
      </c>
      <c r="G582" s="22">
        <f t="shared" si="58"/>
        <v>14</v>
      </c>
      <c r="H582" s="22">
        <f t="shared" si="58"/>
        <v>14</v>
      </c>
      <c r="I582" s="22">
        <f t="shared" si="58"/>
        <v>14</v>
      </c>
      <c r="J582" s="22">
        <f t="shared" si="58"/>
        <v>14</v>
      </c>
      <c r="K582" s="22">
        <f t="shared" si="58"/>
        <v>14</v>
      </c>
      <c r="L582" s="22">
        <f t="shared" si="58"/>
        <v>14</v>
      </c>
      <c r="M582" s="22">
        <f t="shared" si="58"/>
        <v>14</v>
      </c>
      <c r="N582" s="22">
        <f t="shared" si="58"/>
        <v>14</v>
      </c>
      <c r="O582" s="22">
        <f t="shared" si="58"/>
        <v>14</v>
      </c>
      <c r="P582" s="22">
        <f t="shared" si="58"/>
        <v>14</v>
      </c>
      <c r="Q582" s="22">
        <f t="shared" si="58"/>
        <v>14</v>
      </c>
      <c r="R582" s="42">
        <f>SUM(Table1[[#This Row],[Oct]:[September]])</f>
        <v>168</v>
      </c>
      <c r="S582" s="38">
        <f t="shared" si="59"/>
        <v>160.32191089940332</v>
      </c>
      <c r="T582" s="37">
        <f>Table1[[#This Row],[Annual Demand]]/365</f>
        <v>0.46027397260273972</v>
      </c>
      <c r="U582" s="37">
        <f>Table1[[#This Row],[Daily Demand]]*Table1[[#This Row],[Lead Time (days)]]</f>
        <v>5.0630136986301366</v>
      </c>
      <c r="V582" s="37">
        <f>T582*AB582*SQRT(Table1[[#This Row],[Lead Time (days)]])</f>
        <v>2.747800922201296</v>
      </c>
      <c r="W582" s="37">
        <f t="shared" si="60"/>
        <v>0.95</v>
      </c>
      <c r="X582" s="37">
        <f>Table1[[#This Row],[Demand during Lead Time]]+NORMSINV(W582)*V582</f>
        <v>9.5827440116535367</v>
      </c>
      <c r="Y582" s="43">
        <f t="shared" si="61"/>
        <v>465.21347353374421</v>
      </c>
      <c r="Z582" s="27">
        <v>0.4</v>
      </c>
      <c r="AA582" s="22">
        <v>1</v>
      </c>
      <c r="AB582" s="22">
        <v>1.8</v>
      </c>
      <c r="AC582" s="22">
        <v>11</v>
      </c>
    </row>
    <row r="583" spans="1:29" x14ac:dyDescent="0.2">
      <c r="A583" s="25">
        <v>67013.584594343862</v>
      </c>
      <c r="B583" s="26">
        <v>6.3502399999999994</v>
      </c>
      <c r="C583" s="26">
        <v>30.158483343999997</v>
      </c>
      <c r="D583" s="26">
        <f>C583/Table1[[#This Row],[Std. Price ($)]]</f>
        <v>4.7491879588802943</v>
      </c>
      <c r="E583" s="22">
        <v>10</v>
      </c>
      <c r="F583" s="22">
        <f t="shared" si="62"/>
        <v>12</v>
      </c>
      <c r="G583" s="22">
        <f t="shared" si="58"/>
        <v>12</v>
      </c>
      <c r="H583" s="22">
        <f t="shared" si="58"/>
        <v>12</v>
      </c>
      <c r="I583" s="22">
        <f t="shared" si="58"/>
        <v>12</v>
      </c>
      <c r="J583" s="22">
        <f t="shared" si="58"/>
        <v>12</v>
      </c>
      <c r="K583" s="22">
        <f t="shared" si="58"/>
        <v>12</v>
      </c>
      <c r="L583" s="22">
        <f t="shared" si="58"/>
        <v>12</v>
      </c>
      <c r="M583" s="22">
        <f t="shared" si="58"/>
        <v>12</v>
      </c>
      <c r="N583" s="22">
        <f t="shared" si="58"/>
        <v>12</v>
      </c>
      <c r="O583" s="22">
        <f t="shared" si="58"/>
        <v>12</v>
      </c>
      <c r="P583" s="22">
        <f t="shared" si="58"/>
        <v>12</v>
      </c>
      <c r="Q583" s="22">
        <f t="shared" si="58"/>
        <v>12</v>
      </c>
      <c r="R583" s="42">
        <f>SUM(Table1[[#This Row],[Oct]:[September]])</f>
        <v>144</v>
      </c>
      <c r="S583" s="38">
        <f t="shared" si="59"/>
        <v>139.2508120411197</v>
      </c>
      <c r="T583" s="37">
        <f>Table1[[#This Row],[Annual Demand]]/365</f>
        <v>0.39452054794520547</v>
      </c>
      <c r="U583" s="37">
        <f>Table1[[#This Row],[Daily Demand]]*Table1[[#This Row],[Lead Time (days)]]</f>
        <v>2.3671232876712329</v>
      </c>
      <c r="V583" s="37">
        <f>T583*AB583*SQRT(Table1[[#This Row],[Lead Time (days)]])</f>
        <v>1.8361106674670613</v>
      </c>
      <c r="W583" s="37">
        <f t="shared" si="60"/>
        <v>0.95</v>
      </c>
      <c r="X583" s="37">
        <f>Table1[[#This Row],[Demand during Lead Time]]+NORMSINV(W583)*V583</f>
        <v>5.3872565785387163</v>
      </c>
      <c r="Y583" s="43">
        <f t="shared" si="61"/>
        <v>34.210372215299692</v>
      </c>
      <c r="Z583" s="27">
        <v>0.2</v>
      </c>
      <c r="AA583" s="22">
        <v>1</v>
      </c>
      <c r="AB583" s="22">
        <v>1.9</v>
      </c>
      <c r="AC583" s="22">
        <v>6</v>
      </c>
    </row>
    <row r="584" spans="1:29" x14ac:dyDescent="0.2">
      <c r="A584" s="25">
        <v>94992.441706998798</v>
      </c>
      <c r="B584" s="26">
        <v>5.7396399999999987</v>
      </c>
      <c r="C584" s="26">
        <v>33.165357398799998</v>
      </c>
      <c r="D584" s="26">
        <f>C584/Table1[[#This Row],[Std. Price ($)]]</f>
        <v>5.7782992311016033</v>
      </c>
      <c r="E584" s="22">
        <v>10</v>
      </c>
      <c r="F584" s="22">
        <f t="shared" si="62"/>
        <v>22</v>
      </c>
      <c r="G584" s="22">
        <f t="shared" si="58"/>
        <v>22</v>
      </c>
      <c r="H584" s="22">
        <f t="shared" si="58"/>
        <v>22</v>
      </c>
      <c r="I584" s="22">
        <f t="shared" si="58"/>
        <v>22</v>
      </c>
      <c r="J584" s="22">
        <f t="shared" si="58"/>
        <v>22</v>
      </c>
      <c r="K584" s="22">
        <f t="shared" si="58"/>
        <v>22</v>
      </c>
      <c r="L584" s="22">
        <f t="shared" si="58"/>
        <v>22</v>
      </c>
      <c r="M584" s="22">
        <f t="shared" si="58"/>
        <v>22</v>
      </c>
      <c r="N584" s="22">
        <f t="shared" si="58"/>
        <v>22</v>
      </c>
      <c r="O584" s="22">
        <f t="shared" si="58"/>
        <v>22</v>
      </c>
      <c r="P584" s="22">
        <f t="shared" si="58"/>
        <v>22</v>
      </c>
      <c r="Q584" s="22">
        <f t="shared" si="58"/>
        <v>22</v>
      </c>
      <c r="R584" s="42">
        <f>SUM(Table1[[#This Row],[Oct]:[September]])</f>
        <v>264</v>
      </c>
      <c r="S584" s="38">
        <f t="shared" si="59"/>
        <v>258.22170076889842</v>
      </c>
      <c r="T584" s="37">
        <f>Table1[[#This Row],[Annual Demand]]/365</f>
        <v>0.72328767123287674</v>
      </c>
      <c r="U584" s="37">
        <f>Table1[[#This Row],[Daily Demand]]*Table1[[#This Row],[Lead Time (days)]]</f>
        <v>4.3397260273972602</v>
      </c>
      <c r="V584" s="37">
        <f>T584*AB584*SQRT(Table1[[#This Row],[Lead Time (days)]])</f>
        <v>4.1280277550158591</v>
      </c>
      <c r="W584" s="37">
        <f t="shared" si="60"/>
        <v>0.95</v>
      </c>
      <c r="X584" s="37">
        <f>Table1[[#This Row],[Demand during Lead Time]]+NORMSINV(W584)*V584</f>
        <v>11.129727452391435</v>
      </c>
      <c r="Y584" s="43">
        <f t="shared" si="61"/>
        <v>63.880628874843964</v>
      </c>
      <c r="Z584" s="27">
        <v>1.2</v>
      </c>
      <c r="AA584" s="22">
        <v>1</v>
      </c>
      <c r="AB584" s="22">
        <v>2.33</v>
      </c>
      <c r="AC584" s="22">
        <v>6</v>
      </c>
    </row>
    <row r="585" spans="1:29" x14ac:dyDescent="0.2">
      <c r="A585" s="25">
        <v>48155.264899948124</v>
      </c>
      <c r="B585" s="26">
        <v>10.6980646</v>
      </c>
      <c r="C585" s="26">
        <v>56.817454500398192</v>
      </c>
      <c r="D585" s="26">
        <f>C585/Table1[[#This Row],[Std. Price ($)]]</f>
        <v>5.3110031229759249</v>
      </c>
      <c r="E585" s="22">
        <v>18</v>
      </c>
      <c r="F585" s="22">
        <f t="shared" si="62"/>
        <v>45</v>
      </c>
      <c r="G585" s="22">
        <f t="shared" si="58"/>
        <v>45</v>
      </c>
      <c r="H585" s="22">
        <f t="shared" si="58"/>
        <v>45</v>
      </c>
      <c r="I585" s="22">
        <f t="shared" si="58"/>
        <v>45</v>
      </c>
      <c r="J585" s="22">
        <f t="shared" si="58"/>
        <v>45</v>
      </c>
      <c r="K585" s="22">
        <f t="shared" si="58"/>
        <v>45</v>
      </c>
      <c r="L585" s="22">
        <f t="shared" si="58"/>
        <v>45</v>
      </c>
      <c r="M585" s="22">
        <f t="shared" si="58"/>
        <v>45</v>
      </c>
      <c r="N585" s="22">
        <f t="shared" si="58"/>
        <v>45</v>
      </c>
      <c r="O585" s="22">
        <f t="shared" si="58"/>
        <v>45</v>
      </c>
      <c r="P585" s="22">
        <f t="shared" si="58"/>
        <v>45</v>
      </c>
      <c r="Q585" s="22">
        <f t="shared" si="58"/>
        <v>45</v>
      </c>
      <c r="R585" s="42">
        <f>SUM(Table1[[#This Row],[Oct]:[September]])</f>
        <v>540</v>
      </c>
      <c r="S585" s="38">
        <f t="shared" si="59"/>
        <v>534.68899687702412</v>
      </c>
      <c r="T585" s="37">
        <f>Table1[[#This Row],[Annual Demand]]/365</f>
        <v>1.4794520547945205</v>
      </c>
      <c r="U585" s="37">
        <f>Table1[[#This Row],[Daily Demand]]*Table1[[#This Row],[Lead Time (days)]]</f>
        <v>23.671232876712327</v>
      </c>
      <c r="V585" s="37">
        <f>T585*AB585*SQRT(Table1[[#This Row],[Lead Time (days)]])</f>
        <v>1.4794520547945205</v>
      </c>
      <c r="W585" s="37">
        <f t="shared" si="60"/>
        <v>0.8</v>
      </c>
      <c r="X585" s="37">
        <f>Table1[[#This Row],[Demand during Lead Time]]+NORMSINV(W585)*V585</f>
        <v>24.916371140080475</v>
      </c>
      <c r="Y585" s="43">
        <f t="shared" si="61"/>
        <v>266.55694805415658</v>
      </c>
      <c r="Z585" s="27">
        <v>1.5</v>
      </c>
      <c r="AA585" s="22">
        <v>0.71</v>
      </c>
      <c r="AB585" s="22">
        <v>0.25</v>
      </c>
      <c r="AC585" s="22">
        <v>16</v>
      </c>
    </row>
    <row r="586" spans="1:29" x14ac:dyDescent="0.2">
      <c r="A586" s="25">
        <v>80696.935230738367</v>
      </c>
      <c r="B586" s="26">
        <v>26.501999509999997</v>
      </c>
      <c r="C586" s="26">
        <v>438.20190671856642</v>
      </c>
      <c r="D586" s="26">
        <f>C586/Table1[[#This Row],[Std. Price ($)]]</f>
        <v>16.534673414102951</v>
      </c>
      <c r="E586" s="22">
        <v>10</v>
      </c>
      <c r="F586" s="22">
        <f t="shared" si="62"/>
        <v>9</v>
      </c>
      <c r="G586" s="22">
        <f t="shared" si="58"/>
        <v>9</v>
      </c>
      <c r="H586" s="22">
        <f t="shared" si="58"/>
        <v>9</v>
      </c>
      <c r="I586" s="22">
        <f t="shared" si="58"/>
        <v>9</v>
      </c>
      <c r="J586" s="22">
        <f t="shared" si="58"/>
        <v>9</v>
      </c>
      <c r="K586" s="22">
        <f t="shared" si="58"/>
        <v>9</v>
      </c>
      <c r="L586" s="22">
        <f t="shared" si="58"/>
        <v>9</v>
      </c>
      <c r="M586" s="22">
        <f t="shared" si="58"/>
        <v>9</v>
      </c>
      <c r="N586" s="22">
        <f t="shared" si="58"/>
        <v>9</v>
      </c>
      <c r="O586" s="22">
        <f t="shared" si="58"/>
        <v>9</v>
      </c>
      <c r="P586" s="22">
        <f t="shared" si="58"/>
        <v>9</v>
      </c>
      <c r="Q586" s="22">
        <f t="shared" si="58"/>
        <v>9</v>
      </c>
      <c r="R586" s="42">
        <f>SUM(Table1[[#This Row],[Oct]:[September]])</f>
        <v>108</v>
      </c>
      <c r="S586" s="38">
        <f t="shared" si="59"/>
        <v>91.465326585897046</v>
      </c>
      <c r="T586" s="37">
        <f>Table1[[#This Row],[Annual Demand]]/365</f>
        <v>0.29589041095890412</v>
      </c>
      <c r="U586" s="37">
        <f>Table1[[#This Row],[Daily Demand]]*Table1[[#This Row],[Lead Time (days)]]</f>
        <v>7.6931506849315072</v>
      </c>
      <c r="V586" s="37">
        <f>T586*AB586*SQRT(Table1[[#This Row],[Lead Time (days)]])</f>
        <v>2.4441765865703937</v>
      </c>
      <c r="W586" s="37">
        <f t="shared" si="60"/>
        <v>0.95</v>
      </c>
      <c r="X586" s="37">
        <f>Table1[[#This Row],[Demand during Lead Time]]+NORMSINV(W586)*V586</f>
        <v>11.713463408261687</v>
      </c>
      <c r="Y586" s="43">
        <f t="shared" si="61"/>
        <v>310.43020150615411</v>
      </c>
      <c r="Z586" s="27">
        <v>-0.1</v>
      </c>
      <c r="AA586" s="22">
        <v>1</v>
      </c>
      <c r="AB586" s="22">
        <v>1.62</v>
      </c>
      <c r="AC586" s="22">
        <v>26</v>
      </c>
    </row>
    <row r="587" spans="1:29" x14ac:dyDescent="0.2">
      <c r="A587" s="25">
        <v>22667.036779542781</v>
      </c>
      <c r="B587" s="26">
        <v>11.88673854</v>
      </c>
      <c r="C587" s="26">
        <v>516.81480531000318</v>
      </c>
      <c r="D587" s="26">
        <f>C587/Table1[[#This Row],[Std. Price ($)]]</f>
        <v>43.478268119625284</v>
      </c>
      <c r="E587" s="22">
        <v>42</v>
      </c>
      <c r="F587" s="22">
        <f t="shared" si="62"/>
        <v>50.4</v>
      </c>
      <c r="G587" s="22">
        <f t="shared" si="58"/>
        <v>50.4</v>
      </c>
      <c r="H587" s="22">
        <f t="shared" si="58"/>
        <v>50.4</v>
      </c>
      <c r="I587" s="22">
        <f t="shared" si="58"/>
        <v>50.4</v>
      </c>
      <c r="J587" s="22">
        <f t="shared" si="58"/>
        <v>50.4</v>
      </c>
      <c r="K587" s="22">
        <f t="shared" si="58"/>
        <v>50.4</v>
      </c>
      <c r="L587" s="22">
        <f t="shared" si="58"/>
        <v>50.4</v>
      </c>
      <c r="M587" s="22">
        <f t="shared" si="58"/>
        <v>50.4</v>
      </c>
      <c r="N587" s="22">
        <f t="shared" si="58"/>
        <v>50.4</v>
      </c>
      <c r="O587" s="22">
        <f t="shared" si="58"/>
        <v>50.4</v>
      </c>
      <c r="P587" s="22">
        <f t="shared" si="58"/>
        <v>50.4</v>
      </c>
      <c r="Q587" s="22">
        <f t="shared" si="58"/>
        <v>50.4</v>
      </c>
      <c r="R587" s="42">
        <f>SUM(Table1[[#This Row],[Oct]:[September]])</f>
        <v>604.79999999999984</v>
      </c>
      <c r="S587" s="38">
        <f t="shared" si="59"/>
        <v>561.3217318803745</v>
      </c>
      <c r="T587" s="37">
        <f>Table1[[#This Row],[Annual Demand]]/365</f>
        <v>1.6569863013698625</v>
      </c>
      <c r="U587" s="37">
        <f>Table1[[#This Row],[Daily Demand]]*Table1[[#This Row],[Lead Time (days)]]</f>
        <v>26.511780821917799</v>
      </c>
      <c r="V587" s="37">
        <f>T587*AB587*SQRT(Table1[[#This Row],[Lead Time (days)]])</f>
        <v>10.604712328767121</v>
      </c>
      <c r="W587" s="37">
        <f t="shared" si="60"/>
        <v>0.95</v>
      </c>
      <c r="X587" s="37">
        <f>Table1[[#This Row],[Demand during Lead Time]]+NORMSINV(W587)*V587</f>
        <v>43.954980358667385</v>
      </c>
      <c r="Y587" s="43">
        <f t="shared" si="61"/>
        <v>522.48135905431457</v>
      </c>
      <c r="Z587" s="27">
        <v>0.2</v>
      </c>
      <c r="AA587" s="22">
        <v>1</v>
      </c>
      <c r="AB587" s="22">
        <v>1.6</v>
      </c>
      <c r="AC587" s="22">
        <v>16</v>
      </c>
    </row>
    <row r="588" spans="1:29" x14ac:dyDescent="0.2">
      <c r="A588" s="25">
        <v>43279.226208146494</v>
      </c>
      <c r="B588" s="26">
        <v>84.995840779999995</v>
      </c>
      <c r="C588" s="26">
        <v>983.08464980822271</v>
      </c>
      <c r="D588" s="26">
        <f>C588/Table1[[#This Row],[Std. Price ($)]]</f>
        <v>11.566267723061905</v>
      </c>
      <c r="E588" s="22">
        <v>10</v>
      </c>
      <c r="F588" s="22">
        <f t="shared" si="62"/>
        <v>6</v>
      </c>
      <c r="G588" s="22">
        <f t="shared" si="58"/>
        <v>6</v>
      </c>
      <c r="H588" s="22">
        <f t="shared" si="58"/>
        <v>6</v>
      </c>
      <c r="I588" s="22">
        <f t="shared" si="58"/>
        <v>6</v>
      </c>
      <c r="J588" s="22">
        <f t="shared" si="58"/>
        <v>6</v>
      </c>
      <c r="K588" s="22">
        <f t="shared" si="58"/>
        <v>6</v>
      </c>
      <c r="L588" s="22">
        <f t="shared" si="58"/>
        <v>6</v>
      </c>
      <c r="M588" s="22">
        <f t="shared" si="58"/>
        <v>6</v>
      </c>
      <c r="N588" s="22">
        <f t="shared" si="58"/>
        <v>6</v>
      </c>
      <c r="O588" s="22">
        <f t="shared" si="58"/>
        <v>6</v>
      </c>
      <c r="P588" s="22">
        <f t="shared" si="58"/>
        <v>6</v>
      </c>
      <c r="Q588" s="22">
        <f t="shared" si="58"/>
        <v>6</v>
      </c>
      <c r="R588" s="42">
        <f>SUM(Table1[[#This Row],[Oct]:[September]])</f>
        <v>72</v>
      </c>
      <c r="S588" s="38">
        <f t="shared" si="59"/>
        <v>60.433732276938095</v>
      </c>
      <c r="T588" s="37">
        <f>Table1[[#This Row],[Annual Demand]]/365</f>
        <v>0.19726027397260273</v>
      </c>
      <c r="U588" s="37">
        <f>Table1[[#This Row],[Daily Demand]]*Table1[[#This Row],[Lead Time (days)]]</f>
        <v>5.1287671232876715</v>
      </c>
      <c r="V588" s="37">
        <f>T588*AB588*SQRT(Table1[[#This Row],[Lead Time (days)]])</f>
        <v>0.97565896665567131</v>
      </c>
      <c r="W588" s="37">
        <f t="shared" si="60"/>
        <v>0.8</v>
      </c>
      <c r="X588" s="37">
        <f>Table1[[#This Row],[Demand during Lead Time]]+NORMSINV(W588)*V588</f>
        <v>5.9499024263508931</v>
      </c>
      <c r="Y588" s="43">
        <f t="shared" si="61"/>
        <v>505.71695928665616</v>
      </c>
      <c r="Z588" s="27">
        <v>-0.4</v>
      </c>
      <c r="AA588" s="22">
        <v>1</v>
      </c>
      <c r="AB588" s="22">
        <v>0.97</v>
      </c>
      <c r="AC588" s="22">
        <v>26</v>
      </c>
    </row>
    <row r="589" spans="1:29" x14ac:dyDescent="0.2">
      <c r="A589" s="25">
        <v>79135.885163130661</v>
      </c>
      <c r="B589" s="26">
        <v>25.0986786</v>
      </c>
      <c r="C589" s="26">
        <v>306.50301626061338</v>
      </c>
      <c r="D589" s="26">
        <f>C589/Table1[[#This Row],[Std. Price ($)]]</f>
        <v>12.211918449786969</v>
      </c>
      <c r="E589" s="22">
        <v>10</v>
      </c>
      <c r="F589" s="22">
        <f t="shared" si="62"/>
        <v>3</v>
      </c>
      <c r="G589" s="22">
        <f t="shared" si="58"/>
        <v>3</v>
      </c>
      <c r="H589" s="22">
        <f t="shared" si="58"/>
        <v>3</v>
      </c>
      <c r="I589" s="22">
        <f t="shared" si="58"/>
        <v>3</v>
      </c>
      <c r="J589" s="22">
        <f t="shared" si="58"/>
        <v>3</v>
      </c>
      <c r="K589" s="22">
        <f t="shared" si="58"/>
        <v>3</v>
      </c>
      <c r="L589" s="22">
        <f t="shared" si="58"/>
        <v>3</v>
      </c>
      <c r="M589" s="22">
        <f t="shared" si="58"/>
        <v>3</v>
      </c>
      <c r="N589" s="22">
        <f t="shared" si="58"/>
        <v>3</v>
      </c>
      <c r="O589" s="22">
        <f t="shared" si="58"/>
        <v>3</v>
      </c>
      <c r="P589" s="22">
        <f t="shared" si="58"/>
        <v>3</v>
      </c>
      <c r="Q589" s="22">
        <f t="shared" si="58"/>
        <v>3</v>
      </c>
      <c r="R589" s="42">
        <f>SUM(Table1[[#This Row],[Oct]:[September]])</f>
        <v>36</v>
      </c>
      <c r="S589" s="38">
        <f t="shared" si="59"/>
        <v>23.788081550213029</v>
      </c>
      <c r="T589" s="37">
        <f>Table1[[#This Row],[Annual Demand]]/365</f>
        <v>9.8630136986301367E-2</v>
      </c>
      <c r="U589" s="37">
        <f>Table1[[#This Row],[Daily Demand]]*Table1[[#This Row],[Lead Time (days)]]</f>
        <v>1.5780821917808219</v>
      </c>
      <c r="V589" s="37">
        <f>T589*AB589*SQRT(Table1[[#This Row],[Lead Time (days)]])</f>
        <v>0.76931506849315068</v>
      </c>
      <c r="W589" s="37">
        <f t="shared" si="60"/>
        <v>0.95</v>
      </c>
      <c r="X589" s="37">
        <f>Table1[[#This Row],[Demand during Lead Time]]+NORMSINV(W589)*V589</f>
        <v>2.8434928724602004</v>
      </c>
      <c r="Y589" s="43">
        <f t="shared" si="61"/>
        <v>71.367913707269366</v>
      </c>
      <c r="Z589" s="27">
        <v>-0.7</v>
      </c>
      <c r="AA589" s="22">
        <v>1</v>
      </c>
      <c r="AB589" s="22">
        <v>1.95</v>
      </c>
      <c r="AC589" s="22">
        <v>16</v>
      </c>
    </row>
    <row r="590" spans="1:29" x14ac:dyDescent="0.2">
      <c r="A590" s="25">
        <v>88599.522753601414</v>
      </c>
      <c r="B590" s="26">
        <v>1943.1427900299998</v>
      </c>
      <c r="C590" s="26">
        <v>33956.073810097638</v>
      </c>
      <c r="D590" s="26">
        <f>C590/Table1[[#This Row],[Std. Price ($)]]</f>
        <v>17.474821708585502</v>
      </c>
      <c r="E590" s="22">
        <v>10</v>
      </c>
      <c r="F590" s="22">
        <f t="shared" si="62"/>
        <v>16</v>
      </c>
      <c r="G590" s="22">
        <f t="shared" si="58"/>
        <v>16</v>
      </c>
      <c r="H590" s="22">
        <f t="shared" si="58"/>
        <v>16</v>
      </c>
      <c r="I590" s="22">
        <f t="shared" si="58"/>
        <v>16</v>
      </c>
      <c r="J590" s="22">
        <f t="shared" si="58"/>
        <v>16</v>
      </c>
      <c r="K590" s="22">
        <f t="shared" si="58"/>
        <v>16</v>
      </c>
      <c r="L590" s="22">
        <f t="shared" si="58"/>
        <v>16</v>
      </c>
      <c r="M590" s="22">
        <f t="shared" si="58"/>
        <v>16</v>
      </c>
      <c r="N590" s="22">
        <f t="shared" si="58"/>
        <v>16</v>
      </c>
      <c r="O590" s="22">
        <f t="shared" si="58"/>
        <v>16</v>
      </c>
      <c r="P590" s="22">
        <f t="shared" si="58"/>
        <v>16</v>
      </c>
      <c r="Q590" s="22">
        <f t="shared" si="58"/>
        <v>16</v>
      </c>
      <c r="R590" s="42">
        <f>SUM(Table1[[#This Row],[Oct]:[September]])</f>
        <v>192</v>
      </c>
      <c r="S590" s="38">
        <f t="shared" si="59"/>
        <v>174.52517829141451</v>
      </c>
      <c r="T590" s="37">
        <f>Table1[[#This Row],[Annual Demand]]/365</f>
        <v>0.52602739726027392</v>
      </c>
      <c r="U590" s="37">
        <f>Table1[[#This Row],[Daily Demand]]*Table1[[#This Row],[Lead Time (days)]]</f>
        <v>17.884931506849313</v>
      </c>
      <c r="V590" s="37">
        <f>T590*AB590*SQRT(Table1[[#This Row],[Lead Time (days)]])</f>
        <v>4.0794297968977968</v>
      </c>
      <c r="W590" s="37">
        <f t="shared" si="60"/>
        <v>0.8</v>
      </c>
      <c r="X590" s="37">
        <f>Table1[[#This Row],[Demand during Lead Time]]+NORMSINV(W590)*V590</f>
        <v>21.318266244788543</v>
      </c>
      <c r="Y590" s="43">
        <f t="shared" si="61"/>
        <v>41424.435349500774</v>
      </c>
      <c r="Z590" s="27">
        <v>0.6</v>
      </c>
      <c r="AA590" s="22">
        <v>0.83</v>
      </c>
      <c r="AB590" s="22">
        <v>1.33</v>
      </c>
      <c r="AC590" s="22">
        <v>34</v>
      </c>
    </row>
    <row r="591" spans="1:29" x14ac:dyDescent="0.2">
      <c r="A591" s="25">
        <v>21917.138293240358</v>
      </c>
      <c r="B591" s="26">
        <v>58.91</v>
      </c>
      <c r="C591" s="26">
        <v>119.71912424999999</v>
      </c>
      <c r="D591" s="26">
        <f>C591/Table1[[#This Row],[Std. Price ($)]]</f>
        <v>2.0322377227974875</v>
      </c>
      <c r="E591" s="22">
        <v>18</v>
      </c>
      <c r="F591" s="22">
        <f t="shared" si="62"/>
        <v>21.6</v>
      </c>
      <c r="G591" s="22">
        <f t="shared" si="58"/>
        <v>21.6</v>
      </c>
      <c r="H591" s="22">
        <f t="shared" si="58"/>
        <v>21.6</v>
      </c>
      <c r="I591" s="22">
        <f t="shared" si="58"/>
        <v>21.6</v>
      </c>
      <c r="J591" s="22">
        <f t="shared" si="58"/>
        <v>21.6</v>
      </c>
      <c r="K591" s="22">
        <f t="shared" si="58"/>
        <v>21.6</v>
      </c>
      <c r="L591" s="22">
        <f t="shared" si="58"/>
        <v>21.6</v>
      </c>
      <c r="M591" s="22">
        <f t="shared" si="58"/>
        <v>21.6</v>
      </c>
      <c r="N591" s="22">
        <f t="shared" si="58"/>
        <v>21.6</v>
      </c>
      <c r="O591" s="22">
        <f t="shared" si="58"/>
        <v>21.6</v>
      </c>
      <c r="P591" s="22">
        <f t="shared" si="58"/>
        <v>21.6</v>
      </c>
      <c r="Q591" s="22">
        <f t="shared" si="58"/>
        <v>21.6</v>
      </c>
      <c r="R591" s="42">
        <f>SUM(Table1[[#This Row],[Oct]:[September]])</f>
        <v>259.2</v>
      </c>
      <c r="S591" s="38">
        <f t="shared" si="59"/>
        <v>257.16776227720248</v>
      </c>
      <c r="T591" s="37">
        <f>Table1[[#This Row],[Annual Demand]]/365</f>
        <v>0.71013698630136979</v>
      </c>
      <c r="U591" s="37">
        <f>Table1[[#This Row],[Daily Demand]]*Table1[[#This Row],[Lead Time (days)]]</f>
        <v>7.8115068493150677</v>
      </c>
      <c r="V591" s="37">
        <f>T591*AB591*SQRT(Table1[[#This Row],[Lead Time (days)]])</f>
        <v>0.588814483328849</v>
      </c>
      <c r="W591" s="37">
        <f t="shared" si="60"/>
        <v>0.8</v>
      </c>
      <c r="X591" s="37">
        <f>Table1[[#This Row],[Demand during Lead Time]]+NORMSINV(W591)*V591</f>
        <v>8.3070656211198912</v>
      </c>
      <c r="Y591" s="43">
        <f t="shared" si="61"/>
        <v>489.36923574017277</v>
      </c>
      <c r="Z591" s="27">
        <v>0.2</v>
      </c>
      <c r="AA591" s="22">
        <v>1</v>
      </c>
      <c r="AB591" s="22">
        <v>0.25</v>
      </c>
      <c r="AC591" s="22">
        <v>11</v>
      </c>
    </row>
    <row r="592" spans="1:29" x14ac:dyDescent="0.2">
      <c r="A592" s="25">
        <v>43831.074337080419</v>
      </c>
      <c r="B592" s="26">
        <v>13.311079999999999</v>
      </c>
      <c r="C592" s="26">
        <v>63.871723511183262</v>
      </c>
      <c r="D592" s="26">
        <f>C592/Table1[[#This Row],[Std. Price ($)]]</f>
        <v>4.7983877725310995</v>
      </c>
      <c r="E592" s="22">
        <v>10</v>
      </c>
      <c r="F592" s="22">
        <f t="shared" si="62"/>
        <v>4</v>
      </c>
      <c r="G592" s="22">
        <f t="shared" si="58"/>
        <v>4</v>
      </c>
      <c r="H592" s="22">
        <f t="shared" si="58"/>
        <v>4</v>
      </c>
      <c r="I592" s="22">
        <f t="shared" si="58"/>
        <v>4</v>
      </c>
      <c r="J592" s="22">
        <f t="shared" si="58"/>
        <v>4</v>
      </c>
      <c r="K592" s="22">
        <f t="shared" si="58"/>
        <v>4</v>
      </c>
      <c r="L592" s="22">
        <f t="shared" si="58"/>
        <v>4</v>
      </c>
      <c r="M592" s="22">
        <f t="shared" si="58"/>
        <v>4</v>
      </c>
      <c r="N592" s="22">
        <f t="shared" si="58"/>
        <v>4</v>
      </c>
      <c r="O592" s="22">
        <f t="shared" si="58"/>
        <v>4</v>
      </c>
      <c r="P592" s="22">
        <f t="shared" si="58"/>
        <v>4</v>
      </c>
      <c r="Q592" s="22">
        <f t="shared" si="58"/>
        <v>4</v>
      </c>
      <c r="R592" s="42">
        <f>SUM(Table1[[#This Row],[Oct]:[September]])</f>
        <v>48</v>
      </c>
      <c r="S592" s="38">
        <f t="shared" si="59"/>
        <v>43.2016122274689</v>
      </c>
      <c r="T592" s="37">
        <f>Table1[[#This Row],[Annual Demand]]/365</f>
        <v>0.13150684931506848</v>
      </c>
      <c r="U592" s="37">
        <f>Table1[[#This Row],[Daily Demand]]*Table1[[#This Row],[Lead Time (days)]]</f>
        <v>0.78904109589041083</v>
      </c>
      <c r="V592" s="37">
        <f>T592*AB592*SQRT(Table1[[#This Row],[Lead Time (days)]])</f>
        <v>0.6442493570059864</v>
      </c>
      <c r="W592" s="37">
        <f t="shared" si="60"/>
        <v>0.95</v>
      </c>
      <c r="X592" s="37">
        <f>Table1[[#This Row],[Demand during Lead Time]]+NORMSINV(W592)*V592</f>
        <v>1.848736987422861</v>
      </c>
      <c r="Y592" s="43">
        <f t="shared" si="61"/>
        <v>24.608685938544692</v>
      </c>
      <c r="Z592" s="27">
        <v>-0.6</v>
      </c>
      <c r="AA592" s="22">
        <v>0.82</v>
      </c>
      <c r="AB592" s="22">
        <v>2</v>
      </c>
      <c r="AC592" s="22">
        <v>6</v>
      </c>
    </row>
    <row r="593" spans="1:29" x14ac:dyDescent="0.2">
      <c r="A593" s="25">
        <v>45570.452611245346</v>
      </c>
      <c r="B593" s="26">
        <v>6.3502399999999994</v>
      </c>
      <c r="C593" s="26">
        <v>600</v>
      </c>
      <c r="D593" s="26">
        <f>C593/Table1[[#This Row],[Std. Price ($)]]</f>
        <v>94.484617904205209</v>
      </c>
      <c r="E593" s="22">
        <v>10</v>
      </c>
      <c r="F593" s="22">
        <f t="shared" si="62"/>
        <v>3</v>
      </c>
      <c r="G593" s="22">
        <f t="shared" si="58"/>
        <v>3</v>
      </c>
      <c r="H593" s="22">
        <f t="shared" si="58"/>
        <v>3</v>
      </c>
      <c r="I593" s="22">
        <f t="shared" si="58"/>
        <v>3</v>
      </c>
      <c r="J593" s="22">
        <f t="shared" si="58"/>
        <v>3</v>
      </c>
      <c r="K593" s="22">
        <f t="shared" si="58"/>
        <v>3</v>
      </c>
      <c r="L593" s="22">
        <f t="shared" si="58"/>
        <v>3</v>
      </c>
      <c r="M593" s="22">
        <f t="shared" si="58"/>
        <v>3</v>
      </c>
      <c r="N593" s="22">
        <f t="shared" si="58"/>
        <v>3</v>
      </c>
      <c r="O593" s="22">
        <f t="shared" si="58"/>
        <v>3</v>
      </c>
      <c r="P593" s="22">
        <f t="shared" si="58"/>
        <v>3</v>
      </c>
      <c r="Q593" s="22">
        <f t="shared" si="58"/>
        <v>3</v>
      </c>
      <c r="R593" s="42">
        <f>SUM(Table1[[#This Row],[Oct]:[September]])</f>
        <v>36</v>
      </c>
      <c r="S593" s="38">
        <f t="shared" si="59"/>
        <v>-58.484617904205209</v>
      </c>
      <c r="T593" s="37">
        <f>Table1[[#This Row],[Annual Demand]]/365</f>
        <v>9.8630136986301367E-2</v>
      </c>
      <c r="U593" s="37">
        <f>Table1[[#This Row],[Daily Demand]]*Table1[[#This Row],[Lead Time (days)]]</f>
        <v>0.59178082191780823</v>
      </c>
      <c r="V593" s="37">
        <f>T593*AB593*SQRT(Table1[[#This Row],[Lead Time (days)]])</f>
        <v>6.0398377219311232E-2</v>
      </c>
      <c r="W593" s="37">
        <f t="shared" si="60"/>
        <v>0.8</v>
      </c>
      <c r="X593" s="37">
        <f>Table1[[#This Row],[Demand during Lead Time]]+NORMSINV(W593)*V593</f>
        <v>0.6426133786589272</v>
      </c>
      <c r="Y593" s="43">
        <f t="shared" si="61"/>
        <v>0</v>
      </c>
      <c r="Z593" s="27">
        <v>-0.7</v>
      </c>
      <c r="AA593" s="22">
        <v>1</v>
      </c>
      <c r="AB593" s="22">
        <v>0.25</v>
      </c>
      <c r="AC593" s="22">
        <v>6</v>
      </c>
    </row>
    <row r="594" spans="1:29" x14ac:dyDescent="0.2">
      <c r="A594" s="25">
        <v>30363.577030460874</v>
      </c>
      <c r="B594" s="26">
        <v>16.48294404</v>
      </c>
      <c r="C594" s="26">
        <v>21.746134416596373</v>
      </c>
      <c r="D594" s="26">
        <f>C594/Table1[[#This Row],[Std. Price ($)]]</f>
        <v>1.3193113052998251</v>
      </c>
      <c r="E594" s="22">
        <v>18</v>
      </c>
      <c r="F594" s="22">
        <f t="shared" si="62"/>
        <v>45</v>
      </c>
      <c r="G594" s="22">
        <f t="shared" si="58"/>
        <v>45</v>
      </c>
      <c r="H594" s="22">
        <f t="shared" si="58"/>
        <v>45</v>
      </c>
      <c r="I594" s="22">
        <f t="shared" si="58"/>
        <v>45</v>
      </c>
      <c r="J594" s="22">
        <f t="shared" si="58"/>
        <v>45</v>
      </c>
      <c r="K594" s="22">
        <f t="shared" si="58"/>
        <v>45</v>
      </c>
      <c r="L594" s="22">
        <f t="shared" si="58"/>
        <v>45</v>
      </c>
      <c r="M594" s="22">
        <f t="shared" si="58"/>
        <v>45</v>
      </c>
      <c r="N594" s="22">
        <f t="shared" si="58"/>
        <v>45</v>
      </c>
      <c r="O594" s="22">
        <f t="shared" si="58"/>
        <v>45</v>
      </c>
      <c r="P594" s="22">
        <f t="shared" si="58"/>
        <v>45</v>
      </c>
      <c r="Q594" s="22">
        <f t="shared" si="58"/>
        <v>45</v>
      </c>
      <c r="R594" s="42">
        <f>SUM(Table1[[#This Row],[Oct]:[September]])</f>
        <v>540</v>
      </c>
      <c r="S594" s="38">
        <f t="shared" si="59"/>
        <v>538.68068869470017</v>
      </c>
      <c r="T594" s="37">
        <f>Table1[[#This Row],[Annual Demand]]/365</f>
        <v>1.4794520547945205</v>
      </c>
      <c r="U594" s="37">
        <f>Table1[[#This Row],[Daily Demand]]*Table1[[#This Row],[Lead Time (days)]]</f>
        <v>8.8767123287671232</v>
      </c>
      <c r="V594" s="37">
        <f>T594*AB594*SQRT(Table1[[#This Row],[Lead Time (days)]])</f>
        <v>0.90597565828966853</v>
      </c>
      <c r="W594" s="37">
        <f t="shared" si="60"/>
        <v>0.8</v>
      </c>
      <c r="X594" s="37">
        <f>Table1[[#This Row],[Demand during Lead Time]]+NORMSINV(W594)*V594</f>
        <v>9.6392006798839081</v>
      </c>
      <c r="Y594" s="43">
        <f t="shared" si="61"/>
        <v>158.8824053968564</v>
      </c>
      <c r="Z594" s="27">
        <v>1.5</v>
      </c>
      <c r="AA594" s="22">
        <v>0.95</v>
      </c>
      <c r="AB594" s="22">
        <v>0.25</v>
      </c>
      <c r="AC594" s="22">
        <v>6</v>
      </c>
    </row>
    <row r="595" spans="1:29" x14ac:dyDescent="0.2">
      <c r="A595" s="25">
        <v>50888.714638491161</v>
      </c>
      <c r="B595" s="26">
        <v>12.396170289999999</v>
      </c>
      <c r="C595" s="26">
        <v>17.180457973519502</v>
      </c>
      <c r="D595" s="26">
        <f>C595/Table1[[#This Row],[Std. Price ($)]]</f>
        <v>1.3859488512657003</v>
      </c>
      <c r="E595" s="22">
        <v>18</v>
      </c>
      <c r="F595" s="22">
        <f t="shared" si="62"/>
        <v>21.6</v>
      </c>
      <c r="G595" s="22">
        <f t="shared" si="58"/>
        <v>21.6</v>
      </c>
      <c r="H595" s="22">
        <f t="shared" si="58"/>
        <v>21.6</v>
      </c>
      <c r="I595" s="22">
        <f t="shared" si="58"/>
        <v>21.6</v>
      </c>
      <c r="J595" s="22">
        <f t="shared" si="58"/>
        <v>21.6</v>
      </c>
      <c r="K595" s="22">
        <f t="shared" si="58"/>
        <v>21.6</v>
      </c>
      <c r="L595" s="22">
        <f t="shared" si="58"/>
        <v>21.6</v>
      </c>
      <c r="M595" s="22">
        <f t="shared" si="58"/>
        <v>21.6</v>
      </c>
      <c r="N595" s="22">
        <f t="shared" si="58"/>
        <v>21.6</v>
      </c>
      <c r="O595" s="22">
        <f t="shared" si="58"/>
        <v>21.6</v>
      </c>
      <c r="P595" s="22">
        <f t="shared" si="58"/>
        <v>21.6</v>
      </c>
      <c r="Q595" s="22">
        <f t="shared" si="58"/>
        <v>21.6</v>
      </c>
      <c r="R595" s="42">
        <f>SUM(Table1[[#This Row],[Oct]:[September]])</f>
        <v>259.2</v>
      </c>
      <c r="S595" s="38">
        <f t="shared" si="59"/>
        <v>257.81405114873428</v>
      </c>
      <c r="T595" s="37">
        <f>Table1[[#This Row],[Annual Demand]]/365</f>
        <v>0.71013698630136979</v>
      </c>
      <c r="U595" s="37">
        <f>Table1[[#This Row],[Daily Demand]]*Table1[[#This Row],[Lead Time (days)]]</f>
        <v>4.2608219178082187</v>
      </c>
      <c r="V595" s="37">
        <f>T595*AB595*SQRT(Table1[[#This Row],[Lead Time (days)]])</f>
        <v>0.43486831597904085</v>
      </c>
      <c r="W595" s="37">
        <f t="shared" si="60"/>
        <v>0.8</v>
      </c>
      <c r="X595" s="37">
        <f>Table1[[#This Row],[Demand during Lead Time]]+NORMSINV(W595)*V595</f>
        <v>4.626816326344275</v>
      </c>
      <c r="Y595" s="43">
        <f t="shared" si="61"/>
        <v>57.35480308191584</v>
      </c>
      <c r="Z595" s="27">
        <v>0.2</v>
      </c>
      <c r="AA595" s="22">
        <v>1</v>
      </c>
      <c r="AB595" s="22">
        <v>0.25</v>
      </c>
      <c r="AC595" s="22">
        <v>6</v>
      </c>
    </row>
    <row r="596" spans="1:29" x14ac:dyDescent="0.2">
      <c r="A596" s="25">
        <v>47556.587013349817</v>
      </c>
      <c r="B596" s="26">
        <v>119.58268652999999</v>
      </c>
      <c r="C596" s="26">
        <v>308.31731269350911</v>
      </c>
      <c r="D596" s="26">
        <f>C596/Table1[[#This Row],[Std. Price ($)]]</f>
        <v>2.5782771874435251</v>
      </c>
      <c r="E596" s="22">
        <v>10</v>
      </c>
      <c r="F596" s="22">
        <f t="shared" si="62"/>
        <v>15</v>
      </c>
      <c r="G596" s="22">
        <f t="shared" si="58"/>
        <v>15</v>
      </c>
      <c r="H596" s="22">
        <f t="shared" ref="G596:Q619" si="63">$E596+$Z596*$E596</f>
        <v>15</v>
      </c>
      <c r="I596" s="22">
        <f t="shared" si="63"/>
        <v>15</v>
      </c>
      <c r="J596" s="22">
        <f t="shared" si="63"/>
        <v>15</v>
      </c>
      <c r="K596" s="22">
        <f t="shared" si="63"/>
        <v>15</v>
      </c>
      <c r="L596" s="22">
        <f t="shared" si="63"/>
        <v>15</v>
      </c>
      <c r="M596" s="22">
        <f t="shared" si="63"/>
        <v>15</v>
      </c>
      <c r="N596" s="22">
        <f t="shared" si="63"/>
        <v>15</v>
      </c>
      <c r="O596" s="22">
        <f t="shared" si="63"/>
        <v>15</v>
      </c>
      <c r="P596" s="22">
        <f t="shared" si="63"/>
        <v>15</v>
      </c>
      <c r="Q596" s="22">
        <f t="shared" si="63"/>
        <v>15</v>
      </c>
      <c r="R596" s="42">
        <f>SUM(Table1[[#This Row],[Oct]:[September]])</f>
        <v>180</v>
      </c>
      <c r="S596" s="38">
        <f t="shared" si="59"/>
        <v>177.42172281255648</v>
      </c>
      <c r="T596" s="37">
        <f>Table1[[#This Row],[Annual Demand]]/365</f>
        <v>0.49315068493150682</v>
      </c>
      <c r="U596" s="37">
        <f>Table1[[#This Row],[Daily Demand]]*Table1[[#This Row],[Lead Time (days)]]</f>
        <v>12.821917808219178</v>
      </c>
      <c r="V596" s="37">
        <f>T596*AB596*SQRT(Table1[[#This Row],[Lead Time (days)]])</f>
        <v>0.6286462414018501</v>
      </c>
      <c r="W596" s="37">
        <f t="shared" si="60"/>
        <v>0.8</v>
      </c>
      <c r="X596" s="37">
        <f>Table1[[#This Row],[Demand during Lead Time]]+NORMSINV(W596)*V596</f>
        <v>13.35099983338878</v>
      </c>
      <c r="Y596" s="43">
        <f t="shared" si="61"/>
        <v>1596.5484279382126</v>
      </c>
      <c r="Z596" s="27">
        <v>0.5</v>
      </c>
      <c r="AA596" s="22">
        <v>1</v>
      </c>
      <c r="AB596" s="22">
        <v>0.25</v>
      </c>
      <c r="AC596" s="22">
        <v>26</v>
      </c>
    </row>
    <row r="597" spans="1:29" x14ac:dyDescent="0.2">
      <c r="A597" s="25">
        <v>64312.547853429613</v>
      </c>
      <c r="B597" s="26">
        <v>6.6542753699999988</v>
      </c>
      <c r="C597" s="26">
        <v>14.765149229691666</v>
      </c>
      <c r="D597" s="26">
        <f>C597/Table1[[#This Row],[Std. Price ($)]]</f>
        <v>2.2188966354260851</v>
      </c>
      <c r="E597" s="22">
        <v>10</v>
      </c>
      <c r="F597" s="22">
        <f t="shared" si="62"/>
        <v>15</v>
      </c>
      <c r="G597" s="22">
        <f t="shared" si="63"/>
        <v>15</v>
      </c>
      <c r="H597" s="22">
        <f t="shared" si="63"/>
        <v>15</v>
      </c>
      <c r="I597" s="22">
        <f t="shared" si="63"/>
        <v>15</v>
      </c>
      <c r="J597" s="22">
        <f t="shared" si="63"/>
        <v>15</v>
      </c>
      <c r="K597" s="22">
        <f t="shared" si="63"/>
        <v>15</v>
      </c>
      <c r="L597" s="22">
        <f t="shared" si="63"/>
        <v>15</v>
      </c>
      <c r="M597" s="22">
        <f t="shared" si="63"/>
        <v>15</v>
      </c>
      <c r="N597" s="22">
        <f t="shared" si="63"/>
        <v>15</v>
      </c>
      <c r="O597" s="22">
        <f t="shared" si="63"/>
        <v>15</v>
      </c>
      <c r="P597" s="22">
        <f t="shared" si="63"/>
        <v>15</v>
      </c>
      <c r="Q597" s="22">
        <f t="shared" si="63"/>
        <v>15</v>
      </c>
      <c r="R597" s="42">
        <f>SUM(Table1[[#This Row],[Oct]:[September]])</f>
        <v>180</v>
      </c>
      <c r="S597" s="38">
        <f t="shared" si="59"/>
        <v>177.78110336457391</v>
      </c>
      <c r="T597" s="37">
        <f>Table1[[#This Row],[Annual Demand]]/365</f>
        <v>0.49315068493150682</v>
      </c>
      <c r="U597" s="37">
        <f>Table1[[#This Row],[Daily Demand]]*Table1[[#This Row],[Lead Time (days)]]</f>
        <v>2.4657534246575343</v>
      </c>
      <c r="V597" s="37">
        <f>T597*AB597*SQRT(Table1[[#This Row],[Lead Time (days)]])</f>
        <v>1.1027184546574305</v>
      </c>
      <c r="W597" s="37">
        <f t="shared" si="60"/>
        <v>0.8</v>
      </c>
      <c r="X597" s="37">
        <f>Table1[[#This Row],[Demand during Lead Time]]+NORMSINV(W597)*V597</f>
        <v>3.3938246907499394</v>
      </c>
      <c r="Y597" s="43">
        <f t="shared" si="61"/>
        <v>22.583444049755183</v>
      </c>
      <c r="Z597" s="27">
        <v>0.5</v>
      </c>
      <c r="AA597" s="22">
        <v>1</v>
      </c>
      <c r="AB597" s="22">
        <v>1</v>
      </c>
      <c r="AC597" s="22">
        <v>5</v>
      </c>
    </row>
    <row r="598" spans="1:29" x14ac:dyDescent="0.2">
      <c r="A598" s="25">
        <v>77284.049063640618</v>
      </c>
      <c r="B598" s="26">
        <v>12.159182669999998</v>
      </c>
      <c r="C598" s="26">
        <v>30.669476648954916</v>
      </c>
      <c r="D598" s="26">
        <f>C598/Table1[[#This Row],[Std. Price ($)]]</f>
        <v>2.5223304461594145</v>
      </c>
      <c r="E598" s="22">
        <v>10</v>
      </c>
      <c r="F598" s="22">
        <f t="shared" si="62"/>
        <v>12</v>
      </c>
      <c r="G598" s="22">
        <f t="shared" si="63"/>
        <v>12</v>
      </c>
      <c r="H598" s="22">
        <f t="shared" si="63"/>
        <v>12</v>
      </c>
      <c r="I598" s="22">
        <f t="shared" si="63"/>
        <v>12</v>
      </c>
      <c r="J598" s="22">
        <f t="shared" si="63"/>
        <v>12</v>
      </c>
      <c r="K598" s="22">
        <f t="shared" si="63"/>
        <v>12</v>
      </c>
      <c r="L598" s="22">
        <f t="shared" si="63"/>
        <v>12</v>
      </c>
      <c r="M598" s="22">
        <f t="shared" si="63"/>
        <v>12</v>
      </c>
      <c r="N598" s="22">
        <f t="shared" si="63"/>
        <v>12</v>
      </c>
      <c r="O598" s="22">
        <f t="shared" si="63"/>
        <v>12</v>
      </c>
      <c r="P598" s="22">
        <f t="shared" si="63"/>
        <v>12</v>
      </c>
      <c r="Q598" s="22">
        <f t="shared" si="63"/>
        <v>12</v>
      </c>
      <c r="R598" s="42">
        <f>SUM(Table1[[#This Row],[Oct]:[September]])</f>
        <v>144</v>
      </c>
      <c r="S598" s="38">
        <f t="shared" si="59"/>
        <v>141.4776695538406</v>
      </c>
      <c r="T598" s="37">
        <f>Table1[[#This Row],[Annual Demand]]/365</f>
        <v>0.39452054794520547</v>
      </c>
      <c r="U598" s="37">
        <f>Table1[[#This Row],[Daily Demand]]*Table1[[#This Row],[Lead Time (days)]]</f>
        <v>1.9726027397260273</v>
      </c>
      <c r="V598" s="37">
        <f>T598*AB598*SQRT(Table1[[#This Row],[Lead Time (days)]])</f>
        <v>1.0850749593829117</v>
      </c>
      <c r="W598" s="37">
        <f t="shared" si="60"/>
        <v>0.8</v>
      </c>
      <c r="X598" s="37">
        <f>Table1[[#This Row],[Demand during Lead Time]]+NORMSINV(W598)*V598</f>
        <v>2.885824865560954</v>
      </c>
      <c r="Y598" s="43">
        <f t="shared" si="61"/>
        <v>35.089271693983825</v>
      </c>
      <c r="Z598" s="27">
        <v>0.2</v>
      </c>
      <c r="AA598" s="22">
        <v>1</v>
      </c>
      <c r="AB598" s="22">
        <v>1.23</v>
      </c>
      <c r="AC598" s="22">
        <v>5</v>
      </c>
    </row>
    <row r="599" spans="1:29" x14ac:dyDescent="0.2">
      <c r="A599" s="25">
        <v>24479.56595728601</v>
      </c>
      <c r="B599" s="26">
        <v>20.15085178</v>
      </c>
      <c r="C599" s="26">
        <v>41.265412531538793</v>
      </c>
      <c r="D599" s="26">
        <f>C599/Table1[[#This Row],[Std. Price ($)]]</f>
        <v>2.0478247263222533</v>
      </c>
      <c r="E599" s="22">
        <v>10</v>
      </c>
      <c r="F599" s="22">
        <f t="shared" si="62"/>
        <v>8</v>
      </c>
      <c r="G599" s="22">
        <f t="shared" si="63"/>
        <v>8</v>
      </c>
      <c r="H599" s="22">
        <f t="shared" si="63"/>
        <v>8</v>
      </c>
      <c r="I599" s="22">
        <f t="shared" si="63"/>
        <v>8</v>
      </c>
      <c r="J599" s="22">
        <f t="shared" si="63"/>
        <v>8</v>
      </c>
      <c r="K599" s="22">
        <f t="shared" si="63"/>
        <v>8</v>
      </c>
      <c r="L599" s="22">
        <f t="shared" si="63"/>
        <v>8</v>
      </c>
      <c r="M599" s="22">
        <f t="shared" si="63"/>
        <v>8</v>
      </c>
      <c r="N599" s="22">
        <f t="shared" si="63"/>
        <v>8</v>
      </c>
      <c r="O599" s="22">
        <f t="shared" si="63"/>
        <v>8</v>
      </c>
      <c r="P599" s="22">
        <f t="shared" si="63"/>
        <v>8</v>
      </c>
      <c r="Q599" s="22">
        <f t="shared" si="63"/>
        <v>8</v>
      </c>
      <c r="R599" s="42">
        <f>SUM(Table1[[#This Row],[Oct]:[September]])</f>
        <v>96</v>
      </c>
      <c r="S599" s="38">
        <f t="shared" si="59"/>
        <v>93.952175273677753</v>
      </c>
      <c r="T599" s="37">
        <f>Table1[[#This Row],[Annual Demand]]/365</f>
        <v>0.26301369863013696</v>
      </c>
      <c r="U599" s="37">
        <f>Table1[[#This Row],[Daily Demand]]*Table1[[#This Row],[Lead Time (days)]]</f>
        <v>0.52602739726027392</v>
      </c>
      <c r="V599" s="37">
        <f>T599*AB599*SQRT(Table1[[#This Row],[Lead Time (days)]])</f>
        <v>0.97452875399474215</v>
      </c>
      <c r="W599" s="37">
        <f t="shared" si="60"/>
        <v>0.95</v>
      </c>
      <c r="X599" s="37">
        <f>Table1[[#This Row],[Demand during Lead Time]]+NORMSINV(W599)*V599</f>
        <v>2.1289845528370237</v>
      </c>
      <c r="Y599" s="43">
        <f t="shared" si="61"/>
        <v>42.900852166128445</v>
      </c>
      <c r="Z599" s="27">
        <v>-0.2</v>
      </c>
      <c r="AA599" s="22">
        <v>1</v>
      </c>
      <c r="AB599" s="22">
        <v>2.62</v>
      </c>
      <c r="AC599" s="22">
        <v>2</v>
      </c>
    </row>
    <row r="600" spans="1:29" x14ac:dyDescent="0.2">
      <c r="A600" s="25">
        <v>16763.752028427138</v>
      </c>
      <c r="B600" s="26">
        <v>14.963999999999999</v>
      </c>
      <c r="C600" s="26">
        <v>52.898683200000001</v>
      </c>
      <c r="D600" s="26">
        <f>C600/Table1[[#This Row],[Std. Price ($)]]</f>
        <v>3.5350630312750604</v>
      </c>
      <c r="E600" s="22">
        <v>18</v>
      </c>
      <c r="F600" s="22">
        <f t="shared" si="62"/>
        <v>7.2000000000000011</v>
      </c>
      <c r="G600" s="22">
        <f t="shared" si="63"/>
        <v>7.2000000000000011</v>
      </c>
      <c r="H600" s="22">
        <f t="shared" si="63"/>
        <v>7.2000000000000011</v>
      </c>
      <c r="I600" s="22">
        <f t="shared" si="63"/>
        <v>7.2000000000000011</v>
      </c>
      <c r="J600" s="22">
        <f t="shared" si="63"/>
        <v>7.2000000000000011</v>
      </c>
      <c r="K600" s="22">
        <f t="shared" si="63"/>
        <v>7.2000000000000011</v>
      </c>
      <c r="L600" s="22">
        <f t="shared" si="63"/>
        <v>7.2000000000000011</v>
      </c>
      <c r="M600" s="22">
        <f t="shared" si="63"/>
        <v>7.2000000000000011</v>
      </c>
      <c r="N600" s="22">
        <f t="shared" si="63"/>
        <v>7.2000000000000011</v>
      </c>
      <c r="O600" s="22">
        <f t="shared" si="63"/>
        <v>7.2000000000000011</v>
      </c>
      <c r="P600" s="22">
        <f t="shared" si="63"/>
        <v>7.2000000000000011</v>
      </c>
      <c r="Q600" s="22">
        <f t="shared" si="63"/>
        <v>7.2000000000000011</v>
      </c>
      <c r="R600" s="42">
        <f>SUM(Table1[[#This Row],[Oct]:[September]])</f>
        <v>86.40000000000002</v>
      </c>
      <c r="S600" s="38">
        <f t="shared" si="59"/>
        <v>82.864936968724962</v>
      </c>
      <c r="T600" s="37">
        <f>Table1[[#This Row],[Annual Demand]]/365</f>
        <v>0.23671232876712334</v>
      </c>
      <c r="U600" s="37">
        <f>Table1[[#This Row],[Daily Demand]]*Table1[[#This Row],[Lead Time (days)]]</f>
        <v>3.7873972602739734</v>
      </c>
      <c r="V600" s="37">
        <f>T600*AB600*SQRT(Table1[[#This Row],[Lead Time (days)]])</f>
        <v>0.23671232876712334</v>
      </c>
      <c r="W600" s="37">
        <f t="shared" si="60"/>
        <v>0.8</v>
      </c>
      <c r="X600" s="37">
        <f>Table1[[#This Row],[Demand during Lead Time]]+NORMSINV(W600)*V600</f>
        <v>3.9866193824128771</v>
      </c>
      <c r="Y600" s="43">
        <f t="shared" si="61"/>
        <v>59.65577243842629</v>
      </c>
      <c r="Z600" s="27">
        <v>-0.6</v>
      </c>
      <c r="AA600" s="22">
        <v>1</v>
      </c>
      <c r="AB600" s="22">
        <v>0.25</v>
      </c>
      <c r="AC600" s="22">
        <v>16</v>
      </c>
    </row>
    <row r="601" spans="1:29" x14ac:dyDescent="0.2">
      <c r="A601" s="25">
        <v>34756.297032027149</v>
      </c>
      <c r="B601" s="26">
        <v>7.5418869599999994</v>
      </c>
      <c r="C601" s="26">
        <v>64.354545649260515</v>
      </c>
      <c r="D601" s="26">
        <f>C601/Table1[[#This Row],[Std. Price ($)]]</f>
        <v>8.5329501742174774</v>
      </c>
      <c r="E601" s="22">
        <v>18</v>
      </c>
      <c r="F601" s="22">
        <f t="shared" si="62"/>
        <v>21.6</v>
      </c>
      <c r="G601" s="22">
        <f t="shared" si="63"/>
        <v>21.6</v>
      </c>
      <c r="H601" s="22">
        <f t="shared" si="63"/>
        <v>21.6</v>
      </c>
      <c r="I601" s="22">
        <f t="shared" si="63"/>
        <v>21.6</v>
      </c>
      <c r="J601" s="22">
        <f t="shared" si="63"/>
        <v>21.6</v>
      </c>
      <c r="K601" s="22">
        <f t="shared" si="63"/>
        <v>21.6</v>
      </c>
      <c r="L601" s="22">
        <f t="shared" si="63"/>
        <v>21.6</v>
      </c>
      <c r="M601" s="22">
        <f t="shared" si="63"/>
        <v>21.6</v>
      </c>
      <c r="N601" s="22">
        <f t="shared" si="63"/>
        <v>21.6</v>
      </c>
      <c r="O601" s="22">
        <f t="shared" si="63"/>
        <v>21.6</v>
      </c>
      <c r="P601" s="22">
        <f t="shared" si="63"/>
        <v>21.6</v>
      </c>
      <c r="Q601" s="22">
        <f t="shared" si="63"/>
        <v>21.6</v>
      </c>
      <c r="R601" s="42">
        <f>SUM(Table1[[#This Row],[Oct]:[September]])</f>
        <v>259.2</v>
      </c>
      <c r="S601" s="38">
        <f t="shared" si="59"/>
        <v>250.6670498257825</v>
      </c>
      <c r="T601" s="37">
        <f>Table1[[#This Row],[Annual Demand]]/365</f>
        <v>0.71013698630136979</v>
      </c>
      <c r="U601" s="37">
        <f>Table1[[#This Row],[Daily Demand]]*Table1[[#This Row],[Lead Time (days)]]</f>
        <v>3.5506849315068489</v>
      </c>
      <c r="V601" s="37">
        <f>T601*AB601*SQRT(Table1[[#This Row],[Lead Time (days)]])</f>
        <v>3.699840959066611</v>
      </c>
      <c r="W601" s="37">
        <f t="shared" si="60"/>
        <v>0.95</v>
      </c>
      <c r="X601" s="37">
        <f>Table1[[#This Row],[Demand during Lead Time]]+NORMSINV(W601)*V601</f>
        <v>9.6363817521711752</v>
      </c>
      <c r="Y601" s="43">
        <f t="shared" si="61"/>
        <v>72.676501878281726</v>
      </c>
      <c r="Z601" s="27">
        <v>0.2</v>
      </c>
      <c r="AA601" s="22">
        <v>0.85</v>
      </c>
      <c r="AB601" s="22">
        <v>2.33</v>
      </c>
      <c r="AC601" s="22">
        <v>5</v>
      </c>
    </row>
    <row r="602" spans="1:29" x14ac:dyDescent="0.2">
      <c r="A602" s="25">
        <v>39358.367714386302</v>
      </c>
      <c r="B602" s="26">
        <v>5.4068126899999998</v>
      </c>
      <c r="C602" s="26">
        <v>12.1680476056865</v>
      </c>
      <c r="D602" s="26">
        <f>C602/Table1[[#This Row],[Std. Price ($)]]</f>
        <v>2.2505028939122544</v>
      </c>
      <c r="E602" s="22">
        <v>10</v>
      </c>
      <c r="F602" s="22">
        <f t="shared" si="62"/>
        <v>12</v>
      </c>
      <c r="G602" s="22">
        <f t="shared" si="63"/>
        <v>12</v>
      </c>
      <c r="H602" s="22">
        <f t="shared" si="63"/>
        <v>12</v>
      </c>
      <c r="I602" s="22">
        <f t="shared" si="63"/>
        <v>12</v>
      </c>
      <c r="J602" s="22">
        <f t="shared" si="63"/>
        <v>12</v>
      </c>
      <c r="K602" s="22">
        <f t="shared" si="63"/>
        <v>12</v>
      </c>
      <c r="L602" s="22">
        <f t="shared" si="63"/>
        <v>12</v>
      </c>
      <c r="M602" s="22">
        <f t="shared" si="63"/>
        <v>12</v>
      </c>
      <c r="N602" s="22">
        <f t="shared" si="63"/>
        <v>12</v>
      </c>
      <c r="O602" s="22">
        <f t="shared" si="63"/>
        <v>12</v>
      </c>
      <c r="P602" s="22">
        <f t="shared" si="63"/>
        <v>12</v>
      </c>
      <c r="Q602" s="22">
        <f t="shared" si="63"/>
        <v>12</v>
      </c>
      <c r="R602" s="42">
        <f>SUM(Table1[[#This Row],[Oct]:[September]])</f>
        <v>144</v>
      </c>
      <c r="S602" s="38">
        <f t="shared" si="59"/>
        <v>141.74949710608774</v>
      </c>
      <c r="T602" s="37">
        <f>Table1[[#This Row],[Annual Demand]]/365</f>
        <v>0.39452054794520547</v>
      </c>
      <c r="U602" s="37">
        <f>Table1[[#This Row],[Daily Demand]]*Table1[[#This Row],[Lead Time (days)]]</f>
        <v>1.9726027397260273</v>
      </c>
      <c r="V602" s="37">
        <f>T602*AB602*SQRT(Table1[[#This Row],[Lead Time (days)]])</f>
        <v>0.86453126845142547</v>
      </c>
      <c r="W602" s="37">
        <f t="shared" si="60"/>
        <v>0.8</v>
      </c>
      <c r="X602" s="37">
        <f>Table1[[#This Row],[Demand during Lead Time]]+NORMSINV(W602)*V602</f>
        <v>2.7002106123424729</v>
      </c>
      <c r="Y602" s="43">
        <f t="shared" si="61"/>
        <v>14.599533004485952</v>
      </c>
      <c r="Z602" s="27">
        <v>0.2</v>
      </c>
      <c r="AA602" s="22">
        <v>1</v>
      </c>
      <c r="AB602" s="22">
        <v>0.98</v>
      </c>
      <c r="AC602" s="22">
        <v>5</v>
      </c>
    </row>
    <row r="603" spans="1:29" x14ac:dyDescent="0.2">
      <c r="A603" s="25">
        <v>55930.937984800468</v>
      </c>
      <c r="B603" s="26">
        <v>6.3639999999999999</v>
      </c>
      <c r="C603" s="26">
        <v>8.103612</v>
      </c>
      <c r="D603" s="26">
        <f>C603/Table1[[#This Row],[Std. Price ($)]]</f>
        <v>1.2733519798868635</v>
      </c>
      <c r="E603" s="22">
        <v>10</v>
      </c>
      <c r="F603" s="22">
        <f t="shared" si="62"/>
        <v>25</v>
      </c>
      <c r="G603" s="22">
        <f t="shared" si="63"/>
        <v>25</v>
      </c>
      <c r="H603" s="22">
        <f t="shared" si="63"/>
        <v>25</v>
      </c>
      <c r="I603" s="22">
        <f t="shared" si="63"/>
        <v>25</v>
      </c>
      <c r="J603" s="22">
        <f t="shared" si="63"/>
        <v>25</v>
      </c>
      <c r="K603" s="22">
        <f t="shared" si="63"/>
        <v>25</v>
      </c>
      <c r="L603" s="22">
        <f t="shared" si="63"/>
        <v>25</v>
      </c>
      <c r="M603" s="22">
        <f t="shared" si="63"/>
        <v>25</v>
      </c>
      <c r="N603" s="22">
        <f t="shared" si="63"/>
        <v>25</v>
      </c>
      <c r="O603" s="22">
        <f t="shared" si="63"/>
        <v>25</v>
      </c>
      <c r="P603" s="22">
        <f t="shared" si="63"/>
        <v>25</v>
      </c>
      <c r="Q603" s="22">
        <f t="shared" si="63"/>
        <v>25</v>
      </c>
      <c r="R603" s="42">
        <f>SUM(Table1[[#This Row],[Oct]:[September]])</f>
        <v>300</v>
      </c>
      <c r="S603" s="38">
        <f t="shared" si="59"/>
        <v>298.72664802011315</v>
      </c>
      <c r="T603" s="37">
        <f>Table1[[#This Row],[Annual Demand]]/365</f>
        <v>0.82191780821917804</v>
      </c>
      <c r="U603" s="37">
        <f>Table1[[#This Row],[Daily Demand]]*Table1[[#This Row],[Lead Time (days)]]</f>
        <v>6.5753424657534243</v>
      </c>
      <c r="V603" s="37">
        <f>T603*AB603*SQRT(Table1[[#This Row],[Lead Time (days)]])</f>
        <v>0.58118365576976505</v>
      </c>
      <c r="W603" s="37">
        <f t="shared" si="60"/>
        <v>0.8</v>
      </c>
      <c r="X603" s="37">
        <f>Table1[[#This Row],[Demand during Lead Time]]+NORMSINV(W603)*V603</f>
        <v>7.0644789710547906</v>
      </c>
      <c r="Y603" s="43">
        <f t="shared" si="61"/>
        <v>44.958344171792689</v>
      </c>
      <c r="Z603" s="27">
        <v>1.5</v>
      </c>
      <c r="AA603" s="22">
        <v>1</v>
      </c>
      <c r="AB603" s="22">
        <v>0.25</v>
      </c>
      <c r="AC603" s="22">
        <v>8</v>
      </c>
    </row>
    <row r="604" spans="1:29" x14ac:dyDescent="0.2">
      <c r="A604" s="25">
        <v>28439.440136765126</v>
      </c>
      <c r="B604" s="26">
        <v>16.984999999999999</v>
      </c>
      <c r="C604" s="26">
        <v>58.474218000000008</v>
      </c>
      <c r="D604" s="26">
        <f>C604/Table1[[#This Row],[Std. Price ($)]]</f>
        <v>3.4426975566676483</v>
      </c>
      <c r="E604" s="22">
        <v>18</v>
      </c>
      <c r="F604" s="22">
        <f t="shared" si="62"/>
        <v>32.4</v>
      </c>
      <c r="G604" s="22">
        <f t="shared" si="63"/>
        <v>32.4</v>
      </c>
      <c r="H604" s="22">
        <f t="shared" si="63"/>
        <v>32.4</v>
      </c>
      <c r="I604" s="22">
        <f t="shared" si="63"/>
        <v>32.4</v>
      </c>
      <c r="J604" s="22">
        <f t="shared" si="63"/>
        <v>32.4</v>
      </c>
      <c r="K604" s="22">
        <f t="shared" si="63"/>
        <v>32.4</v>
      </c>
      <c r="L604" s="22">
        <f t="shared" si="63"/>
        <v>32.4</v>
      </c>
      <c r="M604" s="22">
        <f t="shared" si="63"/>
        <v>32.4</v>
      </c>
      <c r="N604" s="22">
        <f t="shared" si="63"/>
        <v>32.4</v>
      </c>
      <c r="O604" s="22">
        <f t="shared" si="63"/>
        <v>32.4</v>
      </c>
      <c r="P604" s="22">
        <f t="shared" si="63"/>
        <v>32.4</v>
      </c>
      <c r="Q604" s="22">
        <f t="shared" si="63"/>
        <v>32.4</v>
      </c>
      <c r="R604" s="42">
        <f>SUM(Table1[[#This Row],[Oct]:[September]])</f>
        <v>388.7999999999999</v>
      </c>
      <c r="S604" s="38">
        <f t="shared" si="59"/>
        <v>385.35730244333223</v>
      </c>
      <c r="T604" s="37">
        <f>Table1[[#This Row],[Annual Demand]]/365</f>
        <v>1.0652054794520545</v>
      </c>
      <c r="U604" s="37">
        <f>Table1[[#This Row],[Daily Demand]]*Table1[[#This Row],[Lead Time (days)]]</f>
        <v>17.043287671232871</v>
      </c>
      <c r="V604" s="37">
        <f>T604*AB604*SQRT(Table1[[#This Row],[Lead Time (days)]])</f>
        <v>1.0652054794520545</v>
      </c>
      <c r="W604" s="37">
        <f t="shared" si="60"/>
        <v>0.8</v>
      </c>
      <c r="X604" s="37">
        <f>Table1[[#This Row],[Demand during Lead Time]]+NORMSINV(W604)*V604</f>
        <v>17.939787220857937</v>
      </c>
      <c r="Y604" s="43">
        <f t="shared" si="61"/>
        <v>304.70728594627207</v>
      </c>
      <c r="Z604" s="27">
        <v>0.8</v>
      </c>
      <c r="AA604" s="22">
        <v>1</v>
      </c>
      <c r="AB604" s="22">
        <v>0.25</v>
      </c>
      <c r="AC604" s="22">
        <v>16</v>
      </c>
    </row>
    <row r="605" spans="1:29" x14ac:dyDescent="0.2">
      <c r="A605" s="25">
        <v>56490.52411686338</v>
      </c>
      <c r="B605" s="26">
        <v>20.020799999999998</v>
      </c>
      <c r="C605" s="26">
        <v>187.94800169522114</v>
      </c>
      <c r="D605" s="26">
        <f>C605/Table1[[#This Row],[Std. Price ($)]]</f>
        <v>9.3876369423410235</v>
      </c>
      <c r="E605" s="22">
        <v>10</v>
      </c>
      <c r="F605" s="22">
        <f t="shared" si="62"/>
        <v>3</v>
      </c>
      <c r="G605" s="22">
        <f t="shared" si="63"/>
        <v>3</v>
      </c>
      <c r="H605" s="22">
        <f t="shared" si="63"/>
        <v>3</v>
      </c>
      <c r="I605" s="22">
        <f t="shared" si="63"/>
        <v>3</v>
      </c>
      <c r="J605" s="22">
        <f t="shared" si="63"/>
        <v>3</v>
      </c>
      <c r="K605" s="22">
        <f t="shared" si="63"/>
        <v>3</v>
      </c>
      <c r="L605" s="22">
        <f t="shared" si="63"/>
        <v>3</v>
      </c>
      <c r="M605" s="22">
        <f t="shared" si="63"/>
        <v>3</v>
      </c>
      <c r="N605" s="22">
        <f t="shared" si="63"/>
        <v>3</v>
      </c>
      <c r="O605" s="22">
        <f t="shared" si="63"/>
        <v>3</v>
      </c>
      <c r="P605" s="22">
        <f t="shared" si="63"/>
        <v>3</v>
      </c>
      <c r="Q605" s="22">
        <f t="shared" si="63"/>
        <v>3</v>
      </c>
      <c r="R605" s="42">
        <f>SUM(Table1[[#This Row],[Oct]:[September]])</f>
        <v>36</v>
      </c>
      <c r="S605" s="38">
        <f t="shared" si="59"/>
        <v>26.612363057658975</v>
      </c>
      <c r="T605" s="37">
        <f>Table1[[#This Row],[Annual Demand]]/365</f>
        <v>9.8630136986301367E-2</v>
      </c>
      <c r="U605" s="37">
        <f>Table1[[#This Row],[Daily Demand]]*Table1[[#This Row],[Lead Time (days)]]</f>
        <v>1.5780821917808219</v>
      </c>
      <c r="V605" s="37">
        <f>T605*AB605*SQRT(Table1[[#This Row],[Lead Time (days)]])</f>
        <v>0.57994520547945205</v>
      </c>
      <c r="W605" s="37">
        <f t="shared" si="60"/>
        <v>0.8</v>
      </c>
      <c r="X605" s="37">
        <f>Table1[[#This Row],[Demand during Lead Time]]+NORMSINV(W605)*V605</f>
        <v>2.0661763910211359</v>
      </c>
      <c r="Y605" s="43">
        <f t="shared" si="61"/>
        <v>41.366504289355952</v>
      </c>
      <c r="Z605" s="27">
        <v>-0.7</v>
      </c>
      <c r="AA605" s="22">
        <v>0.84</v>
      </c>
      <c r="AB605" s="22">
        <v>1.47</v>
      </c>
      <c r="AC605" s="22">
        <v>16</v>
      </c>
    </row>
    <row r="606" spans="1:29" x14ac:dyDescent="0.2">
      <c r="A606" s="25">
        <v>14719.852977094328</v>
      </c>
      <c r="B606" s="26">
        <v>17.759</v>
      </c>
      <c r="C606" s="26">
        <v>41.669051325000012</v>
      </c>
      <c r="D606" s="26">
        <f>C606/Table1[[#This Row],[Std. Price ($)]]</f>
        <v>2.3463624824032889</v>
      </c>
      <c r="E606" s="22">
        <v>18</v>
      </c>
      <c r="F606" s="22">
        <f t="shared" si="62"/>
        <v>39.599999999999994</v>
      </c>
      <c r="G606" s="22">
        <f t="shared" si="63"/>
        <v>39.599999999999994</v>
      </c>
      <c r="H606" s="22">
        <f t="shared" si="63"/>
        <v>39.599999999999994</v>
      </c>
      <c r="I606" s="22">
        <f t="shared" si="63"/>
        <v>39.599999999999994</v>
      </c>
      <c r="J606" s="22">
        <f t="shared" si="63"/>
        <v>39.599999999999994</v>
      </c>
      <c r="K606" s="22">
        <f t="shared" si="63"/>
        <v>39.599999999999994</v>
      </c>
      <c r="L606" s="22">
        <f t="shared" si="63"/>
        <v>39.599999999999994</v>
      </c>
      <c r="M606" s="22">
        <f t="shared" si="63"/>
        <v>39.599999999999994</v>
      </c>
      <c r="N606" s="22">
        <f t="shared" si="63"/>
        <v>39.599999999999994</v>
      </c>
      <c r="O606" s="22">
        <f t="shared" si="63"/>
        <v>39.599999999999994</v>
      </c>
      <c r="P606" s="22">
        <f t="shared" si="63"/>
        <v>39.599999999999994</v>
      </c>
      <c r="Q606" s="22">
        <f t="shared" si="63"/>
        <v>39.599999999999994</v>
      </c>
      <c r="R606" s="42">
        <f>SUM(Table1[[#This Row],[Oct]:[September]])</f>
        <v>475.20000000000005</v>
      </c>
      <c r="S606" s="38">
        <f t="shared" si="59"/>
        <v>472.85363751759678</v>
      </c>
      <c r="T606" s="37">
        <f>Table1[[#This Row],[Annual Demand]]/365</f>
        <v>1.3019178082191782</v>
      </c>
      <c r="U606" s="37">
        <f>Table1[[#This Row],[Daily Demand]]*Table1[[#This Row],[Lead Time (days)]]</f>
        <v>14.321095890410961</v>
      </c>
      <c r="V606" s="37">
        <f>T606*AB606*SQRT(Table1[[#This Row],[Lead Time (days)]])</f>
        <v>1.0794932194362235</v>
      </c>
      <c r="W606" s="37">
        <f t="shared" si="60"/>
        <v>0.8</v>
      </c>
      <c r="X606" s="37">
        <f>Table1[[#This Row],[Demand during Lead Time]]+NORMSINV(W606)*V606</f>
        <v>15.229620305386472</v>
      </c>
      <c r="Y606" s="43">
        <f t="shared" si="61"/>
        <v>270.46282700335837</v>
      </c>
      <c r="Z606" s="27">
        <v>1.2</v>
      </c>
      <c r="AA606" s="22">
        <v>1</v>
      </c>
      <c r="AB606" s="22">
        <v>0.25</v>
      </c>
      <c r="AC606" s="22">
        <v>11</v>
      </c>
    </row>
    <row r="607" spans="1:29" x14ac:dyDescent="0.2">
      <c r="A607" s="25">
        <v>66054.84358328204</v>
      </c>
      <c r="B607" s="26">
        <v>11.953999999999999</v>
      </c>
      <c r="C607" s="26">
        <v>44.594695199999997</v>
      </c>
      <c r="D607" s="26">
        <f>C607/Table1[[#This Row],[Std. Price ($)]]</f>
        <v>3.7305249456248957</v>
      </c>
      <c r="E607" s="22">
        <v>18</v>
      </c>
      <c r="F607" s="22">
        <f t="shared" si="62"/>
        <v>39.599999999999994</v>
      </c>
      <c r="G607" s="22">
        <f t="shared" si="63"/>
        <v>39.599999999999994</v>
      </c>
      <c r="H607" s="22">
        <f t="shared" si="63"/>
        <v>39.599999999999994</v>
      </c>
      <c r="I607" s="22">
        <f t="shared" si="63"/>
        <v>39.599999999999994</v>
      </c>
      <c r="J607" s="22">
        <f t="shared" si="63"/>
        <v>39.599999999999994</v>
      </c>
      <c r="K607" s="22">
        <f t="shared" si="63"/>
        <v>39.599999999999994</v>
      </c>
      <c r="L607" s="22">
        <f t="shared" si="63"/>
        <v>39.599999999999994</v>
      </c>
      <c r="M607" s="22">
        <f t="shared" si="63"/>
        <v>39.599999999999994</v>
      </c>
      <c r="N607" s="22">
        <f t="shared" si="63"/>
        <v>39.599999999999994</v>
      </c>
      <c r="O607" s="22">
        <f t="shared" si="63"/>
        <v>39.599999999999994</v>
      </c>
      <c r="P607" s="22">
        <f t="shared" si="63"/>
        <v>39.599999999999994</v>
      </c>
      <c r="Q607" s="22">
        <f t="shared" si="63"/>
        <v>39.599999999999994</v>
      </c>
      <c r="R607" s="42">
        <f>SUM(Table1[[#This Row],[Oct]:[September]])</f>
        <v>475.20000000000005</v>
      </c>
      <c r="S607" s="38">
        <f t="shared" si="59"/>
        <v>471.46947505437515</v>
      </c>
      <c r="T607" s="37">
        <f>Table1[[#This Row],[Annual Demand]]/365</f>
        <v>1.3019178082191782</v>
      </c>
      <c r="U607" s="37">
        <f>Table1[[#This Row],[Daily Demand]]*Table1[[#This Row],[Lead Time (days)]]</f>
        <v>20.830684931506852</v>
      </c>
      <c r="V607" s="37">
        <f>T607*AB607*SQRT(Table1[[#This Row],[Lead Time (days)]])</f>
        <v>1.3019178082191782</v>
      </c>
      <c r="W607" s="37">
        <f t="shared" si="60"/>
        <v>0.8</v>
      </c>
      <c r="X607" s="37">
        <f>Table1[[#This Row],[Demand during Lead Time]]+NORMSINV(W607)*V607</f>
        <v>21.926406603270824</v>
      </c>
      <c r="Y607" s="43">
        <f t="shared" si="61"/>
        <v>262.10826453549942</v>
      </c>
      <c r="Z607" s="27">
        <v>1.2</v>
      </c>
      <c r="AA607" s="22">
        <v>1</v>
      </c>
      <c r="AB607" s="22">
        <v>0.25</v>
      </c>
      <c r="AC607" s="22">
        <v>16</v>
      </c>
    </row>
    <row r="608" spans="1:29" x14ac:dyDescent="0.2">
      <c r="A608" s="25">
        <v>58730.323833252842</v>
      </c>
      <c r="B608" s="26">
        <v>10.363</v>
      </c>
      <c r="C608" s="26">
        <v>27.641243024999998</v>
      </c>
      <c r="D608" s="26">
        <f>C608/Table1[[#This Row],[Std. Price ($)]]</f>
        <v>2.6673012665251372</v>
      </c>
      <c r="E608" s="22">
        <v>18</v>
      </c>
      <c r="F608" s="22">
        <f t="shared" si="62"/>
        <v>27</v>
      </c>
      <c r="G608" s="22">
        <f t="shared" si="63"/>
        <v>27</v>
      </c>
      <c r="H608" s="22">
        <f t="shared" si="63"/>
        <v>27</v>
      </c>
      <c r="I608" s="22">
        <f t="shared" si="63"/>
        <v>27</v>
      </c>
      <c r="J608" s="22">
        <f t="shared" si="63"/>
        <v>27</v>
      </c>
      <c r="K608" s="22">
        <f t="shared" si="63"/>
        <v>27</v>
      </c>
      <c r="L608" s="22">
        <f t="shared" si="63"/>
        <v>27</v>
      </c>
      <c r="M608" s="22">
        <f t="shared" si="63"/>
        <v>27</v>
      </c>
      <c r="N608" s="22">
        <f t="shared" si="63"/>
        <v>27</v>
      </c>
      <c r="O608" s="22">
        <f t="shared" si="63"/>
        <v>27</v>
      </c>
      <c r="P608" s="22">
        <f t="shared" si="63"/>
        <v>27</v>
      </c>
      <c r="Q608" s="22">
        <f t="shared" si="63"/>
        <v>27</v>
      </c>
      <c r="R608" s="42">
        <f>SUM(Table1[[#This Row],[Oct]:[September]])</f>
        <v>324</v>
      </c>
      <c r="S608" s="38">
        <f t="shared" si="59"/>
        <v>321.33269873347484</v>
      </c>
      <c r="T608" s="37">
        <f>Table1[[#This Row],[Annual Demand]]/365</f>
        <v>0.88767123287671235</v>
      </c>
      <c r="U608" s="37">
        <f>Table1[[#This Row],[Daily Demand]]*Table1[[#This Row],[Lead Time (days)]]</f>
        <v>9.7643835616438359</v>
      </c>
      <c r="V608" s="37">
        <f>T608*AB608*SQRT(Table1[[#This Row],[Lead Time (days)]])</f>
        <v>0.73601810416106139</v>
      </c>
      <c r="W608" s="37">
        <f t="shared" si="60"/>
        <v>0.8</v>
      </c>
      <c r="X608" s="37">
        <f>Table1[[#This Row],[Demand during Lead Time]]+NORMSINV(W608)*V608</f>
        <v>10.383832026399867</v>
      </c>
      <c r="Y608" s="43">
        <f t="shared" si="61"/>
        <v>107.60765128958182</v>
      </c>
      <c r="Z608" s="27">
        <v>0.5</v>
      </c>
      <c r="AA608" s="22">
        <v>1</v>
      </c>
      <c r="AB608" s="22">
        <v>0.25</v>
      </c>
      <c r="AC608" s="22">
        <v>11</v>
      </c>
    </row>
    <row r="609" spans="1:29" x14ac:dyDescent="0.2">
      <c r="A609" s="25">
        <v>46476.698752906443</v>
      </c>
      <c r="B609" s="26">
        <v>23.91249135</v>
      </c>
      <c r="C609" s="26">
        <v>355.19949876428876</v>
      </c>
      <c r="D609" s="26">
        <f>C609/Table1[[#This Row],[Std. Price ($)]]</f>
        <v>14.854140188294883</v>
      </c>
      <c r="E609" s="22">
        <v>10</v>
      </c>
      <c r="F609" s="22">
        <f t="shared" si="62"/>
        <v>25</v>
      </c>
      <c r="G609" s="22">
        <f t="shared" si="63"/>
        <v>25</v>
      </c>
      <c r="H609" s="22">
        <f t="shared" si="63"/>
        <v>25</v>
      </c>
      <c r="I609" s="22">
        <f t="shared" si="63"/>
        <v>25</v>
      </c>
      <c r="J609" s="22">
        <f t="shared" si="63"/>
        <v>25</v>
      </c>
      <c r="K609" s="22">
        <f t="shared" si="63"/>
        <v>25</v>
      </c>
      <c r="L609" s="22">
        <f t="shared" si="63"/>
        <v>25</v>
      </c>
      <c r="M609" s="22">
        <f t="shared" si="63"/>
        <v>25</v>
      </c>
      <c r="N609" s="22">
        <f t="shared" si="63"/>
        <v>25</v>
      </c>
      <c r="O609" s="22">
        <f t="shared" si="63"/>
        <v>25</v>
      </c>
      <c r="P609" s="22">
        <f t="shared" si="63"/>
        <v>25</v>
      </c>
      <c r="Q609" s="22">
        <f t="shared" si="63"/>
        <v>25</v>
      </c>
      <c r="R609" s="42">
        <f>SUM(Table1[[#This Row],[Oct]:[September]])</f>
        <v>300</v>
      </c>
      <c r="S609" s="38">
        <f t="shared" si="59"/>
        <v>285.14585981170512</v>
      </c>
      <c r="T609" s="37">
        <f>Table1[[#This Row],[Annual Demand]]/365</f>
        <v>0.82191780821917804</v>
      </c>
      <c r="U609" s="37">
        <f>Table1[[#This Row],[Daily Demand]]*Table1[[#This Row],[Lead Time (days)]]</f>
        <v>32.054794520547944</v>
      </c>
      <c r="V609" s="37">
        <f>T609*AB609*SQRT(Table1[[#This Row],[Lead Time (days)]])</f>
        <v>4.876231313817927</v>
      </c>
      <c r="W609" s="37">
        <f t="shared" si="60"/>
        <v>0.8</v>
      </c>
      <c r="X609" s="37">
        <f>Table1[[#This Row],[Demand during Lead Time]]+NORMSINV(W609)*V609</f>
        <v>36.15873433407026</v>
      </c>
      <c r="Y609" s="43">
        <f t="shared" si="61"/>
        <v>864.64542199040307</v>
      </c>
      <c r="Z609" s="27">
        <v>1.5</v>
      </c>
      <c r="AA609" s="22">
        <v>1</v>
      </c>
      <c r="AB609" s="22">
        <v>0.95</v>
      </c>
      <c r="AC609" s="22">
        <v>39</v>
      </c>
    </row>
    <row r="610" spans="1:29" x14ac:dyDescent="0.2">
      <c r="A610" s="25">
        <v>87976.947607293871</v>
      </c>
      <c r="B610" s="26">
        <v>404.20606901999997</v>
      </c>
      <c r="C610" s="26">
        <v>7513.597803278818</v>
      </c>
      <c r="D610" s="26">
        <f>C610/Table1[[#This Row],[Std. Price ($)]]</f>
        <v>18.58853287753838</v>
      </c>
      <c r="E610" s="22">
        <v>10</v>
      </c>
      <c r="F610" s="22">
        <f t="shared" si="62"/>
        <v>18</v>
      </c>
      <c r="G610" s="22">
        <f t="shared" si="63"/>
        <v>18</v>
      </c>
      <c r="H610" s="22">
        <f t="shared" si="63"/>
        <v>18</v>
      </c>
      <c r="I610" s="22">
        <f t="shared" si="63"/>
        <v>18</v>
      </c>
      <c r="J610" s="22">
        <f t="shared" si="63"/>
        <v>18</v>
      </c>
      <c r="K610" s="22">
        <f t="shared" si="63"/>
        <v>18</v>
      </c>
      <c r="L610" s="22">
        <f t="shared" si="63"/>
        <v>18</v>
      </c>
      <c r="M610" s="22">
        <f t="shared" si="63"/>
        <v>18</v>
      </c>
      <c r="N610" s="22">
        <f t="shared" si="63"/>
        <v>18</v>
      </c>
      <c r="O610" s="22">
        <f t="shared" si="63"/>
        <v>18</v>
      </c>
      <c r="P610" s="22">
        <f t="shared" si="63"/>
        <v>18</v>
      </c>
      <c r="Q610" s="22">
        <f t="shared" si="63"/>
        <v>18</v>
      </c>
      <c r="R610" s="42">
        <f>SUM(Table1[[#This Row],[Oct]:[September]])</f>
        <v>216</v>
      </c>
      <c r="S610" s="38">
        <f t="shared" si="59"/>
        <v>197.41146712246163</v>
      </c>
      <c r="T610" s="37">
        <f>Table1[[#This Row],[Annual Demand]]/365</f>
        <v>0.59178082191780823</v>
      </c>
      <c r="U610" s="37">
        <f>Table1[[#This Row],[Daily Demand]]*Table1[[#This Row],[Lead Time (days)]]</f>
        <v>16.56986301369863</v>
      </c>
      <c r="V610" s="37">
        <f>T610*AB610*SQRT(Table1[[#This Row],[Lead Time (days)]])</f>
        <v>5.4173389036636506</v>
      </c>
      <c r="W610" s="37">
        <f t="shared" si="60"/>
        <v>0.95</v>
      </c>
      <c r="X610" s="37">
        <f>Table1[[#This Row],[Demand during Lead Time]]+NORMSINV(W610)*V610</f>
        <v>25.480592557815093</v>
      </c>
      <c r="Y610" s="43">
        <f t="shared" si="61"/>
        <v>10299.410154094705</v>
      </c>
      <c r="Z610" s="27">
        <v>0.8</v>
      </c>
      <c r="AA610" s="22">
        <v>1</v>
      </c>
      <c r="AB610" s="22">
        <v>1.73</v>
      </c>
      <c r="AC610" s="22">
        <v>28</v>
      </c>
    </row>
    <row r="611" spans="1:29" x14ac:dyDescent="0.2">
      <c r="A611" s="25">
        <v>30213.945618810358</v>
      </c>
      <c r="B611" s="26">
        <v>107.53540361999998</v>
      </c>
      <c r="C611" s="26">
        <v>3385.4438994612628</v>
      </c>
      <c r="D611" s="26">
        <f>C611/Table1[[#This Row],[Std. Price ($)]]</f>
        <v>31.482133190520901</v>
      </c>
      <c r="E611" s="22">
        <v>10</v>
      </c>
      <c r="F611" s="22">
        <f t="shared" si="62"/>
        <v>6</v>
      </c>
      <c r="G611" s="22">
        <f t="shared" si="63"/>
        <v>6</v>
      </c>
      <c r="H611" s="22">
        <f t="shared" si="63"/>
        <v>6</v>
      </c>
      <c r="I611" s="22">
        <f t="shared" si="63"/>
        <v>6</v>
      </c>
      <c r="J611" s="22">
        <f t="shared" si="63"/>
        <v>6</v>
      </c>
      <c r="K611" s="22">
        <f t="shared" si="63"/>
        <v>6</v>
      </c>
      <c r="L611" s="22">
        <f t="shared" si="63"/>
        <v>6</v>
      </c>
      <c r="M611" s="22">
        <f t="shared" si="63"/>
        <v>6</v>
      </c>
      <c r="N611" s="22">
        <f t="shared" si="63"/>
        <v>6</v>
      </c>
      <c r="O611" s="22">
        <f t="shared" si="63"/>
        <v>6</v>
      </c>
      <c r="P611" s="22">
        <f t="shared" si="63"/>
        <v>6</v>
      </c>
      <c r="Q611" s="22">
        <f t="shared" si="63"/>
        <v>6</v>
      </c>
      <c r="R611" s="42">
        <f>SUM(Table1[[#This Row],[Oct]:[September]])</f>
        <v>72</v>
      </c>
      <c r="S611" s="38">
        <f t="shared" si="59"/>
        <v>40.517866809479102</v>
      </c>
      <c r="T611" s="37">
        <f>Table1[[#This Row],[Annual Demand]]/365</f>
        <v>0.19726027397260273</v>
      </c>
      <c r="U611" s="37">
        <f>Table1[[#This Row],[Daily Demand]]*Table1[[#This Row],[Lead Time (days)]]</f>
        <v>6.5095890410958903</v>
      </c>
      <c r="V611" s="37">
        <f>T611*AB611*SQRT(Table1[[#This Row],[Lead Time (days)]])</f>
        <v>2.8102715237420011</v>
      </c>
      <c r="W611" s="37">
        <f t="shared" si="60"/>
        <v>0.95</v>
      </c>
      <c r="X611" s="37">
        <f>Table1[[#This Row],[Demand during Lead Time]]+NORMSINV(W611)*V611</f>
        <v>11.132074349641359</v>
      </c>
      <c r="Y611" s="43">
        <f t="shared" si="61"/>
        <v>1197.0921083165324</v>
      </c>
      <c r="Z611" s="27">
        <v>-0.4</v>
      </c>
      <c r="AA611" s="22">
        <v>1</v>
      </c>
      <c r="AB611" s="22">
        <v>2.48</v>
      </c>
      <c r="AC611" s="22">
        <v>33</v>
      </c>
    </row>
    <row r="612" spans="1:29" x14ac:dyDescent="0.2">
      <c r="A612" s="25">
        <v>72973.151033920818</v>
      </c>
      <c r="B612" s="26">
        <v>5.9838799999999992</v>
      </c>
      <c r="C612" s="26">
        <v>26.88986791656</v>
      </c>
      <c r="D612" s="26">
        <f>C612/Table1[[#This Row],[Std. Price ($)]]</f>
        <v>4.4937177745141952</v>
      </c>
      <c r="E612" s="22">
        <v>18</v>
      </c>
      <c r="F612" s="22">
        <f t="shared" si="62"/>
        <v>21.6</v>
      </c>
      <c r="G612" s="22">
        <f t="shared" si="63"/>
        <v>21.6</v>
      </c>
      <c r="H612" s="22">
        <f t="shared" si="63"/>
        <v>21.6</v>
      </c>
      <c r="I612" s="22">
        <f t="shared" si="63"/>
        <v>21.6</v>
      </c>
      <c r="J612" s="22">
        <f t="shared" si="63"/>
        <v>21.6</v>
      </c>
      <c r="K612" s="22">
        <f t="shared" si="63"/>
        <v>21.6</v>
      </c>
      <c r="L612" s="22">
        <f t="shared" si="63"/>
        <v>21.6</v>
      </c>
      <c r="M612" s="22">
        <f t="shared" si="63"/>
        <v>21.6</v>
      </c>
      <c r="N612" s="22">
        <f t="shared" si="63"/>
        <v>21.6</v>
      </c>
      <c r="O612" s="22">
        <f t="shared" si="63"/>
        <v>21.6</v>
      </c>
      <c r="P612" s="22">
        <f t="shared" si="63"/>
        <v>21.6</v>
      </c>
      <c r="Q612" s="22">
        <f t="shared" si="63"/>
        <v>21.6</v>
      </c>
      <c r="R612" s="42">
        <f>SUM(Table1[[#This Row],[Oct]:[September]])</f>
        <v>259.2</v>
      </c>
      <c r="S612" s="38">
        <f t="shared" si="59"/>
        <v>254.70628222548578</v>
      </c>
      <c r="T612" s="37">
        <f>Table1[[#This Row],[Annual Demand]]/365</f>
        <v>0.71013698630136979</v>
      </c>
      <c r="U612" s="37">
        <f>Table1[[#This Row],[Daily Demand]]*Table1[[#This Row],[Lead Time (days)]]</f>
        <v>4.2608219178082187</v>
      </c>
      <c r="V612" s="37">
        <f>T612*AB612*SQRT(Table1[[#This Row],[Lead Time (days)]])</f>
        <v>1.5829206701637086</v>
      </c>
      <c r="W612" s="37">
        <f t="shared" si="60"/>
        <v>0.8</v>
      </c>
      <c r="X612" s="37">
        <f>Table1[[#This Row],[Demand during Lead Time]]+NORMSINV(W612)*V612</f>
        <v>5.5930415648794636</v>
      </c>
      <c r="Y612" s="43">
        <f t="shared" si="61"/>
        <v>33.46808955925092</v>
      </c>
      <c r="Z612" s="27">
        <v>0.2</v>
      </c>
      <c r="AA612" s="22">
        <v>1</v>
      </c>
      <c r="AB612" s="22">
        <v>0.91</v>
      </c>
      <c r="AC612" s="22">
        <v>6</v>
      </c>
    </row>
    <row r="613" spans="1:29" x14ac:dyDescent="0.2">
      <c r="A613" s="25">
        <v>52567.948072428459</v>
      </c>
      <c r="B613" s="26">
        <v>340.88449777999995</v>
      </c>
      <c r="C613" s="26">
        <v>16943.677387859028</v>
      </c>
      <c r="D613" s="26">
        <f>C613/Table1[[#This Row],[Std. Price ($)]]</f>
        <v>49.705039384906669</v>
      </c>
      <c r="E613" s="22">
        <v>18</v>
      </c>
      <c r="F613" s="22">
        <f t="shared" si="62"/>
        <v>28.799999999999997</v>
      </c>
      <c r="G613" s="22">
        <f t="shared" si="63"/>
        <v>28.799999999999997</v>
      </c>
      <c r="H613" s="22">
        <f t="shared" si="63"/>
        <v>28.799999999999997</v>
      </c>
      <c r="I613" s="22">
        <f t="shared" si="63"/>
        <v>28.799999999999997</v>
      </c>
      <c r="J613" s="22">
        <f t="shared" si="63"/>
        <v>28.799999999999997</v>
      </c>
      <c r="K613" s="22">
        <f t="shared" si="63"/>
        <v>28.799999999999997</v>
      </c>
      <c r="L613" s="22">
        <f t="shared" si="63"/>
        <v>28.799999999999997</v>
      </c>
      <c r="M613" s="22">
        <f t="shared" si="63"/>
        <v>28.799999999999997</v>
      </c>
      <c r="N613" s="22">
        <f t="shared" si="63"/>
        <v>28.799999999999997</v>
      </c>
      <c r="O613" s="22">
        <f t="shared" si="63"/>
        <v>28.799999999999997</v>
      </c>
      <c r="P613" s="22">
        <f t="shared" si="63"/>
        <v>28.799999999999997</v>
      </c>
      <c r="Q613" s="22">
        <f t="shared" si="63"/>
        <v>28.799999999999997</v>
      </c>
      <c r="R613" s="42">
        <f>SUM(Table1[[#This Row],[Oct]:[September]])</f>
        <v>345.60000000000008</v>
      </c>
      <c r="S613" s="38">
        <f t="shared" si="59"/>
        <v>295.8949606150934</v>
      </c>
      <c r="T613" s="37">
        <f>Table1[[#This Row],[Annual Demand]]/365</f>
        <v>0.94684931506849335</v>
      </c>
      <c r="U613" s="37">
        <f>Table1[[#This Row],[Daily Demand]]*Table1[[#This Row],[Lead Time (days)]]</f>
        <v>25.564931506849319</v>
      </c>
      <c r="V613" s="37">
        <f>T613*AB613*SQRT(Table1[[#This Row],[Lead Time (days)]])</f>
        <v>13.08712914406717</v>
      </c>
      <c r="W613" s="37">
        <f t="shared" si="60"/>
        <v>0.95</v>
      </c>
      <c r="X613" s="37">
        <f>Table1[[#This Row],[Demand during Lead Time]]+NORMSINV(W613)*V613</f>
        <v>47.091343345850511</v>
      </c>
      <c r="Y613" s="43">
        <f t="shared" si="61"/>
        <v>16052.708926235793</v>
      </c>
      <c r="Z613" s="27">
        <v>0.6</v>
      </c>
      <c r="AA613" s="22">
        <v>0.82</v>
      </c>
      <c r="AB613" s="22">
        <v>2.66</v>
      </c>
      <c r="AC613" s="22">
        <v>27</v>
      </c>
    </row>
    <row r="614" spans="1:29" x14ac:dyDescent="0.2">
      <c r="A614" s="25">
        <v>60451.340823636223</v>
      </c>
      <c r="B614" s="26">
        <v>64.027000000000001</v>
      </c>
      <c r="C614" s="26">
        <v>355.59029880000003</v>
      </c>
      <c r="D614" s="26">
        <f>C614/Table1[[#This Row],[Std. Price ($)]]</f>
        <v>5.5537554281787376</v>
      </c>
      <c r="E614" s="22">
        <v>34</v>
      </c>
      <c r="F614" s="22">
        <f t="shared" si="62"/>
        <v>74.8</v>
      </c>
      <c r="G614" s="22">
        <f t="shared" si="63"/>
        <v>74.8</v>
      </c>
      <c r="H614" s="22">
        <f t="shared" si="63"/>
        <v>74.8</v>
      </c>
      <c r="I614" s="22">
        <f t="shared" si="63"/>
        <v>74.8</v>
      </c>
      <c r="J614" s="22">
        <f t="shared" si="63"/>
        <v>74.8</v>
      </c>
      <c r="K614" s="22">
        <f t="shared" si="63"/>
        <v>74.8</v>
      </c>
      <c r="L614" s="22">
        <f t="shared" si="63"/>
        <v>74.8</v>
      </c>
      <c r="M614" s="22">
        <f t="shared" si="63"/>
        <v>74.8</v>
      </c>
      <c r="N614" s="22">
        <f t="shared" si="63"/>
        <v>74.8</v>
      </c>
      <c r="O614" s="22">
        <f t="shared" si="63"/>
        <v>74.8</v>
      </c>
      <c r="P614" s="22">
        <f t="shared" si="63"/>
        <v>74.8</v>
      </c>
      <c r="Q614" s="22">
        <f t="shared" si="63"/>
        <v>74.8</v>
      </c>
      <c r="R614" s="42">
        <f>SUM(Table1[[#This Row],[Oct]:[September]])</f>
        <v>897.5999999999998</v>
      </c>
      <c r="S614" s="38">
        <f t="shared" si="59"/>
        <v>892.04624457182103</v>
      </c>
      <c r="T614" s="37">
        <f>Table1[[#This Row],[Annual Demand]]/365</f>
        <v>2.4591780821917801</v>
      </c>
      <c r="U614" s="37">
        <f>Table1[[#This Row],[Daily Demand]]*Table1[[#This Row],[Lead Time (days)]]</f>
        <v>39.346849315068482</v>
      </c>
      <c r="V614" s="37">
        <f>T614*AB614*SQRT(Table1[[#This Row],[Lead Time (days)]])</f>
        <v>2.4591780821917801</v>
      </c>
      <c r="W614" s="37">
        <f t="shared" si="60"/>
        <v>0.8</v>
      </c>
      <c r="X614" s="37">
        <f>Table1[[#This Row],[Demand during Lead Time]]+NORMSINV(W614)*V614</f>
        <v>41.416545806178206</v>
      </c>
      <c r="Y614" s="43">
        <f t="shared" si="61"/>
        <v>2651.7771783321718</v>
      </c>
      <c r="Z614" s="27">
        <v>1.2</v>
      </c>
      <c r="AA614" s="22">
        <v>1</v>
      </c>
      <c r="AB614" s="22">
        <v>0.25</v>
      </c>
      <c r="AC614" s="22">
        <v>16</v>
      </c>
    </row>
    <row r="615" spans="1:29" x14ac:dyDescent="0.2">
      <c r="A615" s="25">
        <v>64530.526709407335</v>
      </c>
      <c r="B615" s="26">
        <v>20.837449979999999</v>
      </c>
      <c r="C615" s="26">
        <v>62.384072296021664</v>
      </c>
      <c r="D615" s="26">
        <f>C615/Table1[[#This Row],[Std. Price ($)]]</f>
        <v>2.993843889530559</v>
      </c>
      <c r="E615" s="22">
        <v>10</v>
      </c>
      <c r="F615" s="22">
        <f t="shared" si="62"/>
        <v>8</v>
      </c>
      <c r="G615" s="22">
        <f t="shared" si="63"/>
        <v>8</v>
      </c>
      <c r="H615" s="22">
        <f t="shared" si="63"/>
        <v>8</v>
      </c>
      <c r="I615" s="22">
        <f t="shared" si="63"/>
        <v>8</v>
      </c>
      <c r="J615" s="22">
        <f t="shared" si="63"/>
        <v>8</v>
      </c>
      <c r="K615" s="22">
        <f t="shared" si="63"/>
        <v>8</v>
      </c>
      <c r="L615" s="22">
        <f t="shared" si="63"/>
        <v>8</v>
      </c>
      <c r="M615" s="22">
        <f t="shared" si="63"/>
        <v>8</v>
      </c>
      <c r="N615" s="22">
        <f t="shared" si="63"/>
        <v>8</v>
      </c>
      <c r="O615" s="22">
        <f t="shared" si="63"/>
        <v>8</v>
      </c>
      <c r="P615" s="22">
        <f t="shared" si="63"/>
        <v>8</v>
      </c>
      <c r="Q615" s="22">
        <f t="shared" si="63"/>
        <v>8</v>
      </c>
      <c r="R615" s="42">
        <f>SUM(Table1[[#This Row],[Oct]:[September]])</f>
        <v>96</v>
      </c>
      <c r="S615" s="38">
        <f t="shared" si="59"/>
        <v>93.006156110469448</v>
      </c>
      <c r="T615" s="37">
        <f>Table1[[#This Row],[Annual Demand]]/365</f>
        <v>0.26301369863013696</v>
      </c>
      <c r="U615" s="37">
        <f>Table1[[#This Row],[Daily Demand]]*Table1[[#This Row],[Lead Time (days)]]</f>
        <v>6.8383561643835611</v>
      </c>
      <c r="V615" s="37">
        <f>T615*AB615*SQRT(Table1[[#This Row],[Lead Time (days)]])</f>
        <v>0.33527799541432002</v>
      </c>
      <c r="W615" s="37">
        <f t="shared" si="60"/>
        <v>0.8</v>
      </c>
      <c r="X615" s="37">
        <f>Table1[[#This Row],[Demand during Lead Time]]+NORMSINV(W615)*V615</f>
        <v>7.1205332444740153</v>
      </c>
      <c r="Y615" s="43">
        <f t="shared" si="61"/>
        <v>148.3737553126544</v>
      </c>
      <c r="Z615" s="27">
        <v>-0.2</v>
      </c>
      <c r="AA615" s="22">
        <v>1</v>
      </c>
      <c r="AB615" s="22">
        <v>0.25</v>
      </c>
      <c r="AC615" s="22">
        <v>26</v>
      </c>
    </row>
    <row r="616" spans="1:29" x14ac:dyDescent="0.2">
      <c r="A616" s="25">
        <v>96146.750671720642</v>
      </c>
      <c r="B616" s="26">
        <v>51.68901429999999</v>
      </c>
      <c r="C616" s="26">
        <v>376.84992933048426</v>
      </c>
      <c r="D616" s="26">
        <f>C616/Table1[[#This Row],[Std. Price ($)]]</f>
        <v>7.29071611122761</v>
      </c>
      <c r="E616" s="22">
        <v>10</v>
      </c>
      <c r="F616" s="22">
        <f t="shared" si="62"/>
        <v>25</v>
      </c>
      <c r="G616" s="22">
        <f t="shared" si="63"/>
        <v>25</v>
      </c>
      <c r="H616" s="22">
        <f t="shared" si="63"/>
        <v>25</v>
      </c>
      <c r="I616" s="22">
        <f t="shared" si="63"/>
        <v>25</v>
      </c>
      <c r="J616" s="22">
        <f t="shared" si="63"/>
        <v>25</v>
      </c>
      <c r="K616" s="22">
        <f t="shared" si="63"/>
        <v>25</v>
      </c>
      <c r="L616" s="22">
        <f t="shared" si="63"/>
        <v>25</v>
      </c>
      <c r="M616" s="22">
        <f t="shared" si="63"/>
        <v>25</v>
      </c>
      <c r="N616" s="22">
        <f t="shared" si="63"/>
        <v>25</v>
      </c>
      <c r="O616" s="22">
        <f t="shared" si="63"/>
        <v>25</v>
      </c>
      <c r="P616" s="22">
        <f t="shared" si="63"/>
        <v>25</v>
      </c>
      <c r="Q616" s="22">
        <f t="shared" si="63"/>
        <v>25</v>
      </c>
      <c r="R616" s="42">
        <f>SUM(Table1[[#This Row],[Oct]:[September]])</f>
        <v>300</v>
      </c>
      <c r="S616" s="38">
        <f t="shared" si="59"/>
        <v>292.7092838887724</v>
      </c>
      <c r="T616" s="37">
        <f>Table1[[#This Row],[Annual Demand]]/365</f>
        <v>0.82191780821917804</v>
      </c>
      <c r="U616" s="37">
        <f>Table1[[#This Row],[Daily Demand]]*Table1[[#This Row],[Lead Time (days)]]</f>
        <v>50.958904109589035</v>
      </c>
      <c r="V616" s="37">
        <f>T616*AB616*SQRT(Table1[[#This Row],[Lead Time (days)]])</f>
        <v>1.6179468234270844</v>
      </c>
      <c r="W616" s="37">
        <f t="shared" si="60"/>
        <v>0.8</v>
      </c>
      <c r="X616" s="37">
        <f>Table1[[#This Row],[Demand during Lead Time]]+NORMSINV(W616)*V616</f>
        <v>52.320602510977118</v>
      </c>
      <c r="Y616" s="43">
        <f t="shared" si="61"/>
        <v>2704.4003713745115</v>
      </c>
      <c r="Z616" s="27">
        <v>1.5</v>
      </c>
      <c r="AA616" s="22">
        <v>0.86</v>
      </c>
      <c r="AB616" s="22">
        <v>0.25</v>
      </c>
      <c r="AC616" s="22">
        <v>62</v>
      </c>
    </row>
    <row r="617" spans="1:29" x14ac:dyDescent="0.2">
      <c r="A617" s="25">
        <v>79018.363451652302</v>
      </c>
      <c r="B617" s="26">
        <v>6.4973705199999996</v>
      </c>
      <c r="C617" s="26">
        <v>51.270365452872873</v>
      </c>
      <c r="D617" s="26">
        <f>C617/Table1[[#This Row],[Std. Price ($)]]</f>
        <v>7.8909406959406212</v>
      </c>
      <c r="E617" s="22">
        <v>26</v>
      </c>
      <c r="F617" s="22">
        <f t="shared" si="62"/>
        <v>57.2</v>
      </c>
      <c r="G617" s="22">
        <f t="shared" si="63"/>
        <v>57.2</v>
      </c>
      <c r="H617" s="22">
        <f t="shared" si="63"/>
        <v>57.2</v>
      </c>
      <c r="I617" s="22">
        <f t="shared" si="63"/>
        <v>57.2</v>
      </c>
      <c r="J617" s="22">
        <f t="shared" si="63"/>
        <v>57.2</v>
      </c>
      <c r="K617" s="22">
        <f t="shared" si="63"/>
        <v>57.2</v>
      </c>
      <c r="L617" s="22">
        <f t="shared" si="63"/>
        <v>57.2</v>
      </c>
      <c r="M617" s="22">
        <f t="shared" si="63"/>
        <v>57.2</v>
      </c>
      <c r="N617" s="22">
        <f t="shared" si="63"/>
        <v>57.2</v>
      </c>
      <c r="O617" s="22">
        <f t="shared" si="63"/>
        <v>57.2</v>
      </c>
      <c r="P617" s="22">
        <f t="shared" si="63"/>
        <v>57.2</v>
      </c>
      <c r="Q617" s="22">
        <f t="shared" si="63"/>
        <v>57.2</v>
      </c>
      <c r="R617" s="42">
        <f>SUM(Table1[[#This Row],[Oct]:[September]])</f>
        <v>686.40000000000009</v>
      </c>
      <c r="S617" s="38">
        <f t="shared" si="59"/>
        <v>678.50905930405952</v>
      </c>
      <c r="T617" s="37">
        <f>Table1[[#This Row],[Annual Demand]]/365</f>
        <v>1.8805479452054796</v>
      </c>
      <c r="U617" s="37">
        <f>Table1[[#This Row],[Daily Demand]]*Table1[[#This Row],[Lead Time (days)]]</f>
        <v>9.4027397260273986</v>
      </c>
      <c r="V617" s="37">
        <f>T617*AB617*SQRT(Table1[[#This Row],[Lead Time (days)]])</f>
        <v>5.8870462565978032</v>
      </c>
      <c r="W617" s="37">
        <f t="shared" si="60"/>
        <v>0.8</v>
      </c>
      <c r="X617" s="37">
        <f>Table1[[#This Row],[Demand during Lead Time]]+NORMSINV(W617)*V617</f>
        <v>14.357402858606051</v>
      </c>
      <c r="Y617" s="43">
        <f t="shared" si="61"/>
        <v>93.28536607727068</v>
      </c>
      <c r="Z617" s="27">
        <v>1.2</v>
      </c>
      <c r="AA617" s="22">
        <v>0.75</v>
      </c>
      <c r="AB617" s="22">
        <v>1.4</v>
      </c>
      <c r="AC617" s="22">
        <v>5</v>
      </c>
    </row>
    <row r="618" spans="1:29" x14ac:dyDescent="0.2">
      <c r="A618" s="25">
        <v>15232.507382933458</v>
      </c>
      <c r="B618" s="26">
        <v>11.007999999999999</v>
      </c>
      <c r="C618" s="26">
        <v>341.38814805333334</v>
      </c>
      <c r="D618" s="26">
        <f>C618/Table1[[#This Row],[Std. Price ($)]]</f>
        <v>31.012731472868222</v>
      </c>
      <c r="E618" s="22">
        <v>26</v>
      </c>
      <c r="F618" s="22">
        <f t="shared" si="62"/>
        <v>36.4</v>
      </c>
      <c r="G618" s="22">
        <f t="shared" si="63"/>
        <v>36.4</v>
      </c>
      <c r="H618" s="22">
        <f t="shared" si="63"/>
        <v>36.4</v>
      </c>
      <c r="I618" s="22">
        <f t="shared" si="63"/>
        <v>36.4</v>
      </c>
      <c r="J618" s="22">
        <f t="shared" si="63"/>
        <v>36.4</v>
      </c>
      <c r="K618" s="22">
        <f t="shared" si="63"/>
        <v>36.4</v>
      </c>
      <c r="L618" s="22">
        <f t="shared" si="63"/>
        <v>36.4</v>
      </c>
      <c r="M618" s="22">
        <f t="shared" si="63"/>
        <v>36.4</v>
      </c>
      <c r="N618" s="22">
        <f t="shared" si="63"/>
        <v>36.4</v>
      </c>
      <c r="O618" s="22">
        <f t="shared" si="63"/>
        <v>36.4</v>
      </c>
      <c r="P618" s="22">
        <f t="shared" si="63"/>
        <v>36.4</v>
      </c>
      <c r="Q618" s="22">
        <f t="shared" si="63"/>
        <v>36.4</v>
      </c>
      <c r="R618" s="42">
        <f>SUM(Table1[[#This Row],[Oct]:[September]])</f>
        <v>436.7999999999999</v>
      </c>
      <c r="S618" s="38">
        <f t="shared" si="59"/>
        <v>405.78726852713169</v>
      </c>
      <c r="T618" s="37">
        <f>Table1[[#This Row],[Annual Demand]]/365</f>
        <v>1.1967123287671231</v>
      </c>
      <c r="U618" s="37">
        <f>Table1[[#This Row],[Daily Demand]]*Table1[[#This Row],[Lead Time (days)]]</f>
        <v>19.147397260273969</v>
      </c>
      <c r="V618" s="37">
        <f>T618*AB618*SQRT(Table1[[#This Row],[Lead Time (days)]])</f>
        <v>8.8556712328767109</v>
      </c>
      <c r="W618" s="37">
        <f t="shared" si="60"/>
        <v>0.95</v>
      </c>
      <c r="X618" s="37">
        <f>Table1[[#This Row],[Demand during Lead Time]]+NORMSINV(W618)*V618</f>
        <v>33.71368020676104</v>
      </c>
      <c r="Y618" s="43">
        <f t="shared" si="61"/>
        <v>371.12019171602549</v>
      </c>
      <c r="Z618" s="27">
        <v>0.4</v>
      </c>
      <c r="AA618" s="22">
        <v>1</v>
      </c>
      <c r="AB618" s="22">
        <v>1.85</v>
      </c>
      <c r="AC618" s="22">
        <v>16</v>
      </c>
    </row>
    <row r="619" spans="1:29" x14ac:dyDescent="0.2">
      <c r="A619" s="25">
        <v>19063.58305182285</v>
      </c>
      <c r="B619" s="26">
        <v>7.4493200000000002</v>
      </c>
      <c r="C619" s="26">
        <v>6.7014966700000018</v>
      </c>
      <c r="D619" s="26">
        <f>C619/Table1[[#This Row],[Std. Price ($)]]</f>
        <v>0.89961186658648062</v>
      </c>
      <c r="E619" s="22">
        <v>10</v>
      </c>
      <c r="F619" s="22">
        <f t="shared" si="62"/>
        <v>18</v>
      </c>
      <c r="G619" s="22">
        <f t="shared" si="63"/>
        <v>18</v>
      </c>
      <c r="H619" s="22">
        <f t="shared" si="63"/>
        <v>18</v>
      </c>
      <c r="I619" s="22">
        <f t="shared" si="63"/>
        <v>18</v>
      </c>
      <c r="J619" s="22">
        <f t="shared" ref="G619:Q642" si="64">$E619+$Z619*$E619</f>
        <v>18</v>
      </c>
      <c r="K619" s="22">
        <f t="shared" si="64"/>
        <v>18</v>
      </c>
      <c r="L619" s="22">
        <f t="shared" si="64"/>
        <v>18</v>
      </c>
      <c r="M619" s="22">
        <f t="shared" si="64"/>
        <v>18</v>
      </c>
      <c r="N619" s="22">
        <f t="shared" si="64"/>
        <v>18</v>
      </c>
      <c r="O619" s="22">
        <f t="shared" si="64"/>
        <v>18</v>
      </c>
      <c r="P619" s="22">
        <f t="shared" si="64"/>
        <v>18</v>
      </c>
      <c r="Q619" s="22">
        <f t="shared" si="64"/>
        <v>18</v>
      </c>
      <c r="R619" s="42">
        <f>SUM(Table1[[#This Row],[Oct]:[September]])</f>
        <v>216</v>
      </c>
      <c r="S619" s="38">
        <f t="shared" si="59"/>
        <v>215.10038813341353</v>
      </c>
      <c r="T619" s="37">
        <f>Table1[[#This Row],[Annual Demand]]/365</f>
        <v>0.59178082191780823</v>
      </c>
      <c r="U619" s="37">
        <f>Table1[[#This Row],[Daily Demand]]*Table1[[#This Row],[Lead Time (days)]]</f>
        <v>3.5506849315068494</v>
      </c>
      <c r="V619" s="37">
        <f>T619*AB619*SQRT(Table1[[#This Row],[Lead Time (days)]])</f>
        <v>0.36239026331586743</v>
      </c>
      <c r="W619" s="37">
        <f t="shared" si="60"/>
        <v>0.8</v>
      </c>
      <c r="X619" s="37">
        <f>Table1[[#This Row],[Demand during Lead Time]]+NORMSINV(W619)*V619</f>
        <v>3.8556802719535632</v>
      </c>
      <c r="Y619" s="43">
        <f t="shared" si="61"/>
        <v>28.722196163469118</v>
      </c>
      <c r="Z619" s="27">
        <v>0.8</v>
      </c>
      <c r="AA619" s="22">
        <v>1</v>
      </c>
      <c r="AB619" s="22">
        <v>0.25</v>
      </c>
      <c r="AC619" s="22">
        <v>6</v>
      </c>
    </row>
    <row r="620" spans="1:29" x14ac:dyDescent="0.2">
      <c r="A620" s="25">
        <v>80571.431744683141</v>
      </c>
      <c r="B620" s="26">
        <v>28.551999999999996</v>
      </c>
      <c r="C620" s="26">
        <v>354.78849471999996</v>
      </c>
      <c r="D620" s="26">
        <f>C620/Table1[[#This Row],[Std. Price ($)]]</f>
        <v>12.426047027178482</v>
      </c>
      <c r="E620" s="22">
        <v>10</v>
      </c>
      <c r="F620" s="22">
        <f t="shared" si="62"/>
        <v>18</v>
      </c>
      <c r="G620" s="22">
        <f t="shared" si="64"/>
        <v>18</v>
      </c>
      <c r="H620" s="22">
        <f t="shared" si="64"/>
        <v>18</v>
      </c>
      <c r="I620" s="22">
        <f t="shared" si="64"/>
        <v>18</v>
      </c>
      <c r="J620" s="22">
        <f t="shared" si="64"/>
        <v>18</v>
      </c>
      <c r="K620" s="22">
        <f t="shared" si="64"/>
        <v>18</v>
      </c>
      <c r="L620" s="22">
        <f t="shared" si="64"/>
        <v>18</v>
      </c>
      <c r="M620" s="22">
        <f t="shared" si="64"/>
        <v>18</v>
      </c>
      <c r="N620" s="22">
        <f t="shared" si="64"/>
        <v>18</v>
      </c>
      <c r="O620" s="22">
        <f t="shared" si="64"/>
        <v>18</v>
      </c>
      <c r="P620" s="22">
        <f t="shared" si="64"/>
        <v>18</v>
      </c>
      <c r="Q620" s="22">
        <f t="shared" si="64"/>
        <v>18</v>
      </c>
      <c r="R620" s="42">
        <f>SUM(Table1[[#This Row],[Oct]:[September]])</f>
        <v>216</v>
      </c>
      <c r="S620" s="38">
        <f t="shared" si="59"/>
        <v>203.57395297282153</v>
      </c>
      <c r="T620" s="37">
        <f>Table1[[#This Row],[Annual Demand]]/365</f>
        <v>0.59178082191780823</v>
      </c>
      <c r="U620" s="37">
        <f>Table1[[#This Row],[Daily Demand]]*Table1[[#This Row],[Lead Time (days)]]</f>
        <v>9.4684931506849317</v>
      </c>
      <c r="V620" s="37">
        <f>T620*AB620*SQRT(Table1[[#This Row],[Lead Time (days)]])</f>
        <v>4.7105753424657539</v>
      </c>
      <c r="W620" s="37">
        <f t="shared" si="60"/>
        <v>0.95</v>
      </c>
      <c r="X620" s="37">
        <f>Table1[[#This Row],[Demand during Lead Time]]+NORMSINV(W620)*V620</f>
        <v>17.216700087767897</v>
      </c>
      <c r="Y620" s="43">
        <f t="shared" si="61"/>
        <v>491.57122090594896</v>
      </c>
      <c r="Z620" s="27">
        <v>0.8</v>
      </c>
      <c r="AA620" s="22">
        <v>1</v>
      </c>
      <c r="AB620" s="22">
        <v>1.99</v>
      </c>
      <c r="AC620" s="22">
        <v>16</v>
      </c>
    </row>
    <row r="621" spans="1:29" x14ac:dyDescent="0.2">
      <c r="A621" s="25">
        <v>30410.163979987359</v>
      </c>
      <c r="B621" s="26">
        <v>6.8230679999999992</v>
      </c>
      <c r="C621" s="26">
        <v>10.992034443866668</v>
      </c>
      <c r="D621" s="26">
        <f>C621/Table1[[#This Row],[Std. Price ($)]]</f>
        <v>1.6110105371757499</v>
      </c>
      <c r="E621" s="22">
        <v>26</v>
      </c>
      <c r="F621" s="22">
        <f t="shared" si="62"/>
        <v>31.2</v>
      </c>
      <c r="G621" s="22">
        <f t="shared" si="64"/>
        <v>31.2</v>
      </c>
      <c r="H621" s="22">
        <f t="shared" si="64"/>
        <v>31.2</v>
      </c>
      <c r="I621" s="22">
        <f t="shared" si="64"/>
        <v>31.2</v>
      </c>
      <c r="J621" s="22">
        <f t="shared" si="64"/>
        <v>31.2</v>
      </c>
      <c r="K621" s="22">
        <f t="shared" si="64"/>
        <v>31.2</v>
      </c>
      <c r="L621" s="22">
        <f t="shared" si="64"/>
        <v>31.2</v>
      </c>
      <c r="M621" s="22">
        <f t="shared" si="64"/>
        <v>31.2</v>
      </c>
      <c r="N621" s="22">
        <f t="shared" si="64"/>
        <v>31.2</v>
      </c>
      <c r="O621" s="22">
        <f t="shared" si="64"/>
        <v>31.2</v>
      </c>
      <c r="P621" s="22">
        <f t="shared" si="64"/>
        <v>31.2</v>
      </c>
      <c r="Q621" s="22">
        <f t="shared" si="64"/>
        <v>31.2</v>
      </c>
      <c r="R621" s="42">
        <f>SUM(Table1[[#This Row],[Oct]:[September]])</f>
        <v>374.39999999999992</v>
      </c>
      <c r="S621" s="38">
        <f t="shared" si="59"/>
        <v>372.78898946282419</v>
      </c>
      <c r="T621" s="37">
        <f>Table1[[#This Row],[Annual Demand]]/365</f>
        <v>1.0257534246575339</v>
      </c>
      <c r="U621" s="37">
        <f>Table1[[#This Row],[Daily Demand]]*Table1[[#This Row],[Lead Time (days)]]</f>
        <v>4.1030136986301358</v>
      </c>
      <c r="V621" s="37">
        <f>T621*AB621*SQRT(Table1[[#This Row],[Lead Time (days)]])</f>
        <v>0.51287671232876697</v>
      </c>
      <c r="W621" s="37">
        <f t="shared" si="60"/>
        <v>0.8</v>
      </c>
      <c r="X621" s="37">
        <f>Table1[[#This Row],[Demand during Lead Time]]+NORMSINV(W621)*V621</f>
        <v>4.5346616299310938</v>
      </c>
      <c r="Y621" s="43">
        <f t="shared" si="61"/>
        <v>30.940304658010685</v>
      </c>
      <c r="Z621" s="27">
        <v>0.2</v>
      </c>
      <c r="AA621" s="22">
        <v>1</v>
      </c>
      <c r="AB621" s="22">
        <v>0.25</v>
      </c>
      <c r="AC621" s="22">
        <v>4</v>
      </c>
    </row>
    <row r="622" spans="1:29" x14ac:dyDescent="0.2">
      <c r="A622" s="25">
        <v>69987.869783453469</v>
      </c>
      <c r="B622" s="26">
        <v>49.473770829999992</v>
      </c>
      <c r="C622" s="26">
        <v>542.79079863330219</v>
      </c>
      <c r="D622" s="26">
        <f>C622/Table1[[#This Row],[Std. Price ($)]]</f>
        <v>10.971284167896169</v>
      </c>
      <c r="E622" s="22">
        <v>10</v>
      </c>
      <c r="F622" s="22">
        <f t="shared" si="62"/>
        <v>15</v>
      </c>
      <c r="G622" s="22">
        <f t="shared" si="64"/>
        <v>15</v>
      </c>
      <c r="H622" s="22">
        <f t="shared" si="64"/>
        <v>15</v>
      </c>
      <c r="I622" s="22">
        <f t="shared" si="64"/>
        <v>15</v>
      </c>
      <c r="J622" s="22">
        <f t="shared" si="64"/>
        <v>15</v>
      </c>
      <c r="K622" s="22">
        <f t="shared" si="64"/>
        <v>15</v>
      </c>
      <c r="L622" s="22">
        <f t="shared" si="64"/>
        <v>15</v>
      </c>
      <c r="M622" s="22">
        <f t="shared" si="64"/>
        <v>15</v>
      </c>
      <c r="N622" s="22">
        <f t="shared" si="64"/>
        <v>15</v>
      </c>
      <c r="O622" s="22">
        <f t="shared" si="64"/>
        <v>15</v>
      </c>
      <c r="P622" s="22">
        <f t="shared" si="64"/>
        <v>15</v>
      </c>
      <c r="Q622" s="22">
        <f t="shared" si="64"/>
        <v>15</v>
      </c>
      <c r="R622" s="42">
        <f>SUM(Table1[[#This Row],[Oct]:[September]])</f>
        <v>180</v>
      </c>
      <c r="S622" s="38">
        <f t="shared" si="59"/>
        <v>169.02871583210384</v>
      </c>
      <c r="T622" s="37">
        <f>Table1[[#This Row],[Annual Demand]]/365</f>
        <v>0.49315068493150682</v>
      </c>
      <c r="U622" s="37">
        <f>Table1[[#This Row],[Daily Demand]]*Table1[[#This Row],[Lead Time (days)]]</f>
        <v>12.821917808219178</v>
      </c>
      <c r="V622" s="37">
        <f>T622*AB622*SQRT(Table1[[#This Row],[Lead Time (days)]])</f>
        <v>2.7157517628559931</v>
      </c>
      <c r="W622" s="37">
        <f t="shared" si="60"/>
        <v>0.8</v>
      </c>
      <c r="X622" s="37">
        <f>Table1[[#This Row],[Demand during Lead Time]]+NORMSINV(W622)*V622</f>
        <v>15.107552156951856</v>
      </c>
      <c r="Y622" s="43">
        <f t="shared" si="61"/>
        <v>747.42757321530826</v>
      </c>
      <c r="Z622" s="27">
        <v>0.5</v>
      </c>
      <c r="AA622" s="22">
        <v>1</v>
      </c>
      <c r="AB622" s="22">
        <v>1.08</v>
      </c>
      <c r="AC622" s="22">
        <v>26</v>
      </c>
    </row>
    <row r="623" spans="1:29" x14ac:dyDescent="0.2">
      <c r="A623" s="25">
        <v>27235.485191102372</v>
      </c>
      <c r="B623" s="26">
        <v>19.564999999999998</v>
      </c>
      <c r="C623" s="26">
        <v>88.822394375000002</v>
      </c>
      <c r="D623" s="26">
        <f>C623/Table1[[#This Row],[Std. Price ($)]]</f>
        <v>4.5398617109634554</v>
      </c>
      <c r="E623" s="22">
        <v>26</v>
      </c>
      <c r="F623" s="22">
        <f t="shared" si="62"/>
        <v>39</v>
      </c>
      <c r="G623" s="22">
        <f t="shared" si="64"/>
        <v>39</v>
      </c>
      <c r="H623" s="22">
        <f t="shared" si="64"/>
        <v>39</v>
      </c>
      <c r="I623" s="22">
        <f t="shared" si="64"/>
        <v>39</v>
      </c>
      <c r="J623" s="22">
        <f t="shared" si="64"/>
        <v>39</v>
      </c>
      <c r="K623" s="22">
        <f t="shared" si="64"/>
        <v>39</v>
      </c>
      <c r="L623" s="22">
        <f t="shared" si="64"/>
        <v>39</v>
      </c>
      <c r="M623" s="22">
        <f t="shared" si="64"/>
        <v>39</v>
      </c>
      <c r="N623" s="22">
        <f t="shared" si="64"/>
        <v>39</v>
      </c>
      <c r="O623" s="22">
        <f t="shared" si="64"/>
        <v>39</v>
      </c>
      <c r="P623" s="22">
        <f t="shared" si="64"/>
        <v>39</v>
      </c>
      <c r="Q623" s="22">
        <f t="shared" si="64"/>
        <v>39</v>
      </c>
      <c r="R623" s="42">
        <f>SUM(Table1[[#This Row],[Oct]:[September]])</f>
        <v>468</v>
      </c>
      <c r="S623" s="38">
        <f t="shared" si="59"/>
        <v>463.46013828903654</v>
      </c>
      <c r="T623" s="37">
        <f>Table1[[#This Row],[Annual Demand]]/365</f>
        <v>1.2821917808219179</v>
      </c>
      <c r="U623" s="37">
        <f>Table1[[#This Row],[Daily Demand]]*Table1[[#This Row],[Lead Time (days)]]</f>
        <v>19.232876712328768</v>
      </c>
      <c r="V623" s="37">
        <f>T623*AB623*SQRT(Table1[[#This Row],[Lead Time (days)]])</f>
        <v>1.2414768534418297</v>
      </c>
      <c r="W623" s="37">
        <f t="shared" si="60"/>
        <v>0.8</v>
      </c>
      <c r="X623" s="37">
        <f>Table1[[#This Row],[Demand during Lead Time]]+NORMSINV(W623)*V623</f>
        <v>20.277729993174702</v>
      </c>
      <c r="Y623" s="43">
        <f t="shared" si="61"/>
        <v>396.73378731646301</v>
      </c>
      <c r="Z623" s="27">
        <v>0.5</v>
      </c>
      <c r="AA623" s="22">
        <v>1</v>
      </c>
      <c r="AB623" s="22">
        <v>0.25</v>
      </c>
      <c r="AC623" s="22">
        <v>15</v>
      </c>
    </row>
    <row r="624" spans="1:29" x14ac:dyDescent="0.2">
      <c r="A624" s="25">
        <v>47774.47444434584</v>
      </c>
      <c r="B624" s="26">
        <v>17.63</v>
      </c>
      <c r="C624" s="26">
        <v>81.593476250000009</v>
      </c>
      <c r="D624" s="26">
        <f>C624/Table1[[#This Row],[Std. Price ($)]]</f>
        <v>4.6281041548496891</v>
      </c>
      <c r="E624" s="22">
        <v>26</v>
      </c>
      <c r="F624" s="22">
        <f t="shared" si="62"/>
        <v>36.4</v>
      </c>
      <c r="G624" s="22">
        <f t="shared" si="64"/>
        <v>36.4</v>
      </c>
      <c r="H624" s="22">
        <f t="shared" si="64"/>
        <v>36.4</v>
      </c>
      <c r="I624" s="22">
        <f t="shared" si="64"/>
        <v>36.4</v>
      </c>
      <c r="J624" s="22">
        <f t="shared" si="64"/>
        <v>36.4</v>
      </c>
      <c r="K624" s="22">
        <f t="shared" si="64"/>
        <v>36.4</v>
      </c>
      <c r="L624" s="22">
        <f t="shared" si="64"/>
        <v>36.4</v>
      </c>
      <c r="M624" s="22">
        <f t="shared" si="64"/>
        <v>36.4</v>
      </c>
      <c r="N624" s="22">
        <f t="shared" si="64"/>
        <v>36.4</v>
      </c>
      <c r="O624" s="22">
        <f t="shared" si="64"/>
        <v>36.4</v>
      </c>
      <c r="P624" s="22">
        <f t="shared" si="64"/>
        <v>36.4</v>
      </c>
      <c r="Q624" s="22">
        <f t="shared" si="64"/>
        <v>36.4</v>
      </c>
      <c r="R624" s="42">
        <f>SUM(Table1[[#This Row],[Oct]:[September]])</f>
        <v>436.7999999999999</v>
      </c>
      <c r="S624" s="38">
        <f t="shared" si="59"/>
        <v>432.17189584515023</v>
      </c>
      <c r="T624" s="37">
        <f>Table1[[#This Row],[Annual Demand]]/365</f>
        <v>1.1967123287671231</v>
      </c>
      <c r="U624" s="37">
        <f>Table1[[#This Row],[Daily Demand]]*Table1[[#This Row],[Lead Time (days)]]</f>
        <v>17.950684931506846</v>
      </c>
      <c r="V624" s="37">
        <f>T624*AB624*SQRT(Table1[[#This Row],[Lead Time (days)]])</f>
        <v>1.1587117298790408</v>
      </c>
      <c r="W624" s="37">
        <f t="shared" si="60"/>
        <v>0.8</v>
      </c>
      <c r="X624" s="37">
        <f>Table1[[#This Row],[Demand during Lead Time]]+NORMSINV(W624)*V624</f>
        <v>18.925881326963051</v>
      </c>
      <c r="Y624" s="43">
        <f t="shared" si="61"/>
        <v>333.66328779435855</v>
      </c>
      <c r="Z624" s="27">
        <v>0.4</v>
      </c>
      <c r="AA624" s="22">
        <v>1</v>
      </c>
      <c r="AB624" s="22">
        <v>0.25</v>
      </c>
      <c r="AC624" s="22">
        <v>15</v>
      </c>
    </row>
    <row r="625" spans="1:29" x14ac:dyDescent="0.2">
      <c r="A625" s="25">
        <v>98580.994927188993</v>
      </c>
      <c r="B625" s="26">
        <v>10.746559999999999</v>
      </c>
      <c r="C625" s="26">
        <v>72.841978471680008</v>
      </c>
      <c r="D625" s="26">
        <f>C625/Table1[[#This Row],[Std. Price ($)]]</f>
        <v>6.7781670108090415</v>
      </c>
      <c r="E625" s="22">
        <v>18</v>
      </c>
      <c r="F625" s="22">
        <f t="shared" si="62"/>
        <v>16.2</v>
      </c>
      <c r="G625" s="22">
        <f t="shared" si="64"/>
        <v>16.2</v>
      </c>
      <c r="H625" s="22">
        <f t="shared" si="64"/>
        <v>16.2</v>
      </c>
      <c r="I625" s="22">
        <f t="shared" si="64"/>
        <v>16.2</v>
      </c>
      <c r="J625" s="22">
        <f t="shared" si="64"/>
        <v>16.2</v>
      </c>
      <c r="K625" s="22">
        <f t="shared" si="64"/>
        <v>16.2</v>
      </c>
      <c r="L625" s="22">
        <f t="shared" si="64"/>
        <v>16.2</v>
      </c>
      <c r="M625" s="22">
        <f t="shared" si="64"/>
        <v>16.2</v>
      </c>
      <c r="N625" s="22">
        <f t="shared" si="64"/>
        <v>16.2</v>
      </c>
      <c r="O625" s="22">
        <f t="shared" si="64"/>
        <v>16.2</v>
      </c>
      <c r="P625" s="22">
        <f t="shared" si="64"/>
        <v>16.2</v>
      </c>
      <c r="Q625" s="22">
        <f t="shared" si="64"/>
        <v>16.2</v>
      </c>
      <c r="R625" s="42">
        <f>SUM(Table1[[#This Row],[Oct]:[September]])</f>
        <v>194.39999999999995</v>
      </c>
      <c r="S625" s="38">
        <f t="shared" si="59"/>
        <v>187.62183298919092</v>
      </c>
      <c r="T625" s="37">
        <f>Table1[[#This Row],[Annual Demand]]/365</f>
        <v>0.53260273972602723</v>
      </c>
      <c r="U625" s="37">
        <f>Table1[[#This Row],[Daily Demand]]*Table1[[#This Row],[Lead Time (days)]]</f>
        <v>3.1956164383561632</v>
      </c>
      <c r="V625" s="37">
        <f>T625*AB625*SQRT(Table1[[#This Row],[Lead Time (days)]])</f>
        <v>2.0090916198231685</v>
      </c>
      <c r="W625" s="37">
        <f t="shared" si="60"/>
        <v>0.95</v>
      </c>
      <c r="X625" s="37">
        <f>Table1[[#This Row],[Demand during Lead Time]]+NORMSINV(W625)*V625</f>
        <v>6.5002780761001091</v>
      </c>
      <c r="Y625" s="43">
        <f t="shared" si="61"/>
        <v>69.855628361494382</v>
      </c>
      <c r="Z625" s="27">
        <v>-0.1</v>
      </c>
      <c r="AA625" s="22">
        <v>1</v>
      </c>
      <c r="AB625" s="22">
        <v>1.54</v>
      </c>
      <c r="AC625" s="22">
        <v>6</v>
      </c>
    </row>
    <row r="626" spans="1:29" x14ac:dyDescent="0.2">
      <c r="A626" s="25">
        <v>95331.432235477172</v>
      </c>
      <c r="B626" s="26">
        <v>54.437999999999995</v>
      </c>
      <c r="C626" s="26">
        <v>733.36214570666675</v>
      </c>
      <c r="D626" s="26">
        <f>C626/Table1[[#This Row],[Std. Price ($)]]</f>
        <v>13.471511549040502</v>
      </c>
      <c r="E626" s="22">
        <v>10</v>
      </c>
      <c r="F626" s="22">
        <f t="shared" si="62"/>
        <v>18</v>
      </c>
      <c r="G626" s="22">
        <f t="shared" si="64"/>
        <v>18</v>
      </c>
      <c r="H626" s="22">
        <f t="shared" si="64"/>
        <v>18</v>
      </c>
      <c r="I626" s="22">
        <f t="shared" si="64"/>
        <v>18</v>
      </c>
      <c r="J626" s="22">
        <f t="shared" si="64"/>
        <v>18</v>
      </c>
      <c r="K626" s="22">
        <f t="shared" si="64"/>
        <v>18</v>
      </c>
      <c r="L626" s="22">
        <f t="shared" si="64"/>
        <v>18</v>
      </c>
      <c r="M626" s="22">
        <f t="shared" si="64"/>
        <v>18</v>
      </c>
      <c r="N626" s="22">
        <f t="shared" si="64"/>
        <v>18</v>
      </c>
      <c r="O626" s="22">
        <f t="shared" si="64"/>
        <v>18</v>
      </c>
      <c r="P626" s="22">
        <f t="shared" si="64"/>
        <v>18</v>
      </c>
      <c r="Q626" s="22">
        <f t="shared" si="64"/>
        <v>18</v>
      </c>
      <c r="R626" s="42">
        <f>SUM(Table1[[#This Row],[Oct]:[September]])</f>
        <v>216</v>
      </c>
      <c r="S626" s="38">
        <f t="shared" si="59"/>
        <v>202.52848845095949</v>
      </c>
      <c r="T626" s="37">
        <f>Table1[[#This Row],[Annual Demand]]/365</f>
        <v>0.59178082191780823</v>
      </c>
      <c r="U626" s="37">
        <f>Table1[[#This Row],[Daily Demand]]*Table1[[#This Row],[Lead Time (days)]]</f>
        <v>9.4684931506849317</v>
      </c>
      <c r="V626" s="37">
        <f>T626*AB626*SQRT(Table1[[#This Row],[Lead Time (days)]])</f>
        <v>4.355506849315069</v>
      </c>
      <c r="W626" s="37">
        <f t="shared" si="60"/>
        <v>0.95</v>
      </c>
      <c r="X626" s="37">
        <f>Table1[[#This Row],[Demand during Lead Time]]+NORMSINV(W626)*V626</f>
        <v>16.632664388992801</v>
      </c>
      <c r="Y626" s="43">
        <f t="shared" si="61"/>
        <v>905.44898400799002</v>
      </c>
      <c r="Z626" s="27">
        <v>0.8</v>
      </c>
      <c r="AA626" s="22">
        <v>1</v>
      </c>
      <c r="AB626" s="22">
        <v>1.84</v>
      </c>
      <c r="AC626" s="22">
        <v>16</v>
      </c>
    </row>
    <row r="627" spans="1:29" x14ac:dyDescent="0.2">
      <c r="A627" s="25">
        <v>36565.19569028441</v>
      </c>
      <c r="B627" s="26">
        <v>13.217487489999998</v>
      </c>
      <c r="C627" s="26">
        <v>26.043552430681501</v>
      </c>
      <c r="D627" s="26">
        <f>C627/Table1[[#This Row],[Std. Price ($)]]</f>
        <v>1.9703860094730836</v>
      </c>
      <c r="E627" s="22">
        <v>26</v>
      </c>
      <c r="F627" s="22">
        <f t="shared" si="62"/>
        <v>39</v>
      </c>
      <c r="G627" s="22">
        <f t="shared" si="64"/>
        <v>39</v>
      </c>
      <c r="H627" s="22">
        <f t="shared" si="64"/>
        <v>39</v>
      </c>
      <c r="I627" s="22">
        <f t="shared" si="64"/>
        <v>39</v>
      </c>
      <c r="J627" s="22">
        <f t="shared" si="64"/>
        <v>39</v>
      </c>
      <c r="K627" s="22">
        <f t="shared" si="64"/>
        <v>39</v>
      </c>
      <c r="L627" s="22">
        <f t="shared" si="64"/>
        <v>39</v>
      </c>
      <c r="M627" s="22">
        <f t="shared" si="64"/>
        <v>39</v>
      </c>
      <c r="N627" s="22">
        <f t="shared" si="64"/>
        <v>39</v>
      </c>
      <c r="O627" s="22">
        <f t="shared" si="64"/>
        <v>39</v>
      </c>
      <c r="P627" s="22">
        <f t="shared" si="64"/>
        <v>39</v>
      </c>
      <c r="Q627" s="22">
        <f t="shared" si="64"/>
        <v>39</v>
      </c>
      <c r="R627" s="42">
        <f>SUM(Table1[[#This Row],[Oct]:[September]])</f>
        <v>468</v>
      </c>
      <c r="S627" s="38">
        <f t="shared" si="59"/>
        <v>466.02961399052691</v>
      </c>
      <c r="T627" s="37">
        <f>Table1[[#This Row],[Annual Demand]]/365</f>
        <v>1.2821917808219179</v>
      </c>
      <c r="U627" s="37">
        <f>Table1[[#This Row],[Daily Demand]]*Table1[[#This Row],[Lead Time (days)]]</f>
        <v>7.6931506849315072</v>
      </c>
      <c r="V627" s="37">
        <f>T627*AB627*SQRT(Table1[[#This Row],[Lead Time (days)]])</f>
        <v>0.78517890385104605</v>
      </c>
      <c r="W627" s="37">
        <f t="shared" si="60"/>
        <v>0.8</v>
      </c>
      <c r="X627" s="37">
        <f>Table1[[#This Row],[Demand during Lead Time]]+NORMSINV(W627)*V627</f>
        <v>8.3539739225660536</v>
      </c>
      <c r="Y627" s="43">
        <f t="shared" si="61"/>
        <v>110.41854581330303</v>
      </c>
      <c r="Z627" s="27">
        <v>0.5</v>
      </c>
      <c r="AA627" s="22">
        <v>1</v>
      </c>
      <c r="AB627" s="22">
        <v>0.25</v>
      </c>
      <c r="AC627" s="22">
        <v>6</v>
      </c>
    </row>
    <row r="628" spans="1:29" x14ac:dyDescent="0.2">
      <c r="A628" s="25">
        <v>41048.758174676746</v>
      </c>
      <c r="B628" s="26">
        <v>29.384850659999994</v>
      </c>
      <c r="C628" s="26">
        <v>2289.0269135067201</v>
      </c>
      <c r="D628" s="26">
        <f>C628/Table1[[#This Row],[Std. Price ($)]]</f>
        <v>77.898197952138943</v>
      </c>
      <c r="E628" s="22">
        <v>26</v>
      </c>
      <c r="F628" s="22">
        <f t="shared" si="62"/>
        <v>15.6</v>
      </c>
      <c r="G628" s="22">
        <f t="shared" si="64"/>
        <v>15.6</v>
      </c>
      <c r="H628" s="22">
        <f t="shared" si="64"/>
        <v>15.6</v>
      </c>
      <c r="I628" s="22">
        <f t="shared" si="64"/>
        <v>15.6</v>
      </c>
      <c r="J628" s="22">
        <f t="shared" si="64"/>
        <v>15.6</v>
      </c>
      <c r="K628" s="22">
        <f t="shared" si="64"/>
        <v>15.6</v>
      </c>
      <c r="L628" s="22">
        <f t="shared" si="64"/>
        <v>15.6</v>
      </c>
      <c r="M628" s="22">
        <f t="shared" si="64"/>
        <v>15.6</v>
      </c>
      <c r="N628" s="22">
        <f t="shared" si="64"/>
        <v>15.6</v>
      </c>
      <c r="O628" s="22">
        <f t="shared" si="64"/>
        <v>15.6</v>
      </c>
      <c r="P628" s="22">
        <f t="shared" si="64"/>
        <v>15.6</v>
      </c>
      <c r="Q628" s="22">
        <f t="shared" si="64"/>
        <v>15.6</v>
      </c>
      <c r="R628" s="42">
        <f>SUM(Table1[[#This Row],[Oct]:[September]])</f>
        <v>187.19999999999996</v>
      </c>
      <c r="S628" s="38">
        <f t="shared" si="59"/>
        <v>109.30180204786102</v>
      </c>
      <c r="T628" s="37">
        <f>Table1[[#This Row],[Annual Demand]]/365</f>
        <v>0.51287671232876697</v>
      </c>
      <c r="U628" s="37">
        <f>Table1[[#This Row],[Daily Demand]]*Table1[[#This Row],[Lead Time (days)]]</f>
        <v>15.899178082191776</v>
      </c>
      <c r="V628" s="37">
        <f>T628*AB628*SQRT(Table1[[#This Row],[Lead Time (days)]])</f>
        <v>7.0818301699452428</v>
      </c>
      <c r="W628" s="37">
        <f t="shared" si="60"/>
        <v>0.95</v>
      </c>
      <c r="X628" s="37">
        <f>Table1[[#This Row],[Demand during Lead Time]]+NORMSINV(W628)*V628</f>
        <v>27.547752122680564</v>
      </c>
      <c r="Y628" s="43">
        <f t="shared" si="61"/>
        <v>809.48658214366617</v>
      </c>
      <c r="Z628" s="27">
        <v>-0.4</v>
      </c>
      <c r="AA628" s="22">
        <v>0.82</v>
      </c>
      <c r="AB628" s="22">
        <v>2.48</v>
      </c>
      <c r="AC628" s="22">
        <v>31</v>
      </c>
    </row>
    <row r="629" spans="1:29" x14ac:dyDescent="0.2">
      <c r="A629" s="25">
        <v>464.33193284699524</v>
      </c>
      <c r="B629" s="26">
        <v>46.597109099999997</v>
      </c>
      <c r="C629" s="26">
        <v>63.270324986320858</v>
      </c>
      <c r="D629" s="26">
        <f>C629/Table1[[#This Row],[Std. Price ($)]]</f>
        <v>1.3578165300027349</v>
      </c>
      <c r="E629" s="22">
        <v>26</v>
      </c>
      <c r="F629" s="22">
        <f t="shared" si="62"/>
        <v>15.6</v>
      </c>
      <c r="G629" s="22">
        <f t="shared" si="64"/>
        <v>15.6</v>
      </c>
      <c r="H629" s="22">
        <f t="shared" si="64"/>
        <v>15.6</v>
      </c>
      <c r="I629" s="22">
        <f t="shared" si="64"/>
        <v>15.6</v>
      </c>
      <c r="J629" s="22">
        <f t="shared" si="64"/>
        <v>15.6</v>
      </c>
      <c r="K629" s="22">
        <f t="shared" si="64"/>
        <v>15.6</v>
      </c>
      <c r="L629" s="22">
        <f t="shared" si="64"/>
        <v>15.6</v>
      </c>
      <c r="M629" s="22">
        <f t="shared" si="64"/>
        <v>15.6</v>
      </c>
      <c r="N629" s="22">
        <f t="shared" si="64"/>
        <v>15.6</v>
      </c>
      <c r="O629" s="22">
        <f t="shared" si="64"/>
        <v>15.6</v>
      </c>
      <c r="P629" s="22">
        <f t="shared" si="64"/>
        <v>15.6</v>
      </c>
      <c r="Q629" s="22">
        <f t="shared" si="64"/>
        <v>15.6</v>
      </c>
      <c r="R629" s="42">
        <f>SUM(Table1[[#This Row],[Oct]:[September]])</f>
        <v>187.19999999999996</v>
      </c>
      <c r="S629" s="38">
        <f t="shared" si="59"/>
        <v>185.84218346999722</v>
      </c>
      <c r="T629" s="37">
        <f>Table1[[#This Row],[Annual Demand]]/365</f>
        <v>0.51287671232876697</v>
      </c>
      <c r="U629" s="37">
        <f>Table1[[#This Row],[Daily Demand]]*Table1[[#This Row],[Lead Time (days)]]</f>
        <v>2.5643835616438349</v>
      </c>
      <c r="V629" s="37">
        <f>T629*AB629*SQRT(Table1[[#This Row],[Lead Time (days)]])</f>
        <v>0.28670679821093187</v>
      </c>
      <c r="W629" s="37">
        <f t="shared" si="60"/>
        <v>0.8</v>
      </c>
      <c r="X629" s="37">
        <f>Table1[[#This Row],[Demand during Lead Time]]+NORMSINV(W629)*V629</f>
        <v>2.8056820908278599</v>
      </c>
      <c r="Y629" s="43">
        <f t="shared" si="61"/>
        <v>130.73667448622189</v>
      </c>
      <c r="Z629" s="27">
        <v>-0.4</v>
      </c>
      <c r="AA629" s="22">
        <v>1</v>
      </c>
      <c r="AB629" s="22">
        <v>0.25</v>
      </c>
      <c r="AC629" s="22">
        <v>5</v>
      </c>
    </row>
    <row r="630" spans="1:29" x14ac:dyDescent="0.2">
      <c r="A630" s="25">
        <v>35267.430378107398</v>
      </c>
      <c r="B630" s="26">
        <v>9.3482743899999985</v>
      </c>
      <c r="C630" s="26">
        <v>78.842983594591516</v>
      </c>
      <c r="D630" s="26">
        <f>C630/Table1[[#This Row],[Std. Price ($)]]</f>
        <v>8.4339612109515247</v>
      </c>
      <c r="E630" s="22">
        <v>18</v>
      </c>
      <c r="F630" s="22">
        <f t="shared" si="62"/>
        <v>28.799999999999997</v>
      </c>
      <c r="G630" s="22">
        <f t="shared" si="64"/>
        <v>28.799999999999997</v>
      </c>
      <c r="H630" s="22">
        <f t="shared" si="64"/>
        <v>28.799999999999997</v>
      </c>
      <c r="I630" s="22">
        <f t="shared" si="64"/>
        <v>28.799999999999997</v>
      </c>
      <c r="J630" s="22">
        <f t="shared" si="64"/>
        <v>28.799999999999997</v>
      </c>
      <c r="K630" s="22">
        <f t="shared" si="64"/>
        <v>28.799999999999997</v>
      </c>
      <c r="L630" s="22">
        <f t="shared" si="64"/>
        <v>28.799999999999997</v>
      </c>
      <c r="M630" s="22">
        <f t="shared" si="64"/>
        <v>28.799999999999997</v>
      </c>
      <c r="N630" s="22">
        <f t="shared" si="64"/>
        <v>28.799999999999997</v>
      </c>
      <c r="O630" s="22">
        <f t="shared" si="64"/>
        <v>28.799999999999997</v>
      </c>
      <c r="P630" s="22">
        <f t="shared" si="64"/>
        <v>28.799999999999997</v>
      </c>
      <c r="Q630" s="22">
        <f t="shared" si="64"/>
        <v>28.799999999999997</v>
      </c>
      <c r="R630" s="42">
        <f>SUM(Table1[[#This Row],[Oct]:[September]])</f>
        <v>345.60000000000008</v>
      </c>
      <c r="S630" s="38">
        <f t="shared" si="59"/>
        <v>337.16603878904857</v>
      </c>
      <c r="T630" s="37">
        <f>Table1[[#This Row],[Annual Demand]]/365</f>
        <v>0.94684931506849335</v>
      </c>
      <c r="U630" s="37">
        <f>Table1[[#This Row],[Daily Demand]]*Table1[[#This Row],[Lead Time (days)]]</f>
        <v>4.7342465753424667</v>
      </c>
      <c r="V630" s="37">
        <f>T630*AB630*SQRT(Table1[[#This Row],[Lead Time (days)]])</f>
        <v>4.9331212787554826</v>
      </c>
      <c r="W630" s="37">
        <f t="shared" si="60"/>
        <v>0.95</v>
      </c>
      <c r="X630" s="37">
        <f>Table1[[#This Row],[Demand during Lead Time]]+NORMSINV(W630)*V630</f>
        <v>12.848509002894904</v>
      </c>
      <c r="Y630" s="43">
        <f t="shared" si="61"/>
        <v>120.11138766144684</v>
      </c>
      <c r="Z630" s="27">
        <v>0.6</v>
      </c>
      <c r="AA630" s="22">
        <v>0.88</v>
      </c>
      <c r="AB630" s="22">
        <v>2.33</v>
      </c>
      <c r="AC630" s="22">
        <v>5</v>
      </c>
    </row>
    <row r="631" spans="1:29" x14ac:dyDescent="0.2">
      <c r="A631" s="25">
        <v>27512.510280558243</v>
      </c>
      <c r="B631" s="26">
        <v>8.4760370199999997</v>
      </c>
      <c r="C631" s="26">
        <v>34.905686619912906</v>
      </c>
      <c r="D631" s="26">
        <f>C631/Table1[[#This Row],[Std. Price ($)]]</f>
        <v>4.1181611804608318</v>
      </c>
      <c r="E631" s="22">
        <v>18</v>
      </c>
      <c r="F631" s="22">
        <f t="shared" si="62"/>
        <v>25.2</v>
      </c>
      <c r="G631" s="22">
        <f t="shared" si="64"/>
        <v>25.2</v>
      </c>
      <c r="H631" s="22">
        <f t="shared" si="64"/>
        <v>25.2</v>
      </c>
      <c r="I631" s="22">
        <f t="shared" si="64"/>
        <v>25.2</v>
      </c>
      <c r="J631" s="22">
        <f t="shared" si="64"/>
        <v>25.2</v>
      </c>
      <c r="K631" s="22">
        <f t="shared" si="64"/>
        <v>25.2</v>
      </c>
      <c r="L631" s="22">
        <f t="shared" si="64"/>
        <v>25.2</v>
      </c>
      <c r="M631" s="22">
        <f t="shared" si="64"/>
        <v>25.2</v>
      </c>
      <c r="N631" s="22">
        <f t="shared" si="64"/>
        <v>25.2</v>
      </c>
      <c r="O631" s="22">
        <f t="shared" si="64"/>
        <v>25.2</v>
      </c>
      <c r="P631" s="22">
        <f t="shared" si="64"/>
        <v>25.2</v>
      </c>
      <c r="Q631" s="22">
        <f t="shared" si="64"/>
        <v>25.2</v>
      </c>
      <c r="R631" s="42">
        <f>SUM(Table1[[#This Row],[Oct]:[September]])</f>
        <v>302.39999999999992</v>
      </c>
      <c r="S631" s="38">
        <f t="shared" si="59"/>
        <v>298.28183881953908</v>
      </c>
      <c r="T631" s="37">
        <f>Table1[[#This Row],[Annual Demand]]/365</f>
        <v>0.82849315068493123</v>
      </c>
      <c r="U631" s="37">
        <f>Table1[[#This Row],[Daily Demand]]*Table1[[#This Row],[Lead Time (days)]]</f>
        <v>4.1424657534246565</v>
      </c>
      <c r="V631" s="37">
        <f>T631*AB631*SQRT(Table1[[#This Row],[Lead Time (days)]])</f>
        <v>1.9822466940921966</v>
      </c>
      <c r="W631" s="37">
        <f t="shared" si="60"/>
        <v>0.8</v>
      </c>
      <c r="X631" s="37">
        <f>Table1[[#This Row],[Demand during Lead Time]]+NORMSINV(W631)*V631</f>
        <v>5.8107666613523632</v>
      </c>
      <c r="Y631" s="43">
        <f t="shared" si="61"/>
        <v>49.252273336204432</v>
      </c>
      <c r="Z631" s="27">
        <v>0.4</v>
      </c>
      <c r="AA631" s="22">
        <v>1</v>
      </c>
      <c r="AB631" s="22">
        <v>1.07</v>
      </c>
      <c r="AC631" s="22">
        <v>5</v>
      </c>
    </row>
    <row r="632" spans="1:29" x14ac:dyDescent="0.2">
      <c r="A632" s="25">
        <v>56381.896849843848</v>
      </c>
      <c r="B632" s="26">
        <v>18.747999999999998</v>
      </c>
      <c r="C632" s="26">
        <v>498.27912509969877</v>
      </c>
      <c r="D632" s="26">
        <f>C632/Table1[[#This Row],[Std. Price ($)]]</f>
        <v>26.577721628957693</v>
      </c>
      <c r="E632" s="22">
        <v>26</v>
      </c>
      <c r="F632" s="22">
        <f t="shared" si="62"/>
        <v>31.2</v>
      </c>
      <c r="G632" s="22">
        <f t="shared" si="64"/>
        <v>31.2</v>
      </c>
      <c r="H632" s="22">
        <f t="shared" si="64"/>
        <v>31.2</v>
      </c>
      <c r="I632" s="22">
        <f t="shared" si="64"/>
        <v>31.2</v>
      </c>
      <c r="J632" s="22">
        <f t="shared" si="64"/>
        <v>31.2</v>
      </c>
      <c r="K632" s="22">
        <f t="shared" si="64"/>
        <v>31.2</v>
      </c>
      <c r="L632" s="22">
        <f t="shared" si="64"/>
        <v>31.2</v>
      </c>
      <c r="M632" s="22">
        <f t="shared" si="64"/>
        <v>31.2</v>
      </c>
      <c r="N632" s="22">
        <f t="shared" si="64"/>
        <v>31.2</v>
      </c>
      <c r="O632" s="22">
        <f t="shared" si="64"/>
        <v>31.2</v>
      </c>
      <c r="P632" s="22">
        <f t="shared" si="64"/>
        <v>31.2</v>
      </c>
      <c r="Q632" s="22">
        <f t="shared" si="64"/>
        <v>31.2</v>
      </c>
      <c r="R632" s="42">
        <f>SUM(Table1[[#This Row],[Oct]:[September]])</f>
        <v>374.39999999999992</v>
      </c>
      <c r="S632" s="38">
        <f t="shared" si="59"/>
        <v>347.82227837104222</v>
      </c>
      <c r="T632" s="37">
        <f>Table1[[#This Row],[Annual Demand]]/365</f>
        <v>1.0257534246575339</v>
      </c>
      <c r="U632" s="37">
        <f>Table1[[#This Row],[Daily Demand]]*Table1[[#This Row],[Lead Time (days)]]</f>
        <v>16.412054794520543</v>
      </c>
      <c r="V632" s="37">
        <f>T632*AB632*SQRT(Table1[[#This Row],[Lead Time (days)]])</f>
        <v>6.5648219178082172</v>
      </c>
      <c r="W632" s="37">
        <f t="shared" si="60"/>
        <v>0.95</v>
      </c>
      <c r="X632" s="37">
        <f>Table1[[#This Row],[Demand during Lead Time]]+NORMSINV(W632)*V632</f>
        <v>27.210225936317904</v>
      </c>
      <c r="Y632" s="43">
        <f t="shared" si="61"/>
        <v>510.137315854088</v>
      </c>
      <c r="Z632" s="27">
        <v>0.2</v>
      </c>
      <c r="AA632" s="22">
        <v>0.81</v>
      </c>
      <c r="AB632" s="22">
        <v>1.6</v>
      </c>
      <c r="AC632" s="22">
        <v>16</v>
      </c>
    </row>
    <row r="633" spans="1:29" x14ac:dyDescent="0.2">
      <c r="A633" s="25">
        <v>31914.838818784887</v>
      </c>
      <c r="B633" s="26">
        <v>5.4338244299999996</v>
      </c>
      <c r="C633" s="26">
        <v>16.174677346512667</v>
      </c>
      <c r="D633" s="26">
        <f>C633/Table1[[#This Row],[Std. Price ($)]]</f>
        <v>2.9766654324001904</v>
      </c>
      <c r="E633" s="22">
        <v>10</v>
      </c>
      <c r="F633" s="22">
        <f t="shared" si="62"/>
        <v>12</v>
      </c>
      <c r="G633" s="22">
        <f t="shared" si="64"/>
        <v>12</v>
      </c>
      <c r="H633" s="22">
        <f t="shared" si="64"/>
        <v>12</v>
      </c>
      <c r="I633" s="22">
        <f t="shared" si="64"/>
        <v>12</v>
      </c>
      <c r="J633" s="22">
        <f t="shared" si="64"/>
        <v>12</v>
      </c>
      <c r="K633" s="22">
        <f t="shared" si="64"/>
        <v>12</v>
      </c>
      <c r="L633" s="22">
        <f t="shared" si="64"/>
        <v>12</v>
      </c>
      <c r="M633" s="22">
        <f t="shared" si="64"/>
        <v>12</v>
      </c>
      <c r="N633" s="22">
        <f t="shared" si="64"/>
        <v>12</v>
      </c>
      <c r="O633" s="22">
        <f t="shared" si="64"/>
        <v>12</v>
      </c>
      <c r="P633" s="22">
        <f t="shared" si="64"/>
        <v>12</v>
      </c>
      <c r="Q633" s="22">
        <f t="shared" si="64"/>
        <v>12</v>
      </c>
      <c r="R633" s="42">
        <f>SUM(Table1[[#This Row],[Oct]:[September]])</f>
        <v>144</v>
      </c>
      <c r="S633" s="38">
        <f t="shared" si="59"/>
        <v>141.02333456759982</v>
      </c>
      <c r="T633" s="37">
        <f>Table1[[#This Row],[Annual Demand]]/365</f>
        <v>0.39452054794520547</v>
      </c>
      <c r="U633" s="37">
        <f>Table1[[#This Row],[Daily Demand]]*Table1[[#This Row],[Lead Time (days)]]</f>
        <v>1.9726027397260273</v>
      </c>
      <c r="V633" s="37">
        <f>T633*AB633*SQRT(Table1[[#This Row],[Lead Time (days)]])</f>
        <v>1.1997576786672846</v>
      </c>
      <c r="W633" s="37">
        <f t="shared" si="60"/>
        <v>0.8</v>
      </c>
      <c r="X633" s="37">
        <f>Table1[[#This Row],[Demand during Lead Time]]+NORMSINV(W633)*V633</f>
        <v>2.9823442772345641</v>
      </c>
      <c r="Y633" s="43">
        <f t="shared" si="61"/>
        <v>16.205535192307867</v>
      </c>
      <c r="Z633" s="27">
        <v>0.2</v>
      </c>
      <c r="AA633" s="22">
        <v>1</v>
      </c>
      <c r="AB633" s="22">
        <v>1.36</v>
      </c>
      <c r="AC633" s="22">
        <v>5</v>
      </c>
    </row>
    <row r="634" spans="1:29" x14ac:dyDescent="0.2">
      <c r="A634" s="25">
        <v>12363.612148933868</v>
      </c>
      <c r="B634" s="26">
        <v>11.812361439999998</v>
      </c>
      <c r="C634" s="26">
        <v>270</v>
      </c>
      <c r="D634" s="26">
        <f>C634/Table1[[#This Row],[Std. Price ($)]]</f>
        <v>22.857410973364193</v>
      </c>
      <c r="E634" s="22">
        <v>10</v>
      </c>
      <c r="F634" s="22">
        <f t="shared" si="62"/>
        <v>4</v>
      </c>
      <c r="G634" s="22">
        <f t="shared" si="64"/>
        <v>4</v>
      </c>
      <c r="H634" s="22">
        <f t="shared" si="64"/>
        <v>4</v>
      </c>
      <c r="I634" s="22">
        <f t="shared" si="64"/>
        <v>4</v>
      </c>
      <c r="J634" s="22">
        <f t="shared" si="64"/>
        <v>4</v>
      </c>
      <c r="K634" s="22">
        <f t="shared" si="64"/>
        <v>4</v>
      </c>
      <c r="L634" s="22">
        <f t="shared" si="64"/>
        <v>4</v>
      </c>
      <c r="M634" s="22">
        <f t="shared" si="64"/>
        <v>4</v>
      </c>
      <c r="N634" s="22">
        <f t="shared" si="64"/>
        <v>4</v>
      </c>
      <c r="O634" s="22">
        <f t="shared" si="64"/>
        <v>4</v>
      </c>
      <c r="P634" s="22">
        <f t="shared" si="64"/>
        <v>4</v>
      </c>
      <c r="Q634" s="22">
        <f t="shared" si="64"/>
        <v>4</v>
      </c>
      <c r="R634" s="42">
        <f>SUM(Table1[[#This Row],[Oct]:[September]])</f>
        <v>48</v>
      </c>
      <c r="S634" s="38">
        <f t="shared" si="59"/>
        <v>25.142589026635807</v>
      </c>
      <c r="T634" s="37">
        <f>Table1[[#This Row],[Annual Demand]]/365</f>
        <v>0.13150684931506848</v>
      </c>
      <c r="U634" s="37">
        <f>Table1[[#This Row],[Daily Demand]]*Table1[[#This Row],[Lead Time (days)]]</f>
        <v>0.65753424657534243</v>
      </c>
      <c r="V634" s="37">
        <f>T634*AB634*SQRT(Table1[[#This Row],[Lead Time (days)]])</f>
        <v>0.32346408003284632</v>
      </c>
      <c r="W634" s="37">
        <f t="shared" si="60"/>
        <v>0.8</v>
      </c>
      <c r="X634" s="37">
        <f>Table1[[#This Row],[Demand during Lead Time]]+NORMSINV(W634)*V634</f>
        <v>0.92976848462911454</v>
      </c>
      <c r="Y634" s="43">
        <f t="shared" si="61"/>
        <v>10.982761395960184</v>
      </c>
      <c r="Z634" s="27">
        <v>-0.6</v>
      </c>
      <c r="AA634" s="22">
        <v>1</v>
      </c>
      <c r="AB634" s="22">
        <v>1.1000000000000001</v>
      </c>
      <c r="AC634" s="22">
        <v>5</v>
      </c>
    </row>
    <row r="635" spans="1:29" x14ac:dyDescent="0.2">
      <c r="A635" s="25">
        <v>43037.224533638793</v>
      </c>
      <c r="B635" s="26">
        <v>8.9033933799999989</v>
      </c>
      <c r="C635" s="26">
        <v>36.74979568047376</v>
      </c>
      <c r="D635" s="26">
        <f>C635/Table1[[#This Row],[Std. Price ($)]]</f>
        <v>4.1276167537453867</v>
      </c>
      <c r="E635" s="22">
        <v>18</v>
      </c>
      <c r="F635" s="22">
        <f t="shared" si="62"/>
        <v>25.2</v>
      </c>
      <c r="G635" s="22">
        <f t="shared" si="64"/>
        <v>25.2</v>
      </c>
      <c r="H635" s="22">
        <f t="shared" si="64"/>
        <v>25.2</v>
      </c>
      <c r="I635" s="22">
        <f t="shared" si="64"/>
        <v>25.2</v>
      </c>
      <c r="J635" s="22">
        <f t="shared" si="64"/>
        <v>25.2</v>
      </c>
      <c r="K635" s="22">
        <f t="shared" si="64"/>
        <v>25.2</v>
      </c>
      <c r="L635" s="22">
        <f t="shared" si="64"/>
        <v>25.2</v>
      </c>
      <c r="M635" s="22">
        <f t="shared" si="64"/>
        <v>25.2</v>
      </c>
      <c r="N635" s="22">
        <f t="shared" si="64"/>
        <v>25.2</v>
      </c>
      <c r="O635" s="22">
        <f t="shared" si="64"/>
        <v>25.2</v>
      </c>
      <c r="P635" s="22">
        <f t="shared" si="64"/>
        <v>25.2</v>
      </c>
      <c r="Q635" s="22">
        <f t="shared" si="64"/>
        <v>25.2</v>
      </c>
      <c r="R635" s="42">
        <f>SUM(Table1[[#This Row],[Oct]:[September]])</f>
        <v>302.39999999999992</v>
      </c>
      <c r="S635" s="38">
        <f t="shared" si="59"/>
        <v>298.27238324625455</v>
      </c>
      <c r="T635" s="37">
        <f>Table1[[#This Row],[Annual Demand]]/365</f>
        <v>0.82849315068493123</v>
      </c>
      <c r="U635" s="37">
        <f>Table1[[#This Row],[Daily Demand]]*Table1[[#This Row],[Lead Time (days)]]</f>
        <v>4.1424657534246565</v>
      </c>
      <c r="V635" s="37">
        <f>T635*AB635*SQRT(Table1[[#This Row],[Lead Time (days)]])</f>
        <v>1.9637210240539518</v>
      </c>
      <c r="W635" s="37">
        <f t="shared" si="60"/>
        <v>0.8</v>
      </c>
      <c r="X635" s="37">
        <f>Table1[[#This Row],[Demand during Lead Time]]+NORMSINV(W635)*V635</f>
        <v>5.7951750640820112</v>
      </c>
      <c r="Y635" s="43">
        <f t="shared" si="61"/>
        <v>51.596723301488851</v>
      </c>
      <c r="Z635" s="27">
        <v>0.4</v>
      </c>
      <c r="AA635" s="22">
        <v>0.8</v>
      </c>
      <c r="AB635" s="22">
        <v>1.06</v>
      </c>
      <c r="AC635" s="22">
        <v>5</v>
      </c>
    </row>
    <row r="636" spans="1:29" x14ac:dyDescent="0.2">
      <c r="A636" s="25">
        <v>38771.249025068864</v>
      </c>
      <c r="B636" s="26">
        <v>590.57845308999993</v>
      </c>
      <c r="C636" s="26">
        <v>2975.3778351898827</v>
      </c>
      <c r="D636" s="26">
        <f>C636/Table1[[#This Row],[Std. Price ($)]]</f>
        <v>5.0380738064896118</v>
      </c>
      <c r="E636" s="22">
        <v>10</v>
      </c>
      <c r="F636" s="22">
        <f t="shared" si="62"/>
        <v>15</v>
      </c>
      <c r="G636" s="22">
        <f t="shared" si="64"/>
        <v>15</v>
      </c>
      <c r="H636" s="22">
        <f t="shared" si="64"/>
        <v>15</v>
      </c>
      <c r="I636" s="22">
        <f t="shared" si="64"/>
        <v>15</v>
      </c>
      <c r="J636" s="22">
        <f t="shared" si="64"/>
        <v>15</v>
      </c>
      <c r="K636" s="22">
        <f t="shared" si="64"/>
        <v>15</v>
      </c>
      <c r="L636" s="22">
        <f t="shared" si="64"/>
        <v>15</v>
      </c>
      <c r="M636" s="22">
        <f t="shared" si="64"/>
        <v>15</v>
      </c>
      <c r="N636" s="22">
        <f t="shared" si="64"/>
        <v>15</v>
      </c>
      <c r="O636" s="22">
        <f t="shared" si="64"/>
        <v>15</v>
      </c>
      <c r="P636" s="22">
        <f t="shared" si="64"/>
        <v>15</v>
      </c>
      <c r="Q636" s="22">
        <f t="shared" si="64"/>
        <v>15</v>
      </c>
      <c r="R636" s="42">
        <f>SUM(Table1[[#This Row],[Oct]:[September]])</f>
        <v>180</v>
      </c>
      <c r="S636" s="38">
        <f t="shared" si="59"/>
        <v>174.96192619351038</v>
      </c>
      <c r="T636" s="37">
        <f>Table1[[#This Row],[Annual Demand]]/365</f>
        <v>0.49315068493150682</v>
      </c>
      <c r="U636" s="37">
        <f>Table1[[#This Row],[Daily Demand]]*Table1[[#This Row],[Lead Time (days)]]</f>
        <v>7.8904109589041092</v>
      </c>
      <c r="V636" s="37">
        <f>T636*AB636*SQRT(Table1[[#This Row],[Lead Time (days)]])</f>
        <v>1.6175342465753422</v>
      </c>
      <c r="W636" s="37">
        <f t="shared" si="60"/>
        <v>0.8</v>
      </c>
      <c r="X636" s="37">
        <f>Table1[[#This Row],[Demand during Lead Time]]+NORMSINV(W636)*V636</f>
        <v>9.2517621268532846</v>
      </c>
      <c r="Y636" s="43">
        <f t="shared" si="61"/>
        <v>5463.8913652336605</v>
      </c>
      <c r="Z636" s="27">
        <v>0.5</v>
      </c>
      <c r="AA636" s="22">
        <v>1</v>
      </c>
      <c r="AB636" s="22">
        <v>0.82</v>
      </c>
      <c r="AC636" s="22">
        <v>16</v>
      </c>
    </row>
    <row r="637" spans="1:29" x14ac:dyDescent="0.2">
      <c r="A637" s="25">
        <v>1762.6121052221499</v>
      </c>
      <c r="B637" s="26">
        <v>6.7939999999999996</v>
      </c>
      <c r="C637" s="26">
        <v>42.273837760000006</v>
      </c>
      <c r="D637" s="26">
        <f>C637/Table1[[#This Row],[Std. Price ($)]]</f>
        <v>6.2222310509272898</v>
      </c>
      <c r="E637" s="22">
        <v>10</v>
      </c>
      <c r="F637" s="22">
        <f t="shared" si="62"/>
        <v>6</v>
      </c>
      <c r="G637" s="22">
        <f t="shared" si="64"/>
        <v>6</v>
      </c>
      <c r="H637" s="22">
        <f t="shared" si="64"/>
        <v>6</v>
      </c>
      <c r="I637" s="22">
        <f t="shared" si="64"/>
        <v>6</v>
      </c>
      <c r="J637" s="22">
        <f t="shared" si="64"/>
        <v>6</v>
      </c>
      <c r="K637" s="22">
        <f t="shared" si="64"/>
        <v>6</v>
      </c>
      <c r="L637" s="22">
        <f t="shared" si="64"/>
        <v>6</v>
      </c>
      <c r="M637" s="22">
        <f t="shared" si="64"/>
        <v>6</v>
      </c>
      <c r="N637" s="22">
        <f t="shared" si="64"/>
        <v>6</v>
      </c>
      <c r="O637" s="22">
        <f t="shared" si="64"/>
        <v>6</v>
      </c>
      <c r="P637" s="22">
        <f t="shared" si="64"/>
        <v>6</v>
      </c>
      <c r="Q637" s="22">
        <f t="shared" si="64"/>
        <v>6</v>
      </c>
      <c r="R637" s="42">
        <f>SUM(Table1[[#This Row],[Oct]:[September]])</f>
        <v>72</v>
      </c>
      <c r="S637" s="38">
        <f t="shared" si="59"/>
        <v>65.777768949072708</v>
      </c>
      <c r="T637" s="37">
        <f>Table1[[#This Row],[Annual Demand]]/365</f>
        <v>0.19726027397260273</v>
      </c>
      <c r="U637" s="37">
        <f>Table1[[#This Row],[Daily Demand]]*Table1[[#This Row],[Lead Time (days)]]</f>
        <v>3.1561643835616437</v>
      </c>
      <c r="V637" s="37">
        <f>T637*AB637*SQRT(Table1[[#This Row],[Lead Time (days)]])</f>
        <v>0.67857534246575335</v>
      </c>
      <c r="W637" s="37">
        <f t="shared" si="60"/>
        <v>0.8</v>
      </c>
      <c r="X637" s="37">
        <f>Table1[[#This Row],[Demand during Lead Time]]+NORMSINV(W637)*V637</f>
        <v>3.7272678003598343</v>
      </c>
      <c r="Y637" s="43">
        <f t="shared" si="61"/>
        <v>25.323057435644714</v>
      </c>
      <c r="Z637" s="27">
        <v>-0.4</v>
      </c>
      <c r="AA637" s="22">
        <v>1</v>
      </c>
      <c r="AB637" s="22">
        <v>0.86</v>
      </c>
      <c r="AC637" s="22">
        <v>16</v>
      </c>
    </row>
    <row r="638" spans="1:29" x14ac:dyDescent="0.2">
      <c r="A638" s="25">
        <v>21546.184241018975</v>
      </c>
      <c r="B638" s="26">
        <v>6.6434999999999995</v>
      </c>
      <c r="C638" s="26">
        <v>41.76570753404669</v>
      </c>
      <c r="D638" s="26">
        <f>C638/Table1[[#This Row],[Std. Price ($)]]</f>
        <v>6.2867024210200491</v>
      </c>
      <c r="E638" s="22">
        <v>10</v>
      </c>
      <c r="F638" s="22">
        <f t="shared" si="62"/>
        <v>6</v>
      </c>
      <c r="G638" s="22">
        <f t="shared" si="64"/>
        <v>6</v>
      </c>
      <c r="H638" s="22">
        <f t="shared" si="64"/>
        <v>6</v>
      </c>
      <c r="I638" s="22">
        <f t="shared" si="64"/>
        <v>6</v>
      </c>
      <c r="J638" s="22">
        <f t="shared" si="64"/>
        <v>6</v>
      </c>
      <c r="K638" s="22">
        <f t="shared" si="64"/>
        <v>6</v>
      </c>
      <c r="L638" s="22">
        <f t="shared" si="64"/>
        <v>6</v>
      </c>
      <c r="M638" s="22">
        <f t="shared" si="64"/>
        <v>6</v>
      </c>
      <c r="N638" s="22">
        <f t="shared" si="64"/>
        <v>6</v>
      </c>
      <c r="O638" s="22">
        <f t="shared" si="64"/>
        <v>6</v>
      </c>
      <c r="P638" s="22">
        <f t="shared" si="64"/>
        <v>6</v>
      </c>
      <c r="Q638" s="22">
        <f t="shared" si="64"/>
        <v>6</v>
      </c>
      <c r="R638" s="42">
        <f>SUM(Table1[[#This Row],[Oct]:[September]])</f>
        <v>72</v>
      </c>
      <c r="S638" s="38">
        <f t="shared" si="59"/>
        <v>65.713297578979947</v>
      </c>
      <c r="T638" s="37">
        <f>Table1[[#This Row],[Annual Demand]]/365</f>
        <v>0.19726027397260273</v>
      </c>
      <c r="U638" s="37">
        <f>Table1[[#This Row],[Daily Demand]]*Table1[[#This Row],[Lead Time (days)]]</f>
        <v>3.1561643835616437</v>
      </c>
      <c r="V638" s="37">
        <f>T638*AB638*SQRT(Table1[[#This Row],[Lead Time (days)]])</f>
        <v>0.67857534246575335</v>
      </c>
      <c r="W638" s="37">
        <f t="shared" si="60"/>
        <v>0.8</v>
      </c>
      <c r="X638" s="37">
        <f>Table1[[#This Row],[Demand during Lead Time]]+NORMSINV(W638)*V638</f>
        <v>3.7272678003598343</v>
      </c>
      <c r="Y638" s="43">
        <f t="shared" si="61"/>
        <v>24.762103631690557</v>
      </c>
      <c r="Z638" s="27">
        <v>-0.4</v>
      </c>
      <c r="AA638" s="22">
        <v>0.89</v>
      </c>
      <c r="AB638" s="22">
        <v>0.86</v>
      </c>
      <c r="AC638" s="22">
        <v>16</v>
      </c>
    </row>
    <row r="639" spans="1:29" x14ac:dyDescent="0.2">
      <c r="A639" s="25">
        <v>18049.759495424179</v>
      </c>
      <c r="B639" s="26">
        <v>6.7939999999999996</v>
      </c>
      <c r="C639" s="26">
        <v>4200</v>
      </c>
      <c r="D639" s="26">
        <f>C639/Table1[[#This Row],[Std. Price ($)]]</f>
        <v>618.19252281424792</v>
      </c>
      <c r="E639" s="22">
        <v>10</v>
      </c>
      <c r="F639" s="22">
        <f t="shared" si="62"/>
        <v>4</v>
      </c>
      <c r="G639" s="22">
        <f t="shared" si="64"/>
        <v>4</v>
      </c>
      <c r="H639" s="22">
        <f t="shared" si="64"/>
        <v>4</v>
      </c>
      <c r="I639" s="22">
        <f t="shared" si="64"/>
        <v>4</v>
      </c>
      <c r="J639" s="22">
        <f t="shared" si="64"/>
        <v>4</v>
      </c>
      <c r="K639" s="22">
        <f t="shared" si="64"/>
        <v>4</v>
      </c>
      <c r="L639" s="22">
        <f t="shared" si="64"/>
        <v>4</v>
      </c>
      <c r="M639" s="22">
        <f t="shared" si="64"/>
        <v>4</v>
      </c>
      <c r="N639" s="22">
        <f t="shared" si="64"/>
        <v>4</v>
      </c>
      <c r="O639" s="22">
        <f t="shared" si="64"/>
        <v>4</v>
      </c>
      <c r="P639" s="22">
        <f t="shared" si="64"/>
        <v>4</v>
      </c>
      <c r="Q639" s="22">
        <f t="shared" si="64"/>
        <v>4</v>
      </c>
      <c r="R639" s="42">
        <f>SUM(Table1[[#This Row],[Oct]:[September]])</f>
        <v>48</v>
      </c>
      <c r="S639" s="38">
        <f t="shared" si="59"/>
        <v>-570.19252281424792</v>
      </c>
      <c r="T639" s="37">
        <f>Table1[[#This Row],[Annual Demand]]/365</f>
        <v>0.13150684931506848</v>
      </c>
      <c r="U639" s="37">
        <f>Table1[[#This Row],[Daily Demand]]*Table1[[#This Row],[Lead Time (days)]]</f>
        <v>2.1041095890410957</v>
      </c>
      <c r="V639" s="37">
        <f>T639*AB639*SQRT(Table1[[#This Row],[Lead Time (days)]])</f>
        <v>0.45238356164383559</v>
      </c>
      <c r="W639" s="37">
        <f t="shared" si="60"/>
        <v>0.8</v>
      </c>
      <c r="X639" s="37">
        <f>Table1[[#This Row],[Demand during Lead Time]]+NORMSINV(W639)*V639</f>
        <v>2.4848452002398895</v>
      </c>
      <c r="Y639" s="43">
        <f t="shared" si="61"/>
        <v>0</v>
      </c>
      <c r="Z639" s="27">
        <v>-0.6</v>
      </c>
      <c r="AA639" s="22">
        <v>1</v>
      </c>
      <c r="AB639" s="22">
        <v>0.86</v>
      </c>
      <c r="AC639" s="22">
        <v>16</v>
      </c>
    </row>
    <row r="640" spans="1:29" x14ac:dyDescent="0.2">
      <c r="A640" s="25">
        <v>45282.24361206402</v>
      </c>
      <c r="B640" s="26">
        <v>9.3829216399999993</v>
      </c>
      <c r="C640" s="26">
        <v>1087.9148028792642</v>
      </c>
      <c r="D640" s="26">
        <f>C640/Table1[[#This Row],[Std. Price ($)]]</f>
        <v>115.94627394535763</v>
      </c>
      <c r="E640" s="22">
        <v>42</v>
      </c>
      <c r="F640" s="22">
        <f t="shared" si="62"/>
        <v>37.799999999999997</v>
      </c>
      <c r="G640" s="22">
        <f t="shared" si="64"/>
        <v>37.799999999999997</v>
      </c>
      <c r="H640" s="22">
        <f t="shared" si="64"/>
        <v>37.799999999999997</v>
      </c>
      <c r="I640" s="22">
        <f t="shared" si="64"/>
        <v>37.799999999999997</v>
      </c>
      <c r="J640" s="22">
        <f t="shared" si="64"/>
        <v>37.799999999999997</v>
      </c>
      <c r="K640" s="22">
        <f t="shared" si="64"/>
        <v>37.799999999999997</v>
      </c>
      <c r="L640" s="22">
        <f t="shared" si="64"/>
        <v>37.799999999999997</v>
      </c>
      <c r="M640" s="22">
        <f t="shared" si="64"/>
        <v>37.799999999999997</v>
      </c>
      <c r="N640" s="22">
        <f t="shared" si="64"/>
        <v>37.799999999999997</v>
      </c>
      <c r="O640" s="22">
        <f t="shared" si="64"/>
        <v>37.799999999999997</v>
      </c>
      <c r="P640" s="22">
        <f t="shared" si="64"/>
        <v>37.799999999999997</v>
      </c>
      <c r="Q640" s="22">
        <f t="shared" si="64"/>
        <v>37.799999999999997</v>
      </c>
      <c r="R640" s="42">
        <f>SUM(Table1[[#This Row],[Oct]:[September]])</f>
        <v>453.60000000000008</v>
      </c>
      <c r="S640" s="38">
        <f t="shared" si="59"/>
        <v>337.65372605464245</v>
      </c>
      <c r="T640" s="37">
        <f>Table1[[#This Row],[Annual Demand]]/365</f>
        <v>1.2427397260273976</v>
      </c>
      <c r="U640" s="37">
        <f>Table1[[#This Row],[Daily Demand]]*Table1[[#This Row],[Lead Time (days)]]</f>
        <v>36.039452054794531</v>
      </c>
      <c r="V640" s="37">
        <f>T640*AB640*SQRT(Table1[[#This Row],[Lead Time (days)]])</f>
        <v>13.317792891691125</v>
      </c>
      <c r="W640" s="37">
        <f t="shared" si="60"/>
        <v>0.95</v>
      </c>
      <c r="X640" s="37">
        <f>Table1[[#This Row],[Demand during Lead Time]]+NORMSINV(W640)*V640</f>
        <v>57.945271995681203</v>
      </c>
      <c r="Y640" s="43">
        <f t="shared" si="61"/>
        <v>543.69594654396315</v>
      </c>
      <c r="Z640" s="27">
        <v>-0.1</v>
      </c>
      <c r="AA640" s="22">
        <v>1</v>
      </c>
      <c r="AB640" s="22">
        <v>1.99</v>
      </c>
      <c r="AC640" s="22">
        <v>29</v>
      </c>
    </row>
    <row r="641" spans="1:29" x14ac:dyDescent="0.2">
      <c r="A641" s="25">
        <v>4089.2490819389836</v>
      </c>
      <c r="B641" s="26">
        <v>24.101777349999995</v>
      </c>
      <c r="C641" s="26">
        <v>56.953737861693746</v>
      </c>
      <c r="D641" s="26">
        <f>C641/Table1[[#This Row],[Std. Price ($)]]</f>
        <v>2.3630513648278209</v>
      </c>
      <c r="E641" s="22">
        <v>10</v>
      </c>
      <c r="F641" s="22">
        <f t="shared" si="62"/>
        <v>14</v>
      </c>
      <c r="G641" s="22">
        <f t="shared" si="64"/>
        <v>14</v>
      </c>
      <c r="H641" s="22">
        <f t="shared" si="64"/>
        <v>14</v>
      </c>
      <c r="I641" s="22">
        <f t="shared" si="64"/>
        <v>14</v>
      </c>
      <c r="J641" s="22">
        <f t="shared" si="64"/>
        <v>14</v>
      </c>
      <c r="K641" s="22">
        <f t="shared" si="64"/>
        <v>14</v>
      </c>
      <c r="L641" s="22">
        <f t="shared" si="64"/>
        <v>14</v>
      </c>
      <c r="M641" s="22">
        <f t="shared" si="64"/>
        <v>14</v>
      </c>
      <c r="N641" s="22">
        <f t="shared" si="64"/>
        <v>14</v>
      </c>
      <c r="O641" s="22">
        <f t="shared" si="64"/>
        <v>14</v>
      </c>
      <c r="P641" s="22">
        <f t="shared" si="64"/>
        <v>14</v>
      </c>
      <c r="Q641" s="22">
        <f t="shared" si="64"/>
        <v>14</v>
      </c>
      <c r="R641" s="42">
        <f>SUM(Table1[[#This Row],[Oct]:[September]])</f>
        <v>168</v>
      </c>
      <c r="S641" s="38">
        <f t="shared" si="59"/>
        <v>165.63694863517219</v>
      </c>
      <c r="T641" s="37">
        <f>Table1[[#This Row],[Annual Demand]]/365</f>
        <v>0.46027397260273972</v>
      </c>
      <c r="U641" s="37">
        <f>Table1[[#This Row],[Daily Demand]]*Table1[[#This Row],[Lead Time (days)]]</f>
        <v>9.6657534246575345</v>
      </c>
      <c r="V641" s="37">
        <f>T641*AB641*SQRT(Table1[[#This Row],[Lead Time (days)]])</f>
        <v>0.52731007996752133</v>
      </c>
      <c r="W641" s="37">
        <f t="shared" si="60"/>
        <v>0.8</v>
      </c>
      <c r="X641" s="37">
        <f>Table1[[#This Row],[Demand during Lead Time]]+NORMSINV(W641)*V641</f>
        <v>10.109548784635232</v>
      </c>
      <c r="Y641" s="43">
        <f t="shared" si="61"/>
        <v>243.6580939162414</v>
      </c>
      <c r="Z641" s="27">
        <v>0.4</v>
      </c>
      <c r="AA641" s="22">
        <v>1</v>
      </c>
      <c r="AB641" s="22">
        <v>0.25</v>
      </c>
      <c r="AC641" s="22">
        <v>21</v>
      </c>
    </row>
    <row r="642" spans="1:29" x14ac:dyDescent="0.2">
      <c r="A642" s="25">
        <v>31911.815427048994</v>
      </c>
      <c r="B642" s="26">
        <v>15.75348</v>
      </c>
      <c r="C642" s="26">
        <v>44.069838097999991</v>
      </c>
      <c r="D642" s="26">
        <f>C642/Table1[[#This Row],[Std. Price ($)]]</f>
        <v>2.7974668516416683</v>
      </c>
      <c r="E642" s="22">
        <v>10</v>
      </c>
      <c r="F642" s="22">
        <f t="shared" si="62"/>
        <v>18</v>
      </c>
      <c r="G642" s="22">
        <f t="shared" si="64"/>
        <v>18</v>
      </c>
      <c r="H642" s="22">
        <f t="shared" si="64"/>
        <v>18</v>
      </c>
      <c r="I642" s="22">
        <f t="shared" si="64"/>
        <v>18</v>
      </c>
      <c r="J642" s="22">
        <f t="shared" si="64"/>
        <v>18</v>
      </c>
      <c r="K642" s="22">
        <f t="shared" si="64"/>
        <v>18</v>
      </c>
      <c r="L642" s="22">
        <f t="shared" ref="G642:Q665" si="65">$E642+$Z642*$E642</f>
        <v>18</v>
      </c>
      <c r="M642" s="22">
        <f t="shared" si="65"/>
        <v>18</v>
      </c>
      <c r="N642" s="22">
        <f t="shared" si="65"/>
        <v>18</v>
      </c>
      <c r="O642" s="22">
        <f t="shared" si="65"/>
        <v>18</v>
      </c>
      <c r="P642" s="22">
        <f t="shared" si="65"/>
        <v>18</v>
      </c>
      <c r="Q642" s="22">
        <f t="shared" si="65"/>
        <v>18</v>
      </c>
      <c r="R642" s="42">
        <f>SUM(Table1[[#This Row],[Oct]:[September]])</f>
        <v>216</v>
      </c>
      <c r="S642" s="38">
        <f t="shared" si="59"/>
        <v>213.20253314835833</v>
      </c>
      <c r="T642" s="37">
        <f>Table1[[#This Row],[Annual Demand]]/365</f>
        <v>0.59178082191780823</v>
      </c>
      <c r="U642" s="37">
        <f>Table1[[#This Row],[Daily Demand]]*Table1[[#This Row],[Lead Time (days)]]</f>
        <v>3.5506849315068494</v>
      </c>
      <c r="V642" s="37">
        <f>T642*AB642*SQRT(Table1[[#This Row],[Lead Time (days)]])</f>
        <v>1.66699521125299</v>
      </c>
      <c r="W642" s="37">
        <f t="shared" si="60"/>
        <v>0.8</v>
      </c>
      <c r="X642" s="37">
        <f>Table1[[#This Row],[Demand during Lead Time]]+NORMSINV(W642)*V642</f>
        <v>4.9536634975617329</v>
      </c>
      <c r="Y642" s="43">
        <f t="shared" si="61"/>
        <v>78.037438835568807</v>
      </c>
      <c r="Z642" s="27">
        <v>0.8</v>
      </c>
      <c r="AA642" s="22">
        <v>1</v>
      </c>
      <c r="AB642" s="22">
        <v>1.1499999999999999</v>
      </c>
      <c r="AC642" s="22">
        <v>6</v>
      </c>
    </row>
    <row r="643" spans="1:29" x14ac:dyDescent="0.2">
      <c r="A643" s="25">
        <v>620.62222471931386</v>
      </c>
      <c r="B643" s="26">
        <v>9.5932999999999993</v>
      </c>
      <c r="C643" s="26">
        <v>26.039141770090485</v>
      </c>
      <c r="D643" s="26">
        <f>C643/Table1[[#This Row],[Std. Price ($)]]</f>
        <v>2.7143049597208977</v>
      </c>
      <c r="E643" s="22">
        <v>10</v>
      </c>
      <c r="F643" s="22">
        <f t="shared" si="62"/>
        <v>18</v>
      </c>
      <c r="G643" s="22">
        <f t="shared" si="65"/>
        <v>18</v>
      </c>
      <c r="H643" s="22">
        <f t="shared" si="65"/>
        <v>18</v>
      </c>
      <c r="I643" s="22">
        <f t="shared" si="65"/>
        <v>18</v>
      </c>
      <c r="J643" s="22">
        <f t="shared" si="65"/>
        <v>18</v>
      </c>
      <c r="K643" s="22">
        <f t="shared" si="65"/>
        <v>18</v>
      </c>
      <c r="L643" s="22">
        <f t="shared" si="65"/>
        <v>18</v>
      </c>
      <c r="M643" s="22">
        <f t="shared" si="65"/>
        <v>18</v>
      </c>
      <c r="N643" s="22">
        <f t="shared" si="65"/>
        <v>18</v>
      </c>
      <c r="O643" s="22">
        <f t="shared" si="65"/>
        <v>18</v>
      </c>
      <c r="P643" s="22">
        <f t="shared" si="65"/>
        <v>18</v>
      </c>
      <c r="Q643" s="22">
        <f t="shared" si="65"/>
        <v>18</v>
      </c>
      <c r="R643" s="42">
        <f>SUM(Table1[[#This Row],[Oct]:[September]])</f>
        <v>216</v>
      </c>
      <c r="S643" s="38">
        <f t="shared" ref="S643:S706" si="66">R643-D643</f>
        <v>213.28569504027911</v>
      </c>
      <c r="T643" s="37">
        <f>Table1[[#This Row],[Annual Demand]]/365</f>
        <v>0.59178082191780823</v>
      </c>
      <c r="U643" s="37">
        <f>Table1[[#This Row],[Daily Demand]]*Table1[[#This Row],[Lead Time (days)]]</f>
        <v>9.4684931506849317</v>
      </c>
      <c r="V643" s="37">
        <f>T643*AB643*SQRT(Table1[[#This Row],[Lead Time (days)]])</f>
        <v>0.59178082191780823</v>
      </c>
      <c r="W643" s="37">
        <f t="shared" ref="W643:W706" si="67">IF(AB643&gt;1.5,0.95,0.8)</f>
        <v>0.8</v>
      </c>
      <c r="X643" s="37">
        <f>Table1[[#This Row],[Demand during Lead Time]]+NORMSINV(W643)*V643</f>
        <v>9.9665484560321911</v>
      </c>
      <c r="Y643" s="43">
        <f t="shared" ref="Y643:Y706" si="68">IF(S643&gt;0,X643*B643,0)</f>
        <v>95.612089303253612</v>
      </c>
      <c r="Z643" s="27">
        <v>0.8</v>
      </c>
      <c r="AA643" s="22">
        <v>0.78</v>
      </c>
      <c r="AB643" s="22">
        <v>0.25</v>
      </c>
      <c r="AC643" s="22">
        <v>16</v>
      </c>
    </row>
    <row r="644" spans="1:29" x14ac:dyDescent="0.2">
      <c r="A644" s="25">
        <v>34071.136274286997</v>
      </c>
      <c r="B644" s="26">
        <v>35.431999999999995</v>
      </c>
      <c r="C644" s="26">
        <v>60.758778666666672</v>
      </c>
      <c r="D644" s="26">
        <f>C644/Table1[[#This Row],[Std. Price ($)]]</f>
        <v>1.7147995785354109</v>
      </c>
      <c r="E644" s="22">
        <v>10</v>
      </c>
      <c r="F644" s="22">
        <f t="shared" ref="F644:F707" si="69">$E644+$Z644*$E644</f>
        <v>9</v>
      </c>
      <c r="G644" s="22">
        <f t="shared" si="65"/>
        <v>9</v>
      </c>
      <c r="H644" s="22">
        <f t="shared" si="65"/>
        <v>9</v>
      </c>
      <c r="I644" s="22">
        <f t="shared" si="65"/>
        <v>9</v>
      </c>
      <c r="J644" s="22">
        <f t="shared" si="65"/>
        <v>9</v>
      </c>
      <c r="K644" s="22">
        <f t="shared" si="65"/>
        <v>9</v>
      </c>
      <c r="L644" s="22">
        <f t="shared" si="65"/>
        <v>9</v>
      </c>
      <c r="M644" s="22">
        <f t="shared" si="65"/>
        <v>9</v>
      </c>
      <c r="N644" s="22">
        <f t="shared" si="65"/>
        <v>9</v>
      </c>
      <c r="O644" s="22">
        <f t="shared" si="65"/>
        <v>9</v>
      </c>
      <c r="P644" s="22">
        <f t="shared" si="65"/>
        <v>9</v>
      </c>
      <c r="Q644" s="22">
        <f t="shared" si="65"/>
        <v>9</v>
      </c>
      <c r="R644" s="42">
        <f>SUM(Table1[[#This Row],[Oct]:[September]])</f>
        <v>108</v>
      </c>
      <c r="S644" s="38">
        <f t="shared" si="66"/>
        <v>106.28520042146459</v>
      </c>
      <c r="T644" s="37">
        <f>Table1[[#This Row],[Annual Demand]]/365</f>
        <v>0.29589041095890412</v>
      </c>
      <c r="U644" s="37">
        <f>Table1[[#This Row],[Daily Demand]]*Table1[[#This Row],[Lead Time (days)]]</f>
        <v>4.7342465753424658</v>
      </c>
      <c r="V644" s="37">
        <f>T644*AB644*SQRT(Table1[[#This Row],[Lead Time (days)]])</f>
        <v>0.29589041095890412</v>
      </c>
      <c r="W644" s="37">
        <f t="shared" si="67"/>
        <v>0.8</v>
      </c>
      <c r="X644" s="37">
        <f>Table1[[#This Row],[Demand during Lead Time]]+NORMSINV(W644)*V644</f>
        <v>4.9832742280160955</v>
      </c>
      <c r="Y644" s="43">
        <f t="shared" si="68"/>
        <v>176.56737244706628</v>
      </c>
      <c r="Z644" s="27">
        <v>-0.1</v>
      </c>
      <c r="AA644" s="22">
        <v>1</v>
      </c>
      <c r="AB644" s="22">
        <v>0.25</v>
      </c>
      <c r="AC644" s="22">
        <v>16</v>
      </c>
    </row>
    <row r="645" spans="1:29" x14ac:dyDescent="0.2">
      <c r="A645" s="25">
        <v>55007.584592789215</v>
      </c>
      <c r="B645" s="26">
        <v>32.35873926</v>
      </c>
      <c r="C645" s="26">
        <v>845.22698116977131</v>
      </c>
      <c r="D645" s="26">
        <f>C645/Table1[[#This Row],[Std. Price ($)]]</f>
        <v>26.120516450855426</v>
      </c>
      <c r="E645" s="22">
        <v>18</v>
      </c>
      <c r="F645" s="22">
        <f t="shared" si="69"/>
        <v>10.8</v>
      </c>
      <c r="G645" s="22">
        <f t="shared" si="65"/>
        <v>10.8</v>
      </c>
      <c r="H645" s="22">
        <f t="shared" si="65"/>
        <v>10.8</v>
      </c>
      <c r="I645" s="22">
        <f t="shared" si="65"/>
        <v>10.8</v>
      </c>
      <c r="J645" s="22">
        <f t="shared" si="65"/>
        <v>10.8</v>
      </c>
      <c r="K645" s="22">
        <f t="shared" si="65"/>
        <v>10.8</v>
      </c>
      <c r="L645" s="22">
        <f t="shared" si="65"/>
        <v>10.8</v>
      </c>
      <c r="M645" s="22">
        <f t="shared" si="65"/>
        <v>10.8</v>
      </c>
      <c r="N645" s="22">
        <f t="shared" si="65"/>
        <v>10.8</v>
      </c>
      <c r="O645" s="22">
        <f t="shared" si="65"/>
        <v>10.8</v>
      </c>
      <c r="P645" s="22">
        <f t="shared" si="65"/>
        <v>10.8</v>
      </c>
      <c r="Q645" s="22">
        <f t="shared" si="65"/>
        <v>10.8</v>
      </c>
      <c r="R645" s="42">
        <f>SUM(Table1[[#This Row],[Oct]:[September]])</f>
        <v>129.6</v>
      </c>
      <c r="S645" s="38">
        <f t="shared" si="66"/>
        <v>103.47948354914456</v>
      </c>
      <c r="T645" s="37">
        <f>Table1[[#This Row],[Annual Demand]]/365</f>
        <v>0.35506849315068489</v>
      </c>
      <c r="U645" s="37">
        <f>Table1[[#This Row],[Daily Demand]]*Table1[[#This Row],[Lead Time (days)]]</f>
        <v>9.2317808219178072</v>
      </c>
      <c r="V645" s="37">
        <f>T645*AB645*SQRT(Table1[[#This Row],[Lead Time (days)]])</f>
        <v>2.1726014102847939</v>
      </c>
      <c r="W645" s="37">
        <f t="shared" si="67"/>
        <v>0.8</v>
      </c>
      <c r="X645" s="37">
        <f>Table1[[#This Row],[Demand during Lead Time]]+NORMSINV(W645)*V645</f>
        <v>11.060288300903949</v>
      </c>
      <c r="Y645" s="43">
        <f t="shared" si="68"/>
        <v>357.89698526937929</v>
      </c>
      <c r="Z645" s="27">
        <v>-0.4</v>
      </c>
      <c r="AA645" s="22">
        <v>1</v>
      </c>
      <c r="AB645" s="22">
        <v>1.2</v>
      </c>
      <c r="AC645" s="22">
        <v>26</v>
      </c>
    </row>
    <row r="646" spans="1:29" x14ac:dyDescent="0.2">
      <c r="A646" s="25">
        <v>98805.827621705175</v>
      </c>
      <c r="B646" s="26">
        <v>117.33709709999998</v>
      </c>
      <c r="C646" s="26">
        <v>1151.0898371633923</v>
      </c>
      <c r="D646" s="26">
        <f>C646/Table1[[#This Row],[Std. Price ($)]]</f>
        <v>9.8101100641886632</v>
      </c>
      <c r="E646" s="22">
        <v>10</v>
      </c>
      <c r="F646" s="22">
        <f t="shared" si="69"/>
        <v>8</v>
      </c>
      <c r="G646" s="22">
        <f t="shared" si="65"/>
        <v>8</v>
      </c>
      <c r="H646" s="22">
        <f t="shared" si="65"/>
        <v>8</v>
      </c>
      <c r="I646" s="22">
        <f t="shared" si="65"/>
        <v>8</v>
      </c>
      <c r="J646" s="22">
        <f t="shared" si="65"/>
        <v>8</v>
      </c>
      <c r="K646" s="22">
        <f t="shared" si="65"/>
        <v>8</v>
      </c>
      <c r="L646" s="22">
        <f t="shared" si="65"/>
        <v>8</v>
      </c>
      <c r="M646" s="22">
        <f t="shared" si="65"/>
        <v>8</v>
      </c>
      <c r="N646" s="22">
        <f t="shared" si="65"/>
        <v>8</v>
      </c>
      <c r="O646" s="22">
        <f t="shared" si="65"/>
        <v>8</v>
      </c>
      <c r="P646" s="22">
        <f t="shared" si="65"/>
        <v>8</v>
      </c>
      <c r="Q646" s="22">
        <f t="shared" si="65"/>
        <v>8</v>
      </c>
      <c r="R646" s="42">
        <f>SUM(Table1[[#This Row],[Oct]:[September]])</f>
        <v>96</v>
      </c>
      <c r="S646" s="38">
        <f t="shared" si="66"/>
        <v>86.189889935811337</v>
      </c>
      <c r="T646" s="37">
        <f>Table1[[#This Row],[Annual Demand]]/365</f>
        <v>0.26301369863013696</v>
      </c>
      <c r="U646" s="37">
        <f>Table1[[#This Row],[Daily Demand]]*Table1[[#This Row],[Lead Time (days)]]</f>
        <v>7.1013698630136979</v>
      </c>
      <c r="V646" s="37">
        <f>T646*AB646*SQRT(Table1[[#This Row],[Lead Time (days)]])</f>
        <v>1.5716581574433208</v>
      </c>
      <c r="W646" s="37">
        <f t="shared" si="67"/>
        <v>0.8</v>
      </c>
      <c r="X646" s="37">
        <f>Table1[[#This Row],[Demand during Lead Time]]+NORMSINV(W646)*V646</f>
        <v>8.4241107402360793</v>
      </c>
      <c r="Y646" s="43">
        <f t="shared" si="68"/>
        <v>988.46069990823355</v>
      </c>
      <c r="Z646" s="27">
        <v>-0.2</v>
      </c>
      <c r="AA646" s="22">
        <v>1</v>
      </c>
      <c r="AB646" s="22">
        <v>1.1499999999999999</v>
      </c>
      <c r="AC646" s="22">
        <v>27</v>
      </c>
    </row>
    <row r="647" spans="1:29" x14ac:dyDescent="0.2">
      <c r="A647" s="25">
        <v>52859.723794302758</v>
      </c>
      <c r="B647" s="26">
        <v>9.0929928499999981</v>
      </c>
      <c r="C647" s="26">
        <v>6.3718313671145816</v>
      </c>
      <c r="D647" s="26">
        <f>C647/Table1[[#This Row],[Std. Price ($)]]</f>
        <v>0.70074083112410923</v>
      </c>
      <c r="E647" s="22">
        <v>10</v>
      </c>
      <c r="F647" s="22">
        <f t="shared" si="69"/>
        <v>18</v>
      </c>
      <c r="G647" s="22">
        <f t="shared" si="65"/>
        <v>18</v>
      </c>
      <c r="H647" s="22">
        <f t="shared" si="65"/>
        <v>18</v>
      </c>
      <c r="I647" s="22">
        <f t="shared" si="65"/>
        <v>18</v>
      </c>
      <c r="J647" s="22">
        <f t="shared" si="65"/>
        <v>18</v>
      </c>
      <c r="K647" s="22">
        <f t="shared" si="65"/>
        <v>18</v>
      </c>
      <c r="L647" s="22">
        <f t="shared" si="65"/>
        <v>18</v>
      </c>
      <c r="M647" s="22">
        <f t="shared" si="65"/>
        <v>18</v>
      </c>
      <c r="N647" s="22">
        <f t="shared" si="65"/>
        <v>18</v>
      </c>
      <c r="O647" s="22">
        <f t="shared" si="65"/>
        <v>18</v>
      </c>
      <c r="P647" s="22">
        <f t="shared" si="65"/>
        <v>18</v>
      </c>
      <c r="Q647" s="22">
        <f t="shared" si="65"/>
        <v>18</v>
      </c>
      <c r="R647" s="42">
        <f>SUM(Table1[[#This Row],[Oct]:[September]])</f>
        <v>216</v>
      </c>
      <c r="S647" s="38">
        <f t="shared" si="66"/>
        <v>215.29925916887589</v>
      </c>
      <c r="T647" s="37">
        <f>Table1[[#This Row],[Annual Demand]]/365</f>
        <v>0.59178082191780823</v>
      </c>
      <c r="U647" s="37">
        <f>Table1[[#This Row],[Daily Demand]]*Table1[[#This Row],[Lead Time (days)]]</f>
        <v>2.9589041095890414</v>
      </c>
      <c r="V647" s="37">
        <f>T647*AB647*SQRT(Table1[[#This Row],[Lead Time (days)]])</f>
        <v>0.33081553639722916</v>
      </c>
      <c r="W647" s="37">
        <f t="shared" si="67"/>
        <v>0.8</v>
      </c>
      <c r="X647" s="37">
        <f>Table1[[#This Row],[Demand during Lead Time]]+NORMSINV(W647)*V647</f>
        <v>3.2373254894167629</v>
      </c>
      <c r="Y647" s="43">
        <f t="shared" si="68"/>
        <v>29.43697752838937</v>
      </c>
      <c r="Z647" s="27">
        <v>0.8</v>
      </c>
      <c r="AA647" s="22">
        <v>1</v>
      </c>
      <c r="AB647" s="22">
        <v>0.25</v>
      </c>
      <c r="AC647" s="22">
        <v>5</v>
      </c>
    </row>
    <row r="648" spans="1:29" x14ac:dyDescent="0.2">
      <c r="A648" s="25">
        <v>87198.897083184638</v>
      </c>
      <c r="B648" s="26">
        <v>72.465772789999988</v>
      </c>
      <c r="C648" s="26">
        <v>998.18811559458118</v>
      </c>
      <c r="D648" s="26">
        <f>C648/Table1[[#This Row],[Std. Price ($)]]</f>
        <v>13.774614927343016</v>
      </c>
      <c r="E648" s="22">
        <v>18</v>
      </c>
      <c r="F648" s="22">
        <f t="shared" si="69"/>
        <v>21.6</v>
      </c>
      <c r="G648" s="22">
        <f t="shared" si="65"/>
        <v>21.6</v>
      </c>
      <c r="H648" s="22">
        <f t="shared" si="65"/>
        <v>21.6</v>
      </c>
      <c r="I648" s="22">
        <f t="shared" si="65"/>
        <v>21.6</v>
      </c>
      <c r="J648" s="22">
        <f t="shared" si="65"/>
        <v>21.6</v>
      </c>
      <c r="K648" s="22">
        <f t="shared" si="65"/>
        <v>21.6</v>
      </c>
      <c r="L648" s="22">
        <f t="shared" si="65"/>
        <v>21.6</v>
      </c>
      <c r="M648" s="22">
        <f t="shared" si="65"/>
        <v>21.6</v>
      </c>
      <c r="N648" s="22">
        <f t="shared" si="65"/>
        <v>21.6</v>
      </c>
      <c r="O648" s="22">
        <f t="shared" si="65"/>
        <v>21.6</v>
      </c>
      <c r="P648" s="22">
        <f t="shared" si="65"/>
        <v>21.6</v>
      </c>
      <c r="Q648" s="22">
        <f t="shared" si="65"/>
        <v>21.6</v>
      </c>
      <c r="R648" s="42">
        <f>SUM(Table1[[#This Row],[Oct]:[September]])</f>
        <v>259.2</v>
      </c>
      <c r="S648" s="38">
        <f t="shared" si="66"/>
        <v>245.42538507265698</v>
      </c>
      <c r="T648" s="37">
        <f>Table1[[#This Row],[Annual Demand]]/365</f>
        <v>0.71013698630136979</v>
      </c>
      <c r="U648" s="37">
        <f>Table1[[#This Row],[Daily Demand]]*Table1[[#This Row],[Lead Time (days)]]</f>
        <v>19.883835616438354</v>
      </c>
      <c r="V648" s="37">
        <f>T648*AB648*SQRT(Table1[[#This Row],[Lead Time (days)]])</f>
        <v>3.0813072145693825</v>
      </c>
      <c r="W648" s="37">
        <f t="shared" si="67"/>
        <v>0.8</v>
      </c>
      <c r="X648" s="37">
        <f>Table1[[#This Row],[Demand during Lead Time]]+NORMSINV(W648)*V648</f>
        <v>22.477129195381359</v>
      </c>
      <c r="Y648" s="43">
        <f t="shared" si="68"/>
        <v>1628.8225372439808</v>
      </c>
      <c r="Z648" s="27">
        <v>0.2</v>
      </c>
      <c r="AA648" s="22">
        <v>0.75</v>
      </c>
      <c r="AB648" s="22">
        <v>0.82</v>
      </c>
      <c r="AC648" s="22">
        <v>28</v>
      </c>
    </row>
    <row r="649" spans="1:29" x14ac:dyDescent="0.2">
      <c r="A649" s="25">
        <v>29651.511827824361</v>
      </c>
      <c r="B649" s="26">
        <v>53.512964650000001</v>
      </c>
      <c r="C649" s="26">
        <v>265.54229502744244</v>
      </c>
      <c r="D649" s="26">
        <f>C649/Table1[[#This Row],[Std. Price ($)]]</f>
        <v>4.9622048930425393</v>
      </c>
      <c r="E649" s="22">
        <v>18</v>
      </c>
      <c r="F649" s="22">
        <f t="shared" si="69"/>
        <v>32.4</v>
      </c>
      <c r="G649" s="22">
        <f t="shared" si="65"/>
        <v>32.4</v>
      </c>
      <c r="H649" s="22">
        <f t="shared" si="65"/>
        <v>32.4</v>
      </c>
      <c r="I649" s="22">
        <f t="shared" si="65"/>
        <v>32.4</v>
      </c>
      <c r="J649" s="22">
        <f t="shared" si="65"/>
        <v>32.4</v>
      </c>
      <c r="K649" s="22">
        <f t="shared" si="65"/>
        <v>32.4</v>
      </c>
      <c r="L649" s="22">
        <f t="shared" si="65"/>
        <v>32.4</v>
      </c>
      <c r="M649" s="22">
        <f t="shared" si="65"/>
        <v>32.4</v>
      </c>
      <c r="N649" s="22">
        <f t="shared" si="65"/>
        <v>32.4</v>
      </c>
      <c r="O649" s="22">
        <f t="shared" si="65"/>
        <v>32.4</v>
      </c>
      <c r="P649" s="22">
        <f t="shared" si="65"/>
        <v>32.4</v>
      </c>
      <c r="Q649" s="22">
        <f t="shared" si="65"/>
        <v>32.4</v>
      </c>
      <c r="R649" s="42">
        <f>SUM(Table1[[#This Row],[Oct]:[September]])</f>
        <v>388.7999999999999</v>
      </c>
      <c r="S649" s="38">
        <f t="shared" si="66"/>
        <v>383.83779510695734</v>
      </c>
      <c r="T649" s="37">
        <f>Table1[[#This Row],[Annual Demand]]/365</f>
        <v>1.0652054794520545</v>
      </c>
      <c r="U649" s="37">
        <f>Table1[[#This Row],[Daily Demand]]*Table1[[#This Row],[Lead Time (days)]]</f>
        <v>17.043287671232871</v>
      </c>
      <c r="V649" s="37">
        <f>T649*AB649*SQRT(Table1[[#This Row],[Lead Time (days)]])</f>
        <v>1.8321534246575337</v>
      </c>
      <c r="W649" s="37">
        <f t="shared" si="67"/>
        <v>0.8</v>
      </c>
      <c r="X649" s="37">
        <f>Table1[[#This Row],[Demand during Lead Time]]+NORMSINV(W649)*V649</f>
        <v>18.585266896587985</v>
      </c>
      <c r="Y649" s="43">
        <f t="shared" si="68"/>
        <v>994.55273044792807</v>
      </c>
      <c r="Z649" s="27">
        <v>0.8</v>
      </c>
      <c r="AA649" s="22">
        <v>1</v>
      </c>
      <c r="AB649" s="22">
        <v>0.43</v>
      </c>
      <c r="AC649" s="22">
        <v>16</v>
      </c>
    </row>
    <row r="650" spans="1:29" x14ac:dyDescent="0.2">
      <c r="A650" s="25">
        <v>88147.357407444797</v>
      </c>
      <c r="B650" s="26">
        <v>20.209999999999997</v>
      </c>
      <c r="C650" s="26">
        <v>67.371347999999998</v>
      </c>
      <c r="D650" s="26">
        <f>C650/Table1[[#This Row],[Std. Price ($)]]</f>
        <v>3.3335649678377046</v>
      </c>
      <c r="E650" s="22">
        <v>18</v>
      </c>
      <c r="F650" s="22">
        <f t="shared" si="69"/>
        <v>10.8</v>
      </c>
      <c r="G650" s="22">
        <f t="shared" si="65"/>
        <v>10.8</v>
      </c>
      <c r="H650" s="22">
        <f t="shared" si="65"/>
        <v>10.8</v>
      </c>
      <c r="I650" s="22">
        <f t="shared" si="65"/>
        <v>10.8</v>
      </c>
      <c r="J650" s="22">
        <f t="shared" si="65"/>
        <v>10.8</v>
      </c>
      <c r="K650" s="22">
        <f t="shared" si="65"/>
        <v>10.8</v>
      </c>
      <c r="L650" s="22">
        <f t="shared" si="65"/>
        <v>10.8</v>
      </c>
      <c r="M650" s="22">
        <f t="shared" si="65"/>
        <v>10.8</v>
      </c>
      <c r="N650" s="22">
        <f t="shared" si="65"/>
        <v>10.8</v>
      </c>
      <c r="O650" s="22">
        <f t="shared" si="65"/>
        <v>10.8</v>
      </c>
      <c r="P650" s="22">
        <f t="shared" si="65"/>
        <v>10.8</v>
      </c>
      <c r="Q650" s="22">
        <f t="shared" si="65"/>
        <v>10.8</v>
      </c>
      <c r="R650" s="42">
        <f>SUM(Table1[[#This Row],[Oct]:[September]])</f>
        <v>129.6</v>
      </c>
      <c r="S650" s="38">
        <f t="shared" si="66"/>
        <v>126.26643503216229</v>
      </c>
      <c r="T650" s="37">
        <f>Table1[[#This Row],[Annual Demand]]/365</f>
        <v>0.35506849315068489</v>
      </c>
      <c r="U650" s="37">
        <f>Table1[[#This Row],[Daily Demand]]*Table1[[#This Row],[Lead Time (days)]]</f>
        <v>5.6810958904109583</v>
      </c>
      <c r="V650" s="37">
        <f>T650*AB650*SQRT(Table1[[#This Row],[Lead Time (days)]])</f>
        <v>0.35506849315068489</v>
      </c>
      <c r="W650" s="37">
        <f t="shared" si="67"/>
        <v>0.8</v>
      </c>
      <c r="X650" s="37">
        <f>Table1[[#This Row],[Demand during Lead Time]]+NORMSINV(W650)*V650</f>
        <v>5.9799290736193136</v>
      </c>
      <c r="Y650" s="43">
        <f t="shared" si="68"/>
        <v>120.85436657784631</v>
      </c>
      <c r="Z650" s="27">
        <v>-0.4</v>
      </c>
      <c r="AA650" s="22">
        <v>1</v>
      </c>
      <c r="AB650" s="22">
        <v>0.25</v>
      </c>
      <c r="AC650" s="22">
        <v>16</v>
      </c>
    </row>
    <row r="651" spans="1:29" x14ac:dyDescent="0.2">
      <c r="A651" s="25">
        <v>98139.374535966985</v>
      </c>
      <c r="B651" s="26">
        <v>52.283700000000003</v>
      </c>
      <c r="C651" s="26">
        <v>168.84429419000008</v>
      </c>
      <c r="D651" s="26">
        <f>C651/Table1[[#This Row],[Std. Price ($)]]</f>
        <v>3.229386867991364</v>
      </c>
      <c r="E651" s="22">
        <v>26</v>
      </c>
      <c r="F651" s="22">
        <f t="shared" si="69"/>
        <v>57.2</v>
      </c>
      <c r="G651" s="22">
        <f t="shared" si="65"/>
        <v>57.2</v>
      </c>
      <c r="H651" s="22">
        <f t="shared" si="65"/>
        <v>57.2</v>
      </c>
      <c r="I651" s="22">
        <f t="shared" si="65"/>
        <v>57.2</v>
      </c>
      <c r="J651" s="22">
        <f t="shared" si="65"/>
        <v>57.2</v>
      </c>
      <c r="K651" s="22">
        <f t="shared" si="65"/>
        <v>57.2</v>
      </c>
      <c r="L651" s="22">
        <f t="shared" si="65"/>
        <v>57.2</v>
      </c>
      <c r="M651" s="22">
        <f t="shared" si="65"/>
        <v>57.2</v>
      </c>
      <c r="N651" s="22">
        <f t="shared" si="65"/>
        <v>57.2</v>
      </c>
      <c r="O651" s="22">
        <f t="shared" si="65"/>
        <v>57.2</v>
      </c>
      <c r="P651" s="22">
        <f t="shared" si="65"/>
        <v>57.2</v>
      </c>
      <c r="Q651" s="22">
        <f t="shared" si="65"/>
        <v>57.2</v>
      </c>
      <c r="R651" s="42">
        <f>SUM(Table1[[#This Row],[Oct]:[September]])</f>
        <v>686.40000000000009</v>
      </c>
      <c r="S651" s="38">
        <f t="shared" si="66"/>
        <v>683.17061313200873</v>
      </c>
      <c r="T651" s="37">
        <f>Table1[[#This Row],[Annual Demand]]/365</f>
        <v>1.8805479452054796</v>
      </c>
      <c r="U651" s="37">
        <f>Table1[[#This Row],[Daily Demand]]*Table1[[#This Row],[Lead Time (days)]]</f>
        <v>22.566575342465754</v>
      </c>
      <c r="V651" s="37">
        <f>T651*AB651*SQRT(Table1[[#This Row],[Lead Time (days)]])</f>
        <v>1.6286022935825719</v>
      </c>
      <c r="W651" s="37">
        <f t="shared" si="67"/>
        <v>0.8</v>
      </c>
      <c r="X651" s="37">
        <f>Table1[[#This Row],[Demand during Lead Time]]+NORMSINV(W651)*V651</f>
        <v>23.937241613790395</v>
      </c>
      <c r="Y651" s="43">
        <f t="shared" si="68"/>
        <v>1251.5275593629328</v>
      </c>
      <c r="Z651" s="27">
        <v>1.2</v>
      </c>
      <c r="AA651" s="22">
        <v>1</v>
      </c>
      <c r="AB651" s="22">
        <v>0.25</v>
      </c>
      <c r="AC651" s="22">
        <v>12</v>
      </c>
    </row>
    <row r="652" spans="1:29" x14ac:dyDescent="0.2">
      <c r="A652" s="25">
        <v>33392.710665023515</v>
      </c>
      <c r="B652" s="26">
        <v>12.469999999999999</v>
      </c>
      <c r="C652" s="26">
        <v>98.192629333333315</v>
      </c>
      <c r="D652" s="26">
        <f>C652/Table1[[#This Row],[Std. Price ($)]]</f>
        <v>7.8743086875167059</v>
      </c>
      <c r="E652" s="22">
        <v>10</v>
      </c>
      <c r="F652" s="22">
        <f t="shared" si="69"/>
        <v>25</v>
      </c>
      <c r="G652" s="22">
        <f t="shared" si="65"/>
        <v>25</v>
      </c>
      <c r="H652" s="22">
        <f t="shared" si="65"/>
        <v>25</v>
      </c>
      <c r="I652" s="22">
        <f t="shared" si="65"/>
        <v>25</v>
      </c>
      <c r="J652" s="22">
        <f t="shared" si="65"/>
        <v>25</v>
      </c>
      <c r="K652" s="22">
        <f t="shared" si="65"/>
        <v>25</v>
      </c>
      <c r="L652" s="22">
        <f t="shared" si="65"/>
        <v>25</v>
      </c>
      <c r="M652" s="22">
        <f t="shared" si="65"/>
        <v>25</v>
      </c>
      <c r="N652" s="22">
        <f t="shared" si="65"/>
        <v>25</v>
      </c>
      <c r="O652" s="22">
        <f t="shared" si="65"/>
        <v>25</v>
      </c>
      <c r="P652" s="22">
        <f t="shared" si="65"/>
        <v>25</v>
      </c>
      <c r="Q652" s="22">
        <f t="shared" si="65"/>
        <v>25</v>
      </c>
      <c r="R652" s="42">
        <f>SUM(Table1[[#This Row],[Oct]:[September]])</f>
        <v>300</v>
      </c>
      <c r="S652" s="38">
        <f t="shared" si="66"/>
        <v>292.1256913124833</v>
      </c>
      <c r="T652" s="37">
        <f>Table1[[#This Row],[Annual Demand]]/365</f>
        <v>0.82191780821917804</v>
      </c>
      <c r="U652" s="37">
        <f>Table1[[#This Row],[Daily Demand]]*Table1[[#This Row],[Lead Time (days)]]</f>
        <v>13.150684931506849</v>
      </c>
      <c r="V652" s="37">
        <f>T652*AB652*SQRT(Table1[[#This Row],[Lead Time (days)]])</f>
        <v>3.9452054794520546</v>
      </c>
      <c r="W652" s="37">
        <f t="shared" si="67"/>
        <v>0.8</v>
      </c>
      <c r="X652" s="37">
        <f>Table1[[#This Row],[Demand during Lead Time]]+NORMSINV(W652)*V652</f>
        <v>16.47105363382191</v>
      </c>
      <c r="Y652" s="43">
        <f t="shared" si="68"/>
        <v>205.39403881375921</v>
      </c>
      <c r="Z652" s="27">
        <v>1.5</v>
      </c>
      <c r="AA652" s="22">
        <v>1</v>
      </c>
      <c r="AB652" s="22">
        <v>1.2</v>
      </c>
      <c r="AC652" s="22">
        <v>16</v>
      </c>
    </row>
    <row r="653" spans="1:29" x14ac:dyDescent="0.2">
      <c r="A653" s="25">
        <v>78998.638255397542</v>
      </c>
      <c r="B653" s="26">
        <v>11.43025183</v>
      </c>
      <c r="C653" s="26">
        <v>252.54130052715561</v>
      </c>
      <c r="D653" s="26">
        <f>C653/Table1[[#This Row],[Std. Price ($)]]</f>
        <v>22.094115185138104</v>
      </c>
      <c r="E653" s="22">
        <v>18</v>
      </c>
      <c r="F653" s="22">
        <f t="shared" si="69"/>
        <v>10.8</v>
      </c>
      <c r="G653" s="22">
        <f t="shared" si="65"/>
        <v>10.8</v>
      </c>
      <c r="H653" s="22">
        <f t="shared" si="65"/>
        <v>10.8</v>
      </c>
      <c r="I653" s="22">
        <f t="shared" si="65"/>
        <v>10.8</v>
      </c>
      <c r="J653" s="22">
        <f t="shared" si="65"/>
        <v>10.8</v>
      </c>
      <c r="K653" s="22">
        <f t="shared" si="65"/>
        <v>10.8</v>
      </c>
      <c r="L653" s="22">
        <f t="shared" si="65"/>
        <v>10.8</v>
      </c>
      <c r="M653" s="22">
        <f t="shared" si="65"/>
        <v>10.8</v>
      </c>
      <c r="N653" s="22">
        <f t="shared" si="65"/>
        <v>10.8</v>
      </c>
      <c r="O653" s="22">
        <f t="shared" si="65"/>
        <v>10.8</v>
      </c>
      <c r="P653" s="22">
        <f t="shared" si="65"/>
        <v>10.8</v>
      </c>
      <c r="Q653" s="22">
        <f t="shared" si="65"/>
        <v>10.8</v>
      </c>
      <c r="R653" s="42">
        <f>SUM(Table1[[#This Row],[Oct]:[September]])</f>
        <v>129.6</v>
      </c>
      <c r="S653" s="38">
        <f t="shared" si="66"/>
        <v>107.50588481486189</v>
      </c>
      <c r="T653" s="37">
        <f>Table1[[#This Row],[Annual Demand]]/365</f>
        <v>0.35506849315068489</v>
      </c>
      <c r="U653" s="37">
        <f>Table1[[#This Row],[Daily Demand]]*Table1[[#This Row],[Lead Time (days)]]</f>
        <v>9.2317808219178072</v>
      </c>
      <c r="V653" s="37">
        <f>T653*AB653*SQRT(Table1[[#This Row],[Lead Time (days)]])</f>
        <v>2.0639713397705539</v>
      </c>
      <c r="W653" s="37">
        <f t="shared" si="67"/>
        <v>0.8</v>
      </c>
      <c r="X653" s="37">
        <f>Table1[[#This Row],[Demand during Lead Time]]+NORMSINV(W653)*V653</f>
        <v>10.968862926954642</v>
      </c>
      <c r="Y653" s="43">
        <f t="shared" si="68"/>
        <v>125.37686554384246</v>
      </c>
      <c r="Z653" s="27">
        <v>-0.4</v>
      </c>
      <c r="AA653" s="22">
        <v>1</v>
      </c>
      <c r="AB653" s="22">
        <v>1.1399999999999999</v>
      </c>
      <c r="AC653" s="22">
        <v>26</v>
      </c>
    </row>
    <row r="654" spans="1:29" x14ac:dyDescent="0.2">
      <c r="A654" s="25">
        <v>58947.415637178776</v>
      </c>
      <c r="B654" s="26">
        <v>89.520112869999991</v>
      </c>
      <c r="C654" s="26">
        <v>1398.1141950286176</v>
      </c>
      <c r="D654" s="26">
        <f>C654/Table1[[#This Row],[Std. Price ($)]]</f>
        <v>15.617877929387129</v>
      </c>
      <c r="E654" s="22">
        <v>10</v>
      </c>
      <c r="F654" s="22">
        <f t="shared" si="69"/>
        <v>18</v>
      </c>
      <c r="G654" s="22">
        <f t="shared" si="65"/>
        <v>18</v>
      </c>
      <c r="H654" s="22">
        <f t="shared" si="65"/>
        <v>18</v>
      </c>
      <c r="I654" s="22">
        <f t="shared" si="65"/>
        <v>18</v>
      </c>
      <c r="J654" s="22">
        <f t="shared" si="65"/>
        <v>18</v>
      </c>
      <c r="K654" s="22">
        <f t="shared" si="65"/>
        <v>18</v>
      </c>
      <c r="L654" s="22">
        <f t="shared" si="65"/>
        <v>18</v>
      </c>
      <c r="M654" s="22">
        <f t="shared" si="65"/>
        <v>18</v>
      </c>
      <c r="N654" s="22">
        <f t="shared" si="65"/>
        <v>18</v>
      </c>
      <c r="O654" s="22">
        <f t="shared" si="65"/>
        <v>18</v>
      </c>
      <c r="P654" s="22">
        <f t="shared" si="65"/>
        <v>18</v>
      </c>
      <c r="Q654" s="22">
        <f t="shared" si="65"/>
        <v>18</v>
      </c>
      <c r="R654" s="42">
        <f>SUM(Table1[[#This Row],[Oct]:[September]])</f>
        <v>216</v>
      </c>
      <c r="S654" s="38">
        <f t="shared" si="66"/>
        <v>200.38212207061287</v>
      </c>
      <c r="T654" s="37">
        <f>Table1[[#This Row],[Annual Demand]]/365</f>
        <v>0.59178082191780823</v>
      </c>
      <c r="U654" s="37">
        <f>Table1[[#This Row],[Daily Demand]]*Table1[[#This Row],[Lead Time (days)]]</f>
        <v>16.56986301369863</v>
      </c>
      <c r="V654" s="37">
        <f>T654*AB654*SQRT(Table1[[#This Row],[Lead Time (days)]])</f>
        <v>3.8203199205026905</v>
      </c>
      <c r="W654" s="37">
        <f t="shared" si="67"/>
        <v>0.8</v>
      </c>
      <c r="X654" s="37">
        <f>Table1[[#This Row],[Demand during Lead Time]]+NORMSINV(W654)*V654</f>
        <v>19.785125377835282</v>
      </c>
      <c r="Y654" s="43">
        <f t="shared" si="68"/>
        <v>1771.1666569709157</v>
      </c>
      <c r="Z654" s="27">
        <v>0.8</v>
      </c>
      <c r="AA654" s="22">
        <v>1</v>
      </c>
      <c r="AB654" s="22">
        <v>1.22</v>
      </c>
      <c r="AC654" s="22">
        <v>28</v>
      </c>
    </row>
    <row r="655" spans="1:29" x14ac:dyDescent="0.2">
      <c r="A655" s="25">
        <v>57739.660914409011</v>
      </c>
      <c r="B655" s="26">
        <v>212.78475652999998</v>
      </c>
      <c r="C655" s="26">
        <v>7344.8827211739253</v>
      </c>
      <c r="D655" s="26">
        <f>C655/Table1[[#This Row],[Std. Price ($)]]</f>
        <v>34.517898936705031</v>
      </c>
      <c r="E655" s="22">
        <v>26</v>
      </c>
      <c r="F655" s="22">
        <f t="shared" si="69"/>
        <v>39</v>
      </c>
      <c r="G655" s="22">
        <f t="shared" si="65"/>
        <v>39</v>
      </c>
      <c r="H655" s="22">
        <f t="shared" si="65"/>
        <v>39</v>
      </c>
      <c r="I655" s="22">
        <f t="shared" si="65"/>
        <v>39</v>
      </c>
      <c r="J655" s="22">
        <f t="shared" si="65"/>
        <v>39</v>
      </c>
      <c r="K655" s="22">
        <f t="shared" si="65"/>
        <v>39</v>
      </c>
      <c r="L655" s="22">
        <f t="shared" si="65"/>
        <v>39</v>
      </c>
      <c r="M655" s="22">
        <f t="shared" si="65"/>
        <v>39</v>
      </c>
      <c r="N655" s="22">
        <f t="shared" si="65"/>
        <v>39</v>
      </c>
      <c r="O655" s="22">
        <f t="shared" si="65"/>
        <v>39</v>
      </c>
      <c r="P655" s="22">
        <f t="shared" si="65"/>
        <v>39</v>
      </c>
      <c r="Q655" s="22">
        <f t="shared" si="65"/>
        <v>39</v>
      </c>
      <c r="R655" s="42">
        <f>SUM(Table1[[#This Row],[Oct]:[September]])</f>
        <v>468</v>
      </c>
      <c r="S655" s="38">
        <f t="shared" si="66"/>
        <v>433.48210106329498</v>
      </c>
      <c r="T655" s="37">
        <f>Table1[[#This Row],[Annual Demand]]/365</f>
        <v>1.2821917808219179</v>
      </c>
      <c r="U655" s="37">
        <f>Table1[[#This Row],[Daily Demand]]*Table1[[#This Row],[Lead Time (days)]]</f>
        <v>38.465753424657535</v>
      </c>
      <c r="V655" s="37">
        <f>T655*AB655*SQRT(Table1[[#This Row],[Lead Time (days)]])</f>
        <v>8.0762816561446691</v>
      </c>
      <c r="W655" s="37">
        <f t="shared" si="67"/>
        <v>0.8</v>
      </c>
      <c r="X655" s="37">
        <f>Table1[[#This Row],[Demand during Lead Time]]+NORMSINV(W655)*V655</f>
        <v>45.262923554784315</v>
      </c>
      <c r="Y655" s="43">
        <f t="shared" si="68"/>
        <v>9631.2601684407819</v>
      </c>
      <c r="Z655" s="27">
        <v>0.5</v>
      </c>
      <c r="AA655" s="22">
        <v>1</v>
      </c>
      <c r="AB655" s="22">
        <v>1.1499999999999999</v>
      </c>
      <c r="AC655" s="22">
        <v>30</v>
      </c>
    </row>
    <row r="656" spans="1:29" x14ac:dyDescent="0.2">
      <c r="A656" s="25">
        <v>93675.650495185444</v>
      </c>
      <c r="B656" s="26">
        <v>13.398051799999999</v>
      </c>
      <c r="C656" s="26">
        <v>113.32933189487804</v>
      </c>
      <c r="D656" s="26">
        <f>C656/Table1[[#This Row],[Std. Price ($)]]</f>
        <v>8.4586426136132751</v>
      </c>
      <c r="E656" s="22">
        <v>34</v>
      </c>
      <c r="F656" s="22">
        <f t="shared" si="69"/>
        <v>54.4</v>
      </c>
      <c r="G656" s="22">
        <f t="shared" si="65"/>
        <v>54.4</v>
      </c>
      <c r="H656" s="22">
        <f t="shared" si="65"/>
        <v>54.4</v>
      </c>
      <c r="I656" s="22">
        <f t="shared" si="65"/>
        <v>54.4</v>
      </c>
      <c r="J656" s="22">
        <f t="shared" si="65"/>
        <v>54.4</v>
      </c>
      <c r="K656" s="22">
        <f t="shared" si="65"/>
        <v>54.4</v>
      </c>
      <c r="L656" s="22">
        <f t="shared" si="65"/>
        <v>54.4</v>
      </c>
      <c r="M656" s="22">
        <f t="shared" si="65"/>
        <v>54.4</v>
      </c>
      <c r="N656" s="22">
        <f t="shared" si="65"/>
        <v>54.4</v>
      </c>
      <c r="O656" s="22">
        <f t="shared" si="65"/>
        <v>54.4</v>
      </c>
      <c r="P656" s="22">
        <f t="shared" si="65"/>
        <v>54.4</v>
      </c>
      <c r="Q656" s="22">
        <f t="shared" si="65"/>
        <v>54.4</v>
      </c>
      <c r="R656" s="42">
        <f>SUM(Table1[[#This Row],[Oct]:[September]])</f>
        <v>652.79999999999984</v>
      </c>
      <c r="S656" s="38">
        <f t="shared" si="66"/>
        <v>644.34135738638656</v>
      </c>
      <c r="T656" s="37">
        <f>Table1[[#This Row],[Annual Demand]]/365</f>
        <v>1.7884931506849311</v>
      </c>
      <c r="U656" s="37">
        <f>Table1[[#This Row],[Daily Demand]]*Table1[[#This Row],[Lead Time (days)]]</f>
        <v>8.9424657534246563</v>
      </c>
      <c r="V656" s="37">
        <f>T656*AB656*SQRT(Table1[[#This Row],[Lead Time (days)]])</f>
        <v>4.8790145599136219</v>
      </c>
      <c r="W656" s="37">
        <f t="shared" si="67"/>
        <v>0.8</v>
      </c>
      <c r="X656" s="37">
        <f>Table1[[#This Row],[Demand during Lead Time]]+NORMSINV(W656)*V656</f>
        <v>13.048748005959371</v>
      </c>
      <c r="Y656" s="43">
        <f t="shared" si="68"/>
        <v>174.82780170899036</v>
      </c>
      <c r="Z656" s="27">
        <v>0.6</v>
      </c>
      <c r="AA656" s="22">
        <v>1</v>
      </c>
      <c r="AB656" s="22">
        <v>1.22</v>
      </c>
      <c r="AC656" s="22">
        <v>5</v>
      </c>
    </row>
    <row r="657" spans="1:29" x14ac:dyDescent="0.2">
      <c r="A657" s="25">
        <v>32008.619347241685</v>
      </c>
      <c r="B657" s="26">
        <v>7.9549999999999992</v>
      </c>
      <c r="C657" s="26">
        <v>42.995015708333327</v>
      </c>
      <c r="D657" s="26">
        <f>C657/Table1[[#This Row],[Std. Price ($)]]</f>
        <v>5.404778844542216</v>
      </c>
      <c r="E657" s="22">
        <v>10</v>
      </c>
      <c r="F657" s="22">
        <f t="shared" si="69"/>
        <v>8</v>
      </c>
      <c r="G657" s="22">
        <f t="shared" si="65"/>
        <v>8</v>
      </c>
      <c r="H657" s="22">
        <f t="shared" si="65"/>
        <v>8</v>
      </c>
      <c r="I657" s="22">
        <f t="shared" si="65"/>
        <v>8</v>
      </c>
      <c r="J657" s="22">
        <f t="shared" si="65"/>
        <v>8</v>
      </c>
      <c r="K657" s="22">
        <f t="shared" si="65"/>
        <v>8</v>
      </c>
      <c r="L657" s="22">
        <f t="shared" si="65"/>
        <v>8</v>
      </c>
      <c r="M657" s="22">
        <f t="shared" si="65"/>
        <v>8</v>
      </c>
      <c r="N657" s="22">
        <f t="shared" si="65"/>
        <v>8</v>
      </c>
      <c r="O657" s="22">
        <f t="shared" si="65"/>
        <v>8</v>
      </c>
      <c r="P657" s="22">
        <f t="shared" si="65"/>
        <v>8</v>
      </c>
      <c r="Q657" s="22">
        <f t="shared" si="65"/>
        <v>8</v>
      </c>
      <c r="R657" s="42">
        <f>SUM(Table1[[#This Row],[Oct]:[September]])</f>
        <v>96</v>
      </c>
      <c r="S657" s="38">
        <f t="shared" si="66"/>
        <v>90.595221155457779</v>
      </c>
      <c r="T657" s="37">
        <f>Table1[[#This Row],[Annual Demand]]/365</f>
        <v>0.26301369863013696</v>
      </c>
      <c r="U657" s="37">
        <f>Table1[[#This Row],[Daily Demand]]*Table1[[#This Row],[Lead Time (days)]]</f>
        <v>2.8931506849315065</v>
      </c>
      <c r="V657" s="37">
        <f>T657*AB657*SQRT(Table1[[#This Row],[Lead Time (days)]])</f>
        <v>1.0031654160417427</v>
      </c>
      <c r="W657" s="37">
        <f t="shared" si="67"/>
        <v>0.8</v>
      </c>
      <c r="X657" s="37">
        <f>Table1[[#This Row],[Demand during Lead Time]]+NORMSINV(W657)*V657</f>
        <v>3.7374359998582443</v>
      </c>
      <c r="Y657" s="43">
        <f t="shared" si="68"/>
        <v>29.73130337887233</v>
      </c>
      <c r="Z657" s="27">
        <v>-0.2</v>
      </c>
      <c r="AA657" s="22">
        <v>1</v>
      </c>
      <c r="AB657" s="22">
        <v>1.1499999999999999</v>
      </c>
      <c r="AC657" s="22">
        <v>11</v>
      </c>
    </row>
    <row r="658" spans="1:29" x14ac:dyDescent="0.2">
      <c r="A658" s="25">
        <v>36559.454995729146</v>
      </c>
      <c r="B658" s="26">
        <v>9.3465066599999993</v>
      </c>
      <c r="C658" s="26">
        <v>206.23887795571372</v>
      </c>
      <c r="D658" s="26">
        <f>C658/Table1[[#This Row],[Std. Price ($)]]</f>
        <v>22.065878242867878</v>
      </c>
      <c r="E658" s="22">
        <v>18</v>
      </c>
      <c r="F658" s="22">
        <f t="shared" si="69"/>
        <v>45</v>
      </c>
      <c r="G658" s="22">
        <f t="shared" si="65"/>
        <v>45</v>
      </c>
      <c r="H658" s="22">
        <f t="shared" si="65"/>
        <v>45</v>
      </c>
      <c r="I658" s="22">
        <f t="shared" si="65"/>
        <v>45</v>
      </c>
      <c r="J658" s="22">
        <f t="shared" si="65"/>
        <v>45</v>
      </c>
      <c r="K658" s="22">
        <f t="shared" si="65"/>
        <v>45</v>
      </c>
      <c r="L658" s="22">
        <f t="shared" si="65"/>
        <v>45</v>
      </c>
      <c r="M658" s="22">
        <f t="shared" si="65"/>
        <v>45</v>
      </c>
      <c r="N658" s="22">
        <f t="shared" si="65"/>
        <v>45</v>
      </c>
      <c r="O658" s="22">
        <f t="shared" si="65"/>
        <v>45</v>
      </c>
      <c r="P658" s="22">
        <f t="shared" si="65"/>
        <v>45</v>
      </c>
      <c r="Q658" s="22">
        <f t="shared" si="65"/>
        <v>45</v>
      </c>
      <c r="R658" s="42">
        <f>SUM(Table1[[#This Row],[Oct]:[September]])</f>
        <v>540</v>
      </c>
      <c r="S658" s="38">
        <f t="shared" si="66"/>
        <v>517.93412175713217</v>
      </c>
      <c r="T658" s="37">
        <f>Table1[[#This Row],[Annual Demand]]/365</f>
        <v>1.4794520547945205</v>
      </c>
      <c r="U658" s="37">
        <f>Table1[[#This Row],[Daily Demand]]*Table1[[#This Row],[Lead Time (days)]]</f>
        <v>41.42465753424657</v>
      </c>
      <c r="V658" s="37">
        <f>T658*AB658*SQRT(Table1[[#This Row],[Lead Time (days)]])</f>
        <v>8.0633801600773989</v>
      </c>
      <c r="W658" s="37">
        <f t="shared" si="67"/>
        <v>0.8</v>
      </c>
      <c r="X658" s="37">
        <f>Table1[[#This Row],[Demand during Lead Time]]+NORMSINV(W658)*V658</f>
        <v>48.210969491338275</v>
      </c>
      <c r="Y658" s="43">
        <f t="shared" si="68"/>
        <v>450.60414743585</v>
      </c>
      <c r="Z658" s="27">
        <v>1.5</v>
      </c>
      <c r="AA658" s="22">
        <v>1</v>
      </c>
      <c r="AB658" s="22">
        <v>1.03</v>
      </c>
      <c r="AC658" s="22">
        <v>28</v>
      </c>
    </row>
    <row r="659" spans="1:29" x14ac:dyDescent="0.2">
      <c r="A659" s="25">
        <v>84789.383570602222</v>
      </c>
      <c r="B659" s="26">
        <v>22.354740240000002</v>
      </c>
      <c r="C659" s="26">
        <v>1014.8479295944861</v>
      </c>
      <c r="D659" s="26">
        <f>C659/Table1[[#This Row],[Std. Price ($)]]</f>
        <v>45.397437800623088</v>
      </c>
      <c r="E659" s="22">
        <v>26</v>
      </c>
      <c r="F659" s="22">
        <f t="shared" si="69"/>
        <v>7.8000000000000007</v>
      </c>
      <c r="G659" s="22">
        <f t="shared" si="65"/>
        <v>7.8000000000000007</v>
      </c>
      <c r="H659" s="22">
        <f t="shared" si="65"/>
        <v>7.8000000000000007</v>
      </c>
      <c r="I659" s="22">
        <f t="shared" si="65"/>
        <v>7.8000000000000007</v>
      </c>
      <c r="J659" s="22">
        <f t="shared" si="65"/>
        <v>7.8000000000000007</v>
      </c>
      <c r="K659" s="22">
        <f t="shared" si="65"/>
        <v>7.8000000000000007</v>
      </c>
      <c r="L659" s="22">
        <f t="shared" si="65"/>
        <v>7.8000000000000007</v>
      </c>
      <c r="M659" s="22">
        <f t="shared" si="65"/>
        <v>7.8000000000000007</v>
      </c>
      <c r="N659" s="22">
        <f t="shared" si="65"/>
        <v>7.8000000000000007</v>
      </c>
      <c r="O659" s="22">
        <f t="shared" si="65"/>
        <v>7.8000000000000007</v>
      </c>
      <c r="P659" s="22">
        <f t="shared" si="65"/>
        <v>7.8000000000000007</v>
      </c>
      <c r="Q659" s="22">
        <f t="shared" si="65"/>
        <v>7.8000000000000007</v>
      </c>
      <c r="R659" s="42">
        <f>SUM(Table1[[#This Row],[Oct]:[September]])</f>
        <v>93.59999999999998</v>
      </c>
      <c r="S659" s="38">
        <f t="shared" si="66"/>
        <v>48.202562199376892</v>
      </c>
      <c r="T659" s="37">
        <f>Table1[[#This Row],[Annual Demand]]/365</f>
        <v>0.25643835616438349</v>
      </c>
      <c r="U659" s="37">
        <f>Table1[[#This Row],[Daily Demand]]*Table1[[#This Row],[Lead Time (days)]]</f>
        <v>7.1802739726027376</v>
      </c>
      <c r="V659" s="37">
        <f>T659*AB659*SQRT(Table1[[#This Row],[Lead Time (days)]])</f>
        <v>1.8047358312975819</v>
      </c>
      <c r="W659" s="37">
        <f t="shared" si="67"/>
        <v>0.8</v>
      </c>
      <c r="X659" s="37">
        <f>Table1[[#This Row],[Demand during Lead Time]]+NORMSINV(W659)*V659</f>
        <v>8.6991779692126485</v>
      </c>
      <c r="Y659" s="43">
        <f t="shared" si="68"/>
        <v>194.4678638032795</v>
      </c>
      <c r="Z659" s="27">
        <v>-0.7</v>
      </c>
      <c r="AA659" s="22">
        <v>1</v>
      </c>
      <c r="AB659" s="22">
        <v>1.33</v>
      </c>
      <c r="AC659" s="22">
        <v>28</v>
      </c>
    </row>
    <row r="660" spans="1:29" x14ac:dyDescent="0.2">
      <c r="A660" s="25">
        <v>42665.163926985551</v>
      </c>
      <c r="B660" s="26">
        <v>148.83328731999998</v>
      </c>
      <c r="C660" s="26">
        <v>1634.0511750709804</v>
      </c>
      <c r="D660" s="26">
        <f>C660/Table1[[#This Row],[Std. Price ($)]]</f>
        <v>10.979070640008629</v>
      </c>
      <c r="E660" s="22">
        <v>18</v>
      </c>
      <c r="F660" s="22">
        <f t="shared" si="69"/>
        <v>39.599999999999994</v>
      </c>
      <c r="G660" s="22">
        <f t="shared" si="65"/>
        <v>39.599999999999994</v>
      </c>
      <c r="H660" s="22">
        <f t="shared" si="65"/>
        <v>39.599999999999994</v>
      </c>
      <c r="I660" s="22">
        <f t="shared" si="65"/>
        <v>39.599999999999994</v>
      </c>
      <c r="J660" s="22">
        <f t="shared" si="65"/>
        <v>39.599999999999994</v>
      </c>
      <c r="K660" s="22">
        <f t="shared" si="65"/>
        <v>39.599999999999994</v>
      </c>
      <c r="L660" s="22">
        <f t="shared" si="65"/>
        <v>39.599999999999994</v>
      </c>
      <c r="M660" s="22">
        <f t="shared" si="65"/>
        <v>39.599999999999994</v>
      </c>
      <c r="N660" s="22">
        <f t="shared" si="65"/>
        <v>39.599999999999994</v>
      </c>
      <c r="O660" s="22">
        <f t="shared" si="65"/>
        <v>39.599999999999994</v>
      </c>
      <c r="P660" s="22">
        <f t="shared" si="65"/>
        <v>39.599999999999994</v>
      </c>
      <c r="Q660" s="22">
        <f t="shared" si="65"/>
        <v>39.599999999999994</v>
      </c>
      <c r="R660" s="42">
        <f>SUM(Table1[[#This Row],[Oct]:[September]])</f>
        <v>475.20000000000005</v>
      </c>
      <c r="S660" s="38">
        <f t="shared" si="66"/>
        <v>464.22092935999143</v>
      </c>
      <c r="T660" s="37">
        <f>Table1[[#This Row],[Annual Demand]]/365</f>
        <v>1.3019178082191782</v>
      </c>
      <c r="U660" s="37">
        <f>Table1[[#This Row],[Daily Demand]]*Table1[[#This Row],[Lead Time (days)]]</f>
        <v>19.528767123287672</v>
      </c>
      <c r="V660" s="37">
        <f>T660*AB660*SQRT(Table1[[#This Row],[Lead Time (days)]])</f>
        <v>6.5045747262792233</v>
      </c>
      <c r="W660" s="37">
        <f t="shared" si="67"/>
        <v>0.8</v>
      </c>
      <c r="X660" s="37">
        <f>Table1[[#This Row],[Demand during Lead Time]]+NORMSINV(W660)*V660</f>
        <v>25.003155328285995</v>
      </c>
      <c r="Y660" s="43">
        <f t="shared" si="68"/>
        <v>3721.3018008813779</v>
      </c>
      <c r="Z660" s="27">
        <v>1.2</v>
      </c>
      <c r="AA660" s="22">
        <v>1</v>
      </c>
      <c r="AB660" s="22">
        <v>1.29</v>
      </c>
      <c r="AC660" s="22">
        <v>15</v>
      </c>
    </row>
    <row r="661" spans="1:29" x14ac:dyDescent="0.2">
      <c r="A661" s="25">
        <v>48705.026959146693</v>
      </c>
      <c r="B661" s="26">
        <v>5.5162055499999996</v>
      </c>
      <c r="C661" s="26">
        <v>6.6126231166071792</v>
      </c>
      <c r="D661" s="26">
        <f>C661/Table1[[#This Row],[Std. Price ($)]]</f>
        <v>1.1987630005207437</v>
      </c>
      <c r="E661" s="22">
        <v>34</v>
      </c>
      <c r="F661" s="22">
        <f t="shared" si="69"/>
        <v>20.399999999999999</v>
      </c>
      <c r="G661" s="22">
        <f t="shared" si="65"/>
        <v>20.399999999999999</v>
      </c>
      <c r="H661" s="22">
        <f t="shared" si="65"/>
        <v>20.399999999999999</v>
      </c>
      <c r="I661" s="22">
        <f t="shared" si="65"/>
        <v>20.399999999999999</v>
      </c>
      <c r="J661" s="22">
        <f t="shared" si="65"/>
        <v>20.399999999999999</v>
      </c>
      <c r="K661" s="22">
        <f t="shared" si="65"/>
        <v>20.399999999999999</v>
      </c>
      <c r="L661" s="22">
        <f t="shared" si="65"/>
        <v>20.399999999999999</v>
      </c>
      <c r="M661" s="22">
        <f t="shared" si="65"/>
        <v>20.399999999999999</v>
      </c>
      <c r="N661" s="22">
        <f t="shared" si="65"/>
        <v>20.399999999999999</v>
      </c>
      <c r="O661" s="22">
        <f t="shared" si="65"/>
        <v>20.399999999999999</v>
      </c>
      <c r="P661" s="22">
        <f t="shared" si="65"/>
        <v>20.399999999999999</v>
      </c>
      <c r="Q661" s="22">
        <f t="shared" si="65"/>
        <v>20.399999999999999</v>
      </c>
      <c r="R661" s="42">
        <f>SUM(Table1[[#This Row],[Oct]:[September]])</f>
        <v>244.80000000000004</v>
      </c>
      <c r="S661" s="38">
        <f t="shared" si="66"/>
        <v>243.60123699947928</v>
      </c>
      <c r="T661" s="37">
        <f>Table1[[#This Row],[Annual Demand]]/365</f>
        <v>0.67068493150684938</v>
      </c>
      <c r="U661" s="37">
        <f>Table1[[#This Row],[Daily Demand]]*Table1[[#This Row],[Lead Time (days)]]</f>
        <v>1.3413698630136988</v>
      </c>
      <c r="V661" s="37">
        <f>T661*AB661*SQRT(Table1[[#This Row],[Lead Time (days)]])</f>
        <v>0.23712293155406419</v>
      </c>
      <c r="W661" s="37">
        <f t="shared" si="67"/>
        <v>0.8</v>
      </c>
      <c r="X661" s="37">
        <f>Table1[[#This Row],[Demand during Lead Time]]+NORMSINV(W661)*V661</f>
        <v>1.5409375571766561</v>
      </c>
      <c r="Y661" s="43">
        <f t="shared" si="68"/>
        <v>8.5001283051013115</v>
      </c>
      <c r="Z661" s="27">
        <v>-0.4</v>
      </c>
      <c r="AA661" s="22">
        <v>0.9</v>
      </c>
      <c r="AB661" s="22">
        <v>0.25</v>
      </c>
      <c r="AC661" s="22">
        <v>2</v>
      </c>
    </row>
    <row r="662" spans="1:29" x14ac:dyDescent="0.2">
      <c r="A662" s="25">
        <v>40938.787155128397</v>
      </c>
      <c r="B662" s="26">
        <v>138.57915772999999</v>
      </c>
      <c r="C662" s="26">
        <v>4698.9129421883335</v>
      </c>
      <c r="D662" s="26">
        <f>C662/Table1[[#This Row],[Std. Price ($)]]</f>
        <v>33.907789736631514</v>
      </c>
      <c r="E662" s="22">
        <v>26</v>
      </c>
      <c r="F662" s="22">
        <f t="shared" si="69"/>
        <v>31.2</v>
      </c>
      <c r="G662" s="22">
        <f t="shared" si="65"/>
        <v>31.2</v>
      </c>
      <c r="H662" s="22">
        <f t="shared" si="65"/>
        <v>31.2</v>
      </c>
      <c r="I662" s="22">
        <f t="shared" si="65"/>
        <v>31.2</v>
      </c>
      <c r="J662" s="22">
        <f t="shared" si="65"/>
        <v>31.2</v>
      </c>
      <c r="K662" s="22">
        <f t="shared" si="65"/>
        <v>31.2</v>
      </c>
      <c r="L662" s="22">
        <f t="shared" si="65"/>
        <v>31.2</v>
      </c>
      <c r="M662" s="22">
        <f t="shared" si="65"/>
        <v>31.2</v>
      </c>
      <c r="N662" s="22">
        <f t="shared" si="65"/>
        <v>31.2</v>
      </c>
      <c r="O662" s="22">
        <f t="shared" si="65"/>
        <v>31.2</v>
      </c>
      <c r="P662" s="22">
        <f t="shared" si="65"/>
        <v>31.2</v>
      </c>
      <c r="Q662" s="22">
        <f t="shared" si="65"/>
        <v>31.2</v>
      </c>
      <c r="R662" s="42">
        <f>SUM(Table1[[#This Row],[Oct]:[September]])</f>
        <v>374.39999999999992</v>
      </c>
      <c r="S662" s="38">
        <f t="shared" si="66"/>
        <v>340.49221026336841</v>
      </c>
      <c r="T662" s="37">
        <f>Table1[[#This Row],[Annual Demand]]/365</f>
        <v>1.0257534246575339</v>
      </c>
      <c r="U662" s="37">
        <f>Table1[[#This Row],[Daily Demand]]*Table1[[#This Row],[Lead Time (days)]]</f>
        <v>27.695342465753416</v>
      </c>
      <c r="V662" s="37">
        <f>T662*AB662*SQRT(Table1[[#This Row],[Lead Time (days)]])</f>
        <v>6.6091642168659979</v>
      </c>
      <c r="W662" s="37">
        <f t="shared" si="67"/>
        <v>0.8</v>
      </c>
      <c r="X662" s="37">
        <f>Table1[[#This Row],[Demand during Lead Time]]+NORMSINV(W662)*V662</f>
        <v>33.257755406838143</v>
      </c>
      <c r="Y662" s="43">
        <f t="shared" si="68"/>
        <v>4608.8317322699831</v>
      </c>
      <c r="Z662" s="27">
        <v>0.2</v>
      </c>
      <c r="AA662" s="22">
        <v>0.82</v>
      </c>
      <c r="AB662" s="22">
        <v>1.24</v>
      </c>
      <c r="AC662" s="22">
        <v>27</v>
      </c>
    </row>
    <row r="663" spans="1:29" x14ac:dyDescent="0.2">
      <c r="A663" s="25">
        <v>14533.141009480454</v>
      </c>
      <c r="B663" s="26">
        <v>13.584844229999998</v>
      </c>
      <c r="C663" s="26">
        <v>391.86649985357133</v>
      </c>
      <c r="D663" s="26">
        <f>C663/Table1[[#This Row],[Std. Price ($)]]</f>
        <v>28.84585890121549</v>
      </c>
      <c r="E663" s="22">
        <v>34</v>
      </c>
      <c r="F663" s="22">
        <f t="shared" si="69"/>
        <v>30.6</v>
      </c>
      <c r="G663" s="22">
        <f t="shared" si="65"/>
        <v>30.6</v>
      </c>
      <c r="H663" s="22">
        <f t="shared" si="65"/>
        <v>30.6</v>
      </c>
      <c r="I663" s="22">
        <f t="shared" si="65"/>
        <v>30.6</v>
      </c>
      <c r="J663" s="22">
        <f t="shared" si="65"/>
        <v>30.6</v>
      </c>
      <c r="K663" s="22">
        <f t="shared" si="65"/>
        <v>30.6</v>
      </c>
      <c r="L663" s="22">
        <f t="shared" si="65"/>
        <v>30.6</v>
      </c>
      <c r="M663" s="22">
        <f t="shared" si="65"/>
        <v>30.6</v>
      </c>
      <c r="N663" s="22">
        <f t="shared" si="65"/>
        <v>30.6</v>
      </c>
      <c r="O663" s="22">
        <f t="shared" si="65"/>
        <v>30.6</v>
      </c>
      <c r="P663" s="22">
        <f t="shared" si="65"/>
        <v>30.6</v>
      </c>
      <c r="Q663" s="22">
        <f t="shared" si="65"/>
        <v>30.6</v>
      </c>
      <c r="R663" s="42">
        <f>SUM(Table1[[#This Row],[Oct]:[September]])</f>
        <v>367.20000000000005</v>
      </c>
      <c r="S663" s="38">
        <f t="shared" si="66"/>
        <v>338.35414109878457</v>
      </c>
      <c r="T663" s="37">
        <f>Table1[[#This Row],[Annual Demand]]/365</f>
        <v>1.006027397260274</v>
      </c>
      <c r="U663" s="37">
        <f>Table1[[#This Row],[Daily Demand]]*Table1[[#This Row],[Lead Time (days)]]</f>
        <v>60.361643835616441</v>
      </c>
      <c r="V663" s="37">
        <f>T663*AB663*SQRT(Table1[[#This Row],[Lead Time (days)]])</f>
        <v>1.9481636777087172</v>
      </c>
      <c r="W663" s="37">
        <f t="shared" si="67"/>
        <v>0.8</v>
      </c>
      <c r="X663" s="37">
        <f>Table1[[#This Row],[Demand during Lead Time]]+NORMSINV(W663)*V663</f>
        <v>62.001259753251595</v>
      </c>
      <c r="Y663" s="43">
        <f t="shared" si="68"/>
        <v>842.27745581169108</v>
      </c>
      <c r="Z663" s="27">
        <v>-0.1</v>
      </c>
      <c r="AA663" s="22">
        <v>0.85</v>
      </c>
      <c r="AB663" s="22">
        <v>0.25</v>
      </c>
      <c r="AC663" s="22">
        <v>60</v>
      </c>
    </row>
    <row r="664" spans="1:29" x14ac:dyDescent="0.2">
      <c r="A664" s="25">
        <v>9752.6033968873708</v>
      </c>
      <c r="B664" s="26">
        <v>2149.2413548699997</v>
      </c>
      <c r="C664" s="26">
        <v>176954.95453124118</v>
      </c>
      <c r="D664" s="26">
        <f>C664/Table1[[#This Row],[Std. Price ($)]]</f>
        <v>82.333682129406341</v>
      </c>
      <c r="E664" s="22">
        <v>26</v>
      </c>
      <c r="F664" s="22">
        <f t="shared" si="69"/>
        <v>39</v>
      </c>
      <c r="G664" s="22">
        <f t="shared" si="65"/>
        <v>39</v>
      </c>
      <c r="H664" s="22">
        <f t="shared" si="65"/>
        <v>39</v>
      </c>
      <c r="I664" s="22">
        <f t="shared" si="65"/>
        <v>39</v>
      </c>
      <c r="J664" s="22">
        <f t="shared" si="65"/>
        <v>39</v>
      </c>
      <c r="K664" s="22">
        <f t="shared" si="65"/>
        <v>39</v>
      </c>
      <c r="L664" s="22">
        <f t="shared" si="65"/>
        <v>39</v>
      </c>
      <c r="M664" s="22">
        <f t="shared" si="65"/>
        <v>39</v>
      </c>
      <c r="N664" s="22">
        <f t="shared" si="65"/>
        <v>39</v>
      </c>
      <c r="O664" s="22">
        <f t="shared" si="65"/>
        <v>39</v>
      </c>
      <c r="P664" s="22">
        <f t="shared" si="65"/>
        <v>39</v>
      </c>
      <c r="Q664" s="22">
        <f t="shared" si="65"/>
        <v>39</v>
      </c>
      <c r="R664" s="42">
        <f>SUM(Table1[[#This Row],[Oct]:[September]])</f>
        <v>468</v>
      </c>
      <c r="S664" s="38">
        <f t="shared" si="66"/>
        <v>385.66631787059367</v>
      </c>
      <c r="T664" s="37">
        <f>Table1[[#This Row],[Annual Demand]]/365</f>
        <v>1.2821917808219179</v>
      </c>
      <c r="U664" s="37">
        <f>Table1[[#This Row],[Daily Demand]]*Table1[[#This Row],[Lead Time (days)]]</f>
        <v>65.391780821917806</v>
      </c>
      <c r="V664" s="37">
        <f>T664*AB664*SQRT(Table1[[#This Row],[Lead Time (days)]])</f>
        <v>14.833822951737119</v>
      </c>
      <c r="W664" s="37">
        <f t="shared" si="67"/>
        <v>0.95</v>
      </c>
      <c r="X664" s="37">
        <f>Table1[[#This Row],[Demand during Lead Time]]+NORMSINV(W664)*V664</f>
        <v>89.791248305638589</v>
      </c>
      <c r="Y664" s="43">
        <f t="shared" si="68"/>
        <v>192983.06416387926</v>
      </c>
      <c r="Z664" s="27">
        <v>0.5</v>
      </c>
      <c r="AA664" s="22">
        <v>1</v>
      </c>
      <c r="AB664" s="22">
        <v>1.62</v>
      </c>
      <c r="AC664" s="22">
        <v>51</v>
      </c>
    </row>
    <row r="665" spans="1:29" x14ac:dyDescent="0.2">
      <c r="A665" s="25">
        <v>19029.92505210558</v>
      </c>
      <c r="B665" s="26">
        <v>21.93</v>
      </c>
      <c r="C665" s="26">
        <v>108.53357256334699</v>
      </c>
      <c r="D665" s="26">
        <f>C665/Table1[[#This Row],[Std. Price ($)]]</f>
        <v>4.9490913161580936</v>
      </c>
      <c r="E665" s="22">
        <v>26</v>
      </c>
      <c r="F665" s="22">
        <f t="shared" si="69"/>
        <v>15.6</v>
      </c>
      <c r="G665" s="22">
        <f t="shared" si="65"/>
        <v>15.6</v>
      </c>
      <c r="H665" s="22">
        <f t="shared" si="65"/>
        <v>15.6</v>
      </c>
      <c r="I665" s="22">
        <f t="shared" si="65"/>
        <v>15.6</v>
      </c>
      <c r="J665" s="22">
        <f t="shared" si="65"/>
        <v>15.6</v>
      </c>
      <c r="K665" s="22">
        <f t="shared" si="65"/>
        <v>15.6</v>
      </c>
      <c r="L665" s="22">
        <f t="shared" si="65"/>
        <v>15.6</v>
      </c>
      <c r="M665" s="22">
        <f t="shared" si="65"/>
        <v>15.6</v>
      </c>
      <c r="N665" s="22">
        <f t="shared" ref="G665:Q688" si="70">$E665+$Z665*$E665</f>
        <v>15.6</v>
      </c>
      <c r="O665" s="22">
        <f t="shared" si="70"/>
        <v>15.6</v>
      </c>
      <c r="P665" s="22">
        <f t="shared" si="70"/>
        <v>15.6</v>
      </c>
      <c r="Q665" s="22">
        <f t="shared" si="70"/>
        <v>15.6</v>
      </c>
      <c r="R665" s="42">
        <f>SUM(Table1[[#This Row],[Oct]:[September]])</f>
        <v>187.19999999999996</v>
      </c>
      <c r="S665" s="38">
        <f t="shared" si="66"/>
        <v>182.25090868384186</v>
      </c>
      <c r="T665" s="37">
        <f>Table1[[#This Row],[Annual Demand]]/365</f>
        <v>0.51287671232876697</v>
      </c>
      <c r="U665" s="37">
        <f>Table1[[#This Row],[Daily Demand]]*Table1[[#This Row],[Lead Time (days)]]</f>
        <v>8.2060273972602715</v>
      </c>
      <c r="V665" s="37">
        <f>T665*AB665*SQRT(Table1[[#This Row],[Lead Time (days)]])</f>
        <v>0.51287671232876697</v>
      </c>
      <c r="W665" s="37">
        <f t="shared" si="67"/>
        <v>0.8</v>
      </c>
      <c r="X665" s="37">
        <f>Table1[[#This Row],[Demand during Lead Time]]+NORMSINV(W665)*V665</f>
        <v>8.6376753285612295</v>
      </c>
      <c r="Y665" s="43">
        <f t="shared" si="68"/>
        <v>189.42421995534775</v>
      </c>
      <c r="Z665" s="27">
        <v>-0.4</v>
      </c>
      <c r="AA665" s="22">
        <v>0.92</v>
      </c>
      <c r="AB665" s="22">
        <v>0.25</v>
      </c>
      <c r="AC665" s="22">
        <v>16</v>
      </c>
    </row>
    <row r="666" spans="1:29" x14ac:dyDescent="0.2">
      <c r="A666" s="25">
        <v>12395.242493100799</v>
      </c>
      <c r="B666" s="26">
        <v>47.73</v>
      </c>
      <c r="C666" s="26">
        <v>436.59991173333327</v>
      </c>
      <c r="D666" s="26">
        <f>C666/Table1[[#This Row],[Std. Price ($)]]</f>
        <v>9.1472849724142744</v>
      </c>
      <c r="E666" s="22">
        <v>10</v>
      </c>
      <c r="F666" s="22">
        <f t="shared" si="69"/>
        <v>9</v>
      </c>
      <c r="G666" s="22">
        <f t="shared" si="70"/>
        <v>9</v>
      </c>
      <c r="H666" s="22">
        <f t="shared" si="70"/>
        <v>9</v>
      </c>
      <c r="I666" s="22">
        <f t="shared" si="70"/>
        <v>9</v>
      </c>
      <c r="J666" s="22">
        <f t="shared" si="70"/>
        <v>9</v>
      </c>
      <c r="K666" s="22">
        <f t="shared" si="70"/>
        <v>9</v>
      </c>
      <c r="L666" s="22">
        <f t="shared" si="70"/>
        <v>9</v>
      </c>
      <c r="M666" s="22">
        <f t="shared" si="70"/>
        <v>9</v>
      </c>
      <c r="N666" s="22">
        <f t="shared" si="70"/>
        <v>9</v>
      </c>
      <c r="O666" s="22">
        <f t="shared" si="70"/>
        <v>9</v>
      </c>
      <c r="P666" s="22">
        <f t="shared" si="70"/>
        <v>9</v>
      </c>
      <c r="Q666" s="22">
        <f t="shared" si="70"/>
        <v>9</v>
      </c>
      <c r="R666" s="42">
        <f>SUM(Table1[[#This Row],[Oct]:[September]])</f>
        <v>108</v>
      </c>
      <c r="S666" s="38">
        <f t="shared" si="66"/>
        <v>98.852715027585731</v>
      </c>
      <c r="T666" s="37">
        <f>Table1[[#This Row],[Annual Demand]]/365</f>
        <v>0.29589041095890412</v>
      </c>
      <c r="U666" s="37">
        <f>Table1[[#This Row],[Daily Demand]]*Table1[[#This Row],[Lead Time (days)]]</f>
        <v>4.7342465753424658</v>
      </c>
      <c r="V666" s="37">
        <f>T666*AB666*SQRT(Table1[[#This Row],[Lead Time (days)]])</f>
        <v>1.7398356164383562</v>
      </c>
      <c r="W666" s="37">
        <f t="shared" si="67"/>
        <v>0.8</v>
      </c>
      <c r="X666" s="37">
        <f>Table1[[#This Row],[Demand during Lead Time]]+NORMSINV(W666)*V666</f>
        <v>6.1985291730634078</v>
      </c>
      <c r="Y666" s="43">
        <f t="shared" si="68"/>
        <v>295.85579743031644</v>
      </c>
      <c r="Z666" s="27">
        <v>-0.1</v>
      </c>
      <c r="AA666" s="22">
        <v>1</v>
      </c>
      <c r="AB666" s="22">
        <v>1.47</v>
      </c>
      <c r="AC666" s="22">
        <v>16</v>
      </c>
    </row>
    <row r="667" spans="1:29" x14ac:dyDescent="0.2">
      <c r="A667" s="25">
        <v>12171.83777976959</v>
      </c>
      <c r="B667" s="26">
        <v>5.2029999999999994</v>
      </c>
      <c r="C667" s="26">
        <v>6180</v>
      </c>
      <c r="D667" s="26">
        <f>C667/Table1[[#This Row],[Std. Price ($)]]</f>
        <v>1187.7762829137039</v>
      </c>
      <c r="E667" s="22">
        <v>42</v>
      </c>
      <c r="F667" s="22">
        <f t="shared" si="69"/>
        <v>16.8</v>
      </c>
      <c r="G667" s="22">
        <f t="shared" si="70"/>
        <v>16.8</v>
      </c>
      <c r="H667" s="22">
        <f t="shared" si="70"/>
        <v>16.8</v>
      </c>
      <c r="I667" s="22">
        <f t="shared" si="70"/>
        <v>16.8</v>
      </c>
      <c r="J667" s="22">
        <f t="shared" si="70"/>
        <v>16.8</v>
      </c>
      <c r="K667" s="22">
        <f t="shared" si="70"/>
        <v>16.8</v>
      </c>
      <c r="L667" s="22">
        <f t="shared" si="70"/>
        <v>16.8</v>
      </c>
      <c r="M667" s="22">
        <f t="shared" si="70"/>
        <v>16.8</v>
      </c>
      <c r="N667" s="22">
        <f t="shared" si="70"/>
        <v>16.8</v>
      </c>
      <c r="O667" s="22">
        <f t="shared" si="70"/>
        <v>16.8</v>
      </c>
      <c r="P667" s="22">
        <f t="shared" si="70"/>
        <v>16.8</v>
      </c>
      <c r="Q667" s="22">
        <f t="shared" si="70"/>
        <v>16.8</v>
      </c>
      <c r="R667" s="42">
        <f>SUM(Table1[[#This Row],[Oct]:[September]])</f>
        <v>201.60000000000005</v>
      </c>
      <c r="S667" s="38">
        <f t="shared" si="66"/>
        <v>-986.17628291370386</v>
      </c>
      <c r="T667" s="37">
        <f>Table1[[#This Row],[Annual Demand]]/365</f>
        <v>0.55232876712328782</v>
      </c>
      <c r="U667" s="37">
        <f>Table1[[#This Row],[Daily Demand]]*Table1[[#This Row],[Lead Time (days)]]</f>
        <v>8.8372602739726052</v>
      </c>
      <c r="V667" s="37">
        <f>T667*AB667*SQRT(Table1[[#This Row],[Lead Time (days)]])</f>
        <v>0.55232876712328782</v>
      </c>
      <c r="W667" s="37">
        <f t="shared" si="67"/>
        <v>0.8</v>
      </c>
      <c r="X667" s="37">
        <f>Table1[[#This Row],[Demand during Lead Time]]+NORMSINV(W667)*V667</f>
        <v>9.302111892296713</v>
      </c>
      <c r="Y667" s="43">
        <f t="shared" si="68"/>
        <v>0</v>
      </c>
      <c r="Z667" s="27">
        <v>-0.6</v>
      </c>
      <c r="AA667" s="22">
        <v>1</v>
      </c>
      <c r="AB667" s="22">
        <v>0.25</v>
      </c>
      <c r="AC667" s="22">
        <v>16</v>
      </c>
    </row>
    <row r="668" spans="1:29" x14ac:dyDescent="0.2">
      <c r="A668" s="25">
        <v>94721.969798115766</v>
      </c>
      <c r="B668" s="26">
        <v>79.15435785999999</v>
      </c>
      <c r="C668" s="26">
        <v>5597.9208646903462</v>
      </c>
      <c r="D668" s="26">
        <f>C668/Table1[[#This Row],[Std. Price ($)]]</f>
        <v>70.721575110133131</v>
      </c>
      <c r="E668" s="22">
        <v>42</v>
      </c>
      <c r="F668" s="22">
        <f t="shared" si="69"/>
        <v>16.8</v>
      </c>
      <c r="G668" s="22">
        <f t="shared" si="70"/>
        <v>16.8</v>
      </c>
      <c r="H668" s="22">
        <f t="shared" si="70"/>
        <v>16.8</v>
      </c>
      <c r="I668" s="22">
        <f t="shared" si="70"/>
        <v>16.8</v>
      </c>
      <c r="J668" s="22">
        <f t="shared" si="70"/>
        <v>16.8</v>
      </c>
      <c r="K668" s="22">
        <f t="shared" si="70"/>
        <v>16.8</v>
      </c>
      <c r="L668" s="22">
        <f t="shared" si="70"/>
        <v>16.8</v>
      </c>
      <c r="M668" s="22">
        <f t="shared" si="70"/>
        <v>16.8</v>
      </c>
      <c r="N668" s="22">
        <f t="shared" si="70"/>
        <v>16.8</v>
      </c>
      <c r="O668" s="22">
        <f t="shared" si="70"/>
        <v>16.8</v>
      </c>
      <c r="P668" s="22">
        <f t="shared" si="70"/>
        <v>16.8</v>
      </c>
      <c r="Q668" s="22">
        <f t="shared" si="70"/>
        <v>16.8</v>
      </c>
      <c r="R668" s="42">
        <f>SUM(Table1[[#This Row],[Oct]:[September]])</f>
        <v>201.60000000000005</v>
      </c>
      <c r="S668" s="38">
        <f t="shared" si="66"/>
        <v>130.87842488986692</v>
      </c>
      <c r="T668" s="37">
        <f>Table1[[#This Row],[Annual Demand]]/365</f>
        <v>0.55232876712328782</v>
      </c>
      <c r="U668" s="37">
        <f>Table1[[#This Row],[Daily Demand]]*Table1[[#This Row],[Lead Time (days)]]</f>
        <v>17.67452054794521</v>
      </c>
      <c r="V668" s="37">
        <f>T668*AB668*SQRT(Table1[[#This Row],[Lead Time (days)]])</f>
        <v>4.2492429334488317</v>
      </c>
      <c r="W668" s="37">
        <f t="shared" si="67"/>
        <v>0.8</v>
      </c>
      <c r="X668" s="37">
        <f>Table1[[#This Row],[Demand during Lead Time]]+NORMSINV(W668)*V668</f>
        <v>21.250773627345406</v>
      </c>
      <c r="Y668" s="43">
        <f t="shared" si="68"/>
        <v>1682.0913405007484</v>
      </c>
      <c r="Z668" s="27">
        <v>-0.6</v>
      </c>
      <c r="AA668" s="22">
        <v>1</v>
      </c>
      <c r="AB668" s="22">
        <v>1.36</v>
      </c>
      <c r="AC668" s="22">
        <v>32</v>
      </c>
    </row>
    <row r="669" spans="1:29" x14ac:dyDescent="0.2">
      <c r="A669" s="25">
        <v>14522.113413219762</v>
      </c>
      <c r="B669" s="26">
        <v>7.3233656900000001</v>
      </c>
      <c r="C669" s="26">
        <v>97.668805273491841</v>
      </c>
      <c r="D669" s="26">
        <f>C669/Table1[[#This Row],[Std. Price ($)]]</f>
        <v>13.336600875586187</v>
      </c>
      <c r="E669" s="22">
        <v>34</v>
      </c>
      <c r="F669" s="22">
        <f t="shared" si="69"/>
        <v>74.8</v>
      </c>
      <c r="G669" s="22">
        <f t="shared" si="70"/>
        <v>74.8</v>
      </c>
      <c r="H669" s="22">
        <f t="shared" si="70"/>
        <v>74.8</v>
      </c>
      <c r="I669" s="22">
        <f t="shared" si="70"/>
        <v>74.8</v>
      </c>
      <c r="J669" s="22">
        <f t="shared" si="70"/>
        <v>74.8</v>
      </c>
      <c r="K669" s="22">
        <f t="shared" si="70"/>
        <v>74.8</v>
      </c>
      <c r="L669" s="22">
        <f t="shared" si="70"/>
        <v>74.8</v>
      </c>
      <c r="M669" s="22">
        <f t="shared" si="70"/>
        <v>74.8</v>
      </c>
      <c r="N669" s="22">
        <f t="shared" si="70"/>
        <v>74.8</v>
      </c>
      <c r="O669" s="22">
        <f t="shared" si="70"/>
        <v>74.8</v>
      </c>
      <c r="P669" s="22">
        <f t="shared" si="70"/>
        <v>74.8</v>
      </c>
      <c r="Q669" s="22">
        <f t="shared" si="70"/>
        <v>74.8</v>
      </c>
      <c r="R669" s="42">
        <f>SUM(Table1[[#This Row],[Oct]:[September]])</f>
        <v>897.5999999999998</v>
      </c>
      <c r="S669" s="38">
        <f t="shared" si="66"/>
        <v>884.26339912441358</v>
      </c>
      <c r="T669" s="37">
        <f>Table1[[#This Row],[Annual Demand]]/365</f>
        <v>2.4591780821917801</v>
      </c>
      <c r="U669" s="37">
        <f>Table1[[#This Row],[Daily Demand]]*Table1[[#This Row],[Lead Time (days)]]</f>
        <v>63.938630136986284</v>
      </c>
      <c r="V669" s="37">
        <f>T669*AB669*SQRT(Table1[[#This Row],[Lead Time (days)]])</f>
        <v>3.134849257123892</v>
      </c>
      <c r="W669" s="37">
        <f t="shared" si="67"/>
        <v>0.8</v>
      </c>
      <c r="X669" s="37">
        <f>Table1[[#This Row],[Demand during Lead Time]]+NORMSINV(W669)*V669</f>
        <v>66.576985835832033</v>
      </c>
      <c r="Y669" s="43">
        <f t="shared" si="68"/>
        <v>487.56761381374832</v>
      </c>
      <c r="Z669" s="27">
        <v>1.2</v>
      </c>
      <c r="AA669" s="22">
        <v>1</v>
      </c>
      <c r="AB669" s="22">
        <v>0.25</v>
      </c>
      <c r="AC669" s="22">
        <v>26</v>
      </c>
    </row>
    <row r="670" spans="1:29" x14ac:dyDescent="0.2">
      <c r="A670" s="25">
        <v>74649.143486045839</v>
      </c>
      <c r="B670" s="26">
        <v>104.30863330999999</v>
      </c>
      <c r="C670" s="26">
        <v>21676.100651323613</v>
      </c>
      <c r="D670" s="26">
        <f>C670/Table1[[#This Row],[Std. Price ($)]]</f>
        <v>207.80734981833515</v>
      </c>
      <c r="E670" s="22">
        <v>66</v>
      </c>
      <c r="F670" s="22">
        <f t="shared" si="69"/>
        <v>118.80000000000001</v>
      </c>
      <c r="G670" s="22">
        <f t="shared" si="70"/>
        <v>118.80000000000001</v>
      </c>
      <c r="H670" s="22">
        <f t="shared" si="70"/>
        <v>118.80000000000001</v>
      </c>
      <c r="I670" s="22">
        <f t="shared" si="70"/>
        <v>118.80000000000001</v>
      </c>
      <c r="J670" s="22">
        <f t="shared" si="70"/>
        <v>118.80000000000001</v>
      </c>
      <c r="K670" s="22">
        <f t="shared" si="70"/>
        <v>118.80000000000001</v>
      </c>
      <c r="L670" s="22">
        <f t="shared" si="70"/>
        <v>118.80000000000001</v>
      </c>
      <c r="M670" s="22">
        <f t="shared" si="70"/>
        <v>118.80000000000001</v>
      </c>
      <c r="N670" s="22">
        <f t="shared" si="70"/>
        <v>118.80000000000001</v>
      </c>
      <c r="O670" s="22">
        <f t="shared" si="70"/>
        <v>118.80000000000001</v>
      </c>
      <c r="P670" s="22">
        <f t="shared" si="70"/>
        <v>118.80000000000001</v>
      </c>
      <c r="Q670" s="22">
        <f t="shared" si="70"/>
        <v>118.80000000000001</v>
      </c>
      <c r="R670" s="42">
        <f>SUM(Table1[[#This Row],[Oct]:[September]])</f>
        <v>1425.5999999999997</v>
      </c>
      <c r="S670" s="38">
        <f t="shared" si="66"/>
        <v>1217.7926501816646</v>
      </c>
      <c r="T670" s="37">
        <f>Table1[[#This Row],[Annual Demand]]/365</f>
        <v>3.9057534246575334</v>
      </c>
      <c r="U670" s="37">
        <f>Table1[[#This Row],[Daily Demand]]*Table1[[#This Row],[Lead Time (days)]]</f>
        <v>128.8898630136986</v>
      </c>
      <c r="V670" s="37">
        <f>T670*AB670*SQRT(Table1[[#This Row],[Lead Time (days)]])</f>
        <v>55.643376170091614</v>
      </c>
      <c r="W670" s="37">
        <f t="shared" si="67"/>
        <v>0.95</v>
      </c>
      <c r="X670" s="37">
        <f>Table1[[#This Row],[Demand during Lead Time]]+NORMSINV(W670)*V670</f>
        <v>220.41507212289889</v>
      </c>
      <c r="Y670" s="43">
        <f t="shared" si="68"/>
        <v>22991.194934064661</v>
      </c>
      <c r="Z670" s="27">
        <v>0.8</v>
      </c>
      <c r="AA670" s="22">
        <v>1</v>
      </c>
      <c r="AB670" s="22">
        <v>2.48</v>
      </c>
      <c r="AC670" s="22">
        <v>33</v>
      </c>
    </row>
    <row r="671" spans="1:29" x14ac:dyDescent="0.2">
      <c r="A671" s="25">
        <v>45418.910710022676</v>
      </c>
      <c r="B671" s="26">
        <v>10.209236729999999</v>
      </c>
      <c r="C671" s="26">
        <v>1602.6444536129802</v>
      </c>
      <c r="D671" s="26">
        <f>C671/Table1[[#This Row],[Std. Price ($)]]</f>
        <v>156.97985030590826</v>
      </c>
      <c r="E671" s="22">
        <v>98</v>
      </c>
      <c r="F671" s="22">
        <f t="shared" si="69"/>
        <v>215.6</v>
      </c>
      <c r="G671" s="22">
        <f t="shared" si="70"/>
        <v>215.6</v>
      </c>
      <c r="H671" s="22">
        <f t="shared" si="70"/>
        <v>215.6</v>
      </c>
      <c r="I671" s="22">
        <f t="shared" si="70"/>
        <v>215.6</v>
      </c>
      <c r="J671" s="22">
        <f t="shared" si="70"/>
        <v>215.6</v>
      </c>
      <c r="K671" s="22">
        <f t="shared" si="70"/>
        <v>215.6</v>
      </c>
      <c r="L671" s="22">
        <f t="shared" si="70"/>
        <v>215.6</v>
      </c>
      <c r="M671" s="22">
        <f t="shared" si="70"/>
        <v>215.6</v>
      </c>
      <c r="N671" s="22">
        <f t="shared" si="70"/>
        <v>215.6</v>
      </c>
      <c r="O671" s="22">
        <f t="shared" si="70"/>
        <v>215.6</v>
      </c>
      <c r="P671" s="22">
        <f t="shared" si="70"/>
        <v>215.6</v>
      </c>
      <c r="Q671" s="22">
        <f t="shared" si="70"/>
        <v>215.6</v>
      </c>
      <c r="R671" s="42">
        <f>SUM(Table1[[#This Row],[Oct]:[September]])</f>
        <v>2587.1999999999994</v>
      </c>
      <c r="S671" s="38">
        <f t="shared" si="66"/>
        <v>2430.2201496940911</v>
      </c>
      <c r="T671" s="37">
        <f>Table1[[#This Row],[Annual Demand]]/365</f>
        <v>7.0882191780821904</v>
      </c>
      <c r="U671" s="37">
        <f>Table1[[#This Row],[Daily Demand]]*Table1[[#This Row],[Lead Time (days)]]</f>
        <v>148.852602739726</v>
      </c>
      <c r="V671" s="37">
        <f>T671*AB671*SQRT(Table1[[#This Row],[Lead Time (days)]])</f>
        <v>75.683761157578388</v>
      </c>
      <c r="W671" s="37">
        <f t="shared" si="67"/>
        <v>0.95</v>
      </c>
      <c r="X671" s="37">
        <f>Table1[[#This Row],[Demand during Lead Time]]+NORMSINV(W671)*V671</f>
        <v>273.34131178109772</v>
      </c>
      <c r="Y671" s="43">
        <f t="shared" si="68"/>
        <v>2790.6061600619641</v>
      </c>
      <c r="Z671" s="27">
        <v>1.2</v>
      </c>
      <c r="AA671" s="22">
        <v>1</v>
      </c>
      <c r="AB671" s="22">
        <v>2.33</v>
      </c>
      <c r="AC671" s="22">
        <v>21</v>
      </c>
    </row>
    <row r="672" spans="1:29" x14ac:dyDescent="0.2">
      <c r="A672" s="25">
        <v>88000.724978428931</v>
      </c>
      <c r="B672" s="26">
        <v>11.07991191</v>
      </c>
      <c r="C672" s="26">
        <v>16.981251630626584</v>
      </c>
      <c r="D672" s="26">
        <f>C672/Table1[[#This Row],[Std. Price ($)]]</f>
        <v>1.5326161226336488</v>
      </c>
      <c r="E672" s="22">
        <v>18</v>
      </c>
      <c r="F672" s="22">
        <f t="shared" si="69"/>
        <v>28.799999999999997</v>
      </c>
      <c r="G672" s="22">
        <f t="shared" si="70"/>
        <v>28.799999999999997</v>
      </c>
      <c r="H672" s="22">
        <f t="shared" si="70"/>
        <v>28.799999999999997</v>
      </c>
      <c r="I672" s="22">
        <f t="shared" si="70"/>
        <v>28.799999999999997</v>
      </c>
      <c r="J672" s="22">
        <f t="shared" si="70"/>
        <v>28.799999999999997</v>
      </c>
      <c r="K672" s="22">
        <f t="shared" si="70"/>
        <v>28.799999999999997</v>
      </c>
      <c r="L672" s="22">
        <f t="shared" si="70"/>
        <v>28.799999999999997</v>
      </c>
      <c r="M672" s="22">
        <f t="shared" si="70"/>
        <v>28.799999999999997</v>
      </c>
      <c r="N672" s="22">
        <f t="shared" si="70"/>
        <v>28.799999999999997</v>
      </c>
      <c r="O672" s="22">
        <f t="shared" si="70"/>
        <v>28.799999999999997</v>
      </c>
      <c r="P672" s="22">
        <f t="shared" si="70"/>
        <v>28.799999999999997</v>
      </c>
      <c r="Q672" s="22">
        <f t="shared" si="70"/>
        <v>28.799999999999997</v>
      </c>
      <c r="R672" s="42">
        <f>SUM(Table1[[#This Row],[Oct]:[September]])</f>
        <v>345.60000000000008</v>
      </c>
      <c r="S672" s="38">
        <f t="shared" si="66"/>
        <v>344.06738387736641</v>
      </c>
      <c r="T672" s="37">
        <f>Table1[[#This Row],[Annual Demand]]/365</f>
        <v>0.94684931506849335</v>
      </c>
      <c r="U672" s="37">
        <f>Table1[[#This Row],[Daily Demand]]*Table1[[#This Row],[Lead Time (days)]]</f>
        <v>1.8936986301369867</v>
      </c>
      <c r="V672" s="37">
        <f>T672*AB672*SQRT(Table1[[#This Row],[Lead Time (days)]])</f>
        <v>1.3390471428935391</v>
      </c>
      <c r="W672" s="37">
        <f t="shared" si="67"/>
        <v>0.8</v>
      </c>
      <c r="X672" s="37">
        <f>Table1[[#This Row],[Demand during Lead Time]]+NORMSINV(W672)*V672</f>
        <v>3.0206691383513338</v>
      </c>
      <c r="Y672" s="43">
        <f t="shared" si="68"/>
        <v>33.468747962188381</v>
      </c>
      <c r="Z672" s="27">
        <v>0.6</v>
      </c>
      <c r="AA672" s="22">
        <v>0.82</v>
      </c>
      <c r="AB672" s="22">
        <v>1</v>
      </c>
      <c r="AC672" s="22">
        <v>2</v>
      </c>
    </row>
    <row r="673" spans="1:29" x14ac:dyDescent="0.2">
      <c r="A673" s="25">
        <v>26362.664322511566</v>
      </c>
      <c r="B673" s="26">
        <v>32.716832509999996</v>
      </c>
      <c r="C673" s="26">
        <v>268.60943286379779</v>
      </c>
      <c r="D673" s="26">
        <f>C673/Table1[[#This Row],[Std. Price ($)]]</f>
        <v>8.21012953444367</v>
      </c>
      <c r="E673" s="22">
        <v>18</v>
      </c>
      <c r="F673" s="22">
        <f t="shared" si="69"/>
        <v>25.2</v>
      </c>
      <c r="G673" s="22">
        <f t="shared" si="70"/>
        <v>25.2</v>
      </c>
      <c r="H673" s="22">
        <f t="shared" si="70"/>
        <v>25.2</v>
      </c>
      <c r="I673" s="22">
        <f t="shared" si="70"/>
        <v>25.2</v>
      </c>
      <c r="J673" s="22">
        <f t="shared" si="70"/>
        <v>25.2</v>
      </c>
      <c r="K673" s="22">
        <f t="shared" si="70"/>
        <v>25.2</v>
      </c>
      <c r="L673" s="22">
        <f t="shared" si="70"/>
        <v>25.2</v>
      </c>
      <c r="M673" s="22">
        <f t="shared" si="70"/>
        <v>25.2</v>
      </c>
      <c r="N673" s="22">
        <f t="shared" si="70"/>
        <v>25.2</v>
      </c>
      <c r="O673" s="22">
        <f t="shared" si="70"/>
        <v>25.2</v>
      </c>
      <c r="P673" s="22">
        <f t="shared" si="70"/>
        <v>25.2</v>
      </c>
      <c r="Q673" s="22">
        <f t="shared" si="70"/>
        <v>25.2</v>
      </c>
      <c r="R673" s="42">
        <f>SUM(Table1[[#This Row],[Oct]:[September]])</f>
        <v>302.39999999999992</v>
      </c>
      <c r="S673" s="38">
        <f t="shared" si="66"/>
        <v>294.18987046555623</v>
      </c>
      <c r="T673" s="37">
        <f>Table1[[#This Row],[Annual Demand]]/365</f>
        <v>0.82849315068493123</v>
      </c>
      <c r="U673" s="37">
        <f>Table1[[#This Row],[Daily Demand]]*Table1[[#This Row],[Lead Time (days)]]</f>
        <v>9.1134246575342441</v>
      </c>
      <c r="V673" s="37">
        <f>T673*AB673*SQRT(Table1[[#This Row],[Lead Time (days)]])</f>
        <v>2.8851909683113597</v>
      </c>
      <c r="W673" s="37">
        <f t="shared" si="67"/>
        <v>0.8</v>
      </c>
      <c r="X673" s="37">
        <f>Table1[[#This Row],[Demand during Lead Time]]+NORMSINV(W673)*V673</f>
        <v>11.541662639377883</v>
      </c>
      <c r="Y673" s="43">
        <f t="shared" si="68"/>
        <v>377.60664345945065</v>
      </c>
      <c r="Z673" s="27">
        <v>0.4</v>
      </c>
      <c r="AA673" s="22">
        <v>1</v>
      </c>
      <c r="AB673" s="22">
        <v>1.05</v>
      </c>
      <c r="AC673" s="22">
        <v>11</v>
      </c>
    </row>
    <row r="674" spans="1:29" x14ac:dyDescent="0.2">
      <c r="A674" s="25">
        <v>47789.2290484736</v>
      </c>
      <c r="B674" s="26">
        <v>9.1589999999999989</v>
      </c>
      <c r="C674" s="26">
        <v>73.97488974231095</v>
      </c>
      <c r="D674" s="26">
        <f>C674/Table1[[#This Row],[Std. Price ($)]]</f>
        <v>8.0767430660891968</v>
      </c>
      <c r="E674" s="22">
        <v>26</v>
      </c>
      <c r="F674" s="22">
        <f t="shared" si="69"/>
        <v>15.6</v>
      </c>
      <c r="G674" s="22">
        <f t="shared" si="70"/>
        <v>15.6</v>
      </c>
      <c r="H674" s="22">
        <f t="shared" si="70"/>
        <v>15.6</v>
      </c>
      <c r="I674" s="22">
        <f t="shared" si="70"/>
        <v>15.6</v>
      </c>
      <c r="J674" s="22">
        <f t="shared" si="70"/>
        <v>15.6</v>
      </c>
      <c r="K674" s="22">
        <f t="shared" si="70"/>
        <v>15.6</v>
      </c>
      <c r="L674" s="22">
        <f t="shared" si="70"/>
        <v>15.6</v>
      </c>
      <c r="M674" s="22">
        <f t="shared" si="70"/>
        <v>15.6</v>
      </c>
      <c r="N674" s="22">
        <f t="shared" si="70"/>
        <v>15.6</v>
      </c>
      <c r="O674" s="22">
        <f t="shared" si="70"/>
        <v>15.6</v>
      </c>
      <c r="P674" s="22">
        <f t="shared" si="70"/>
        <v>15.6</v>
      </c>
      <c r="Q674" s="22">
        <f t="shared" si="70"/>
        <v>15.6</v>
      </c>
      <c r="R674" s="42">
        <f>SUM(Table1[[#This Row],[Oct]:[September]])</f>
        <v>187.19999999999996</v>
      </c>
      <c r="S674" s="38">
        <f t="shared" si="66"/>
        <v>179.12325693391077</v>
      </c>
      <c r="T674" s="37">
        <f>Table1[[#This Row],[Annual Demand]]/365</f>
        <v>0.51287671232876697</v>
      </c>
      <c r="U674" s="37">
        <f>Table1[[#This Row],[Daily Demand]]*Table1[[#This Row],[Lead Time (days)]]</f>
        <v>3.0772602739726018</v>
      </c>
      <c r="V674" s="37">
        <f>T674*AB674*SQRT(Table1[[#This Row],[Lead Time (days)]])</f>
        <v>1.5326692203172414</v>
      </c>
      <c r="W674" s="37">
        <f t="shared" si="67"/>
        <v>0.8</v>
      </c>
      <c r="X674" s="37">
        <f>Table1[[#This Row],[Demand during Lead Time]]+NORMSINV(W674)*V674</f>
        <v>4.367187233835236</v>
      </c>
      <c r="Y674" s="43">
        <f t="shared" si="68"/>
        <v>39.999067874696919</v>
      </c>
      <c r="Z674" s="27">
        <v>-0.4</v>
      </c>
      <c r="AA674" s="22">
        <v>0.8</v>
      </c>
      <c r="AB674" s="22">
        <v>1.22</v>
      </c>
      <c r="AC674" s="22">
        <v>6</v>
      </c>
    </row>
    <row r="675" spans="1:29" x14ac:dyDescent="0.2">
      <c r="A675" s="25">
        <v>30107.599799656269</v>
      </c>
      <c r="B675" s="26">
        <v>8.3552104599999986</v>
      </c>
      <c r="C675" s="26">
        <v>243.68255168228401</v>
      </c>
      <c r="D675" s="26">
        <f>C675/Table1[[#This Row],[Std. Price ($)]]</f>
        <v>29.165339742056485</v>
      </c>
      <c r="E675" s="22">
        <v>26</v>
      </c>
      <c r="F675" s="22">
        <f t="shared" si="69"/>
        <v>65</v>
      </c>
      <c r="G675" s="22">
        <f t="shared" si="70"/>
        <v>65</v>
      </c>
      <c r="H675" s="22">
        <f t="shared" si="70"/>
        <v>65</v>
      </c>
      <c r="I675" s="22">
        <f t="shared" si="70"/>
        <v>65</v>
      </c>
      <c r="J675" s="22">
        <f t="shared" si="70"/>
        <v>65</v>
      </c>
      <c r="K675" s="22">
        <f t="shared" si="70"/>
        <v>65</v>
      </c>
      <c r="L675" s="22">
        <f t="shared" si="70"/>
        <v>65</v>
      </c>
      <c r="M675" s="22">
        <f t="shared" si="70"/>
        <v>65</v>
      </c>
      <c r="N675" s="22">
        <f t="shared" si="70"/>
        <v>65</v>
      </c>
      <c r="O675" s="22">
        <f t="shared" si="70"/>
        <v>65</v>
      </c>
      <c r="P675" s="22">
        <f t="shared" si="70"/>
        <v>65</v>
      </c>
      <c r="Q675" s="22">
        <f t="shared" si="70"/>
        <v>65</v>
      </c>
      <c r="R675" s="42">
        <f>SUM(Table1[[#This Row],[Oct]:[September]])</f>
        <v>780</v>
      </c>
      <c r="S675" s="38">
        <f t="shared" si="66"/>
        <v>750.83466025794348</v>
      </c>
      <c r="T675" s="37">
        <f>Table1[[#This Row],[Annual Demand]]/365</f>
        <v>2.1369863013698631</v>
      </c>
      <c r="U675" s="37">
        <f>Table1[[#This Row],[Daily Demand]]*Table1[[#This Row],[Lead Time (days)]]</f>
        <v>55.561643835616444</v>
      </c>
      <c r="V675" s="37">
        <f>T675*AB675*SQRT(Table1[[#This Row],[Lead Time (days)]])</f>
        <v>10.896534850965404</v>
      </c>
      <c r="W675" s="37">
        <f t="shared" si="67"/>
        <v>0.8</v>
      </c>
      <c r="X675" s="37">
        <f>Table1[[#This Row],[Demand during Lead Time]]+NORMSINV(W675)*V675</f>
        <v>64.732398938556202</v>
      </c>
      <c r="Y675" s="43">
        <f t="shared" si="68"/>
        <v>540.85281671231758</v>
      </c>
      <c r="Z675" s="27">
        <v>1.5</v>
      </c>
      <c r="AA675" s="22">
        <v>1</v>
      </c>
      <c r="AB675" s="22">
        <v>1</v>
      </c>
      <c r="AC675" s="22">
        <v>26</v>
      </c>
    </row>
    <row r="676" spans="1:29" x14ac:dyDescent="0.2">
      <c r="A676" s="25">
        <v>86637.306499143466</v>
      </c>
      <c r="B676" s="26">
        <v>81.198877999999993</v>
      </c>
      <c r="C676" s="26">
        <v>735.59639245949995</v>
      </c>
      <c r="D676" s="26">
        <f>C676/Table1[[#This Row],[Std. Price ($)]]</f>
        <v>9.0591940501874912</v>
      </c>
      <c r="E676" s="22">
        <v>26</v>
      </c>
      <c r="F676" s="22">
        <f t="shared" si="69"/>
        <v>15.6</v>
      </c>
      <c r="G676" s="22">
        <f t="shared" si="70"/>
        <v>15.6</v>
      </c>
      <c r="H676" s="22">
        <f t="shared" si="70"/>
        <v>15.6</v>
      </c>
      <c r="I676" s="22">
        <f t="shared" si="70"/>
        <v>15.6</v>
      </c>
      <c r="J676" s="22">
        <f t="shared" si="70"/>
        <v>15.6</v>
      </c>
      <c r="K676" s="22">
        <f t="shared" si="70"/>
        <v>15.6</v>
      </c>
      <c r="L676" s="22">
        <f t="shared" si="70"/>
        <v>15.6</v>
      </c>
      <c r="M676" s="22">
        <f t="shared" si="70"/>
        <v>15.6</v>
      </c>
      <c r="N676" s="22">
        <f t="shared" si="70"/>
        <v>15.6</v>
      </c>
      <c r="O676" s="22">
        <f t="shared" si="70"/>
        <v>15.6</v>
      </c>
      <c r="P676" s="22">
        <f t="shared" si="70"/>
        <v>15.6</v>
      </c>
      <c r="Q676" s="22">
        <f t="shared" si="70"/>
        <v>15.6</v>
      </c>
      <c r="R676" s="42">
        <f>SUM(Table1[[#This Row],[Oct]:[September]])</f>
        <v>187.19999999999996</v>
      </c>
      <c r="S676" s="38">
        <f t="shared" si="66"/>
        <v>178.14080594981246</v>
      </c>
      <c r="T676" s="37">
        <f>Table1[[#This Row],[Annual Demand]]/365</f>
        <v>0.51287671232876697</v>
      </c>
      <c r="U676" s="37">
        <f>Table1[[#This Row],[Daily Demand]]*Table1[[#This Row],[Lead Time (days)]]</f>
        <v>7.6931506849315046</v>
      </c>
      <c r="V676" s="37">
        <f>T676*AB676*SQRT(Table1[[#This Row],[Lead Time (days)]])</f>
        <v>0.99318148275346341</v>
      </c>
      <c r="W676" s="37">
        <f t="shared" si="67"/>
        <v>0.8</v>
      </c>
      <c r="X676" s="37">
        <f>Table1[[#This Row],[Demand during Lead Time]]+NORMSINV(W676)*V676</f>
        <v>8.5290333096082502</v>
      </c>
      <c r="Y676" s="43">
        <f t="shared" si="68"/>
        <v>692.54793516481652</v>
      </c>
      <c r="Z676" s="27">
        <v>-0.4</v>
      </c>
      <c r="AA676" s="22">
        <v>1</v>
      </c>
      <c r="AB676" s="22">
        <v>0.5</v>
      </c>
      <c r="AC676" s="22">
        <v>15</v>
      </c>
    </row>
    <row r="677" spans="1:29" x14ac:dyDescent="0.2">
      <c r="A677" s="25">
        <v>74104.543306897787</v>
      </c>
      <c r="B677" s="26">
        <v>73.841448999999997</v>
      </c>
      <c r="C677" s="26">
        <v>3612.3029386702356</v>
      </c>
      <c r="D677" s="26">
        <f>C677/Table1[[#This Row],[Std. Price ($)]]</f>
        <v>48.919719041134144</v>
      </c>
      <c r="E677" s="22">
        <v>34</v>
      </c>
      <c r="F677" s="22">
        <f t="shared" si="69"/>
        <v>13.600000000000001</v>
      </c>
      <c r="G677" s="22">
        <f t="shared" si="70"/>
        <v>13.600000000000001</v>
      </c>
      <c r="H677" s="22">
        <f t="shared" si="70"/>
        <v>13.600000000000001</v>
      </c>
      <c r="I677" s="22">
        <f t="shared" si="70"/>
        <v>13.600000000000001</v>
      </c>
      <c r="J677" s="22">
        <f t="shared" si="70"/>
        <v>13.600000000000001</v>
      </c>
      <c r="K677" s="22">
        <f t="shared" si="70"/>
        <v>13.600000000000001</v>
      </c>
      <c r="L677" s="22">
        <f t="shared" si="70"/>
        <v>13.600000000000001</v>
      </c>
      <c r="M677" s="22">
        <f t="shared" si="70"/>
        <v>13.600000000000001</v>
      </c>
      <c r="N677" s="22">
        <f t="shared" si="70"/>
        <v>13.600000000000001</v>
      </c>
      <c r="O677" s="22">
        <f t="shared" si="70"/>
        <v>13.600000000000001</v>
      </c>
      <c r="P677" s="22">
        <f t="shared" si="70"/>
        <v>13.600000000000001</v>
      </c>
      <c r="Q677" s="22">
        <f t="shared" si="70"/>
        <v>13.600000000000001</v>
      </c>
      <c r="R677" s="42">
        <f>SUM(Table1[[#This Row],[Oct]:[September]])</f>
        <v>163.19999999999996</v>
      </c>
      <c r="S677" s="38">
        <f t="shared" si="66"/>
        <v>114.28028095886582</v>
      </c>
      <c r="T677" s="37">
        <f>Table1[[#This Row],[Annual Demand]]/365</f>
        <v>0.44712328767123277</v>
      </c>
      <c r="U677" s="37">
        <f>Table1[[#This Row],[Daily Demand]]*Table1[[#This Row],[Lead Time (days)]]</f>
        <v>11.625205479452053</v>
      </c>
      <c r="V677" s="37">
        <f>T677*AB677*SQRT(Table1[[#This Row],[Lead Time (days)]])</f>
        <v>3.2602432274088478</v>
      </c>
      <c r="W677" s="37">
        <f t="shared" si="67"/>
        <v>0.8</v>
      </c>
      <c r="X677" s="37">
        <f>Table1[[#This Row],[Demand during Lead Time]]+NORMSINV(W677)*V677</f>
        <v>14.369095406251628</v>
      </c>
      <c r="Y677" s="43">
        <f t="shared" si="68"/>
        <v>1061.0348256168638</v>
      </c>
      <c r="Z677" s="27">
        <v>-0.6</v>
      </c>
      <c r="AA677" s="22">
        <v>1</v>
      </c>
      <c r="AB677" s="22">
        <v>1.43</v>
      </c>
      <c r="AC677" s="22">
        <v>26</v>
      </c>
    </row>
    <row r="678" spans="1:29" x14ac:dyDescent="0.2">
      <c r="A678" s="25">
        <v>77196.311098733058</v>
      </c>
      <c r="B678" s="26">
        <v>15.466243439999998</v>
      </c>
      <c r="C678" s="26">
        <v>563.75623226862717</v>
      </c>
      <c r="D678" s="26">
        <f>C678/Table1[[#This Row],[Std. Price ($)]]</f>
        <v>36.450753827564689</v>
      </c>
      <c r="E678" s="22">
        <v>18</v>
      </c>
      <c r="F678" s="22">
        <f t="shared" si="69"/>
        <v>27</v>
      </c>
      <c r="G678" s="22">
        <f t="shared" si="70"/>
        <v>27</v>
      </c>
      <c r="H678" s="22">
        <f t="shared" si="70"/>
        <v>27</v>
      </c>
      <c r="I678" s="22">
        <f t="shared" si="70"/>
        <v>27</v>
      </c>
      <c r="J678" s="22">
        <f t="shared" si="70"/>
        <v>27</v>
      </c>
      <c r="K678" s="22">
        <f t="shared" si="70"/>
        <v>27</v>
      </c>
      <c r="L678" s="22">
        <f t="shared" si="70"/>
        <v>27</v>
      </c>
      <c r="M678" s="22">
        <f t="shared" si="70"/>
        <v>27</v>
      </c>
      <c r="N678" s="22">
        <f t="shared" si="70"/>
        <v>27</v>
      </c>
      <c r="O678" s="22">
        <f t="shared" si="70"/>
        <v>27</v>
      </c>
      <c r="P678" s="22">
        <f t="shared" si="70"/>
        <v>27</v>
      </c>
      <c r="Q678" s="22">
        <f t="shared" si="70"/>
        <v>27</v>
      </c>
      <c r="R678" s="42">
        <f>SUM(Table1[[#This Row],[Oct]:[September]])</f>
        <v>324</v>
      </c>
      <c r="S678" s="38">
        <f t="shared" si="66"/>
        <v>287.54924617243529</v>
      </c>
      <c r="T678" s="37">
        <f>Table1[[#This Row],[Annual Demand]]/365</f>
        <v>0.88767123287671235</v>
      </c>
      <c r="U678" s="37">
        <f>Table1[[#This Row],[Daily Demand]]*Table1[[#This Row],[Lead Time (days)]]</f>
        <v>31.956164383561646</v>
      </c>
      <c r="V678" s="37">
        <f>T678*AB678*SQRT(Table1[[#This Row],[Lead Time (days)]])</f>
        <v>7.4564383561643828</v>
      </c>
      <c r="W678" s="37">
        <f t="shared" si="67"/>
        <v>0.8</v>
      </c>
      <c r="X678" s="37">
        <f>Table1[[#This Row],[Demand during Lead Time]]+NORMSINV(W678)*V678</f>
        <v>38.231661230937107</v>
      </c>
      <c r="Y678" s="43">
        <f t="shared" si="68"/>
        <v>591.30017971328323</v>
      </c>
      <c r="Z678" s="27">
        <v>0.5</v>
      </c>
      <c r="AA678" s="22">
        <v>1</v>
      </c>
      <c r="AB678" s="22">
        <v>1.4</v>
      </c>
      <c r="AC678" s="22">
        <v>36</v>
      </c>
    </row>
    <row r="679" spans="1:29" x14ac:dyDescent="0.2">
      <c r="A679" s="25">
        <v>58978.246883743122</v>
      </c>
      <c r="B679" s="26">
        <v>5.7396399999999987</v>
      </c>
      <c r="C679" s="26">
        <v>20.233833686000001</v>
      </c>
      <c r="D679" s="26">
        <f>C679/Table1[[#This Row],[Std. Price ($)]]</f>
        <v>3.525279231101603</v>
      </c>
      <c r="E679" s="22">
        <v>10</v>
      </c>
      <c r="F679" s="22">
        <f t="shared" si="69"/>
        <v>6</v>
      </c>
      <c r="G679" s="22">
        <f t="shared" si="70"/>
        <v>6</v>
      </c>
      <c r="H679" s="22">
        <f t="shared" si="70"/>
        <v>6</v>
      </c>
      <c r="I679" s="22">
        <f t="shared" si="70"/>
        <v>6</v>
      </c>
      <c r="J679" s="22">
        <f t="shared" si="70"/>
        <v>6</v>
      </c>
      <c r="K679" s="22">
        <f t="shared" si="70"/>
        <v>6</v>
      </c>
      <c r="L679" s="22">
        <f t="shared" si="70"/>
        <v>6</v>
      </c>
      <c r="M679" s="22">
        <f t="shared" si="70"/>
        <v>6</v>
      </c>
      <c r="N679" s="22">
        <f t="shared" si="70"/>
        <v>6</v>
      </c>
      <c r="O679" s="22">
        <f t="shared" si="70"/>
        <v>6</v>
      </c>
      <c r="P679" s="22">
        <f t="shared" si="70"/>
        <v>6</v>
      </c>
      <c r="Q679" s="22">
        <f t="shared" si="70"/>
        <v>6</v>
      </c>
      <c r="R679" s="42">
        <f>SUM(Table1[[#This Row],[Oct]:[September]])</f>
        <v>72</v>
      </c>
      <c r="S679" s="38">
        <f t="shared" si="66"/>
        <v>68.474720768898393</v>
      </c>
      <c r="T679" s="37">
        <f>Table1[[#This Row],[Annual Demand]]/365</f>
        <v>0.19726027397260273</v>
      </c>
      <c r="U679" s="37">
        <f>Table1[[#This Row],[Daily Demand]]*Table1[[#This Row],[Lead Time (days)]]</f>
        <v>1.1835616438356165</v>
      </c>
      <c r="V679" s="37">
        <f>T679*AB679*SQRT(Table1[[#This Row],[Lead Time (days)]])</f>
        <v>0.65230247396856145</v>
      </c>
      <c r="W679" s="37">
        <f t="shared" si="67"/>
        <v>0.8</v>
      </c>
      <c r="X679" s="37">
        <f>Table1[[#This Row],[Demand during Lead Time]]+NORMSINV(W679)*V679</f>
        <v>1.7325532566397013</v>
      </c>
      <c r="Y679" s="43">
        <f t="shared" si="68"/>
        <v>9.9442319739394929</v>
      </c>
      <c r="Z679" s="27">
        <v>-0.4</v>
      </c>
      <c r="AA679" s="22">
        <v>1</v>
      </c>
      <c r="AB679" s="22">
        <v>1.35</v>
      </c>
      <c r="AC679" s="22">
        <v>6</v>
      </c>
    </row>
    <row r="680" spans="1:29" x14ac:dyDescent="0.2">
      <c r="A680" s="25">
        <v>12212.947992542944</v>
      </c>
      <c r="B680" s="26">
        <v>67.114796459999994</v>
      </c>
      <c r="C680" s="26">
        <v>3000.6924116921523</v>
      </c>
      <c r="D680" s="26">
        <f>C680/Table1[[#This Row],[Std. Price ($)]]</f>
        <v>44.709848944867865</v>
      </c>
      <c r="E680" s="22">
        <v>34</v>
      </c>
      <c r="F680" s="22">
        <f t="shared" si="69"/>
        <v>13.600000000000001</v>
      </c>
      <c r="G680" s="22">
        <f t="shared" si="70"/>
        <v>13.600000000000001</v>
      </c>
      <c r="H680" s="22">
        <f t="shared" si="70"/>
        <v>13.600000000000001</v>
      </c>
      <c r="I680" s="22">
        <f t="shared" si="70"/>
        <v>13.600000000000001</v>
      </c>
      <c r="J680" s="22">
        <f t="shared" si="70"/>
        <v>13.600000000000001</v>
      </c>
      <c r="K680" s="22">
        <f t="shared" si="70"/>
        <v>13.600000000000001</v>
      </c>
      <c r="L680" s="22">
        <f t="shared" si="70"/>
        <v>13.600000000000001</v>
      </c>
      <c r="M680" s="22">
        <f t="shared" si="70"/>
        <v>13.600000000000001</v>
      </c>
      <c r="N680" s="22">
        <f t="shared" si="70"/>
        <v>13.600000000000001</v>
      </c>
      <c r="O680" s="22">
        <f t="shared" si="70"/>
        <v>13.600000000000001</v>
      </c>
      <c r="P680" s="22">
        <f t="shared" si="70"/>
        <v>13.600000000000001</v>
      </c>
      <c r="Q680" s="22">
        <f t="shared" si="70"/>
        <v>13.600000000000001</v>
      </c>
      <c r="R680" s="42">
        <f>SUM(Table1[[#This Row],[Oct]:[September]])</f>
        <v>163.19999999999996</v>
      </c>
      <c r="S680" s="38">
        <f t="shared" si="66"/>
        <v>118.49015105513209</v>
      </c>
      <c r="T680" s="37">
        <f>Table1[[#This Row],[Annual Demand]]/365</f>
        <v>0.44712328767123277</v>
      </c>
      <c r="U680" s="37">
        <f>Table1[[#This Row],[Daily Demand]]*Table1[[#This Row],[Lead Time (days)]]</f>
        <v>12.519452054794517</v>
      </c>
      <c r="V680" s="37">
        <f>T680*AB680*SQRT(Table1[[#This Row],[Lead Time (days)]])</f>
        <v>2.8628043994440917</v>
      </c>
      <c r="W680" s="37">
        <f t="shared" si="67"/>
        <v>0.8</v>
      </c>
      <c r="X680" s="37">
        <f>Table1[[#This Row],[Demand during Lead Time]]+NORMSINV(W680)*V680</f>
        <v>14.928849024932621</v>
      </c>
      <c r="Y680" s="43">
        <f t="shared" si="68"/>
        <v>1001.9466636904223</v>
      </c>
      <c r="Z680" s="27">
        <v>-0.6</v>
      </c>
      <c r="AA680" s="22">
        <v>1</v>
      </c>
      <c r="AB680" s="22">
        <v>1.21</v>
      </c>
      <c r="AC680" s="22">
        <v>28</v>
      </c>
    </row>
    <row r="681" spans="1:29" x14ac:dyDescent="0.2">
      <c r="A681" s="25">
        <v>93229.435455234794</v>
      </c>
      <c r="B681" s="26">
        <v>126.44083737</v>
      </c>
      <c r="C681" s="26">
        <v>3097.8597595261458</v>
      </c>
      <c r="D681" s="26">
        <f>C681/Table1[[#This Row],[Std. Price ($)]]</f>
        <v>24.500468550844634</v>
      </c>
      <c r="E681" s="22">
        <v>26</v>
      </c>
      <c r="F681" s="22">
        <f t="shared" si="69"/>
        <v>41.6</v>
      </c>
      <c r="G681" s="22">
        <f t="shared" si="70"/>
        <v>41.6</v>
      </c>
      <c r="H681" s="22">
        <f t="shared" si="70"/>
        <v>41.6</v>
      </c>
      <c r="I681" s="22">
        <f t="shared" si="70"/>
        <v>41.6</v>
      </c>
      <c r="J681" s="22">
        <f t="shared" si="70"/>
        <v>41.6</v>
      </c>
      <c r="K681" s="22">
        <f t="shared" si="70"/>
        <v>41.6</v>
      </c>
      <c r="L681" s="22">
        <f t="shared" si="70"/>
        <v>41.6</v>
      </c>
      <c r="M681" s="22">
        <f t="shared" si="70"/>
        <v>41.6</v>
      </c>
      <c r="N681" s="22">
        <f t="shared" si="70"/>
        <v>41.6</v>
      </c>
      <c r="O681" s="22">
        <f t="shared" si="70"/>
        <v>41.6</v>
      </c>
      <c r="P681" s="22">
        <f t="shared" si="70"/>
        <v>41.6</v>
      </c>
      <c r="Q681" s="22">
        <f t="shared" si="70"/>
        <v>41.6</v>
      </c>
      <c r="R681" s="42">
        <f>SUM(Table1[[#This Row],[Oct]:[September]])</f>
        <v>499.2000000000001</v>
      </c>
      <c r="S681" s="38">
        <f t="shared" si="66"/>
        <v>474.69953144915547</v>
      </c>
      <c r="T681" s="37">
        <f>Table1[[#This Row],[Annual Demand]]/365</f>
        <v>1.3676712328767127</v>
      </c>
      <c r="U681" s="37">
        <f>Table1[[#This Row],[Daily Demand]]*Table1[[#This Row],[Lead Time (days)]]</f>
        <v>38.294794520547953</v>
      </c>
      <c r="V681" s="37">
        <f>T681*AB681*SQRT(Table1[[#This Row],[Lead Time (days)]])</f>
        <v>6.2962212460306652</v>
      </c>
      <c r="W681" s="37">
        <f t="shared" si="67"/>
        <v>0.8</v>
      </c>
      <c r="X681" s="37">
        <f>Table1[[#This Row],[Demand during Lead Time]]+NORMSINV(W681)*V681</f>
        <v>43.593828012480273</v>
      </c>
      <c r="Y681" s="43">
        <f t="shared" si="68"/>
        <v>5512.0401180617682</v>
      </c>
      <c r="Z681" s="27">
        <v>0.6</v>
      </c>
      <c r="AA681" s="22">
        <v>1</v>
      </c>
      <c r="AB681" s="22">
        <v>0.87</v>
      </c>
      <c r="AC681" s="22">
        <v>28</v>
      </c>
    </row>
    <row r="682" spans="1:29" x14ac:dyDescent="0.2">
      <c r="A682" s="25">
        <v>65577.393988553886</v>
      </c>
      <c r="B682" s="26">
        <v>156.90802167999999</v>
      </c>
      <c r="C682" s="26">
        <v>3237.3485857525029</v>
      </c>
      <c r="D682" s="26">
        <f>C682/Table1[[#This Row],[Std. Price ($)]]</f>
        <v>20.63214200963408</v>
      </c>
      <c r="E682" s="22">
        <v>10</v>
      </c>
      <c r="F682" s="22">
        <f t="shared" si="69"/>
        <v>18</v>
      </c>
      <c r="G682" s="22">
        <f t="shared" si="70"/>
        <v>18</v>
      </c>
      <c r="H682" s="22">
        <f t="shared" si="70"/>
        <v>18</v>
      </c>
      <c r="I682" s="22">
        <f t="shared" si="70"/>
        <v>18</v>
      </c>
      <c r="J682" s="22">
        <f t="shared" si="70"/>
        <v>18</v>
      </c>
      <c r="K682" s="22">
        <f t="shared" si="70"/>
        <v>18</v>
      </c>
      <c r="L682" s="22">
        <f t="shared" si="70"/>
        <v>18</v>
      </c>
      <c r="M682" s="22">
        <f t="shared" si="70"/>
        <v>18</v>
      </c>
      <c r="N682" s="22">
        <f t="shared" si="70"/>
        <v>18</v>
      </c>
      <c r="O682" s="22">
        <f t="shared" si="70"/>
        <v>18</v>
      </c>
      <c r="P682" s="22">
        <f t="shared" si="70"/>
        <v>18</v>
      </c>
      <c r="Q682" s="22">
        <f t="shared" si="70"/>
        <v>18</v>
      </c>
      <c r="R682" s="42">
        <f>SUM(Table1[[#This Row],[Oct]:[September]])</f>
        <v>216</v>
      </c>
      <c r="S682" s="38">
        <f t="shared" si="66"/>
        <v>195.36785799036591</v>
      </c>
      <c r="T682" s="37">
        <f>Table1[[#This Row],[Annual Demand]]/365</f>
        <v>0.59178082191780823</v>
      </c>
      <c r="U682" s="37">
        <f>Table1[[#This Row],[Daily Demand]]*Table1[[#This Row],[Lead Time (days)]]</f>
        <v>16.56986301369863</v>
      </c>
      <c r="V682" s="37">
        <f>T682*AB682*SQRT(Table1[[#This Row],[Lead Time (days)]])</f>
        <v>5.9496785647173036</v>
      </c>
      <c r="W682" s="37">
        <f t="shared" si="67"/>
        <v>0.95</v>
      </c>
      <c r="X682" s="37">
        <f>Table1[[#This Row],[Demand during Lead Time]]+NORMSINV(W682)*V682</f>
        <v>26.356213380069313</v>
      </c>
      <c r="Y682" s="43">
        <f t="shared" si="68"/>
        <v>4135.5013004426219</v>
      </c>
      <c r="Z682" s="27">
        <v>0.8</v>
      </c>
      <c r="AA682" s="22">
        <v>0.75</v>
      </c>
      <c r="AB682" s="22">
        <v>1.9</v>
      </c>
      <c r="AC682" s="22">
        <v>28</v>
      </c>
    </row>
    <row r="683" spans="1:29" x14ac:dyDescent="0.2">
      <c r="A683" s="25">
        <v>34243.078405123415</v>
      </c>
      <c r="B683" s="26">
        <v>138.21500835999998</v>
      </c>
      <c r="C683" s="26">
        <v>1739.1275157078105</v>
      </c>
      <c r="D683" s="26">
        <f>C683/Table1[[#This Row],[Std. Price ($)]]</f>
        <v>12.582768950662825</v>
      </c>
      <c r="E683" s="22">
        <v>26</v>
      </c>
      <c r="F683" s="22">
        <f t="shared" si="69"/>
        <v>20.8</v>
      </c>
      <c r="G683" s="22">
        <f t="shared" si="70"/>
        <v>20.8</v>
      </c>
      <c r="H683" s="22">
        <f t="shared" si="70"/>
        <v>20.8</v>
      </c>
      <c r="I683" s="22">
        <f t="shared" si="70"/>
        <v>20.8</v>
      </c>
      <c r="J683" s="22">
        <f t="shared" si="70"/>
        <v>20.8</v>
      </c>
      <c r="K683" s="22">
        <f t="shared" si="70"/>
        <v>20.8</v>
      </c>
      <c r="L683" s="22">
        <f t="shared" si="70"/>
        <v>20.8</v>
      </c>
      <c r="M683" s="22">
        <f t="shared" si="70"/>
        <v>20.8</v>
      </c>
      <c r="N683" s="22">
        <f t="shared" si="70"/>
        <v>20.8</v>
      </c>
      <c r="O683" s="22">
        <f t="shared" si="70"/>
        <v>20.8</v>
      </c>
      <c r="P683" s="22">
        <f t="shared" si="70"/>
        <v>20.8</v>
      </c>
      <c r="Q683" s="22">
        <f t="shared" si="70"/>
        <v>20.8</v>
      </c>
      <c r="R683" s="42">
        <f>SUM(Table1[[#This Row],[Oct]:[September]])</f>
        <v>249.60000000000005</v>
      </c>
      <c r="S683" s="38">
        <f t="shared" si="66"/>
        <v>237.01723104933723</v>
      </c>
      <c r="T683" s="37">
        <f>Table1[[#This Row],[Annual Demand]]/365</f>
        <v>0.68383561643835633</v>
      </c>
      <c r="U683" s="37">
        <f>Table1[[#This Row],[Daily Demand]]*Table1[[#This Row],[Lead Time (days)]]</f>
        <v>12.309041095890414</v>
      </c>
      <c r="V683" s="37">
        <f>T683*AB683*SQRT(Table1[[#This Row],[Lead Time (days)]])</f>
        <v>2.4660784881622675</v>
      </c>
      <c r="W683" s="37">
        <f t="shared" si="67"/>
        <v>0.8</v>
      </c>
      <c r="X683" s="37">
        <f>Table1[[#This Row],[Demand during Lead Time]]+NORMSINV(W683)*V683</f>
        <v>14.384545115185171</v>
      </c>
      <c r="Y683" s="43">
        <f t="shared" si="68"/>
        <v>1988.1600233501154</v>
      </c>
      <c r="Z683" s="27">
        <v>-0.2</v>
      </c>
      <c r="AA683" s="22">
        <v>1</v>
      </c>
      <c r="AB683" s="22">
        <v>0.85</v>
      </c>
      <c r="AC683" s="22">
        <v>18</v>
      </c>
    </row>
    <row r="684" spans="1:29" x14ac:dyDescent="0.2">
      <c r="A684" s="25">
        <v>46291.062048113083</v>
      </c>
      <c r="B684" s="26">
        <v>7.9584546199999995</v>
      </c>
      <c r="C684" s="26">
        <v>146.17142394266605</v>
      </c>
      <c r="D684" s="26">
        <f>C684/Table1[[#This Row],[Std. Price ($)]]</f>
        <v>18.36681000546637</v>
      </c>
      <c r="E684" s="22">
        <v>26</v>
      </c>
      <c r="F684" s="22">
        <f t="shared" si="69"/>
        <v>7.8000000000000007</v>
      </c>
      <c r="G684" s="22">
        <f t="shared" si="70"/>
        <v>7.8000000000000007</v>
      </c>
      <c r="H684" s="22">
        <f t="shared" si="70"/>
        <v>7.8000000000000007</v>
      </c>
      <c r="I684" s="22">
        <f t="shared" si="70"/>
        <v>7.8000000000000007</v>
      </c>
      <c r="J684" s="22">
        <f t="shared" si="70"/>
        <v>7.8000000000000007</v>
      </c>
      <c r="K684" s="22">
        <f t="shared" si="70"/>
        <v>7.8000000000000007</v>
      </c>
      <c r="L684" s="22">
        <f t="shared" si="70"/>
        <v>7.8000000000000007</v>
      </c>
      <c r="M684" s="22">
        <f t="shared" si="70"/>
        <v>7.8000000000000007</v>
      </c>
      <c r="N684" s="22">
        <f t="shared" si="70"/>
        <v>7.8000000000000007</v>
      </c>
      <c r="O684" s="22">
        <f t="shared" si="70"/>
        <v>7.8000000000000007</v>
      </c>
      <c r="P684" s="22">
        <f t="shared" si="70"/>
        <v>7.8000000000000007</v>
      </c>
      <c r="Q684" s="22">
        <f t="shared" si="70"/>
        <v>7.8000000000000007</v>
      </c>
      <c r="R684" s="42">
        <f>SUM(Table1[[#This Row],[Oct]:[September]])</f>
        <v>93.59999999999998</v>
      </c>
      <c r="S684" s="38">
        <f t="shared" si="66"/>
        <v>75.233189994533603</v>
      </c>
      <c r="T684" s="37">
        <f>Table1[[#This Row],[Annual Demand]]/365</f>
        <v>0.25643835616438349</v>
      </c>
      <c r="U684" s="37">
        <f>Table1[[#This Row],[Daily Demand]]*Table1[[#This Row],[Lead Time (days)]]</f>
        <v>4.1030136986301358</v>
      </c>
      <c r="V684" s="37">
        <f>T684*AB684*SQRT(Table1[[#This Row],[Lead Time (days)]])</f>
        <v>1.0462684931506847</v>
      </c>
      <c r="W684" s="37">
        <f t="shared" si="67"/>
        <v>0.8</v>
      </c>
      <c r="X684" s="37">
        <f>Table1[[#This Row],[Demand during Lead Time]]+NORMSINV(W684)*V684</f>
        <v>4.9835754784840898</v>
      </c>
      <c r="Y684" s="43">
        <f t="shared" si="68"/>
        <v>39.66155929086041</v>
      </c>
      <c r="Z684" s="27">
        <v>-0.7</v>
      </c>
      <c r="AA684" s="22">
        <v>1</v>
      </c>
      <c r="AB684" s="22">
        <v>1.02</v>
      </c>
      <c r="AC684" s="22">
        <v>16</v>
      </c>
    </row>
    <row r="685" spans="1:29" x14ac:dyDescent="0.2">
      <c r="A685" s="25">
        <v>83455.347657426435</v>
      </c>
      <c r="B685" s="26">
        <v>97.609999999999985</v>
      </c>
      <c r="C685" s="26">
        <v>103.97069142036995</v>
      </c>
      <c r="D685" s="26">
        <f>C685/Table1[[#This Row],[Std. Price ($)]]</f>
        <v>1.0651643419769488</v>
      </c>
      <c r="E685" s="22">
        <v>42</v>
      </c>
      <c r="F685" s="22">
        <f t="shared" si="69"/>
        <v>67.2</v>
      </c>
      <c r="G685" s="22">
        <f t="shared" si="70"/>
        <v>67.2</v>
      </c>
      <c r="H685" s="22">
        <f t="shared" si="70"/>
        <v>67.2</v>
      </c>
      <c r="I685" s="22">
        <f t="shared" si="70"/>
        <v>67.2</v>
      </c>
      <c r="J685" s="22">
        <f t="shared" si="70"/>
        <v>67.2</v>
      </c>
      <c r="K685" s="22">
        <f t="shared" si="70"/>
        <v>67.2</v>
      </c>
      <c r="L685" s="22">
        <f t="shared" si="70"/>
        <v>67.2</v>
      </c>
      <c r="M685" s="22">
        <f t="shared" si="70"/>
        <v>67.2</v>
      </c>
      <c r="N685" s="22">
        <f t="shared" si="70"/>
        <v>67.2</v>
      </c>
      <c r="O685" s="22">
        <f t="shared" si="70"/>
        <v>67.2</v>
      </c>
      <c r="P685" s="22">
        <f t="shared" si="70"/>
        <v>67.2</v>
      </c>
      <c r="Q685" s="22">
        <f t="shared" si="70"/>
        <v>67.2</v>
      </c>
      <c r="R685" s="42">
        <f>SUM(Table1[[#This Row],[Oct]:[September]])</f>
        <v>806.4000000000002</v>
      </c>
      <c r="S685" s="38">
        <f t="shared" si="66"/>
        <v>805.33483565802328</v>
      </c>
      <c r="T685" s="37">
        <f>Table1[[#This Row],[Annual Demand]]/365</f>
        <v>2.2093150684931513</v>
      </c>
      <c r="U685" s="37">
        <f>Table1[[#This Row],[Daily Demand]]*Table1[[#This Row],[Lead Time (days)]]</f>
        <v>4.4186301369863026</v>
      </c>
      <c r="V685" s="37">
        <f>T685*AB685*SQRT(Table1[[#This Row],[Lead Time (days)]])</f>
        <v>0.78111083335456455</v>
      </c>
      <c r="W685" s="37">
        <f t="shared" si="67"/>
        <v>0.8</v>
      </c>
      <c r="X685" s="37">
        <f>Table1[[#This Row],[Demand during Lead Time]]+NORMSINV(W685)*V685</f>
        <v>5.0760296001113385</v>
      </c>
      <c r="Y685" s="43">
        <f t="shared" si="68"/>
        <v>495.47124926686769</v>
      </c>
      <c r="Z685" s="27">
        <v>0.6</v>
      </c>
      <c r="AA685" s="22">
        <v>0.8</v>
      </c>
      <c r="AB685" s="22">
        <v>0.25</v>
      </c>
      <c r="AC685" s="22">
        <v>2</v>
      </c>
    </row>
    <row r="686" spans="1:29" x14ac:dyDescent="0.2">
      <c r="A686" s="25">
        <v>27891.955785473489</v>
      </c>
      <c r="B686" s="26">
        <v>7.4493200000000002</v>
      </c>
      <c r="C686" s="26">
        <v>3700</v>
      </c>
      <c r="D686" s="26">
        <f>C686/Table1[[#This Row],[Std. Price ($)]]</f>
        <v>496.6896307313956</v>
      </c>
      <c r="E686" s="22">
        <v>18</v>
      </c>
      <c r="F686" s="22">
        <f t="shared" si="69"/>
        <v>7.2000000000000011</v>
      </c>
      <c r="G686" s="22">
        <f t="shared" si="70"/>
        <v>7.2000000000000011</v>
      </c>
      <c r="H686" s="22">
        <f t="shared" si="70"/>
        <v>7.2000000000000011</v>
      </c>
      <c r="I686" s="22">
        <f t="shared" si="70"/>
        <v>7.2000000000000011</v>
      </c>
      <c r="J686" s="22">
        <f t="shared" si="70"/>
        <v>7.2000000000000011</v>
      </c>
      <c r="K686" s="22">
        <f t="shared" si="70"/>
        <v>7.2000000000000011</v>
      </c>
      <c r="L686" s="22">
        <f t="shared" si="70"/>
        <v>7.2000000000000011</v>
      </c>
      <c r="M686" s="22">
        <f t="shared" si="70"/>
        <v>7.2000000000000011</v>
      </c>
      <c r="N686" s="22">
        <f t="shared" si="70"/>
        <v>7.2000000000000011</v>
      </c>
      <c r="O686" s="22">
        <f t="shared" si="70"/>
        <v>7.2000000000000011</v>
      </c>
      <c r="P686" s="22">
        <f t="shared" si="70"/>
        <v>7.2000000000000011</v>
      </c>
      <c r="Q686" s="22">
        <f t="shared" si="70"/>
        <v>7.2000000000000011</v>
      </c>
      <c r="R686" s="42">
        <f>SUM(Table1[[#This Row],[Oct]:[September]])</f>
        <v>86.40000000000002</v>
      </c>
      <c r="S686" s="38">
        <f t="shared" si="66"/>
        <v>-410.28963073139556</v>
      </c>
      <c r="T686" s="37">
        <f>Table1[[#This Row],[Annual Demand]]/365</f>
        <v>0.23671232876712334</v>
      </c>
      <c r="U686" s="37">
        <f>Table1[[#This Row],[Daily Demand]]*Table1[[#This Row],[Lead Time (days)]]</f>
        <v>1.42027397260274</v>
      </c>
      <c r="V686" s="37">
        <f>T686*AB686*SQRT(Table1[[#This Row],[Lead Time (days)]])</f>
        <v>0.60301739815760347</v>
      </c>
      <c r="W686" s="37">
        <f t="shared" si="67"/>
        <v>0.8</v>
      </c>
      <c r="X686" s="37">
        <f>Table1[[#This Row],[Demand during Lead Time]]+NORMSINV(W686)*V686</f>
        <v>1.9277862191060717</v>
      </c>
      <c r="Y686" s="43">
        <f t="shared" si="68"/>
        <v>0</v>
      </c>
      <c r="Z686" s="27">
        <v>-0.6</v>
      </c>
      <c r="AA686" s="22">
        <v>0.88</v>
      </c>
      <c r="AB686" s="22">
        <v>1.04</v>
      </c>
      <c r="AC686" s="22">
        <v>6</v>
      </c>
    </row>
    <row r="687" spans="1:29" x14ac:dyDescent="0.2">
      <c r="A687" s="25">
        <v>59233.222991741197</v>
      </c>
      <c r="B687" s="26">
        <v>7.4139284199999995</v>
      </c>
      <c r="C687" s="26">
        <v>144.98107129887151</v>
      </c>
      <c r="D687" s="26">
        <f>C687/Table1[[#This Row],[Std. Price ($)]]</f>
        <v>19.555229439195411</v>
      </c>
      <c r="E687" s="22">
        <v>42</v>
      </c>
      <c r="F687" s="22">
        <f t="shared" si="69"/>
        <v>75.599999999999994</v>
      </c>
      <c r="G687" s="22">
        <f t="shared" si="70"/>
        <v>75.599999999999994</v>
      </c>
      <c r="H687" s="22">
        <f t="shared" si="70"/>
        <v>75.599999999999994</v>
      </c>
      <c r="I687" s="22">
        <f t="shared" si="70"/>
        <v>75.599999999999994</v>
      </c>
      <c r="J687" s="22">
        <f t="shared" si="70"/>
        <v>75.599999999999994</v>
      </c>
      <c r="K687" s="22">
        <f t="shared" si="70"/>
        <v>75.599999999999994</v>
      </c>
      <c r="L687" s="22">
        <f t="shared" si="70"/>
        <v>75.599999999999994</v>
      </c>
      <c r="M687" s="22">
        <f t="shared" si="70"/>
        <v>75.599999999999994</v>
      </c>
      <c r="N687" s="22">
        <f t="shared" si="70"/>
        <v>75.599999999999994</v>
      </c>
      <c r="O687" s="22">
        <f t="shared" si="70"/>
        <v>75.599999999999994</v>
      </c>
      <c r="P687" s="22">
        <f t="shared" si="70"/>
        <v>75.599999999999994</v>
      </c>
      <c r="Q687" s="22">
        <f t="shared" si="70"/>
        <v>75.599999999999994</v>
      </c>
      <c r="R687" s="42">
        <f>SUM(Table1[[#This Row],[Oct]:[September]])</f>
        <v>907.20000000000016</v>
      </c>
      <c r="S687" s="38">
        <f t="shared" si="66"/>
        <v>887.64477056080477</v>
      </c>
      <c r="T687" s="37">
        <f>Table1[[#This Row],[Annual Demand]]/365</f>
        <v>2.4854794520547951</v>
      </c>
      <c r="U687" s="37">
        <f>Table1[[#This Row],[Daily Demand]]*Table1[[#This Row],[Lead Time (days)]]</f>
        <v>77.049863013698655</v>
      </c>
      <c r="V687" s="37">
        <f>T687*AB687*SQRT(Table1[[#This Row],[Lead Time (days)]])</f>
        <v>3.4596409794242442</v>
      </c>
      <c r="W687" s="37">
        <f t="shared" si="67"/>
        <v>0.8</v>
      </c>
      <c r="X687" s="37">
        <f>Table1[[#This Row],[Demand during Lead Time]]+NORMSINV(W687)*V687</f>
        <v>79.961570322521098</v>
      </c>
      <c r="Y687" s="43">
        <f t="shared" si="68"/>
        <v>592.82935872196765</v>
      </c>
      <c r="Z687" s="27">
        <v>0.8</v>
      </c>
      <c r="AA687" s="22">
        <v>1</v>
      </c>
      <c r="AB687" s="22">
        <v>0.25</v>
      </c>
      <c r="AC687" s="22">
        <v>31</v>
      </c>
    </row>
    <row r="688" spans="1:29" x14ac:dyDescent="0.2">
      <c r="A688" s="25">
        <v>28089.681383360719</v>
      </c>
      <c r="B688" s="26">
        <v>131.25570475000001</v>
      </c>
      <c r="C688" s="26">
        <v>6515.175080478637</v>
      </c>
      <c r="D688" s="26">
        <f>C688/Table1[[#This Row],[Std. Price ($)]]</f>
        <v>49.637271712402558</v>
      </c>
      <c r="E688" s="22">
        <v>26</v>
      </c>
      <c r="F688" s="22">
        <f t="shared" si="69"/>
        <v>36.4</v>
      </c>
      <c r="G688" s="22">
        <f t="shared" si="70"/>
        <v>36.4</v>
      </c>
      <c r="H688" s="22">
        <f t="shared" si="70"/>
        <v>36.4</v>
      </c>
      <c r="I688" s="22">
        <f t="shared" si="70"/>
        <v>36.4</v>
      </c>
      <c r="J688" s="22">
        <f t="shared" si="70"/>
        <v>36.4</v>
      </c>
      <c r="K688" s="22">
        <f t="shared" si="70"/>
        <v>36.4</v>
      </c>
      <c r="L688" s="22">
        <f t="shared" si="70"/>
        <v>36.4</v>
      </c>
      <c r="M688" s="22">
        <f t="shared" si="70"/>
        <v>36.4</v>
      </c>
      <c r="N688" s="22">
        <f t="shared" si="70"/>
        <v>36.4</v>
      </c>
      <c r="O688" s="22">
        <f t="shared" si="70"/>
        <v>36.4</v>
      </c>
      <c r="P688" s="22">
        <f t="shared" ref="G688:Q711" si="71">$E688+$Z688*$E688</f>
        <v>36.4</v>
      </c>
      <c r="Q688" s="22">
        <f t="shared" si="71"/>
        <v>36.4</v>
      </c>
      <c r="R688" s="42">
        <f>SUM(Table1[[#This Row],[Oct]:[September]])</f>
        <v>436.7999999999999</v>
      </c>
      <c r="S688" s="38">
        <f t="shared" si="66"/>
        <v>387.16272828759736</v>
      </c>
      <c r="T688" s="37">
        <f>Table1[[#This Row],[Annual Demand]]/365</f>
        <v>1.1967123287671231</v>
      </c>
      <c r="U688" s="37">
        <f>Table1[[#This Row],[Daily Demand]]*Table1[[#This Row],[Lead Time (days)]]</f>
        <v>57.442191780821908</v>
      </c>
      <c r="V688" s="37">
        <f>T688*AB688*SQRT(Table1[[#This Row],[Lead Time (days)]])</f>
        <v>8.5397982085311561</v>
      </c>
      <c r="W688" s="37">
        <f t="shared" si="67"/>
        <v>0.8</v>
      </c>
      <c r="X688" s="37">
        <f>Table1[[#This Row],[Demand during Lead Time]]+NORMSINV(W688)*V688</f>
        <v>64.629467283549673</v>
      </c>
      <c r="Y688" s="43">
        <f t="shared" si="68"/>
        <v>8482.9862759193802</v>
      </c>
      <c r="Z688" s="27">
        <v>0.4</v>
      </c>
      <c r="AA688" s="22">
        <v>1</v>
      </c>
      <c r="AB688" s="22">
        <v>1.03</v>
      </c>
      <c r="AC688" s="22">
        <v>48</v>
      </c>
    </row>
    <row r="689" spans="1:29" x14ac:dyDescent="0.2">
      <c r="A689" s="25">
        <v>26011.988862279544</v>
      </c>
      <c r="B689" s="26">
        <v>18.949046069999998</v>
      </c>
      <c r="C689" s="26">
        <v>60.101809219906663</v>
      </c>
      <c r="D689" s="26">
        <f>C689/Table1[[#This Row],[Std. Price ($)]]</f>
        <v>3.1717590953066201</v>
      </c>
      <c r="E689" s="22">
        <v>10</v>
      </c>
      <c r="F689" s="22">
        <f t="shared" si="69"/>
        <v>9</v>
      </c>
      <c r="G689" s="22">
        <f t="shared" si="71"/>
        <v>9</v>
      </c>
      <c r="H689" s="22">
        <f t="shared" si="71"/>
        <v>9</v>
      </c>
      <c r="I689" s="22">
        <f t="shared" si="71"/>
        <v>9</v>
      </c>
      <c r="J689" s="22">
        <f t="shared" si="71"/>
        <v>9</v>
      </c>
      <c r="K689" s="22">
        <f t="shared" si="71"/>
        <v>9</v>
      </c>
      <c r="L689" s="22">
        <f t="shared" si="71"/>
        <v>9</v>
      </c>
      <c r="M689" s="22">
        <f t="shared" si="71"/>
        <v>9</v>
      </c>
      <c r="N689" s="22">
        <f t="shared" si="71"/>
        <v>9</v>
      </c>
      <c r="O689" s="22">
        <f t="shared" si="71"/>
        <v>9</v>
      </c>
      <c r="P689" s="22">
        <f t="shared" si="71"/>
        <v>9</v>
      </c>
      <c r="Q689" s="22">
        <f t="shared" si="71"/>
        <v>9</v>
      </c>
      <c r="R689" s="42">
        <f>SUM(Table1[[#This Row],[Oct]:[September]])</f>
        <v>108</v>
      </c>
      <c r="S689" s="38">
        <f t="shared" si="66"/>
        <v>104.82824090469337</v>
      </c>
      <c r="T689" s="37">
        <f>Table1[[#This Row],[Annual Demand]]/365</f>
        <v>0.29589041095890412</v>
      </c>
      <c r="U689" s="37">
        <f>Table1[[#This Row],[Daily Demand]]*Table1[[#This Row],[Lead Time (days)]]</f>
        <v>1.4794520547945207</v>
      </c>
      <c r="V689" s="37">
        <f>T689*AB689*SQRT(Table1[[#This Row],[Lead Time (days)]])</f>
        <v>1.0586097164711334</v>
      </c>
      <c r="W689" s="37">
        <f t="shared" si="67"/>
        <v>0.95</v>
      </c>
      <c r="X689" s="37">
        <f>Table1[[#This Row],[Demand during Lead Time]]+NORMSINV(W689)*V689</f>
        <v>3.2207100864581335</v>
      </c>
      <c r="Y689" s="43">
        <f t="shared" si="68"/>
        <v>61.029383806408845</v>
      </c>
      <c r="Z689" s="27">
        <v>-0.1</v>
      </c>
      <c r="AA689" s="22">
        <v>1</v>
      </c>
      <c r="AB689" s="22">
        <v>1.6</v>
      </c>
      <c r="AC689" s="22">
        <v>5</v>
      </c>
    </row>
    <row r="690" spans="1:29" x14ac:dyDescent="0.2">
      <c r="A690" s="25">
        <v>62746.011882235616</v>
      </c>
      <c r="B690" s="26">
        <v>13.638504359999997</v>
      </c>
      <c r="C690" s="26">
        <v>53.690133496107677</v>
      </c>
      <c r="D690" s="26">
        <f>C690/Table1[[#This Row],[Std. Price ($)]]</f>
        <v>3.9366584545424224</v>
      </c>
      <c r="E690" s="22">
        <v>26</v>
      </c>
      <c r="F690" s="22">
        <f t="shared" si="69"/>
        <v>65</v>
      </c>
      <c r="G690" s="22">
        <f t="shared" si="71"/>
        <v>65</v>
      </c>
      <c r="H690" s="22">
        <f t="shared" si="71"/>
        <v>65</v>
      </c>
      <c r="I690" s="22">
        <f t="shared" si="71"/>
        <v>65</v>
      </c>
      <c r="J690" s="22">
        <f t="shared" si="71"/>
        <v>65</v>
      </c>
      <c r="K690" s="22">
        <f t="shared" si="71"/>
        <v>65</v>
      </c>
      <c r="L690" s="22">
        <f t="shared" si="71"/>
        <v>65</v>
      </c>
      <c r="M690" s="22">
        <f t="shared" si="71"/>
        <v>65</v>
      </c>
      <c r="N690" s="22">
        <f t="shared" si="71"/>
        <v>65</v>
      </c>
      <c r="O690" s="22">
        <f t="shared" si="71"/>
        <v>65</v>
      </c>
      <c r="P690" s="22">
        <f t="shared" si="71"/>
        <v>65</v>
      </c>
      <c r="Q690" s="22">
        <f t="shared" si="71"/>
        <v>65</v>
      </c>
      <c r="R690" s="42">
        <f>SUM(Table1[[#This Row],[Oct]:[September]])</f>
        <v>780</v>
      </c>
      <c r="S690" s="38">
        <f t="shared" si="66"/>
        <v>776.06334154545755</v>
      </c>
      <c r="T690" s="37">
        <f>Table1[[#This Row],[Annual Demand]]/365</f>
        <v>2.1369863013698631</v>
      </c>
      <c r="U690" s="37">
        <f>Table1[[#This Row],[Daily Demand]]*Table1[[#This Row],[Lead Time (days)]]</f>
        <v>6.4109589041095898</v>
      </c>
      <c r="V690" s="37">
        <f>T690*AB690*SQRT(Table1[[#This Row],[Lead Time (days)]])</f>
        <v>4.5896973728236112</v>
      </c>
      <c r="W690" s="37">
        <f t="shared" si="67"/>
        <v>0.8</v>
      </c>
      <c r="X690" s="37">
        <f>Table1[[#This Row],[Demand during Lead Time]]+NORMSINV(W690)*V690</f>
        <v>10.273745668751763</v>
      </c>
      <c r="Y690" s="43">
        <f t="shared" si="68"/>
        <v>140.11852509680202</v>
      </c>
      <c r="Z690" s="27">
        <v>1.5</v>
      </c>
      <c r="AA690" s="22">
        <v>1</v>
      </c>
      <c r="AB690" s="22">
        <v>1.24</v>
      </c>
      <c r="AC690" s="22">
        <v>3</v>
      </c>
    </row>
    <row r="691" spans="1:29" x14ac:dyDescent="0.2">
      <c r="A691" s="25">
        <v>36000.414456848419</v>
      </c>
      <c r="B691" s="26">
        <v>64.327999999999989</v>
      </c>
      <c r="C691" s="26">
        <v>1564.8283749119998</v>
      </c>
      <c r="D691" s="26">
        <f>C691/Table1[[#This Row],[Std. Price ($)]]</f>
        <v>24.325773767441863</v>
      </c>
      <c r="E691" s="22">
        <v>34</v>
      </c>
      <c r="F691" s="22">
        <f t="shared" si="69"/>
        <v>47.6</v>
      </c>
      <c r="G691" s="22">
        <f t="shared" si="71"/>
        <v>47.6</v>
      </c>
      <c r="H691" s="22">
        <f t="shared" si="71"/>
        <v>47.6</v>
      </c>
      <c r="I691" s="22">
        <f t="shared" si="71"/>
        <v>47.6</v>
      </c>
      <c r="J691" s="22">
        <f t="shared" si="71"/>
        <v>47.6</v>
      </c>
      <c r="K691" s="22">
        <f t="shared" si="71"/>
        <v>47.6</v>
      </c>
      <c r="L691" s="22">
        <f t="shared" si="71"/>
        <v>47.6</v>
      </c>
      <c r="M691" s="22">
        <f t="shared" si="71"/>
        <v>47.6</v>
      </c>
      <c r="N691" s="22">
        <f t="shared" si="71"/>
        <v>47.6</v>
      </c>
      <c r="O691" s="22">
        <f t="shared" si="71"/>
        <v>47.6</v>
      </c>
      <c r="P691" s="22">
        <f t="shared" si="71"/>
        <v>47.6</v>
      </c>
      <c r="Q691" s="22">
        <f t="shared" si="71"/>
        <v>47.6</v>
      </c>
      <c r="R691" s="42">
        <f>SUM(Table1[[#This Row],[Oct]:[September]])</f>
        <v>571.20000000000016</v>
      </c>
      <c r="S691" s="38">
        <f t="shared" si="66"/>
        <v>546.87422623255827</v>
      </c>
      <c r="T691" s="37">
        <f>Table1[[#This Row],[Annual Demand]]/365</f>
        <v>1.5649315068493155</v>
      </c>
      <c r="U691" s="37">
        <f>Table1[[#This Row],[Daily Demand]]*Table1[[#This Row],[Lead Time (days)]]</f>
        <v>25.038904109589048</v>
      </c>
      <c r="V691" s="37">
        <f>T691*AB691*SQRT(Table1[[#This Row],[Lead Time (days)]])</f>
        <v>8.8262136986301396</v>
      </c>
      <c r="W691" s="37">
        <f t="shared" si="67"/>
        <v>0.8</v>
      </c>
      <c r="X691" s="37">
        <f>Table1[[#This Row],[Demand during Lead Time]]+NORMSINV(W691)*V691</f>
        <v>32.467232970408304</v>
      </c>
      <c r="Y691" s="43">
        <f t="shared" si="68"/>
        <v>2088.5521625204251</v>
      </c>
      <c r="Z691" s="27">
        <v>0.4</v>
      </c>
      <c r="AA691" s="22">
        <v>1</v>
      </c>
      <c r="AB691" s="22">
        <v>1.41</v>
      </c>
      <c r="AC691" s="22">
        <v>16</v>
      </c>
    </row>
    <row r="692" spans="1:29" x14ac:dyDescent="0.2">
      <c r="A692" s="25">
        <v>18282.029174928426</v>
      </c>
      <c r="B692" s="26">
        <v>10.018822409999999</v>
      </c>
      <c r="C692" s="26">
        <v>39.255927264707992</v>
      </c>
      <c r="D692" s="26">
        <f>C692/Table1[[#This Row],[Std. Price ($)]]</f>
        <v>3.9182176964755677</v>
      </c>
      <c r="E692" s="22">
        <v>18</v>
      </c>
      <c r="F692" s="22">
        <f t="shared" si="69"/>
        <v>27</v>
      </c>
      <c r="G692" s="22">
        <f t="shared" si="71"/>
        <v>27</v>
      </c>
      <c r="H692" s="22">
        <f t="shared" si="71"/>
        <v>27</v>
      </c>
      <c r="I692" s="22">
        <f t="shared" si="71"/>
        <v>27</v>
      </c>
      <c r="J692" s="22">
        <f t="shared" si="71"/>
        <v>27</v>
      </c>
      <c r="K692" s="22">
        <f t="shared" si="71"/>
        <v>27</v>
      </c>
      <c r="L692" s="22">
        <f t="shared" si="71"/>
        <v>27</v>
      </c>
      <c r="M692" s="22">
        <f t="shared" si="71"/>
        <v>27</v>
      </c>
      <c r="N692" s="22">
        <f t="shared" si="71"/>
        <v>27</v>
      </c>
      <c r="O692" s="22">
        <f t="shared" si="71"/>
        <v>27</v>
      </c>
      <c r="P692" s="22">
        <f t="shared" si="71"/>
        <v>27</v>
      </c>
      <c r="Q692" s="22">
        <f t="shared" si="71"/>
        <v>27</v>
      </c>
      <c r="R692" s="42">
        <f>SUM(Table1[[#This Row],[Oct]:[September]])</f>
        <v>324</v>
      </c>
      <c r="S692" s="38">
        <f t="shared" si="66"/>
        <v>320.08178230352445</v>
      </c>
      <c r="T692" s="37">
        <f>Table1[[#This Row],[Annual Demand]]/365</f>
        <v>0.88767123287671235</v>
      </c>
      <c r="U692" s="37">
        <f>Table1[[#This Row],[Daily Demand]]*Table1[[#This Row],[Lead Time (days)]]</f>
        <v>14.202739726027398</v>
      </c>
      <c r="V692" s="37">
        <f>T692*AB692*SQRT(Table1[[#This Row],[Lead Time (days)]])</f>
        <v>0.88767123287671235</v>
      </c>
      <c r="W692" s="37">
        <f t="shared" si="67"/>
        <v>0.8</v>
      </c>
      <c r="X692" s="37">
        <f>Table1[[#This Row],[Demand during Lead Time]]+NORMSINV(W692)*V692</f>
        <v>14.949822684048286</v>
      </c>
      <c r="Y692" s="43">
        <f t="shared" si="68"/>
        <v>149.7796185324693</v>
      </c>
      <c r="Z692" s="27">
        <v>0.5</v>
      </c>
      <c r="AA692" s="22">
        <v>1</v>
      </c>
      <c r="AB692" s="22">
        <v>0.25</v>
      </c>
      <c r="AC692" s="22">
        <v>16</v>
      </c>
    </row>
    <row r="693" spans="1:29" x14ac:dyDescent="0.2">
      <c r="A693" s="25">
        <v>43920.826016644984</v>
      </c>
      <c r="B693" s="26">
        <v>25.197999999999997</v>
      </c>
      <c r="C693" s="26">
        <v>199.15566659999996</v>
      </c>
      <c r="D693" s="26">
        <f>C693/Table1[[#This Row],[Std. Price ($)]]</f>
        <v>7.9036299150726244</v>
      </c>
      <c r="E693" s="22">
        <v>18</v>
      </c>
      <c r="F693" s="22">
        <f t="shared" si="69"/>
        <v>32.4</v>
      </c>
      <c r="G693" s="22">
        <f t="shared" si="71"/>
        <v>32.4</v>
      </c>
      <c r="H693" s="22">
        <f t="shared" si="71"/>
        <v>32.4</v>
      </c>
      <c r="I693" s="22">
        <f t="shared" si="71"/>
        <v>32.4</v>
      </c>
      <c r="J693" s="22">
        <f t="shared" si="71"/>
        <v>32.4</v>
      </c>
      <c r="K693" s="22">
        <f t="shared" si="71"/>
        <v>32.4</v>
      </c>
      <c r="L693" s="22">
        <f t="shared" si="71"/>
        <v>32.4</v>
      </c>
      <c r="M693" s="22">
        <f t="shared" si="71"/>
        <v>32.4</v>
      </c>
      <c r="N693" s="22">
        <f t="shared" si="71"/>
        <v>32.4</v>
      </c>
      <c r="O693" s="22">
        <f t="shared" si="71"/>
        <v>32.4</v>
      </c>
      <c r="P693" s="22">
        <f t="shared" si="71"/>
        <v>32.4</v>
      </c>
      <c r="Q693" s="22">
        <f t="shared" si="71"/>
        <v>32.4</v>
      </c>
      <c r="R693" s="42">
        <f>SUM(Table1[[#This Row],[Oct]:[September]])</f>
        <v>388.7999999999999</v>
      </c>
      <c r="S693" s="38">
        <f t="shared" si="66"/>
        <v>380.8963700849273</v>
      </c>
      <c r="T693" s="37">
        <f>Table1[[#This Row],[Annual Demand]]/365</f>
        <v>1.0652054794520545</v>
      </c>
      <c r="U693" s="37">
        <f>Table1[[#This Row],[Daily Demand]]*Table1[[#This Row],[Lead Time (days)]]</f>
        <v>11.717260273972599</v>
      </c>
      <c r="V693" s="37">
        <f>T693*AB693*SQRT(Table1[[#This Row],[Lead Time (days)]])</f>
        <v>3.5328868999730934</v>
      </c>
      <c r="W693" s="37">
        <f t="shared" si="67"/>
        <v>0.8</v>
      </c>
      <c r="X693" s="37">
        <f>Table1[[#This Row],[Demand during Lead Time]]+NORMSINV(W693)*V693</f>
        <v>14.690612904801544</v>
      </c>
      <c r="Y693" s="43">
        <f t="shared" si="68"/>
        <v>370.17406397518926</v>
      </c>
      <c r="Z693" s="27">
        <v>0.8</v>
      </c>
      <c r="AA693" s="22">
        <v>1</v>
      </c>
      <c r="AB693" s="22">
        <v>1</v>
      </c>
      <c r="AC693" s="22">
        <v>11</v>
      </c>
    </row>
    <row r="694" spans="1:29" x14ac:dyDescent="0.2">
      <c r="A694" s="25">
        <v>80866.556678479363</v>
      </c>
      <c r="B694" s="26">
        <v>8.1334499999999998</v>
      </c>
      <c r="C694" s="26">
        <v>49.189922686666669</v>
      </c>
      <c r="D694" s="26">
        <f>C694/Table1[[#This Row],[Std. Price ($)]]</f>
        <v>6.0478545619222679</v>
      </c>
      <c r="E694" s="22">
        <v>26</v>
      </c>
      <c r="F694" s="22">
        <f t="shared" si="69"/>
        <v>39</v>
      </c>
      <c r="G694" s="22">
        <f t="shared" si="71"/>
        <v>39</v>
      </c>
      <c r="H694" s="22">
        <f t="shared" si="71"/>
        <v>39</v>
      </c>
      <c r="I694" s="22">
        <f t="shared" si="71"/>
        <v>39</v>
      </c>
      <c r="J694" s="22">
        <f t="shared" si="71"/>
        <v>39</v>
      </c>
      <c r="K694" s="22">
        <f t="shared" si="71"/>
        <v>39</v>
      </c>
      <c r="L694" s="22">
        <f t="shared" si="71"/>
        <v>39</v>
      </c>
      <c r="M694" s="22">
        <f t="shared" si="71"/>
        <v>39</v>
      </c>
      <c r="N694" s="22">
        <f t="shared" si="71"/>
        <v>39</v>
      </c>
      <c r="O694" s="22">
        <f t="shared" si="71"/>
        <v>39</v>
      </c>
      <c r="P694" s="22">
        <f t="shared" si="71"/>
        <v>39</v>
      </c>
      <c r="Q694" s="22">
        <f t="shared" si="71"/>
        <v>39</v>
      </c>
      <c r="R694" s="42">
        <f>SUM(Table1[[#This Row],[Oct]:[September]])</f>
        <v>468</v>
      </c>
      <c r="S694" s="38">
        <f t="shared" si="66"/>
        <v>461.95214543807771</v>
      </c>
      <c r="T694" s="37">
        <f>Table1[[#This Row],[Annual Demand]]/365</f>
        <v>1.2821917808219179</v>
      </c>
      <c r="U694" s="37">
        <f>Table1[[#This Row],[Daily Demand]]*Table1[[#This Row],[Lead Time (days)]]</f>
        <v>20.515068493150686</v>
      </c>
      <c r="V694" s="37">
        <f>T694*AB694*SQRT(Table1[[#This Row],[Lead Time (days)]])</f>
        <v>1.2821917808219179</v>
      </c>
      <c r="W694" s="37">
        <f t="shared" si="67"/>
        <v>0.8</v>
      </c>
      <c r="X694" s="37">
        <f>Table1[[#This Row],[Demand during Lead Time]]+NORMSINV(W694)*V694</f>
        <v>21.594188321403081</v>
      </c>
      <c r="Y694" s="43">
        <f t="shared" si="68"/>
        <v>175.63525100271588</v>
      </c>
      <c r="Z694" s="27">
        <v>0.5</v>
      </c>
      <c r="AA694" s="22">
        <v>1</v>
      </c>
      <c r="AB694" s="22">
        <v>0.25</v>
      </c>
      <c r="AC694" s="22">
        <v>16</v>
      </c>
    </row>
    <row r="695" spans="1:29" x14ac:dyDescent="0.2">
      <c r="A695" s="25">
        <v>9615.9436254509292</v>
      </c>
      <c r="B695" s="26">
        <v>32.784059999999997</v>
      </c>
      <c r="C695" s="26">
        <v>147.42096016266666</v>
      </c>
      <c r="D695" s="26">
        <f>C695/Table1[[#This Row],[Std. Price ($)]]</f>
        <v>4.4967267679069245</v>
      </c>
      <c r="E695" s="22">
        <v>26</v>
      </c>
      <c r="F695" s="22">
        <f t="shared" si="69"/>
        <v>39</v>
      </c>
      <c r="G695" s="22">
        <f t="shared" si="71"/>
        <v>39</v>
      </c>
      <c r="H695" s="22">
        <f t="shared" si="71"/>
        <v>39</v>
      </c>
      <c r="I695" s="22">
        <f t="shared" si="71"/>
        <v>39</v>
      </c>
      <c r="J695" s="22">
        <f t="shared" si="71"/>
        <v>39</v>
      </c>
      <c r="K695" s="22">
        <f t="shared" si="71"/>
        <v>39</v>
      </c>
      <c r="L695" s="22">
        <f t="shared" si="71"/>
        <v>39</v>
      </c>
      <c r="M695" s="22">
        <f t="shared" si="71"/>
        <v>39</v>
      </c>
      <c r="N695" s="22">
        <f t="shared" si="71"/>
        <v>39</v>
      </c>
      <c r="O695" s="22">
        <f t="shared" si="71"/>
        <v>39</v>
      </c>
      <c r="P695" s="22">
        <f t="shared" si="71"/>
        <v>39</v>
      </c>
      <c r="Q695" s="22">
        <f t="shared" si="71"/>
        <v>39</v>
      </c>
      <c r="R695" s="42">
        <f>SUM(Table1[[#This Row],[Oct]:[September]])</f>
        <v>468</v>
      </c>
      <c r="S695" s="38">
        <f t="shared" si="66"/>
        <v>463.50327323209308</v>
      </c>
      <c r="T695" s="37">
        <f>Table1[[#This Row],[Annual Demand]]/365</f>
        <v>1.2821917808219179</v>
      </c>
      <c r="U695" s="37">
        <f>Table1[[#This Row],[Daily Demand]]*Table1[[#This Row],[Lead Time (days)]]</f>
        <v>20.515068493150686</v>
      </c>
      <c r="V695" s="37">
        <f>T695*AB695*SQRT(Table1[[#This Row],[Lead Time (days)]])</f>
        <v>1.2821917808219179</v>
      </c>
      <c r="W695" s="37">
        <f t="shared" si="67"/>
        <v>0.8</v>
      </c>
      <c r="X695" s="37">
        <f>Table1[[#This Row],[Demand during Lead Time]]+NORMSINV(W695)*V695</f>
        <v>21.594188321403081</v>
      </c>
      <c r="Y695" s="43">
        <f t="shared" si="68"/>
        <v>707.94516558017779</v>
      </c>
      <c r="Z695" s="27">
        <v>0.5</v>
      </c>
      <c r="AA695" s="22">
        <v>1</v>
      </c>
      <c r="AB695" s="22">
        <v>0.25</v>
      </c>
      <c r="AC695" s="22">
        <v>16</v>
      </c>
    </row>
    <row r="696" spans="1:29" x14ac:dyDescent="0.2">
      <c r="A696" s="25">
        <v>75533.753932612643</v>
      </c>
      <c r="B696" s="26">
        <v>94.341999999999999</v>
      </c>
      <c r="C696" s="26">
        <v>1012.4293455466667</v>
      </c>
      <c r="D696" s="26">
        <f>C696/Table1[[#This Row],[Std. Price ($)]]</f>
        <v>10.731480629482805</v>
      </c>
      <c r="E696" s="22">
        <v>10</v>
      </c>
      <c r="F696" s="22">
        <f t="shared" si="69"/>
        <v>14</v>
      </c>
      <c r="G696" s="22">
        <f t="shared" si="71"/>
        <v>14</v>
      </c>
      <c r="H696" s="22">
        <f t="shared" si="71"/>
        <v>14</v>
      </c>
      <c r="I696" s="22">
        <f t="shared" si="71"/>
        <v>14</v>
      </c>
      <c r="J696" s="22">
        <f t="shared" si="71"/>
        <v>14</v>
      </c>
      <c r="K696" s="22">
        <f t="shared" si="71"/>
        <v>14</v>
      </c>
      <c r="L696" s="22">
        <f t="shared" si="71"/>
        <v>14</v>
      </c>
      <c r="M696" s="22">
        <f t="shared" si="71"/>
        <v>14</v>
      </c>
      <c r="N696" s="22">
        <f t="shared" si="71"/>
        <v>14</v>
      </c>
      <c r="O696" s="22">
        <f t="shared" si="71"/>
        <v>14</v>
      </c>
      <c r="P696" s="22">
        <f t="shared" si="71"/>
        <v>14</v>
      </c>
      <c r="Q696" s="22">
        <f t="shared" si="71"/>
        <v>14</v>
      </c>
      <c r="R696" s="42">
        <f>SUM(Table1[[#This Row],[Oct]:[September]])</f>
        <v>168</v>
      </c>
      <c r="S696" s="38">
        <f t="shared" si="66"/>
        <v>157.2685193705172</v>
      </c>
      <c r="T696" s="37">
        <f>Table1[[#This Row],[Annual Demand]]/365</f>
        <v>0.46027397260273972</v>
      </c>
      <c r="U696" s="37">
        <f>Table1[[#This Row],[Daily Demand]]*Table1[[#This Row],[Lead Time (days)]]</f>
        <v>7.3643835616438356</v>
      </c>
      <c r="V696" s="37">
        <f>T696*AB696*SQRT(Table1[[#This Row],[Lead Time (days)]])</f>
        <v>2.7064109589041094</v>
      </c>
      <c r="W696" s="37">
        <f t="shared" si="67"/>
        <v>0.8</v>
      </c>
      <c r="X696" s="37">
        <f>Table1[[#This Row],[Demand during Lead Time]]+NORMSINV(W696)*V696</f>
        <v>9.6421564914319671</v>
      </c>
      <c r="Y696" s="43">
        <f t="shared" si="68"/>
        <v>909.66032771467462</v>
      </c>
      <c r="Z696" s="27">
        <v>0.4</v>
      </c>
      <c r="AA696" s="22">
        <v>1</v>
      </c>
      <c r="AB696" s="22">
        <v>1.47</v>
      </c>
      <c r="AC696" s="22">
        <v>16</v>
      </c>
    </row>
    <row r="697" spans="1:29" x14ac:dyDescent="0.2">
      <c r="A697" s="25">
        <v>12826.955969438781</v>
      </c>
      <c r="B697" s="26">
        <v>3575.7468831799997</v>
      </c>
      <c r="C697" s="26">
        <v>109974.89893768168</v>
      </c>
      <c r="D697" s="26">
        <f>C697/Table1[[#This Row],[Std. Price ($)]]</f>
        <v>30.755784044724745</v>
      </c>
      <c r="E697" s="22">
        <v>26</v>
      </c>
      <c r="F697" s="22">
        <f t="shared" si="69"/>
        <v>10.4</v>
      </c>
      <c r="G697" s="22">
        <f t="shared" si="71"/>
        <v>10.4</v>
      </c>
      <c r="H697" s="22">
        <f t="shared" si="71"/>
        <v>10.4</v>
      </c>
      <c r="I697" s="22">
        <f t="shared" si="71"/>
        <v>10.4</v>
      </c>
      <c r="J697" s="22">
        <f t="shared" si="71"/>
        <v>10.4</v>
      </c>
      <c r="K697" s="22">
        <f t="shared" si="71"/>
        <v>10.4</v>
      </c>
      <c r="L697" s="22">
        <f t="shared" si="71"/>
        <v>10.4</v>
      </c>
      <c r="M697" s="22">
        <f t="shared" si="71"/>
        <v>10.4</v>
      </c>
      <c r="N697" s="22">
        <f t="shared" si="71"/>
        <v>10.4</v>
      </c>
      <c r="O697" s="22">
        <f t="shared" si="71"/>
        <v>10.4</v>
      </c>
      <c r="P697" s="22">
        <f t="shared" si="71"/>
        <v>10.4</v>
      </c>
      <c r="Q697" s="22">
        <f t="shared" si="71"/>
        <v>10.4</v>
      </c>
      <c r="R697" s="42">
        <f>SUM(Table1[[#This Row],[Oct]:[September]])</f>
        <v>124.80000000000003</v>
      </c>
      <c r="S697" s="38">
        <f t="shared" si="66"/>
        <v>94.044215955275277</v>
      </c>
      <c r="T697" s="37">
        <f>Table1[[#This Row],[Annual Demand]]/365</f>
        <v>0.34191780821917817</v>
      </c>
      <c r="U697" s="37">
        <f>Table1[[#This Row],[Daily Demand]]*Table1[[#This Row],[Lead Time (days)]]</f>
        <v>12.309041095890414</v>
      </c>
      <c r="V697" s="37">
        <f>T697*AB697*SQRT(Table1[[#This Row],[Lead Time (days)]])</f>
        <v>1.6822356164383565</v>
      </c>
      <c r="W697" s="37">
        <f t="shared" si="67"/>
        <v>0.8</v>
      </c>
      <c r="X697" s="37">
        <f>Table1[[#This Row],[Demand during Lead Time]]+NORMSINV(W697)*V697</f>
        <v>13.724846310557556</v>
      </c>
      <c r="Y697" s="43">
        <f t="shared" si="68"/>
        <v>49076.576417100696</v>
      </c>
      <c r="Z697" s="27">
        <v>-0.6</v>
      </c>
      <c r="AA697" s="22">
        <v>0.75</v>
      </c>
      <c r="AB697" s="22">
        <v>0.82</v>
      </c>
      <c r="AC697" s="22">
        <v>36</v>
      </c>
    </row>
    <row r="698" spans="1:29" x14ac:dyDescent="0.2">
      <c r="A698" s="25">
        <v>58772.045897727388</v>
      </c>
      <c r="B698" s="26">
        <v>5.9632258099999991</v>
      </c>
      <c r="C698" s="26">
        <v>48.016836481366134</v>
      </c>
      <c r="D698" s="26">
        <f>C698/Table1[[#This Row],[Std. Price ($)]]</f>
        <v>8.0521580116661955</v>
      </c>
      <c r="E698" s="22">
        <v>26</v>
      </c>
      <c r="F698" s="22">
        <f t="shared" si="69"/>
        <v>36.4</v>
      </c>
      <c r="G698" s="22">
        <f t="shared" si="71"/>
        <v>36.4</v>
      </c>
      <c r="H698" s="22">
        <f t="shared" si="71"/>
        <v>36.4</v>
      </c>
      <c r="I698" s="22">
        <f t="shared" si="71"/>
        <v>36.4</v>
      </c>
      <c r="J698" s="22">
        <f t="shared" si="71"/>
        <v>36.4</v>
      </c>
      <c r="K698" s="22">
        <f t="shared" si="71"/>
        <v>36.4</v>
      </c>
      <c r="L698" s="22">
        <f t="shared" si="71"/>
        <v>36.4</v>
      </c>
      <c r="M698" s="22">
        <f t="shared" si="71"/>
        <v>36.4</v>
      </c>
      <c r="N698" s="22">
        <f t="shared" si="71"/>
        <v>36.4</v>
      </c>
      <c r="O698" s="22">
        <f t="shared" si="71"/>
        <v>36.4</v>
      </c>
      <c r="P698" s="22">
        <f t="shared" si="71"/>
        <v>36.4</v>
      </c>
      <c r="Q698" s="22">
        <f t="shared" si="71"/>
        <v>36.4</v>
      </c>
      <c r="R698" s="42">
        <f>SUM(Table1[[#This Row],[Oct]:[September]])</f>
        <v>436.7999999999999</v>
      </c>
      <c r="S698" s="38">
        <f t="shared" si="66"/>
        <v>428.74784198833368</v>
      </c>
      <c r="T698" s="37">
        <f>Table1[[#This Row],[Annual Demand]]/365</f>
        <v>1.1967123287671231</v>
      </c>
      <c r="U698" s="37">
        <f>Table1[[#This Row],[Daily Demand]]*Table1[[#This Row],[Lead Time (days)]]</f>
        <v>5.9835616438356158</v>
      </c>
      <c r="V698" s="37">
        <f>T698*AB698*SQRT(Table1[[#This Row],[Lead Time (days)]])</f>
        <v>3.8533393679549244</v>
      </c>
      <c r="W698" s="37">
        <f t="shared" si="67"/>
        <v>0.8</v>
      </c>
      <c r="X698" s="37">
        <f>Table1[[#This Row],[Demand during Lead Time]]+NORMSINV(W698)*V698</f>
        <v>9.2266138760689138</v>
      </c>
      <c r="Y698" s="43">
        <f t="shared" si="68"/>
        <v>55.020382004678282</v>
      </c>
      <c r="Z698" s="27">
        <v>0.4</v>
      </c>
      <c r="AA698" s="22">
        <v>1</v>
      </c>
      <c r="AB698" s="22">
        <v>1.44</v>
      </c>
      <c r="AC698" s="22">
        <v>5</v>
      </c>
    </row>
    <row r="699" spans="1:29" x14ac:dyDescent="0.2">
      <c r="A699" s="25">
        <v>54644.764414236146</v>
      </c>
      <c r="B699" s="26">
        <v>11.830135059999998</v>
      </c>
      <c r="C699" s="26">
        <v>264.64919463522699</v>
      </c>
      <c r="D699" s="26">
        <f>C699/Table1[[#This Row],[Std. Price ($)]]</f>
        <v>22.370766968676268</v>
      </c>
      <c r="E699" s="22">
        <v>26</v>
      </c>
      <c r="F699" s="22">
        <f t="shared" si="69"/>
        <v>39</v>
      </c>
      <c r="G699" s="22">
        <f t="shared" si="71"/>
        <v>39</v>
      </c>
      <c r="H699" s="22">
        <f t="shared" si="71"/>
        <v>39</v>
      </c>
      <c r="I699" s="22">
        <f t="shared" si="71"/>
        <v>39</v>
      </c>
      <c r="J699" s="22">
        <f t="shared" si="71"/>
        <v>39</v>
      </c>
      <c r="K699" s="22">
        <f t="shared" si="71"/>
        <v>39</v>
      </c>
      <c r="L699" s="22">
        <f t="shared" si="71"/>
        <v>39</v>
      </c>
      <c r="M699" s="22">
        <f t="shared" si="71"/>
        <v>39</v>
      </c>
      <c r="N699" s="22">
        <f t="shared" si="71"/>
        <v>39</v>
      </c>
      <c r="O699" s="22">
        <f t="shared" si="71"/>
        <v>39</v>
      </c>
      <c r="P699" s="22">
        <f t="shared" si="71"/>
        <v>39</v>
      </c>
      <c r="Q699" s="22">
        <f t="shared" si="71"/>
        <v>39</v>
      </c>
      <c r="R699" s="42">
        <f>SUM(Table1[[#This Row],[Oct]:[September]])</f>
        <v>468</v>
      </c>
      <c r="S699" s="38">
        <f t="shared" si="66"/>
        <v>445.62923303132374</v>
      </c>
      <c r="T699" s="37">
        <f>Table1[[#This Row],[Annual Demand]]/365</f>
        <v>1.2821917808219179</v>
      </c>
      <c r="U699" s="37">
        <f>Table1[[#This Row],[Daily Demand]]*Table1[[#This Row],[Lead Time (days)]]</f>
        <v>28.208219178082192</v>
      </c>
      <c r="V699" s="37">
        <f>T699*AB699*SQRT(Table1[[#This Row],[Lead Time (days)]])</f>
        <v>5.4727514076537052</v>
      </c>
      <c r="W699" s="37">
        <f t="shared" si="67"/>
        <v>0.8</v>
      </c>
      <c r="X699" s="37">
        <f>Table1[[#This Row],[Demand during Lead Time]]+NORMSINV(W699)*V699</f>
        <v>32.814202968829612</v>
      </c>
      <c r="Y699" s="43">
        <f t="shared" si="68"/>
        <v>388.19645300750722</v>
      </c>
      <c r="Z699" s="27">
        <v>0.5</v>
      </c>
      <c r="AA699" s="22">
        <v>0.8</v>
      </c>
      <c r="AB699" s="22">
        <v>0.91</v>
      </c>
      <c r="AC699" s="22">
        <v>22</v>
      </c>
    </row>
    <row r="700" spans="1:29" x14ac:dyDescent="0.2">
      <c r="A700" s="25">
        <v>39482.280930534966</v>
      </c>
      <c r="B700" s="26">
        <v>20.291225709999996</v>
      </c>
      <c r="C700" s="26">
        <v>408.62098721196492</v>
      </c>
      <c r="D700" s="26">
        <f>C700/Table1[[#This Row],[Std. Price ($)]]</f>
        <v>20.137816859953752</v>
      </c>
      <c r="E700" s="22">
        <v>10</v>
      </c>
      <c r="F700" s="22">
        <f t="shared" si="69"/>
        <v>18</v>
      </c>
      <c r="G700" s="22">
        <f t="shared" si="71"/>
        <v>18</v>
      </c>
      <c r="H700" s="22">
        <f t="shared" si="71"/>
        <v>18</v>
      </c>
      <c r="I700" s="22">
        <f t="shared" si="71"/>
        <v>18</v>
      </c>
      <c r="J700" s="22">
        <f t="shared" si="71"/>
        <v>18</v>
      </c>
      <c r="K700" s="22">
        <f t="shared" si="71"/>
        <v>18</v>
      </c>
      <c r="L700" s="22">
        <f t="shared" si="71"/>
        <v>18</v>
      </c>
      <c r="M700" s="22">
        <f t="shared" si="71"/>
        <v>18</v>
      </c>
      <c r="N700" s="22">
        <f t="shared" si="71"/>
        <v>18</v>
      </c>
      <c r="O700" s="22">
        <f t="shared" si="71"/>
        <v>18</v>
      </c>
      <c r="P700" s="22">
        <f t="shared" si="71"/>
        <v>18</v>
      </c>
      <c r="Q700" s="22">
        <f t="shared" si="71"/>
        <v>18</v>
      </c>
      <c r="R700" s="42">
        <f>SUM(Table1[[#This Row],[Oct]:[September]])</f>
        <v>216</v>
      </c>
      <c r="S700" s="38">
        <f t="shared" si="66"/>
        <v>195.86218314004626</v>
      </c>
      <c r="T700" s="37">
        <f>Table1[[#This Row],[Annual Demand]]/365</f>
        <v>0.59178082191780823</v>
      </c>
      <c r="U700" s="37">
        <f>Table1[[#This Row],[Daily Demand]]*Table1[[#This Row],[Lead Time (days)]]</f>
        <v>17.753424657534246</v>
      </c>
      <c r="V700" s="37">
        <f>T700*AB700*SQRT(Table1[[#This Row],[Lead Time (days)]])</f>
        <v>5.5102389894766306</v>
      </c>
      <c r="W700" s="37">
        <f t="shared" si="67"/>
        <v>0.95</v>
      </c>
      <c r="X700" s="37">
        <f>Table1[[#This Row],[Demand during Lead Time]]+NORMSINV(W700)*V700</f>
        <v>26.816961244744292</v>
      </c>
      <c r="Y700" s="43">
        <f t="shared" si="68"/>
        <v>544.14901347342879</v>
      </c>
      <c r="Z700" s="27">
        <v>0.8</v>
      </c>
      <c r="AA700" s="22">
        <v>1</v>
      </c>
      <c r="AB700" s="22">
        <v>1.7</v>
      </c>
      <c r="AC700" s="22">
        <v>30</v>
      </c>
    </row>
    <row r="701" spans="1:29" x14ac:dyDescent="0.2">
      <c r="A701" s="25">
        <v>67961.411451779612</v>
      </c>
      <c r="B701" s="26">
        <v>141.73512122999998</v>
      </c>
      <c r="C701" s="26">
        <v>4417.4538529937536</v>
      </c>
      <c r="D701" s="26">
        <f>C701/Table1[[#This Row],[Std. Price ($)]]</f>
        <v>31.166967048522519</v>
      </c>
      <c r="E701" s="22">
        <v>34</v>
      </c>
      <c r="F701" s="22">
        <f t="shared" si="69"/>
        <v>10.200000000000003</v>
      </c>
      <c r="G701" s="22">
        <f t="shared" si="71"/>
        <v>10.200000000000003</v>
      </c>
      <c r="H701" s="22">
        <f t="shared" si="71"/>
        <v>10.200000000000003</v>
      </c>
      <c r="I701" s="22">
        <f t="shared" si="71"/>
        <v>10.200000000000003</v>
      </c>
      <c r="J701" s="22">
        <f t="shared" si="71"/>
        <v>10.200000000000003</v>
      </c>
      <c r="K701" s="22">
        <f t="shared" si="71"/>
        <v>10.200000000000003</v>
      </c>
      <c r="L701" s="22">
        <f t="shared" si="71"/>
        <v>10.200000000000003</v>
      </c>
      <c r="M701" s="22">
        <f t="shared" si="71"/>
        <v>10.200000000000003</v>
      </c>
      <c r="N701" s="22">
        <f t="shared" si="71"/>
        <v>10.200000000000003</v>
      </c>
      <c r="O701" s="22">
        <f t="shared" si="71"/>
        <v>10.200000000000003</v>
      </c>
      <c r="P701" s="22">
        <f t="shared" si="71"/>
        <v>10.200000000000003</v>
      </c>
      <c r="Q701" s="22">
        <f t="shared" si="71"/>
        <v>10.200000000000003</v>
      </c>
      <c r="R701" s="42">
        <f>SUM(Table1[[#This Row],[Oct]:[September]])</f>
        <v>122.40000000000003</v>
      </c>
      <c r="S701" s="38">
        <f t="shared" si="66"/>
        <v>91.233032951477512</v>
      </c>
      <c r="T701" s="37">
        <f>Table1[[#This Row],[Annual Demand]]/365</f>
        <v>0.33534246575342475</v>
      </c>
      <c r="U701" s="37">
        <f>Table1[[#This Row],[Daily Demand]]*Table1[[#This Row],[Lead Time (days)]]</f>
        <v>9.0542465753424679</v>
      </c>
      <c r="V701" s="37">
        <f>T701*AB701*SQRT(Table1[[#This Row],[Lead Time (days)]])</f>
        <v>1.4985418866405236</v>
      </c>
      <c r="W701" s="37">
        <f t="shared" si="67"/>
        <v>0.8</v>
      </c>
      <c r="X701" s="37">
        <f>Table1[[#This Row],[Demand during Lead Time]]+NORMSINV(W701)*V701</f>
        <v>10.315451246537549</v>
      </c>
      <c r="Y701" s="43">
        <f t="shared" si="68"/>
        <v>1462.0617329701538</v>
      </c>
      <c r="Z701" s="27">
        <v>-0.7</v>
      </c>
      <c r="AA701" s="22">
        <v>0.82</v>
      </c>
      <c r="AB701" s="22">
        <v>0.86</v>
      </c>
      <c r="AC701" s="22">
        <v>27</v>
      </c>
    </row>
    <row r="702" spans="1:29" x14ac:dyDescent="0.2">
      <c r="A702" s="25">
        <v>5065.1882829861661</v>
      </c>
      <c r="B702" s="26">
        <v>10.018822409999999</v>
      </c>
      <c r="C702" s="26">
        <v>473.67860230447474</v>
      </c>
      <c r="D702" s="26">
        <f>C702/Table1[[#This Row],[Std. Price ($)]]</f>
        <v>47.278870002894365</v>
      </c>
      <c r="E702" s="22">
        <v>34</v>
      </c>
      <c r="F702" s="22">
        <f t="shared" si="69"/>
        <v>85</v>
      </c>
      <c r="G702" s="22">
        <f t="shared" si="71"/>
        <v>85</v>
      </c>
      <c r="H702" s="22">
        <f t="shared" si="71"/>
        <v>85</v>
      </c>
      <c r="I702" s="22">
        <f t="shared" si="71"/>
        <v>85</v>
      </c>
      <c r="J702" s="22">
        <f t="shared" si="71"/>
        <v>85</v>
      </c>
      <c r="K702" s="22">
        <f t="shared" si="71"/>
        <v>85</v>
      </c>
      <c r="L702" s="22">
        <f t="shared" si="71"/>
        <v>85</v>
      </c>
      <c r="M702" s="22">
        <f t="shared" si="71"/>
        <v>85</v>
      </c>
      <c r="N702" s="22">
        <f t="shared" si="71"/>
        <v>85</v>
      </c>
      <c r="O702" s="22">
        <f t="shared" si="71"/>
        <v>85</v>
      </c>
      <c r="P702" s="22">
        <f t="shared" si="71"/>
        <v>85</v>
      </c>
      <c r="Q702" s="22">
        <f t="shared" si="71"/>
        <v>85</v>
      </c>
      <c r="R702" s="42">
        <f>SUM(Table1[[#This Row],[Oct]:[September]])</f>
        <v>1020</v>
      </c>
      <c r="S702" s="38">
        <f t="shared" si="66"/>
        <v>972.72112999710566</v>
      </c>
      <c r="T702" s="37">
        <f>Table1[[#This Row],[Annual Demand]]/365</f>
        <v>2.7945205479452055</v>
      </c>
      <c r="U702" s="37">
        <f>Table1[[#This Row],[Daily Demand]]*Table1[[#This Row],[Lead Time (days)]]</f>
        <v>58.684931506849317</v>
      </c>
      <c r="V702" s="37">
        <f>T702*AB702*SQRT(Table1[[#This Row],[Lead Time (days)]])</f>
        <v>20.745885146150766</v>
      </c>
      <c r="W702" s="37">
        <f t="shared" si="67"/>
        <v>0.95</v>
      </c>
      <c r="X702" s="37">
        <f>Table1[[#This Row],[Demand during Lead Time]]+NORMSINV(W702)*V702</f>
        <v>92.808875933814065</v>
      </c>
      <c r="Y702" s="43">
        <f t="shared" si="68"/>
        <v>929.83564605260585</v>
      </c>
      <c r="Z702" s="27">
        <v>1.5</v>
      </c>
      <c r="AA702" s="22">
        <v>0.9</v>
      </c>
      <c r="AB702" s="22">
        <v>1.62</v>
      </c>
      <c r="AC702" s="22">
        <v>21</v>
      </c>
    </row>
    <row r="703" spans="1:29" x14ac:dyDescent="0.2">
      <c r="A703" s="25">
        <v>80733.806772294352</v>
      </c>
      <c r="B703" s="26">
        <v>5.2697875999999999</v>
      </c>
      <c r="C703" s="26">
        <v>71.66914526970001</v>
      </c>
      <c r="D703" s="26">
        <f>C703/Table1[[#This Row],[Std. Price ($)]]</f>
        <v>13.600006434737523</v>
      </c>
      <c r="E703" s="22">
        <v>10</v>
      </c>
      <c r="F703" s="22">
        <f t="shared" si="69"/>
        <v>8</v>
      </c>
      <c r="G703" s="22">
        <f t="shared" si="71"/>
        <v>8</v>
      </c>
      <c r="H703" s="22">
        <f t="shared" si="71"/>
        <v>8</v>
      </c>
      <c r="I703" s="22">
        <f t="shared" si="71"/>
        <v>8</v>
      </c>
      <c r="J703" s="22">
        <f t="shared" si="71"/>
        <v>8</v>
      </c>
      <c r="K703" s="22">
        <f t="shared" si="71"/>
        <v>8</v>
      </c>
      <c r="L703" s="22">
        <f t="shared" si="71"/>
        <v>8</v>
      </c>
      <c r="M703" s="22">
        <f t="shared" si="71"/>
        <v>8</v>
      </c>
      <c r="N703" s="22">
        <f t="shared" si="71"/>
        <v>8</v>
      </c>
      <c r="O703" s="22">
        <f t="shared" si="71"/>
        <v>8</v>
      </c>
      <c r="P703" s="22">
        <f t="shared" si="71"/>
        <v>8</v>
      </c>
      <c r="Q703" s="22">
        <f t="shared" si="71"/>
        <v>8</v>
      </c>
      <c r="R703" s="42">
        <f>SUM(Table1[[#This Row],[Oct]:[September]])</f>
        <v>96</v>
      </c>
      <c r="S703" s="38">
        <f t="shared" si="66"/>
        <v>82.399993565262477</v>
      </c>
      <c r="T703" s="37">
        <f>Table1[[#This Row],[Annual Demand]]/365</f>
        <v>0.26301369863013696</v>
      </c>
      <c r="U703" s="37">
        <f>Table1[[#This Row],[Daily Demand]]*Table1[[#This Row],[Lead Time (days)]]</f>
        <v>6.5753424657534243</v>
      </c>
      <c r="V703" s="37">
        <f>T703*AB703*SQRT(Table1[[#This Row],[Lead Time (days)]])</f>
        <v>1.6043835616438353</v>
      </c>
      <c r="W703" s="37">
        <f t="shared" si="67"/>
        <v>0.8</v>
      </c>
      <c r="X703" s="37">
        <f>Table1[[#This Row],[Demand during Lead Time]]+NORMSINV(W703)*V703</f>
        <v>7.9256257380282156</v>
      </c>
      <c r="Y703" s="43">
        <f t="shared" si="68"/>
        <v>41.766364236501936</v>
      </c>
      <c r="Z703" s="27">
        <v>-0.2</v>
      </c>
      <c r="AA703" s="22">
        <v>1</v>
      </c>
      <c r="AB703" s="22">
        <v>1.22</v>
      </c>
      <c r="AC703" s="22">
        <v>25</v>
      </c>
    </row>
    <row r="704" spans="1:29" x14ac:dyDescent="0.2">
      <c r="A704" s="25">
        <v>61146.718441079276</v>
      </c>
      <c r="B704" s="26">
        <v>7.7399999999999993</v>
      </c>
      <c r="C704" s="26">
        <v>36.205361866666664</v>
      </c>
      <c r="D704" s="26">
        <f>C704/Table1[[#This Row],[Std. Price ($)]]</f>
        <v>4.6776953316106802</v>
      </c>
      <c r="E704" s="22">
        <v>10</v>
      </c>
      <c r="F704" s="22">
        <f t="shared" si="69"/>
        <v>12</v>
      </c>
      <c r="G704" s="22">
        <f t="shared" si="71"/>
        <v>12</v>
      </c>
      <c r="H704" s="22">
        <f t="shared" si="71"/>
        <v>12</v>
      </c>
      <c r="I704" s="22">
        <f t="shared" si="71"/>
        <v>12</v>
      </c>
      <c r="J704" s="22">
        <f t="shared" si="71"/>
        <v>12</v>
      </c>
      <c r="K704" s="22">
        <f t="shared" si="71"/>
        <v>12</v>
      </c>
      <c r="L704" s="22">
        <f t="shared" si="71"/>
        <v>12</v>
      </c>
      <c r="M704" s="22">
        <f t="shared" si="71"/>
        <v>12</v>
      </c>
      <c r="N704" s="22">
        <f t="shared" si="71"/>
        <v>12</v>
      </c>
      <c r="O704" s="22">
        <f t="shared" si="71"/>
        <v>12</v>
      </c>
      <c r="P704" s="22">
        <f t="shared" si="71"/>
        <v>12</v>
      </c>
      <c r="Q704" s="22">
        <f t="shared" si="71"/>
        <v>12</v>
      </c>
      <c r="R704" s="42">
        <f>SUM(Table1[[#This Row],[Oct]:[September]])</f>
        <v>144</v>
      </c>
      <c r="S704" s="38">
        <f t="shared" si="66"/>
        <v>139.32230466838931</v>
      </c>
      <c r="T704" s="37">
        <f>Table1[[#This Row],[Annual Demand]]/365</f>
        <v>0.39452054794520547</v>
      </c>
      <c r="U704" s="37">
        <f>Table1[[#This Row],[Daily Demand]]*Table1[[#This Row],[Lead Time (days)]]</f>
        <v>3.1561643835616437</v>
      </c>
      <c r="V704" s="37">
        <f>T704*AB704*SQRT(Table1[[#This Row],[Lead Time (days)]])</f>
        <v>1.5510629405183491</v>
      </c>
      <c r="W704" s="37">
        <f t="shared" si="67"/>
        <v>0.8</v>
      </c>
      <c r="X704" s="37">
        <f>Table1[[#This Row],[Demand during Lead Time]]+NORMSINV(W704)*V704</f>
        <v>4.461571888909929</v>
      </c>
      <c r="Y704" s="43">
        <f t="shared" si="68"/>
        <v>34.532566420162844</v>
      </c>
      <c r="Z704" s="27">
        <v>0.2</v>
      </c>
      <c r="AA704" s="22">
        <v>1</v>
      </c>
      <c r="AB704" s="22">
        <v>1.39</v>
      </c>
      <c r="AC704" s="22">
        <v>8</v>
      </c>
    </row>
    <row r="705" spans="1:29" x14ac:dyDescent="0.2">
      <c r="A705" s="25">
        <v>90478.798927109034</v>
      </c>
      <c r="B705" s="26">
        <v>25.412999999999997</v>
      </c>
      <c r="C705" s="26">
        <v>858.54688309866663</v>
      </c>
      <c r="D705" s="26">
        <f>C705/Table1[[#This Row],[Std. Price ($)]]</f>
        <v>33.783767485092937</v>
      </c>
      <c r="E705" s="22">
        <v>34</v>
      </c>
      <c r="F705" s="22">
        <f t="shared" si="69"/>
        <v>51</v>
      </c>
      <c r="G705" s="22">
        <f t="shared" si="71"/>
        <v>51</v>
      </c>
      <c r="H705" s="22">
        <f t="shared" si="71"/>
        <v>51</v>
      </c>
      <c r="I705" s="22">
        <f t="shared" si="71"/>
        <v>51</v>
      </c>
      <c r="J705" s="22">
        <f t="shared" si="71"/>
        <v>51</v>
      </c>
      <c r="K705" s="22">
        <f t="shared" si="71"/>
        <v>51</v>
      </c>
      <c r="L705" s="22">
        <f t="shared" si="71"/>
        <v>51</v>
      </c>
      <c r="M705" s="22">
        <f t="shared" si="71"/>
        <v>51</v>
      </c>
      <c r="N705" s="22">
        <f t="shared" si="71"/>
        <v>51</v>
      </c>
      <c r="O705" s="22">
        <f t="shared" si="71"/>
        <v>51</v>
      </c>
      <c r="P705" s="22">
        <f t="shared" si="71"/>
        <v>51</v>
      </c>
      <c r="Q705" s="22">
        <f t="shared" si="71"/>
        <v>51</v>
      </c>
      <c r="R705" s="42">
        <f>SUM(Table1[[#This Row],[Oct]:[September]])</f>
        <v>612</v>
      </c>
      <c r="S705" s="38">
        <f t="shared" si="66"/>
        <v>578.21623251490701</v>
      </c>
      <c r="T705" s="37">
        <f>Table1[[#This Row],[Annual Demand]]/365</f>
        <v>1.6767123287671233</v>
      </c>
      <c r="U705" s="37">
        <f>Table1[[#This Row],[Daily Demand]]*Table1[[#This Row],[Lead Time (days)]]</f>
        <v>26.827397260273973</v>
      </c>
      <c r="V705" s="37">
        <f>T705*AB705*SQRT(Table1[[#This Row],[Lead Time (days)]])</f>
        <v>8.9201095890410969</v>
      </c>
      <c r="W705" s="37">
        <f t="shared" si="67"/>
        <v>0.8</v>
      </c>
      <c r="X705" s="37">
        <f>Table1[[#This Row],[Demand during Lead Time]]+NORMSINV(W705)*V705</f>
        <v>34.334750896208327</v>
      </c>
      <c r="Y705" s="43">
        <f t="shared" si="68"/>
        <v>872.54902452534213</v>
      </c>
      <c r="Z705" s="27">
        <v>0.5</v>
      </c>
      <c r="AA705" s="22">
        <v>1</v>
      </c>
      <c r="AB705" s="22">
        <v>1.33</v>
      </c>
      <c r="AC705" s="22">
        <v>16</v>
      </c>
    </row>
    <row r="706" spans="1:29" x14ac:dyDescent="0.2">
      <c r="A706" s="25">
        <v>95932.291966986522</v>
      </c>
      <c r="B706" s="26">
        <v>6.5886491999999999</v>
      </c>
      <c r="C706" s="26">
        <v>31.034130638500006</v>
      </c>
      <c r="D706" s="26">
        <f>C706/Table1[[#This Row],[Std. Price ($)]]</f>
        <v>4.7102417652619915</v>
      </c>
      <c r="E706" s="22">
        <v>50</v>
      </c>
      <c r="F706" s="22">
        <f t="shared" si="69"/>
        <v>125</v>
      </c>
      <c r="G706" s="22">
        <f t="shared" si="71"/>
        <v>125</v>
      </c>
      <c r="H706" s="22">
        <f t="shared" si="71"/>
        <v>125</v>
      </c>
      <c r="I706" s="22">
        <f t="shared" si="71"/>
        <v>125</v>
      </c>
      <c r="J706" s="22">
        <f t="shared" si="71"/>
        <v>125</v>
      </c>
      <c r="K706" s="22">
        <f t="shared" si="71"/>
        <v>125</v>
      </c>
      <c r="L706" s="22">
        <f t="shared" si="71"/>
        <v>125</v>
      </c>
      <c r="M706" s="22">
        <f t="shared" si="71"/>
        <v>125</v>
      </c>
      <c r="N706" s="22">
        <f t="shared" si="71"/>
        <v>125</v>
      </c>
      <c r="O706" s="22">
        <f t="shared" si="71"/>
        <v>125</v>
      </c>
      <c r="P706" s="22">
        <f t="shared" si="71"/>
        <v>125</v>
      </c>
      <c r="Q706" s="22">
        <f t="shared" si="71"/>
        <v>125</v>
      </c>
      <c r="R706" s="42">
        <f>SUM(Table1[[#This Row],[Oct]:[September]])</f>
        <v>1500</v>
      </c>
      <c r="S706" s="38">
        <f t="shared" si="66"/>
        <v>1495.289758234738</v>
      </c>
      <c r="T706" s="37">
        <f>Table1[[#This Row],[Annual Demand]]/365</f>
        <v>4.1095890410958908</v>
      </c>
      <c r="U706" s="37">
        <f>Table1[[#This Row],[Daily Demand]]*Table1[[#This Row],[Lead Time (days)]]</f>
        <v>24.657534246575345</v>
      </c>
      <c r="V706" s="37">
        <f>T706*AB706*SQRT(Table1[[#This Row],[Lead Time (days)]])</f>
        <v>2.516599050804635</v>
      </c>
      <c r="W706" s="37">
        <f t="shared" si="67"/>
        <v>0.8</v>
      </c>
      <c r="X706" s="37">
        <f>Table1[[#This Row],[Demand during Lead Time]]+NORMSINV(W706)*V706</f>
        <v>26.775557444121969</v>
      </c>
      <c r="Y706" s="43">
        <f t="shared" si="68"/>
        <v>176.41475513376824</v>
      </c>
      <c r="Z706" s="27">
        <v>1.5</v>
      </c>
      <c r="AA706" s="22">
        <v>1</v>
      </c>
      <c r="AB706" s="22">
        <v>0.25</v>
      </c>
      <c r="AC706" s="22">
        <v>6</v>
      </c>
    </row>
    <row r="707" spans="1:29" x14ac:dyDescent="0.2">
      <c r="A707" s="25">
        <v>88791.261651235254</v>
      </c>
      <c r="B707" s="26">
        <v>18.489999999999998</v>
      </c>
      <c r="C707" s="26">
        <v>400.06604909246084</v>
      </c>
      <c r="D707" s="26">
        <f>C707/Table1[[#This Row],[Std. Price ($)]]</f>
        <v>21.636887457677712</v>
      </c>
      <c r="E707" s="22">
        <v>18</v>
      </c>
      <c r="F707" s="22">
        <f t="shared" si="69"/>
        <v>16.2</v>
      </c>
      <c r="G707" s="22">
        <f t="shared" si="71"/>
        <v>16.2</v>
      </c>
      <c r="H707" s="22">
        <f t="shared" si="71"/>
        <v>16.2</v>
      </c>
      <c r="I707" s="22">
        <f t="shared" si="71"/>
        <v>16.2</v>
      </c>
      <c r="J707" s="22">
        <f t="shared" si="71"/>
        <v>16.2</v>
      </c>
      <c r="K707" s="22">
        <f t="shared" si="71"/>
        <v>16.2</v>
      </c>
      <c r="L707" s="22">
        <f t="shared" si="71"/>
        <v>16.2</v>
      </c>
      <c r="M707" s="22">
        <f t="shared" si="71"/>
        <v>16.2</v>
      </c>
      <c r="N707" s="22">
        <f t="shared" si="71"/>
        <v>16.2</v>
      </c>
      <c r="O707" s="22">
        <f t="shared" si="71"/>
        <v>16.2</v>
      </c>
      <c r="P707" s="22">
        <f t="shared" si="71"/>
        <v>16.2</v>
      </c>
      <c r="Q707" s="22">
        <f t="shared" si="71"/>
        <v>16.2</v>
      </c>
      <c r="R707" s="42">
        <f>SUM(Table1[[#This Row],[Oct]:[September]])</f>
        <v>194.39999999999995</v>
      </c>
      <c r="S707" s="38">
        <f t="shared" ref="S707:S770" si="72">R707-D707</f>
        <v>172.76311254232223</v>
      </c>
      <c r="T707" s="37">
        <f>Table1[[#This Row],[Annual Demand]]/365</f>
        <v>0.53260273972602723</v>
      </c>
      <c r="U707" s="37">
        <f>Table1[[#This Row],[Daily Demand]]*Table1[[#This Row],[Lead Time (days)]]</f>
        <v>8.5216438356164357</v>
      </c>
      <c r="V707" s="37">
        <f>T707*AB707*SQRT(Table1[[#This Row],[Lead Time (days)]])</f>
        <v>4.0477808219178071</v>
      </c>
      <c r="W707" s="37">
        <f t="shared" ref="W707:W770" si="73">IF(AB707&gt;1.5,0.95,0.8)</f>
        <v>0.95</v>
      </c>
      <c r="X707" s="37">
        <f>Table1[[#This Row],[Demand during Lead Time]]+NORMSINV(W707)*V707</f>
        <v>15.179650801652549</v>
      </c>
      <c r="Y707" s="43">
        <f t="shared" ref="Y707:Y770" si="74">IF(S707&gt;0,X707*B707,0)</f>
        <v>280.67174332255559</v>
      </c>
      <c r="Z707" s="27">
        <v>-0.1</v>
      </c>
      <c r="AA707" s="22">
        <v>0.88</v>
      </c>
      <c r="AB707" s="22">
        <v>1.9</v>
      </c>
      <c r="AC707" s="22">
        <v>16</v>
      </c>
    </row>
    <row r="708" spans="1:29" x14ac:dyDescent="0.2">
      <c r="A708" s="25">
        <v>97384.759690429506</v>
      </c>
      <c r="B708" s="26">
        <v>8.5569999999999986</v>
      </c>
      <c r="C708" s="26">
        <v>106.00366036271984</v>
      </c>
      <c r="D708" s="26">
        <f>C708/Table1[[#This Row],[Std. Price ($)]]</f>
        <v>12.387946752684336</v>
      </c>
      <c r="E708" s="22">
        <v>50</v>
      </c>
      <c r="F708" s="22">
        <f t="shared" ref="F708:Q771" si="75">$E708+$Z708*$E708</f>
        <v>70</v>
      </c>
      <c r="G708" s="22">
        <f t="shared" si="71"/>
        <v>70</v>
      </c>
      <c r="H708" s="22">
        <f t="shared" si="71"/>
        <v>70</v>
      </c>
      <c r="I708" s="22">
        <f t="shared" si="71"/>
        <v>70</v>
      </c>
      <c r="J708" s="22">
        <f t="shared" si="71"/>
        <v>70</v>
      </c>
      <c r="K708" s="22">
        <f t="shared" si="71"/>
        <v>70</v>
      </c>
      <c r="L708" s="22">
        <f t="shared" si="71"/>
        <v>70</v>
      </c>
      <c r="M708" s="22">
        <f t="shared" si="71"/>
        <v>70</v>
      </c>
      <c r="N708" s="22">
        <f t="shared" si="71"/>
        <v>70</v>
      </c>
      <c r="O708" s="22">
        <f t="shared" si="71"/>
        <v>70</v>
      </c>
      <c r="P708" s="22">
        <f t="shared" si="71"/>
        <v>70</v>
      </c>
      <c r="Q708" s="22">
        <f t="shared" si="71"/>
        <v>70</v>
      </c>
      <c r="R708" s="42">
        <f>SUM(Table1[[#This Row],[Oct]:[September]])</f>
        <v>840</v>
      </c>
      <c r="S708" s="38">
        <f t="shared" si="72"/>
        <v>827.61205324731566</v>
      </c>
      <c r="T708" s="37">
        <f>Table1[[#This Row],[Annual Demand]]/365</f>
        <v>2.3013698630136985</v>
      </c>
      <c r="U708" s="37">
        <f>Table1[[#This Row],[Daily Demand]]*Table1[[#This Row],[Lead Time (days)]]</f>
        <v>34.520547945205479</v>
      </c>
      <c r="V708" s="37">
        <f>T708*AB708*SQRT(Table1[[#This Row],[Lead Time (days)]])</f>
        <v>2.2282917882289248</v>
      </c>
      <c r="W708" s="37">
        <f t="shared" si="73"/>
        <v>0.8</v>
      </c>
      <c r="X708" s="37">
        <f>Table1[[#This Row],[Demand during Lead Time]]+NORMSINV(W708)*V708</f>
        <v>36.395925628775103</v>
      </c>
      <c r="Y708" s="43">
        <f t="shared" si="74"/>
        <v>311.4399356054285</v>
      </c>
      <c r="Z708" s="27">
        <v>0.4</v>
      </c>
      <c r="AA708" s="22">
        <v>0.82</v>
      </c>
      <c r="AB708" s="22">
        <v>0.25</v>
      </c>
      <c r="AC708" s="22">
        <v>15</v>
      </c>
    </row>
    <row r="709" spans="1:29" x14ac:dyDescent="0.2">
      <c r="A709" s="25">
        <v>44081.155706244477</v>
      </c>
      <c r="B709" s="26">
        <v>20.811999999999998</v>
      </c>
      <c r="C709" s="26">
        <v>179.77121250000005</v>
      </c>
      <c r="D709" s="26">
        <f>C709/Table1[[#This Row],[Std. Price ($)]]</f>
        <v>8.637863372093026</v>
      </c>
      <c r="E709" s="22">
        <v>50</v>
      </c>
      <c r="F709" s="22">
        <f t="shared" si="75"/>
        <v>110</v>
      </c>
      <c r="G709" s="22">
        <f t="shared" si="71"/>
        <v>110</v>
      </c>
      <c r="H709" s="22">
        <f t="shared" si="71"/>
        <v>110</v>
      </c>
      <c r="I709" s="22">
        <f t="shared" si="71"/>
        <v>110</v>
      </c>
      <c r="J709" s="22">
        <f t="shared" si="71"/>
        <v>110</v>
      </c>
      <c r="K709" s="22">
        <f t="shared" si="71"/>
        <v>110</v>
      </c>
      <c r="L709" s="22">
        <f t="shared" si="71"/>
        <v>110</v>
      </c>
      <c r="M709" s="22">
        <f t="shared" si="71"/>
        <v>110</v>
      </c>
      <c r="N709" s="22">
        <f t="shared" si="71"/>
        <v>110</v>
      </c>
      <c r="O709" s="22">
        <f t="shared" si="71"/>
        <v>110</v>
      </c>
      <c r="P709" s="22">
        <f t="shared" si="71"/>
        <v>110</v>
      </c>
      <c r="Q709" s="22">
        <f t="shared" si="71"/>
        <v>110</v>
      </c>
      <c r="R709" s="42">
        <f>SUM(Table1[[#This Row],[Oct]:[September]])</f>
        <v>1320</v>
      </c>
      <c r="S709" s="38">
        <f t="shared" si="72"/>
        <v>1311.3621366279069</v>
      </c>
      <c r="T709" s="37">
        <f>Table1[[#This Row],[Annual Demand]]/365</f>
        <v>3.6164383561643834</v>
      </c>
      <c r="U709" s="37">
        <f>Table1[[#This Row],[Daily Demand]]*Table1[[#This Row],[Lead Time (days)]]</f>
        <v>54.246575342465754</v>
      </c>
      <c r="V709" s="37">
        <f>T709*AB709*SQRT(Table1[[#This Row],[Lead Time (days)]])</f>
        <v>3.5016013815025961</v>
      </c>
      <c r="W709" s="37">
        <f t="shared" si="73"/>
        <v>0.8</v>
      </c>
      <c r="X709" s="37">
        <f>Table1[[#This Row],[Demand during Lead Time]]+NORMSINV(W709)*V709</f>
        <v>57.19359741664659</v>
      </c>
      <c r="Y709" s="43">
        <f t="shared" si="74"/>
        <v>1190.3131494352488</v>
      </c>
      <c r="Z709" s="27">
        <v>1.2</v>
      </c>
      <c r="AA709" s="22">
        <v>1</v>
      </c>
      <c r="AB709" s="22">
        <v>0.25</v>
      </c>
      <c r="AC709" s="22">
        <v>15</v>
      </c>
    </row>
    <row r="710" spans="1:29" x14ac:dyDescent="0.2">
      <c r="A710" s="25">
        <v>48256.787679290355</v>
      </c>
      <c r="B710" s="26">
        <v>6.418838759999999</v>
      </c>
      <c r="C710" s="26">
        <v>138.14962378661252</v>
      </c>
      <c r="D710" s="26">
        <f>C710/Table1[[#This Row],[Std. Price ($)]]</f>
        <v>21.522525950879711</v>
      </c>
      <c r="E710" s="22">
        <v>26</v>
      </c>
      <c r="F710" s="22">
        <f t="shared" si="75"/>
        <v>65</v>
      </c>
      <c r="G710" s="22">
        <f t="shared" si="71"/>
        <v>65</v>
      </c>
      <c r="H710" s="22">
        <f t="shared" si="71"/>
        <v>65</v>
      </c>
      <c r="I710" s="22">
        <f t="shared" si="71"/>
        <v>65</v>
      </c>
      <c r="J710" s="22">
        <f t="shared" si="71"/>
        <v>65</v>
      </c>
      <c r="K710" s="22">
        <f t="shared" si="71"/>
        <v>65</v>
      </c>
      <c r="L710" s="22">
        <f t="shared" si="71"/>
        <v>65</v>
      </c>
      <c r="M710" s="22">
        <f t="shared" si="71"/>
        <v>65</v>
      </c>
      <c r="N710" s="22">
        <f t="shared" si="71"/>
        <v>65</v>
      </c>
      <c r="O710" s="22">
        <f t="shared" si="71"/>
        <v>65</v>
      </c>
      <c r="P710" s="22">
        <f t="shared" si="71"/>
        <v>65</v>
      </c>
      <c r="Q710" s="22">
        <f t="shared" si="71"/>
        <v>65</v>
      </c>
      <c r="R710" s="42">
        <f>SUM(Table1[[#This Row],[Oct]:[September]])</f>
        <v>780</v>
      </c>
      <c r="S710" s="38">
        <f t="shared" si="72"/>
        <v>758.47747404912025</v>
      </c>
      <c r="T710" s="37">
        <f>Table1[[#This Row],[Annual Demand]]/365</f>
        <v>2.1369863013698631</v>
      </c>
      <c r="U710" s="37">
        <f>Table1[[#This Row],[Daily Demand]]*Table1[[#This Row],[Lead Time (days)]]</f>
        <v>23.506849315068493</v>
      </c>
      <c r="V710" s="37">
        <f>T710*AB710*SQRT(Table1[[#This Row],[Lead Time (days)]])</f>
        <v>12.757647138791731</v>
      </c>
      <c r="W710" s="37">
        <f t="shared" si="73"/>
        <v>0.95</v>
      </c>
      <c r="X710" s="37">
        <f>Table1[[#This Row],[Demand during Lead Time]]+NORMSINV(W710)*V710</f>
        <v>44.491311482677133</v>
      </c>
      <c r="Y710" s="43">
        <f t="shared" si="74"/>
        <v>285.58255462824098</v>
      </c>
      <c r="Z710" s="27">
        <v>1.5</v>
      </c>
      <c r="AA710" s="22">
        <v>1</v>
      </c>
      <c r="AB710" s="22">
        <v>1.8</v>
      </c>
      <c r="AC710" s="22">
        <v>11</v>
      </c>
    </row>
    <row r="711" spans="1:29" x14ac:dyDescent="0.2">
      <c r="A711" s="25">
        <v>36569.782607859823</v>
      </c>
      <c r="B711" s="26">
        <v>6.6571395999999998</v>
      </c>
      <c r="C711" s="26">
        <v>6.246190985100001</v>
      </c>
      <c r="D711" s="26">
        <f>C711/Table1[[#This Row],[Std. Price ($)]]</f>
        <v>0.93826949116404301</v>
      </c>
      <c r="E711" s="22">
        <v>10</v>
      </c>
      <c r="F711" s="22">
        <f t="shared" si="75"/>
        <v>18</v>
      </c>
      <c r="G711" s="22">
        <f t="shared" si="71"/>
        <v>18</v>
      </c>
      <c r="H711" s="22">
        <f t="shared" si="71"/>
        <v>18</v>
      </c>
      <c r="I711" s="22">
        <f t="shared" si="71"/>
        <v>18</v>
      </c>
      <c r="J711" s="22">
        <f t="shared" si="71"/>
        <v>18</v>
      </c>
      <c r="K711" s="22">
        <f t="shared" si="71"/>
        <v>18</v>
      </c>
      <c r="L711" s="22">
        <f t="shared" si="71"/>
        <v>18</v>
      </c>
      <c r="M711" s="22">
        <f t="shared" si="71"/>
        <v>18</v>
      </c>
      <c r="N711" s="22">
        <f t="shared" si="71"/>
        <v>18</v>
      </c>
      <c r="O711" s="22">
        <f t="shared" si="71"/>
        <v>18</v>
      </c>
      <c r="P711" s="22">
        <f t="shared" si="71"/>
        <v>18</v>
      </c>
      <c r="Q711" s="22">
        <f t="shared" si="71"/>
        <v>18</v>
      </c>
      <c r="R711" s="42">
        <f>SUM(Table1[[#This Row],[Oct]:[September]])</f>
        <v>216</v>
      </c>
      <c r="S711" s="38">
        <f t="shared" si="72"/>
        <v>215.06173050883595</v>
      </c>
      <c r="T711" s="37">
        <f>Table1[[#This Row],[Annual Demand]]/365</f>
        <v>0.59178082191780823</v>
      </c>
      <c r="U711" s="37">
        <f>Table1[[#This Row],[Daily Demand]]*Table1[[#This Row],[Lead Time (days)]]</f>
        <v>3.5506849315068494</v>
      </c>
      <c r="V711" s="37">
        <f>T711*AB711*SQRT(Table1[[#This Row],[Lead Time (days)]])</f>
        <v>0.36239026331586743</v>
      </c>
      <c r="W711" s="37">
        <f t="shared" si="73"/>
        <v>0.8</v>
      </c>
      <c r="X711" s="37">
        <f>Table1[[#This Row],[Demand during Lead Time]]+NORMSINV(W711)*V711</f>
        <v>3.8556802719535632</v>
      </c>
      <c r="Y711" s="43">
        <f t="shared" si="74"/>
        <v>25.667801823360833</v>
      </c>
      <c r="Z711" s="27">
        <v>0.8</v>
      </c>
      <c r="AA711" s="22">
        <v>1</v>
      </c>
      <c r="AB711" s="22">
        <v>0.25</v>
      </c>
      <c r="AC711" s="22">
        <v>6</v>
      </c>
    </row>
    <row r="712" spans="1:29" x14ac:dyDescent="0.2">
      <c r="A712" s="25">
        <v>84269.572768459402</v>
      </c>
      <c r="B712" s="26">
        <v>9.0368799999999982</v>
      </c>
      <c r="C712" s="26">
        <v>56.803058034370608</v>
      </c>
      <c r="D712" s="26">
        <f>C712/Table1[[#This Row],[Std. Price ($)]]</f>
        <v>6.2856935174939377</v>
      </c>
      <c r="E712" s="22">
        <v>18</v>
      </c>
      <c r="F712" s="22">
        <f t="shared" si="75"/>
        <v>32.4</v>
      </c>
      <c r="G712" s="22">
        <f t="shared" si="75"/>
        <v>32.4</v>
      </c>
      <c r="H712" s="22">
        <f t="shared" si="75"/>
        <v>32.4</v>
      </c>
      <c r="I712" s="22">
        <f t="shared" si="75"/>
        <v>32.4</v>
      </c>
      <c r="J712" s="22">
        <f t="shared" si="75"/>
        <v>32.4</v>
      </c>
      <c r="K712" s="22">
        <f t="shared" si="75"/>
        <v>32.4</v>
      </c>
      <c r="L712" s="22">
        <f t="shared" si="75"/>
        <v>32.4</v>
      </c>
      <c r="M712" s="22">
        <f t="shared" si="75"/>
        <v>32.4</v>
      </c>
      <c r="N712" s="22">
        <f t="shared" si="75"/>
        <v>32.4</v>
      </c>
      <c r="O712" s="22">
        <f t="shared" si="75"/>
        <v>32.4</v>
      </c>
      <c r="P712" s="22">
        <f t="shared" si="75"/>
        <v>32.4</v>
      </c>
      <c r="Q712" s="22">
        <f t="shared" si="75"/>
        <v>32.4</v>
      </c>
      <c r="R712" s="42">
        <f>SUM(Table1[[#This Row],[Oct]:[September]])</f>
        <v>388.7999999999999</v>
      </c>
      <c r="S712" s="38">
        <f t="shared" si="72"/>
        <v>382.51430648250596</v>
      </c>
      <c r="T712" s="37">
        <f>Table1[[#This Row],[Annual Demand]]/365</f>
        <v>1.0652054794520545</v>
      </c>
      <c r="U712" s="37">
        <f>Table1[[#This Row],[Daily Demand]]*Table1[[#This Row],[Lead Time (days)]]</f>
        <v>6.3912328767123263</v>
      </c>
      <c r="V712" s="37">
        <f>T712*AB712*SQRT(Table1[[#This Row],[Lead Time (days)]])</f>
        <v>3.6007096563064573</v>
      </c>
      <c r="W712" s="37">
        <f t="shared" si="73"/>
        <v>0.8</v>
      </c>
      <c r="X712" s="37">
        <f>Table1[[#This Row],[Demand during Lead Time]]+NORMSINV(W712)*V712</f>
        <v>9.4216665793908732</v>
      </c>
      <c r="Y712" s="43">
        <f t="shared" si="74"/>
        <v>85.142470277965771</v>
      </c>
      <c r="Z712" s="27">
        <v>0.8</v>
      </c>
      <c r="AA712" s="22">
        <v>0.75</v>
      </c>
      <c r="AB712" s="22">
        <v>1.38</v>
      </c>
      <c r="AC712" s="22">
        <v>6</v>
      </c>
    </row>
    <row r="713" spans="1:29" x14ac:dyDescent="0.2">
      <c r="A713" s="25">
        <v>5146.4113266916356</v>
      </c>
      <c r="B713" s="26">
        <v>8.427999999999999</v>
      </c>
      <c r="C713" s="26">
        <v>160.42346495999999</v>
      </c>
      <c r="D713" s="26">
        <f>C713/Table1[[#This Row],[Std. Price ($)]]</f>
        <v>19.034582933080209</v>
      </c>
      <c r="E713" s="22">
        <v>18</v>
      </c>
      <c r="F713" s="22">
        <f t="shared" si="75"/>
        <v>5.4</v>
      </c>
      <c r="G713" s="22">
        <f t="shared" si="75"/>
        <v>5.4</v>
      </c>
      <c r="H713" s="22">
        <f t="shared" si="75"/>
        <v>5.4</v>
      </c>
      <c r="I713" s="22">
        <f t="shared" si="75"/>
        <v>5.4</v>
      </c>
      <c r="J713" s="22">
        <f t="shared" si="75"/>
        <v>5.4</v>
      </c>
      <c r="K713" s="22">
        <f t="shared" si="75"/>
        <v>5.4</v>
      </c>
      <c r="L713" s="22">
        <f t="shared" si="75"/>
        <v>5.4</v>
      </c>
      <c r="M713" s="22">
        <f t="shared" si="75"/>
        <v>5.4</v>
      </c>
      <c r="N713" s="22">
        <f t="shared" si="75"/>
        <v>5.4</v>
      </c>
      <c r="O713" s="22">
        <f t="shared" si="75"/>
        <v>5.4</v>
      </c>
      <c r="P713" s="22">
        <f t="shared" si="75"/>
        <v>5.4</v>
      </c>
      <c r="Q713" s="22">
        <f t="shared" si="75"/>
        <v>5.4</v>
      </c>
      <c r="R713" s="42">
        <f>SUM(Table1[[#This Row],[Oct]:[September]])</f>
        <v>64.8</v>
      </c>
      <c r="S713" s="38">
        <f t="shared" si="72"/>
        <v>45.765417066919788</v>
      </c>
      <c r="T713" s="37">
        <f>Table1[[#This Row],[Annual Demand]]/365</f>
        <v>0.17753424657534245</v>
      </c>
      <c r="U713" s="37">
        <f>Table1[[#This Row],[Daily Demand]]*Table1[[#This Row],[Lead Time (days)]]</f>
        <v>2.8405479452054792</v>
      </c>
      <c r="V713" s="37">
        <f>T713*AB713*SQRT(Table1[[#This Row],[Lead Time (days)]])</f>
        <v>1.1362191780821917</v>
      </c>
      <c r="W713" s="37">
        <f t="shared" si="73"/>
        <v>0.95</v>
      </c>
      <c r="X713" s="37">
        <f>Table1[[#This Row],[Demand during Lead Time]]+NORMSINV(W713)*V713</f>
        <v>4.709462181285792</v>
      </c>
      <c r="Y713" s="43">
        <f t="shared" si="74"/>
        <v>39.691347263876651</v>
      </c>
      <c r="Z713" s="27">
        <v>-0.7</v>
      </c>
      <c r="AA713" s="22">
        <v>1</v>
      </c>
      <c r="AB713" s="22">
        <v>1.6</v>
      </c>
      <c r="AC713" s="22">
        <v>16</v>
      </c>
    </row>
    <row r="714" spans="1:29" x14ac:dyDescent="0.2">
      <c r="A714" s="25">
        <v>31118.553383577007</v>
      </c>
      <c r="B714" s="26">
        <v>5.4112962999999992</v>
      </c>
      <c r="C714" s="26">
        <v>32.074826780865003</v>
      </c>
      <c r="D714" s="26">
        <f>C714/Table1[[#This Row],[Std. Price ($)]]</f>
        <v>5.9273832003738196</v>
      </c>
      <c r="E714" s="22">
        <v>58</v>
      </c>
      <c r="F714" s="22">
        <f t="shared" si="75"/>
        <v>34.799999999999997</v>
      </c>
      <c r="G714" s="22">
        <f t="shared" si="75"/>
        <v>34.799999999999997</v>
      </c>
      <c r="H714" s="22">
        <f t="shared" si="75"/>
        <v>34.799999999999997</v>
      </c>
      <c r="I714" s="22">
        <f t="shared" si="75"/>
        <v>34.799999999999997</v>
      </c>
      <c r="J714" s="22">
        <f t="shared" si="75"/>
        <v>34.799999999999997</v>
      </c>
      <c r="K714" s="22">
        <f t="shared" si="75"/>
        <v>34.799999999999997</v>
      </c>
      <c r="L714" s="22">
        <f t="shared" si="75"/>
        <v>34.799999999999997</v>
      </c>
      <c r="M714" s="22">
        <f t="shared" si="75"/>
        <v>34.799999999999997</v>
      </c>
      <c r="N714" s="22">
        <f t="shared" si="75"/>
        <v>34.799999999999997</v>
      </c>
      <c r="O714" s="22">
        <f t="shared" si="75"/>
        <v>34.799999999999997</v>
      </c>
      <c r="P714" s="22">
        <f t="shared" si="75"/>
        <v>34.799999999999997</v>
      </c>
      <c r="Q714" s="22">
        <f t="shared" si="75"/>
        <v>34.799999999999997</v>
      </c>
      <c r="R714" s="42">
        <f>SUM(Table1[[#This Row],[Oct]:[September]])</f>
        <v>417.60000000000008</v>
      </c>
      <c r="S714" s="38">
        <f t="shared" si="72"/>
        <v>411.67261679962627</v>
      </c>
      <c r="T714" s="37">
        <f>Table1[[#This Row],[Annual Demand]]/365</f>
        <v>1.1441095890410962</v>
      </c>
      <c r="U714" s="37">
        <f>Table1[[#This Row],[Daily Demand]]*Table1[[#This Row],[Lead Time (days)]]</f>
        <v>6.864657534246577</v>
      </c>
      <c r="V714" s="37">
        <f>T714*AB714*SQRT(Table1[[#This Row],[Lead Time (days)]])</f>
        <v>0.7006211757440105</v>
      </c>
      <c r="W714" s="37">
        <f t="shared" si="73"/>
        <v>0.8</v>
      </c>
      <c r="X714" s="37">
        <f>Table1[[#This Row],[Demand during Lead Time]]+NORMSINV(W714)*V714</f>
        <v>7.4543151924435573</v>
      </c>
      <c r="Y714" s="43">
        <f t="shared" si="74"/>
        <v>40.337508219903604</v>
      </c>
      <c r="Z714" s="27">
        <v>-0.4</v>
      </c>
      <c r="AA714" s="22">
        <v>1</v>
      </c>
      <c r="AB714" s="22">
        <v>0.25</v>
      </c>
      <c r="AC714" s="22">
        <v>6</v>
      </c>
    </row>
    <row r="715" spans="1:29" x14ac:dyDescent="0.2">
      <c r="A715" s="25">
        <v>37528.558240653118</v>
      </c>
      <c r="B715" s="26">
        <v>14.920018739999998</v>
      </c>
      <c r="C715" s="26">
        <v>524.62514915816337</v>
      </c>
      <c r="D715" s="26">
        <f>C715/Table1[[#This Row],[Std. Price ($)]]</f>
        <v>35.162499344029875</v>
      </c>
      <c r="E715" s="22">
        <v>26</v>
      </c>
      <c r="F715" s="22">
        <f t="shared" si="75"/>
        <v>31.2</v>
      </c>
      <c r="G715" s="22">
        <f t="shared" si="75"/>
        <v>31.2</v>
      </c>
      <c r="H715" s="22">
        <f t="shared" si="75"/>
        <v>31.2</v>
      </c>
      <c r="I715" s="22">
        <f t="shared" si="75"/>
        <v>31.2</v>
      </c>
      <c r="J715" s="22">
        <f t="shared" si="75"/>
        <v>31.2</v>
      </c>
      <c r="K715" s="22">
        <f t="shared" si="75"/>
        <v>31.2</v>
      </c>
      <c r="L715" s="22">
        <f t="shared" si="75"/>
        <v>31.2</v>
      </c>
      <c r="M715" s="22">
        <f t="shared" si="75"/>
        <v>31.2</v>
      </c>
      <c r="N715" s="22">
        <f t="shared" si="75"/>
        <v>31.2</v>
      </c>
      <c r="O715" s="22">
        <f t="shared" si="75"/>
        <v>31.2</v>
      </c>
      <c r="P715" s="22">
        <f t="shared" si="75"/>
        <v>31.2</v>
      </c>
      <c r="Q715" s="22">
        <f t="shared" si="75"/>
        <v>31.2</v>
      </c>
      <c r="R715" s="42">
        <f>SUM(Table1[[#This Row],[Oct]:[September]])</f>
        <v>374.39999999999992</v>
      </c>
      <c r="S715" s="38">
        <f t="shared" si="72"/>
        <v>339.23750065597005</v>
      </c>
      <c r="T715" s="37">
        <f>Table1[[#This Row],[Annual Demand]]/365</f>
        <v>1.0257534246575339</v>
      </c>
      <c r="U715" s="37">
        <f>Table1[[#This Row],[Daily Demand]]*Table1[[#This Row],[Lead Time (days)]]</f>
        <v>28.72109589041095</v>
      </c>
      <c r="V715" s="37">
        <f>T715*AB715*SQRT(Table1[[#This Row],[Lead Time (days)]])</f>
        <v>6.4590545541176612</v>
      </c>
      <c r="W715" s="37">
        <f t="shared" si="73"/>
        <v>0.8</v>
      </c>
      <c r="X715" s="37">
        <f>Table1[[#This Row],[Demand during Lead Time]]+NORMSINV(W715)*V715</f>
        <v>34.157173351962207</v>
      </c>
      <c r="Y715" s="43">
        <f t="shared" si="74"/>
        <v>509.62566651670465</v>
      </c>
      <c r="Z715" s="27">
        <v>0.2</v>
      </c>
      <c r="AA715" s="22">
        <v>1</v>
      </c>
      <c r="AB715" s="22">
        <v>1.19</v>
      </c>
      <c r="AC715" s="22">
        <v>28</v>
      </c>
    </row>
    <row r="716" spans="1:29" x14ac:dyDescent="0.2">
      <c r="A716" s="25">
        <v>47743.741848112644</v>
      </c>
      <c r="B716" s="26">
        <v>26.272999999999996</v>
      </c>
      <c r="C716" s="26">
        <v>1003.2216701173332</v>
      </c>
      <c r="D716" s="26">
        <f>C716/Table1[[#This Row],[Std. Price ($)]]</f>
        <v>38.184511480125352</v>
      </c>
      <c r="E716" s="22">
        <v>34</v>
      </c>
      <c r="F716" s="22">
        <f t="shared" si="75"/>
        <v>27.2</v>
      </c>
      <c r="G716" s="22">
        <f t="shared" si="75"/>
        <v>27.2</v>
      </c>
      <c r="H716" s="22">
        <f t="shared" si="75"/>
        <v>27.2</v>
      </c>
      <c r="I716" s="22">
        <f t="shared" si="75"/>
        <v>27.2</v>
      </c>
      <c r="J716" s="22">
        <f t="shared" si="75"/>
        <v>27.2</v>
      </c>
      <c r="K716" s="22">
        <f t="shared" si="75"/>
        <v>27.2</v>
      </c>
      <c r="L716" s="22">
        <f t="shared" si="75"/>
        <v>27.2</v>
      </c>
      <c r="M716" s="22">
        <f t="shared" si="75"/>
        <v>27.2</v>
      </c>
      <c r="N716" s="22">
        <f t="shared" si="75"/>
        <v>27.2</v>
      </c>
      <c r="O716" s="22">
        <f t="shared" si="75"/>
        <v>27.2</v>
      </c>
      <c r="P716" s="22">
        <f t="shared" si="75"/>
        <v>27.2</v>
      </c>
      <c r="Q716" s="22">
        <f t="shared" si="75"/>
        <v>27.2</v>
      </c>
      <c r="R716" s="42">
        <f>SUM(Table1[[#This Row],[Oct]:[September]])</f>
        <v>326.39999999999992</v>
      </c>
      <c r="S716" s="38">
        <f t="shared" si="72"/>
        <v>288.21548851987455</v>
      </c>
      <c r="T716" s="37">
        <f>Table1[[#This Row],[Annual Demand]]/365</f>
        <v>0.89424657534246554</v>
      </c>
      <c r="U716" s="37">
        <f>Table1[[#This Row],[Daily Demand]]*Table1[[#This Row],[Lead Time (days)]]</f>
        <v>14.307945205479449</v>
      </c>
      <c r="V716" s="37">
        <f>T716*AB716*SQRT(Table1[[#This Row],[Lead Time (days)]])</f>
        <v>5.4012493150684922</v>
      </c>
      <c r="W716" s="37">
        <f t="shared" si="73"/>
        <v>0.95</v>
      </c>
      <c r="X716" s="37">
        <f>Table1[[#This Row],[Demand during Lead Time]]+NORMSINV(W716)*V716</f>
        <v>23.192209731439007</v>
      </c>
      <c r="Y716" s="43">
        <f t="shared" si="74"/>
        <v>609.32892627409694</v>
      </c>
      <c r="Z716" s="27">
        <v>-0.2</v>
      </c>
      <c r="AA716" s="22">
        <v>1</v>
      </c>
      <c r="AB716" s="22">
        <v>1.51</v>
      </c>
      <c r="AC716" s="22">
        <v>16</v>
      </c>
    </row>
    <row r="717" spans="1:29" x14ac:dyDescent="0.2">
      <c r="A717" s="25">
        <v>64810.322980241472</v>
      </c>
      <c r="B717" s="26">
        <v>79.711676129999987</v>
      </c>
      <c r="C717" s="26">
        <v>3644.8899664993664</v>
      </c>
      <c r="D717" s="26">
        <f>C717/Table1[[#This Row],[Std. Price ($)]]</f>
        <v>45.725923019796966</v>
      </c>
      <c r="E717" s="22">
        <v>34</v>
      </c>
      <c r="F717" s="22">
        <f t="shared" si="75"/>
        <v>74.8</v>
      </c>
      <c r="G717" s="22">
        <f t="shared" si="75"/>
        <v>74.8</v>
      </c>
      <c r="H717" s="22">
        <f t="shared" si="75"/>
        <v>74.8</v>
      </c>
      <c r="I717" s="22">
        <f t="shared" si="75"/>
        <v>74.8</v>
      </c>
      <c r="J717" s="22">
        <f t="shared" si="75"/>
        <v>74.8</v>
      </c>
      <c r="K717" s="22">
        <f t="shared" si="75"/>
        <v>74.8</v>
      </c>
      <c r="L717" s="22">
        <f t="shared" si="75"/>
        <v>74.8</v>
      </c>
      <c r="M717" s="22">
        <f t="shared" si="75"/>
        <v>74.8</v>
      </c>
      <c r="N717" s="22">
        <f t="shared" si="75"/>
        <v>74.8</v>
      </c>
      <c r="O717" s="22">
        <f t="shared" si="75"/>
        <v>74.8</v>
      </c>
      <c r="P717" s="22">
        <f t="shared" si="75"/>
        <v>74.8</v>
      </c>
      <c r="Q717" s="22">
        <f t="shared" si="75"/>
        <v>74.8</v>
      </c>
      <c r="R717" s="42">
        <f>SUM(Table1[[#This Row],[Oct]:[September]])</f>
        <v>897.5999999999998</v>
      </c>
      <c r="S717" s="38">
        <f t="shared" si="72"/>
        <v>851.87407698020286</v>
      </c>
      <c r="T717" s="37">
        <f>Table1[[#This Row],[Annual Demand]]/365</f>
        <v>2.4591780821917801</v>
      </c>
      <c r="U717" s="37">
        <f>Table1[[#This Row],[Daily Demand]]*Table1[[#This Row],[Lead Time (days)]]</f>
        <v>88.530410958904085</v>
      </c>
      <c r="V717" s="37">
        <f>T717*AB717*SQRT(Table1[[#This Row],[Lead Time (days)]])</f>
        <v>14.017315068493147</v>
      </c>
      <c r="W717" s="37">
        <f t="shared" si="73"/>
        <v>0.8</v>
      </c>
      <c r="X717" s="37">
        <f>Table1[[#This Row],[Demand during Lead Time]]+NORMSINV(W717)*V717</f>
        <v>100.32768095822949</v>
      </c>
      <c r="Y717" s="43">
        <f t="shared" si="74"/>
        <v>7997.2876114163564</v>
      </c>
      <c r="Z717" s="27">
        <v>1.2</v>
      </c>
      <c r="AA717" s="22">
        <v>0.85</v>
      </c>
      <c r="AB717" s="22">
        <v>0.95</v>
      </c>
      <c r="AC717" s="22">
        <v>36</v>
      </c>
    </row>
    <row r="718" spans="1:29" x14ac:dyDescent="0.2">
      <c r="A718" s="25">
        <v>2080.1253685462484</v>
      </c>
      <c r="B718" s="26">
        <v>9.7244843999999997</v>
      </c>
      <c r="C718" s="26">
        <v>144.45080925143046</v>
      </c>
      <c r="D718" s="26">
        <f>C718/Table1[[#This Row],[Std. Price ($)]]</f>
        <v>14.854341197917954</v>
      </c>
      <c r="E718" s="22">
        <v>42</v>
      </c>
      <c r="F718" s="22">
        <f t="shared" si="75"/>
        <v>92.4</v>
      </c>
      <c r="G718" s="22">
        <f t="shared" si="75"/>
        <v>92.4</v>
      </c>
      <c r="H718" s="22">
        <f t="shared" si="75"/>
        <v>92.4</v>
      </c>
      <c r="I718" s="22">
        <f t="shared" si="75"/>
        <v>92.4</v>
      </c>
      <c r="J718" s="22">
        <f t="shared" si="75"/>
        <v>92.4</v>
      </c>
      <c r="K718" s="22">
        <f t="shared" si="75"/>
        <v>92.4</v>
      </c>
      <c r="L718" s="22">
        <f t="shared" si="75"/>
        <v>92.4</v>
      </c>
      <c r="M718" s="22">
        <f t="shared" si="75"/>
        <v>92.4</v>
      </c>
      <c r="N718" s="22">
        <f t="shared" si="75"/>
        <v>92.4</v>
      </c>
      <c r="O718" s="22">
        <f t="shared" si="75"/>
        <v>92.4</v>
      </c>
      <c r="P718" s="22">
        <f t="shared" si="75"/>
        <v>92.4</v>
      </c>
      <c r="Q718" s="22">
        <f t="shared" si="75"/>
        <v>92.4</v>
      </c>
      <c r="R718" s="42">
        <f>SUM(Table1[[#This Row],[Oct]:[September]])</f>
        <v>1108.8</v>
      </c>
      <c r="S718" s="38">
        <f t="shared" si="72"/>
        <v>1093.9456588020821</v>
      </c>
      <c r="T718" s="37">
        <f>Table1[[#This Row],[Annual Demand]]/365</f>
        <v>3.037808219178082</v>
      </c>
      <c r="U718" s="37">
        <f>Table1[[#This Row],[Daily Demand]]*Table1[[#This Row],[Lead Time (days)]]</f>
        <v>18.226849315068492</v>
      </c>
      <c r="V718" s="37">
        <f>T718*AB718*SQRT(Table1[[#This Row],[Lead Time (days)]])</f>
        <v>10.566333704255184</v>
      </c>
      <c r="W718" s="37">
        <f t="shared" si="73"/>
        <v>0.8</v>
      </c>
      <c r="X718" s="37">
        <f>Table1[[#This Row],[Demand during Lead Time]]+NORMSINV(W718)*V718</f>
        <v>27.119700121586806</v>
      </c>
      <c r="Y718" s="43">
        <f t="shared" si="74"/>
        <v>263.72510076504898</v>
      </c>
      <c r="Z718" s="27">
        <v>1.2</v>
      </c>
      <c r="AA718" s="22">
        <v>0.83</v>
      </c>
      <c r="AB718" s="22">
        <v>1.42</v>
      </c>
      <c r="AC718" s="22">
        <v>6</v>
      </c>
    </row>
    <row r="719" spans="1:29" x14ac:dyDescent="0.2">
      <c r="A719" s="25">
        <v>91056.893560097524</v>
      </c>
      <c r="B719" s="26">
        <v>10.913157909999999</v>
      </c>
      <c r="C719" s="26">
        <v>448.82021052878724</v>
      </c>
      <c r="D719" s="26">
        <f>C719/Table1[[#This Row],[Std. Price ($)]]</f>
        <v>41.126520318882406</v>
      </c>
      <c r="E719" s="22">
        <v>26</v>
      </c>
      <c r="F719" s="22">
        <f t="shared" si="75"/>
        <v>46.8</v>
      </c>
      <c r="G719" s="22">
        <f t="shared" si="75"/>
        <v>46.8</v>
      </c>
      <c r="H719" s="22">
        <f t="shared" si="75"/>
        <v>46.8</v>
      </c>
      <c r="I719" s="22">
        <f t="shared" si="75"/>
        <v>46.8</v>
      </c>
      <c r="J719" s="22">
        <f t="shared" si="75"/>
        <v>46.8</v>
      </c>
      <c r="K719" s="22">
        <f t="shared" si="75"/>
        <v>46.8</v>
      </c>
      <c r="L719" s="22">
        <f t="shared" si="75"/>
        <v>46.8</v>
      </c>
      <c r="M719" s="22">
        <f t="shared" si="75"/>
        <v>46.8</v>
      </c>
      <c r="N719" s="22">
        <f t="shared" si="75"/>
        <v>46.8</v>
      </c>
      <c r="O719" s="22">
        <f t="shared" si="75"/>
        <v>46.8</v>
      </c>
      <c r="P719" s="22">
        <f t="shared" si="75"/>
        <v>46.8</v>
      </c>
      <c r="Q719" s="22">
        <f t="shared" si="75"/>
        <v>46.8</v>
      </c>
      <c r="R719" s="42">
        <f>SUM(Table1[[#This Row],[Oct]:[September]])</f>
        <v>561.6</v>
      </c>
      <c r="S719" s="38">
        <f t="shared" si="72"/>
        <v>520.47347968111762</v>
      </c>
      <c r="T719" s="37">
        <f>Table1[[#This Row],[Annual Demand]]/365</f>
        <v>1.5386301369863014</v>
      </c>
      <c r="U719" s="37">
        <f>Table1[[#This Row],[Daily Demand]]*Table1[[#This Row],[Lead Time (days)]]</f>
        <v>33.849863013698631</v>
      </c>
      <c r="V719" s="37">
        <f>T719*AB719*SQRT(Table1[[#This Row],[Lead Time (days)]])</f>
        <v>12.845930776646499</v>
      </c>
      <c r="W719" s="37">
        <f t="shared" si="73"/>
        <v>0.95</v>
      </c>
      <c r="X719" s="37">
        <f>Table1[[#This Row],[Demand during Lead Time]]+NORMSINV(W719)*V719</f>
        <v>54.979538843233158</v>
      </c>
      <c r="Y719" s="43">
        <f t="shared" si="74"/>
        <v>600.00038921518217</v>
      </c>
      <c r="Z719" s="27">
        <v>0.8</v>
      </c>
      <c r="AA719" s="22">
        <v>1</v>
      </c>
      <c r="AB719" s="22">
        <v>1.78</v>
      </c>
      <c r="AC719" s="22">
        <v>22</v>
      </c>
    </row>
    <row r="720" spans="1:29" x14ac:dyDescent="0.2">
      <c r="A720" s="25">
        <v>24189.224832076183</v>
      </c>
      <c r="B720" s="26">
        <v>32.79786644</v>
      </c>
      <c r="C720" s="26">
        <v>132.85112079545112</v>
      </c>
      <c r="D720" s="26">
        <f>C720/Table1[[#This Row],[Std. Price ($)]]</f>
        <v>4.0506025304568904</v>
      </c>
      <c r="E720" s="22">
        <v>26</v>
      </c>
      <c r="F720" s="22">
        <f t="shared" si="75"/>
        <v>65</v>
      </c>
      <c r="G720" s="22">
        <f t="shared" si="75"/>
        <v>65</v>
      </c>
      <c r="H720" s="22">
        <f t="shared" si="75"/>
        <v>65</v>
      </c>
      <c r="I720" s="22">
        <f t="shared" si="75"/>
        <v>65</v>
      </c>
      <c r="J720" s="22">
        <f t="shared" si="75"/>
        <v>65</v>
      </c>
      <c r="K720" s="22">
        <f t="shared" si="75"/>
        <v>65</v>
      </c>
      <c r="L720" s="22">
        <f t="shared" si="75"/>
        <v>65</v>
      </c>
      <c r="M720" s="22">
        <f t="shared" si="75"/>
        <v>65</v>
      </c>
      <c r="N720" s="22">
        <f t="shared" si="75"/>
        <v>65</v>
      </c>
      <c r="O720" s="22">
        <f t="shared" si="75"/>
        <v>65</v>
      </c>
      <c r="P720" s="22">
        <f t="shared" si="75"/>
        <v>65</v>
      </c>
      <c r="Q720" s="22">
        <f t="shared" si="75"/>
        <v>65</v>
      </c>
      <c r="R720" s="42">
        <f>SUM(Table1[[#This Row],[Oct]:[September]])</f>
        <v>780</v>
      </c>
      <c r="S720" s="38">
        <f t="shared" si="72"/>
        <v>775.9493974695431</v>
      </c>
      <c r="T720" s="37">
        <f>Table1[[#This Row],[Annual Demand]]/365</f>
        <v>2.1369863013698631</v>
      </c>
      <c r="U720" s="37">
        <f>Table1[[#This Row],[Daily Demand]]*Table1[[#This Row],[Lead Time (days)]]</f>
        <v>10.684931506849315</v>
      </c>
      <c r="V720" s="37">
        <f>T720*AB720*SQRT(Table1[[#This Row],[Lead Time (days)]])</f>
        <v>3.5360505112681611</v>
      </c>
      <c r="W720" s="37">
        <f t="shared" si="73"/>
        <v>0.8</v>
      </c>
      <c r="X720" s="37">
        <f>Table1[[#This Row],[Demand during Lead Time]]+NORMSINV(W720)*V720</f>
        <v>13.660946700118961</v>
      </c>
      <c r="Y720" s="43">
        <f t="shared" si="74"/>
        <v>448.04990531446043</v>
      </c>
      <c r="Z720" s="27">
        <v>1.5</v>
      </c>
      <c r="AA720" s="22">
        <v>0.75</v>
      </c>
      <c r="AB720" s="22">
        <v>0.74</v>
      </c>
      <c r="AC720" s="22">
        <v>5</v>
      </c>
    </row>
    <row r="721" spans="1:29" x14ac:dyDescent="0.2">
      <c r="A721" s="25">
        <v>93217.399090982857</v>
      </c>
      <c r="B721" s="26">
        <v>104.39967075999999</v>
      </c>
      <c r="C721" s="26">
        <v>7635.4210659382443</v>
      </c>
      <c r="D721" s="26">
        <f>C721/Table1[[#This Row],[Std. Price ($)]]</f>
        <v>73.136447752704058</v>
      </c>
      <c r="E721" s="22">
        <v>58</v>
      </c>
      <c r="F721" s="22">
        <f t="shared" si="75"/>
        <v>69.599999999999994</v>
      </c>
      <c r="G721" s="22">
        <f t="shared" si="75"/>
        <v>69.599999999999994</v>
      </c>
      <c r="H721" s="22">
        <f t="shared" si="75"/>
        <v>69.599999999999994</v>
      </c>
      <c r="I721" s="22">
        <f t="shared" si="75"/>
        <v>69.599999999999994</v>
      </c>
      <c r="J721" s="22">
        <f t="shared" si="75"/>
        <v>69.599999999999994</v>
      </c>
      <c r="K721" s="22">
        <f t="shared" si="75"/>
        <v>69.599999999999994</v>
      </c>
      <c r="L721" s="22">
        <f t="shared" si="75"/>
        <v>69.599999999999994</v>
      </c>
      <c r="M721" s="22">
        <f t="shared" si="75"/>
        <v>69.599999999999994</v>
      </c>
      <c r="N721" s="22">
        <f t="shared" si="75"/>
        <v>69.599999999999994</v>
      </c>
      <c r="O721" s="22">
        <f t="shared" si="75"/>
        <v>69.599999999999994</v>
      </c>
      <c r="P721" s="22">
        <f t="shared" si="75"/>
        <v>69.599999999999994</v>
      </c>
      <c r="Q721" s="22">
        <f t="shared" si="75"/>
        <v>69.599999999999994</v>
      </c>
      <c r="R721" s="42">
        <f>SUM(Table1[[#This Row],[Oct]:[September]])</f>
        <v>835.20000000000016</v>
      </c>
      <c r="S721" s="38">
        <f t="shared" si="72"/>
        <v>762.06355224729612</v>
      </c>
      <c r="T721" s="37">
        <f>Table1[[#This Row],[Annual Demand]]/365</f>
        <v>2.2882191780821923</v>
      </c>
      <c r="U721" s="37">
        <f>Table1[[#This Row],[Daily Demand]]*Table1[[#This Row],[Lead Time (days)]]</f>
        <v>75.511232876712342</v>
      </c>
      <c r="V721" s="37">
        <f>T721*AB721*SQRT(Table1[[#This Row],[Lead Time (days)]])</f>
        <v>12.619025680802794</v>
      </c>
      <c r="W721" s="37">
        <f t="shared" si="73"/>
        <v>0.8</v>
      </c>
      <c r="X721" s="37">
        <f>Table1[[#This Row],[Demand during Lead Time]]+NORMSINV(W721)*V721</f>
        <v>86.131672836677879</v>
      </c>
      <c r="Y721" s="43">
        <f t="shared" si="74"/>
        <v>8992.1182861572051</v>
      </c>
      <c r="Z721" s="27">
        <v>0.2</v>
      </c>
      <c r="AA721" s="22">
        <v>0.77</v>
      </c>
      <c r="AB721" s="22">
        <v>0.96</v>
      </c>
      <c r="AC721" s="22">
        <v>33</v>
      </c>
    </row>
    <row r="722" spans="1:29" x14ac:dyDescent="0.2">
      <c r="A722" s="25">
        <v>415.61404035994622</v>
      </c>
      <c r="B722" s="26">
        <v>102.99364858999999</v>
      </c>
      <c r="C722" s="26">
        <v>2896.3017456804037</v>
      </c>
      <c r="D722" s="26">
        <f>C722/Table1[[#This Row],[Std. Price ($)]]</f>
        <v>28.121168492729904</v>
      </c>
      <c r="E722" s="22">
        <v>34</v>
      </c>
      <c r="F722" s="22">
        <f t="shared" si="75"/>
        <v>51</v>
      </c>
      <c r="G722" s="22">
        <f t="shared" si="75"/>
        <v>51</v>
      </c>
      <c r="H722" s="22">
        <f t="shared" si="75"/>
        <v>51</v>
      </c>
      <c r="I722" s="22">
        <f t="shared" si="75"/>
        <v>51</v>
      </c>
      <c r="J722" s="22">
        <f t="shared" si="75"/>
        <v>51</v>
      </c>
      <c r="K722" s="22">
        <f t="shared" si="75"/>
        <v>51</v>
      </c>
      <c r="L722" s="22">
        <f t="shared" si="75"/>
        <v>51</v>
      </c>
      <c r="M722" s="22">
        <f t="shared" si="75"/>
        <v>51</v>
      </c>
      <c r="N722" s="22">
        <f t="shared" si="75"/>
        <v>51</v>
      </c>
      <c r="O722" s="22">
        <f t="shared" si="75"/>
        <v>51</v>
      </c>
      <c r="P722" s="22">
        <f t="shared" si="75"/>
        <v>51</v>
      </c>
      <c r="Q722" s="22">
        <f t="shared" si="75"/>
        <v>51</v>
      </c>
      <c r="R722" s="42">
        <f>SUM(Table1[[#This Row],[Oct]:[September]])</f>
        <v>612</v>
      </c>
      <c r="S722" s="38">
        <f t="shared" si="72"/>
        <v>583.87883150727009</v>
      </c>
      <c r="T722" s="37">
        <f>Table1[[#This Row],[Annual Demand]]/365</f>
        <v>1.6767123287671233</v>
      </c>
      <c r="U722" s="37">
        <f>Table1[[#This Row],[Daily Demand]]*Table1[[#This Row],[Lead Time (days)]]</f>
        <v>43.594520547945208</v>
      </c>
      <c r="V722" s="37">
        <f>T722*AB722*SQRT(Table1[[#This Row],[Lead Time (days)]])</f>
        <v>7.0106628841134331</v>
      </c>
      <c r="W722" s="37">
        <f t="shared" si="73"/>
        <v>0.8</v>
      </c>
      <c r="X722" s="37">
        <f>Table1[[#This Row],[Demand during Lead Time]]+NORMSINV(W722)*V722</f>
        <v>49.494843292636602</v>
      </c>
      <c r="Y722" s="43">
        <f t="shared" si="74"/>
        <v>5097.6544970989326</v>
      </c>
      <c r="Z722" s="27">
        <v>0.5</v>
      </c>
      <c r="AA722" s="22">
        <v>1</v>
      </c>
      <c r="AB722" s="22">
        <v>0.82</v>
      </c>
      <c r="AC722" s="22">
        <v>26</v>
      </c>
    </row>
    <row r="723" spans="1:29" x14ac:dyDescent="0.2">
      <c r="A723" s="25">
        <v>39377.98910582532</v>
      </c>
      <c r="B723" s="26">
        <v>13.76687828</v>
      </c>
      <c r="C723" s="26">
        <v>504.86877409288314</v>
      </c>
      <c r="D723" s="26">
        <f>C723/Table1[[#This Row],[Std. Price ($)]]</f>
        <v>36.672712856504106</v>
      </c>
      <c r="E723" s="22">
        <v>42</v>
      </c>
      <c r="F723" s="22">
        <f t="shared" si="75"/>
        <v>92.4</v>
      </c>
      <c r="G723" s="22">
        <f t="shared" si="75"/>
        <v>92.4</v>
      </c>
      <c r="H723" s="22">
        <f t="shared" si="75"/>
        <v>92.4</v>
      </c>
      <c r="I723" s="22">
        <f t="shared" si="75"/>
        <v>92.4</v>
      </c>
      <c r="J723" s="22">
        <f t="shared" si="75"/>
        <v>92.4</v>
      </c>
      <c r="K723" s="22">
        <f t="shared" si="75"/>
        <v>92.4</v>
      </c>
      <c r="L723" s="22">
        <f t="shared" si="75"/>
        <v>92.4</v>
      </c>
      <c r="M723" s="22">
        <f t="shared" si="75"/>
        <v>92.4</v>
      </c>
      <c r="N723" s="22">
        <f t="shared" si="75"/>
        <v>92.4</v>
      </c>
      <c r="O723" s="22">
        <f t="shared" si="75"/>
        <v>92.4</v>
      </c>
      <c r="P723" s="22">
        <f t="shared" si="75"/>
        <v>92.4</v>
      </c>
      <c r="Q723" s="22">
        <f t="shared" si="75"/>
        <v>92.4</v>
      </c>
      <c r="R723" s="42">
        <f>SUM(Table1[[#This Row],[Oct]:[September]])</f>
        <v>1108.8</v>
      </c>
      <c r="S723" s="38">
        <f t="shared" si="72"/>
        <v>1072.1272871434958</v>
      </c>
      <c r="T723" s="37">
        <f>Table1[[#This Row],[Annual Demand]]/365</f>
        <v>3.037808219178082</v>
      </c>
      <c r="U723" s="37">
        <f>Table1[[#This Row],[Daily Demand]]*Table1[[#This Row],[Lead Time (days)]]</f>
        <v>78.983013698630131</v>
      </c>
      <c r="V723" s="37">
        <f>T723*AB723*SQRT(Table1[[#This Row],[Lead Time (days)]])</f>
        <v>12.391874710513269</v>
      </c>
      <c r="W723" s="37">
        <f t="shared" si="73"/>
        <v>0.8</v>
      </c>
      <c r="X723" s="37">
        <f>Table1[[#This Row],[Demand during Lead Time]]+NORMSINV(W723)*V723</f>
        <v>89.412278578773311</v>
      </c>
      <c r="Y723" s="43">
        <f t="shared" si="74"/>
        <v>1230.9279559314236</v>
      </c>
      <c r="Z723" s="27">
        <v>1.2</v>
      </c>
      <c r="AA723" s="22">
        <v>1</v>
      </c>
      <c r="AB723" s="22">
        <v>0.8</v>
      </c>
      <c r="AC723" s="22">
        <v>26</v>
      </c>
    </row>
    <row r="724" spans="1:29" x14ac:dyDescent="0.2">
      <c r="A724" s="25">
        <v>34249.813678266037</v>
      </c>
      <c r="B724" s="26">
        <v>210.56847890999995</v>
      </c>
      <c r="C724" s="26">
        <v>168.70695722479059</v>
      </c>
      <c r="D724" s="26">
        <f>C724/Table1[[#This Row],[Std. Price ($)]]</f>
        <v>0.80119758711320899</v>
      </c>
      <c r="E724" s="22">
        <v>34</v>
      </c>
      <c r="F724" s="22">
        <f t="shared" si="75"/>
        <v>20.399999999999999</v>
      </c>
      <c r="G724" s="22">
        <f t="shared" si="75"/>
        <v>20.399999999999999</v>
      </c>
      <c r="H724" s="22">
        <f t="shared" si="75"/>
        <v>20.399999999999999</v>
      </c>
      <c r="I724" s="22">
        <f t="shared" si="75"/>
        <v>20.399999999999999</v>
      </c>
      <c r="J724" s="22">
        <f t="shared" si="75"/>
        <v>20.399999999999999</v>
      </c>
      <c r="K724" s="22">
        <f t="shared" si="75"/>
        <v>20.399999999999999</v>
      </c>
      <c r="L724" s="22">
        <f t="shared" si="75"/>
        <v>20.399999999999999</v>
      </c>
      <c r="M724" s="22">
        <f t="shared" si="75"/>
        <v>20.399999999999999</v>
      </c>
      <c r="N724" s="22">
        <f t="shared" si="75"/>
        <v>20.399999999999999</v>
      </c>
      <c r="O724" s="22">
        <f t="shared" si="75"/>
        <v>20.399999999999999</v>
      </c>
      <c r="P724" s="22">
        <f t="shared" si="75"/>
        <v>20.399999999999999</v>
      </c>
      <c r="Q724" s="22">
        <f t="shared" si="75"/>
        <v>20.399999999999999</v>
      </c>
      <c r="R724" s="42">
        <f>SUM(Table1[[#This Row],[Oct]:[September]])</f>
        <v>244.80000000000004</v>
      </c>
      <c r="S724" s="38">
        <f t="shared" si="72"/>
        <v>243.99880241288682</v>
      </c>
      <c r="T724" s="37">
        <f>Table1[[#This Row],[Annual Demand]]/365</f>
        <v>0.67068493150684938</v>
      </c>
      <c r="U724" s="37">
        <f>Table1[[#This Row],[Daily Demand]]*Table1[[#This Row],[Lead Time (days)]]</f>
        <v>2.012054794520548</v>
      </c>
      <c r="V724" s="37">
        <f>T724*AB724*SQRT(Table1[[#This Row],[Lead Time (days)]])</f>
        <v>0.23233207544814313</v>
      </c>
      <c r="W724" s="37">
        <f t="shared" si="73"/>
        <v>0.8</v>
      </c>
      <c r="X724" s="37">
        <f>Table1[[#This Row],[Demand during Lead Time]]+NORMSINV(W724)*V724</f>
        <v>2.2075904024577699</v>
      </c>
      <c r="Y724" s="43">
        <f t="shared" si="74"/>
        <v>464.84895310184726</v>
      </c>
      <c r="Z724" s="27">
        <v>-0.4</v>
      </c>
      <c r="AA724" s="22">
        <v>1</v>
      </c>
      <c r="AB724" s="22">
        <v>0.2</v>
      </c>
      <c r="AC724" s="22">
        <v>3</v>
      </c>
    </row>
    <row r="725" spans="1:29" x14ac:dyDescent="0.2">
      <c r="A725" s="25">
        <v>62442.853358002671</v>
      </c>
      <c r="B725" s="26">
        <v>99.635379979999996</v>
      </c>
      <c r="C725" s="26">
        <v>11772.215581791535</v>
      </c>
      <c r="D725" s="26">
        <f>C725/Table1[[#This Row],[Std. Price ($)]]</f>
        <v>118.15296518319693</v>
      </c>
      <c r="E725" s="22">
        <v>50</v>
      </c>
      <c r="F725" s="22">
        <f t="shared" si="75"/>
        <v>45</v>
      </c>
      <c r="G725" s="22">
        <f t="shared" si="75"/>
        <v>45</v>
      </c>
      <c r="H725" s="22">
        <f t="shared" si="75"/>
        <v>45</v>
      </c>
      <c r="I725" s="22">
        <f t="shared" si="75"/>
        <v>45</v>
      </c>
      <c r="J725" s="22">
        <f t="shared" si="75"/>
        <v>45</v>
      </c>
      <c r="K725" s="22">
        <f t="shared" si="75"/>
        <v>45</v>
      </c>
      <c r="L725" s="22">
        <f t="shared" si="75"/>
        <v>45</v>
      </c>
      <c r="M725" s="22">
        <f t="shared" si="75"/>
        <v>45</v>
      </c>
      <c r="N725" s="22">
        <f t="shared" si="75"/>
        <v>45</v>
      </c>
      <c r="O725" s="22">
        <f t="shared" si="75"/>
        <v>45</v>
      </c>
      <c r="P725" s="22">
        <f t="shared" si="75"/>
        <v>45</v>
      </c>
      <c r="Q725" s="22">
        <f t="shared" si="75"/>
        <v>45</v>
      </c>
      <c r="R725" s="42">
        <f>SUM(Table1[[#This Row],[Oct]:[September]])</f>
        <v>540</v>
      </c>
      <c r="S725" s="38">
        <f t="shared" si="72"/>
        <v>421.8470348168031</v>
      </c>
      <c r="T725" s="37">
        <f>Table1[[#This Row],[Annual Demand]]/365</f>
        <v>1.4794520547945205</v>
      </c>
      <c r="U725" s="37">
        <f>Table1[[#This Row],[Daily Demand]]*Table1[[#This Row],[Lead Time (days)]]</f>
        <v>48.821917808219176</v>
      </c>
      <c r="V725" s="37">
        <f>T725*AB725*SQRT(Table1[[#This Row],[Lead Time (days)]])</f>
        <v>15.637801220822425</v>
      </c>
      <c r="W725" s="37">
        <f t="shared" si="73"/>
        <v>0.95</v>
      </c>
      <c r="X725" s="37">
        <f>Table1[[#This Row],[Demand during Lead Time]]+NORMSINV(W725)*V725</f>
        <v>74.543811863835089</v>
      </c>
      <c r="Y725" s="43">
        <f t="shared" si="74"/>
        <v>7427.2010202108404</v>
      </c>
      <c r="Z725" s="27">
        <v>-0.1</v>
      </c>
      <c r="AA725" s="22">
        <v>0.74</v>
      </c>
      <c r="AB725" s="22">
        <v>1.84</v>
      </c>
      <c r="AC725" s="22">
        <v>33</v>
      </c>
    </row>
    <row r="726" spans="1:29" x14ac:dyDescent="0.2">
      <c r="A726" s="25">
        <v>4614.8385364298665</v>
      </c>
      <c r="B726" s="26">
        <v>10.148429999999999</v>
      </c>
      <c r="C726" s="26">
        <v>95.58529913386667</v>
      </c>
      <c r="D726" s="26">
        <f>C726/Table1[[#This Row],[Std. Price ($)]]</f>
        <v>9.4187277375778002</v>
      </c>
      <c r="E726" s="22">
        <v>34</v>
      </c>
      <c r="F726" s="22">
        <f t="shared" si="75"/>
        <v>30.6</v>
      </c>
      <c r="G726" s="22">
        <f t="shared" si="75"/>
        <v>30.6</v>
      </c>
      <c r="H726" s="22">
        <f t="shared" si="75"/>
        <v>30.6</v>
      </c>
      <c r="I726" s="22">
        <f t="shared" si="75"/>
        <v>30.6</v>
      </c>
      <c r="J726" s="22">
        <f t="shared" si="75"/>
        <v>30.6</v>
      </c>
      <c r="K726" s="22">
        <f t="shared" si="75"/>
        <v>30.6</v>
      </c>
      <c r="L726" s="22">
        <f t="shared" si="75"/>
        <v>30.6</v>
      </c>
      <c r="M726" s="22">
        <f t="shared" si="75"/>
        <v>30.6</v>
      </c>
      <c r="N726" s="22">
        <f t="shared" si="75"/>
        <v>30.6</v>
      </c>
      <c r="O726" s="22">
        <f t="shared" si="75"/>
        <v>30.6</v>
      </c>
      <c r="P726" s="22">
        <f t="shared" si="75"/>
        <v>30.6</v>
      </c>
      <c r="Q726" s="22">
        <f t="shared" si="75"/>
        <v>30.6</v>
      </c>
      <c r="R726" s="42">
        <f>SUM(Table1[[#This Row],[Oct]:[September]])</f>
        <v>367.20000000000005</v>
      </c>
      <c r="S726" s="38">
        <f t="shared" si="72"/>
        <v>357.78127226242225</v>
      </c>
      <c r="T726" s="37">
        <f>Table1[[#This Row],[Annual Demand]]/365</f>
        <v>1.006027397260274</v>
      </c>
      <c r="U726" s="37">
        <f>Table1[[#This Row],[Daily Demand]]*Table1[[#This Row],[Lead Time (days)]]</f>
        <v>8.0482191780821921</v>
      </c>
      <c r="V726" s="37">
        <f>T726*AB726*SQRT(Table1[[#This Row],[Lead Time (days)]])</f>
        <v>2.2763801429190162</v>
      </c>
      <c r="W726" s="37">
        <f t="shared" si="73"/>
        <v>0.8</v>
      </c>
      <c r="X726" s="37">
        <f>Table1[[#This Row],[Demand during Lead Time]]+NORMSINV(W726)*V726</f>
        <v>9.9640690420465816</v>
      </c>
      <c r="Y726" s="43">
        <f t="shared" si="74"/>
        <v>101.11965718837678</v>
      </c>
      <c r="Z726" s="27">
        <v>-0.1</v>
      </c>
      <c r="AA726" s="22">
        <v>1</v>
      </c>
      <c r="AB726" s="22">
        <v>0.8</v>
      </c>
      <c r="AC726" s="22">
        <v>8</v>
      </c>
    </row>
    <row r="727" spans="1:29" x14ac:dyDescent="0.2">
      <c r="A727" s="25">
        <v>7222.3722895047194</v>
      </c>
      <c r="B727" s="26">
        <v>8.3432899999999997</v>
      </c>
      <c r="C727" s="26">
        <v>80.534571321599998</v>
      </c>
      <c r="D727" s="26">
        <f>C727/Table1[[#This Row],[Std. Price ($)]]</f>
        <v>9.6526156134570424</v>
      </c>
      <c r="E727" s="22">
        <v>34</v>
      </c>
      <c r="F727" s="22">
        <f t="shared" si="75"/>
        <v>85</v>
      </c>
      <c r="G727" s="22">
        <f t="shared" si="75"/>
        <v>85</v>
      </c>
      <c r="H727" s="22">
        <f t="shared" si="75"/>
        <v>85</v>
      </c>
      <c r="I727" s="22">
        <f t="shared" si="75"/>
        <v>85</v>
      </c>
      <c r="J727" s="22">
        <f t="shared" si="75"/>
        <v>85</v>
      </c>
      <c r="K727" s="22">
        <f t="shared" si="75"/>
        <v>85</v>
      </c>
      <c r="L727" s="22">
        <f t="shared" si="75"/>
        <v>85</v>
      </c>
      <c r="M727" s="22">
        <f t="shared" si="75"/>
        <v>85</v>
      </c>
      <c r="N727" s="22">
        <f t="shared" si="75"/>
        <v>85</v>
      </c>
      <c r="O727" s="22">
        <f t="shared" si="75"/>
        <v>85</v>
      </c>
      <c r="P727" s="22">
        <f t="shared" si="75"/>
        <v>85</v>
      </c>
      <c r="Q727" s="22">
        <f t="shared" si="75"/>
        <v>85</v>
      </c>
      <c r="R727" s="42">
        <f>SUM(Table1[[#This Row],[Oct]:[September]])</f>
        <v>1020</v>
      </c>
      <c r="S727" s="38">
        <f t="shared" si="72"/>
        <v>1010.347384386543</v>
      </c>
      <c r="T727" s="37">
        <f>Table1[[#This Row],[Annual Demand]]/365</f>
        <v>2.7945205479452055</v>
      </c>
      <c r="U727" s="37">
        <f>Table1[[#This Row],[Daily Demand]]*Table1[[#This Row],[Lead Time (days)]]</f>
        <v>22.356164383561644</v>
      </c>
      <c r="V727" s="37">
        <f>T727*AB727*SQRT(Table1[[#This Row],[Lead Time (days)]])</f>
        <v>6.3232781747750453</v>
      </c>
      <c r="W727" s="37">
        <f t="shared" si="73"/>
        <v>0.8</v>
      </c>
      <c r="X727" s="37">
        <f>Table1[[#This Row],[Demand during Lead Time]]+NORMSINV(W727)*V727</f>
        <v>27.677969561240506</v>
      </c>
      <c r="Y727" s="43">
        <f t="shared" si="74"/>
        <v>230.92532666060228</v>
      </c>
      <c r="Z727" s="27">
        <v>1.5</v>
      </c>
      <c r="AA727" s="22">
        <v>1</v>
      </c>
      <c r="AB727" s="22">
        <v>0.8</v>
      </c>
      <c r="AC727" s="22">
        <v>8</v>
      </c>
    </row>
    <row r="728" spans="1:29" x14ac:dyDescent="0.2">
      <c r="A728" s="25">
        <v>14387.294665886318</v>
      </c>
      <c r="B728" s="26">
        <v>9.20458</v>
      </c>
      <c r="C728" s="26">
        <v>88.19988021960107</v>
      </c>
      <c r="D728" s="26">
        <f>C728/Table1[[#This Row],[Std. Price ($)]]</f>
        <v>9.5821732463187974</v>
      </c>
      <c r="E728" s="22">
        <v>34</v>
      </c>
      <c r="F728" s="22">
        <f t="shared" si="75"/>
        <v>40.799999999999997</v>
      </c>
      <c r="G728" s="22">
        <f t="shared" si="75"/>
        <v>40.799999999999997</v>
      </c>
      <c r="H728" s="22">
        <f t="shared" si="75"/>
        <v>40.799999999999997</v>
      </c>
      <c r="I728" s="22">
        <f t="shared" si="75"/>
        <v>40.799999999999997</v>
      </c>
      <c r="J728" s="22">
        <f t="shared" si="75"/>
        <v>40.799999999999997</v>
      </c>
      <c r="K728" s="22">
        <f t="shared" si="75"/>
        <v>40.799999999999997</v>
      </c>
      <c r="L728" s="22">
        <f t="shared" si="75"/>
        <v>40.799999999999997</v>
      </c>
      <c r="M728" s="22">
        <f t="shared" si="75"/>
        <v>40.799999999999997</v>
      </c>
      <c r="N728" s="22">
        <f t="shared" si="75"/>
        <v>40.799999999999997</v>
      </c>
      <c r="O728" s="22">
        <f t="shared" si="75"/>
        <v>40.799999999999997</v>
      </c>
      <c r="P728" s="22">
        <f t="shared" si="75"/>
        <v>40.799999999999997</v>
      </c>
      <c r="Q728" s="22">
        <f t="shared" si="75"/>
        <v>40.799999999999997</v>
      </c>
      <c r="R728" s="42">
        <f>SUM(Table1[[#This Row],[Oct]:[September]])</f>
        <v>489.60000000000008</v>
      </c>
      <c r="S728" s="38">
        <f t="shared" si="72"/>
        <v>480.01782675368128</v>
      </c>
      <c r="T728" s="37">
        <f>Table1[[#This Row],[Annual Demand]]/365</f>
        <v>1.3413698630136988</v>
      </c>
      <c r="U728" s="37">
        <f>Table1[[#This Row],[Daily Demand]]*Table1[[#This Row],[Lead Time (days)]]</f>
        <v>10.73095890410959</v>
      </c>
      <c r="V728" s="37">
        <f>T728*AB728*SQRT(Table1[[#This Row],[Lead Time (days)]])</f>
        <v>3.0351735238920221</v>
      </c>
      <c r="W728" s="37">
        <f t="shared" si="73"/>
        <v>0.8</v>
      </c>
      <c r="X728" s="37">
        <f>Table1[[#This Row],[Demand during Lead Time]]+NORMSINV(W728)*V728</f>
        <v>13.285425389395444</v>
      </c>
      <c r="Y728" s="43">
        <f t="shared" si="74"/>
        <v>122.28676083072152</v>
      </c>
      <c r="Z728" s="27">
        <v>0.2</v>
      </c>
      <c r="AA728" s="22">
        <v>0.91</v>
      </c>
      <c r="AB728" s="22">
        <v>0.8</v>
      </c>
      <c r="AC728" s="22">
        <v>8</v>
      </c>
    </row>
    <row r="729" spans="1:29" x14ac:dyDescent="0.2">
      <c r="A729" s="25">
        <v>472.50364153650361</v>
      </c>
      <c r="B729" s="26">
        <v>6.7260599999999986</v>
      </c>
      <c r="C729" s="26">
        <v>67.05058196906667</v>
      </c>
      <c r="D729" s="26">
        <f>C729/Table1[[#This Row],[Std. Price ($)]]</f>
        <v>9.9687754746562902</v>
      </c>
      <c r="E729" s="22">
        <v>34</v>
      </c>
      <c r="F729" s="22">
        <f t="shared" si="75"/>
        <v>40.799999999999997</v>
      </c>
      <c r="G729" s="22">
        <f t="shared" si="75"/>
        <v>40.799999999999997</v>
      </c>
      <c r="H729" s="22">
        <f t="shared" si="75"/>
        <v>40.799999999999997</v>
      </c>
      <c r="I729" s="22">
        <f t="shared" si="75"/>
        <v>40.799999999999997</v>
      </c>
      <c r="J729" s="22">
        <f t="shared" si="75"/>
        <v>40.799999999999997</v>
      </c>
      <c r="K729" s="22">
        <f t="shared" ref="G729:Q752" si="76">$E729+$Z729*$E729</f>
        <v>40.799999999999997</v>
      </c>
      <c r="L729" s="22">
        <f t="shared" si="76"/>
        <v>40.799999999999997</v>
      </c>
      <c r="M729" s="22">
        <f t="shared" si="76"/>
        <v>40.799999999999997</v>
      </c>
      <c r="N729" s="22">
        <f t="shared" si="76"/>
        <v>40.799999999999997</v>
      </c>
      <c r="O729" s="22">
        <f t="shared" si="76"/>
        <v>40.799999999999997</v>
      </c>
      <c r="P729" s="22">
        <f t="shared" si="76"/>
        <v>40.799999999999997</v>
      </c>
      <c r="Q729" s="22">
        <f t="shared" si="76"/>
        <v>40.799999999999997</v>
      </c>
      <c r="R729" s="42">
        <f>SUM(Table1[[#This Row],[Oct]:[September]])</f>
        <v>489.60000000000008</v>
      </c>
      <c r="S729" s="38">
        <f t="shared" si="72"/>
        <v>479.63122452534378</v>
      </c>
      <c r="T729" s="37">
        <f>Table1[[#This Row],[Annual Demand]]/365</f>
        <v>1.3413698630136988</v>
      </c>
      <c r="U729" s="37">
        <f>Table1[[#This Row],[Daily Demand]]*Table1[[#This Row],[Lead Time (days)]]</f>
        <v>10.73095890410959</v>
      </c>
      <c r="V729" s="37">
        <f>T729*AB729*SQRT(Table1[[#This Row],[Lead Time (days)]])</f>
        <v>3.0351735238920221</v>
      </c>
      <c r="W729" s="37">
        <f t="shared" si="73"/>
        <v>0.8</v>
      </c>
      <c r="X729" s="37">
        <f>Table1[[#This Row],[Demand during Lead Time]]+NORMSINV(W729)*V729</f>
        <v>13.285425389395444</v>
      </c>
      <c r="Y729" s="43">
        <f t="shared" si="74"/>
        <v>89.358568294597106</v>
      </c>
      <c r="Z729" s="27">
        <v>0.2</v>
      </c>
      <c r="AA729" s="22">
        <v>1</v>
      </c>
      <c r="AB729" s="22">
        <v>0.8</v>
      </c>
      <c r="AC729" s="22">
        <v>8</v>
      </c>
    </row>
    <row r="730" spans="1:29" x14ac:dyDescent="0.2">
      <c r="A730" s="25">
        <v>99727.354741878415</v>
      </c>
      <c r="B730" s="26">
        <v>8.2155799999999992</v>
      </c>
      <c r="C730" s="26">
        <v>79.469762803199998</v>
      </c>
      <c r="D730" s="26">
        <f>C730/Table1[[#This Row],[Std. Price ($)]]</f>
        <v>9.6730556823985658</v>
      </c>
      <c r="E730" s="22">
        <v>34</v>
      </c>
      <c r="F730" s="22">
        <f t="shared" si="75"/>
        <v>74.8</v>
      </c>
      <c r="G730" s="22">
        <f t="shared" si="76"/>
        <v>74.8</v>
      </c>
      <c r="H730" s="22">
        <f t="shared" si="76"/>
        <v>74.8</v>
      </c>
      <c r="I730" s="22">
        <f t="shared" si="76"/>
        <v>74.8</v>
      </c>
      <c r="J730" s="22">
        <f t="shared" si="76"/>
        <v>74.8</v>
      </c>
      <c r="K730" s="22">
        <f t="shared" si="76"/>
        <v>74.8</v>
      </c>
      <c r="L730" s="22">
        <f t="shared" si="76"/>
        <v>74.8</v>
      </c>
      <c r="M730" s="22">
        <f t="shared" si="76"/>
        <v>74.8</v>
      </c>
      <c r="N730" s="22">
        <f t="shared" si="76"/>
        <v>74.8</v>
      </c>
      <c r="O730" s="22">
        <f t="shared" si="76"/>
        <v>74.8</v>
      </c>
      <c r="P730" s="22">
        <f t="shared" si="76"/>
        <v>74.8</v>
      </c>
      <c r="Q730" s="22">
        <f t="shared" si="76"/>
        <v>74.8</v>
      </c>
      <c r="R730" s="42">
        <f>SUM(Table1[[#This Row],[Oct]:[September]])</f>
        <v>897.5999999999998</v>
      </c>
      <c r="S730" s="38">
        <f t="shared" si="72"/>
        <v>887.92694431760128</v>
      </c>
      <c r="T730" s="37">
        <f>Table1[[#This Row],[Annual Demand]]/365</f>
        <v>2.4591780821917801</v>
      </c>
      <c r="U730" s="37">
        <f>Table1[[#This Row],[Daily Demand]]*Table1[[#This Row],[Lead Time (days)]]</f>
        <v>19.673424657534241</v>
      </c>
      <c r="V730" s="37">
        <f>T730*AB730*SQRT(Table1[[#This Row],[Lead Time (days)]])</f>
        <v>5.5644847938020376</v>
      </c>
      <c r="W730" s="37">
        <f t="shared" si="73"/>
        <v>0.8</v>
      </c>
      <c r="X730" s="37">
        <f>Table1[[#This Row],[Demand during Lead Time]]+NORMSINV(W730)*V730</f>
        <v>24.356613213891638</v>
      </c>
      <c r="Y730" s="43">
        <f t="shared" si="74"/>
        <v>200.10370438778384</v>
      </c>
      <c r="Z730" s="27">
        <v>1.2</v>
      </c>
      <c r="AA730" s="22">
        <v>1</v>
      </c>
      <c r="AB730" s="22">
        <v>0.8</v>
      </c>
      <c r="AC730" s="22">
        <v>8</v>
      </c>
    </row>
    <row r="731" spans="1:29" x14ac:dyDescent="0.2">
      <c r="A731" s="25">
        <v>24970.734880240543</v>
      </c>
      <c r="B731" s="26">
        <v>5.7783399999999991</v>
      </c>
      <c r="C731" s="26">
        <v>59.14877060693334</v>
      </c>
      <c r="D731" s="26">
        <f>C731/Table1[[#This Row],[Std. Price ($)]]</f>
        <v>10.23629115056112</v>
      </c>
      <c r="E731" s="22">
        <v>34</v>
      </c>
      <c r="F731" s="22">
        <f t="shared" si="75"/>
        <v>20.399999999999999</v>
      </c>
      <c r="G731" s="22">
        <f t="shared" si="76"/>
        <v>20.399999999999999</v>
      </c>
      <c r="H731" s="22">
        <f t="shared" si="76"/>
        <v>20.399999999999999</v>
      </c>
      <c r="I731" s="22">
        <f t="shared" si="76"/>
        <v>20.399999999999999</v>
      </c>
      <c r="J731" s="22">
        <f t="shared" si="76"/>
        <v>20.399999999999999</v>
      </c>
      <c r="K731" s="22">
        <f t="shared" si="76"/>
        <v>20.399999999999999</v>
      </c>
      <c r="L731" s="22">
        <f t="shared" si="76"/>
        <v>20.399999999999999</v>
      </c>
      <c r="M731" s="22">
        <f t="shared" si="76"/>
        <v>20.399999999999999</v>
      </c>
      <c r="N731" s="22">
        <f t="shared" si="76"/>
        <v>20.399999999999999</v>
      </c>
      <c r="O731" s="22">
        <f t="shared" si="76"/>
        <v>20.399999999999999</v>
      </c>
      <c r="P731" s="22">
        <f t="shared" si="76"/>
        <v>20.399999999999999</v>
      </c>
      <c r="Q731" s="22">
        <f t="shared" si="76"/>
        <v>20.399999999999999</v>
      </c>
      <c r="R731" s="42">
        <f>SUM(Table1[[#This Row],[Oct]:[September]])</f>
        <v>244.80000000000004</v>
      </c>
      <c r="S731" s="38">
        <f t="shared" si="72"/>
        <v>234.56370884943891</v>
      </c>
      <c r="T731" s="37">
        <f>Table1[[#This Row],[Annual Demand]]/365</f>
        <v>0.67068493150684938</v>
      </c>
      <c r="U731" s="37">
        <f>Table1[[#This Row],[Daily Demand]]*Table1[[#This Row],[Lead Time (days)]]</f>
        <v>5.365479452054795</v>
      </c>
      <c r="V731" s="37">
        <f>T731*AB731*SQRT(Table1[[#This Row],[Lead Time (days)]])</f>
        <v>1.5175867619460111</v>
      </c>
      <c r="W731" s="37">
        <f t="shared" si="73"/>
        <v>0.8</v>
      </c>
      <c r="X731" s="37">
        <f>Table1[[#This Row],[Demand during Lead Time]]+NORMSINV(W731)*V731</f>
        <v>6.642712694697722</v>
      </c>
      <c r="Y731" s="43">
        <f t="shared" si="74"/>
        <v>38.383852472279628</v>
      </c>
      <c r="Z731" s="27">
        <v>-0.4</v>
      </c>
      <c r="AA731" s="22">
        <v>1</v>
      </c>
      <c r="AB731" s="22">
        <v>0.8</v>
      </c>
      <c r="AC731" s="22">
        <v>8</v>
      </c>
    </row>
    <row r="732" spans="1:29" x14ac:dyDescent="0.2">
      <c r="A732" s="25">
        <v>34368.348187095973</v>
      </c>
      <c r="B732" s="26">
        <v>9.8233499999999996</v>
      </c>
      <c r="C732" s="26">
        <v>93.791174322640828</v>
      </c>
      <c r="D732" s="26">
        <f>C732/Table1[[#This Row],[Std. Price ($)]]</f>
        <v>9.5477789473693626</v>
      </c>
      <c r="E732" s="22">
        <v>34</v>
      </c>
      <c r="F732" s="22">
        <f t="shared" si="75"/>
        <v>74.8</v>
      </c>
      <c r="G732" s="22">
        <f t="shared" si="76"/>
        <v>74.8</v>
      </c>
      <c r="H732" s="22">
        <f t="shared" si="76"/>
        <v>74.8</v>
      </c>
      <c r="I732" s="22">
        <f t="shared" si="76"/>
        <v>74.8</v>
      </c>
      <c r="J732" s="22">
        <f t="shared" si="76"/>
        <v>74.8</v>
      </c>
      <c r="K732" s="22">
        <f t="shared" si="76"/>
        <v>74.8</v>
      </c>
      <c r="L732" s="22">
        <f t="shared" si="76"/>
        <v>74.8</v>
      </c>
      <c r="M732" s="22">
        <f t="shared" si="76"/>
        <v>74.8</v>
      </c>
      <c r="N732" s="22">
        <f t="shared" si="76"/>
        <v>74.8</v>
      </c>
      <c r="O732" s="22">
        <f t="shared" si="76"/>
        <v>74.8</v>
      </c>
      <c r="P732" s="22">
        <f t="shared" si="76"/>
        <v>74.8</v>
      </c>
      <c r="Q732" s="22">
        <f t="shared" si="76"/>
        <v>74.8</v>
      </c>
      <c r="R732" s="42">
        <f>SUM(Table1[[#This Row],[Oct]:[September]])</f>
        <v>897.5999999999998</v>
      </c>
      <c r="S732" s="38">
        <f t="shared" si="72"/>
        <v>888.05222105263044</v>
      </c>
      <c r="T732" s="37">
        <f>Table1[[#This Row],[Annual Demand]]/365</f>
        <v>2.4591780821917801</v>
      </c>
      <c r="U732" s="37">
        <f>Table1[[#This Row],[Daily Demand]]*Table1[[#This Row],[Lead Time (days)]]</f>
        <v>19.673424657534241</v>
      </c>
      <c r="V732" s="37">
        <f>T732*AB732*SQRT(Table1[[#This Row],[Lead Time (days)]])</f>
        <v>5.5644847938020376</v>
      </c>
      <c r="W732" s="37">
        <f t="shared" si="73"/>
        <v>0.8</v>
      </c>
      <c r="X732" s="37">
        <f>Table1[[#This Row],[Demand during Lead Time]]+NORMSINV(W732)*V732</f>
        <v>24.356613213891638</v>
      </c>
      <c r="Y732" s="43">
        <f t="shared" si="74"/>
        <v>239.26353641468242</v>
      </c>
      <c r="Z732" s="27">
        <v>1.2</v>
      </c>
      <c r="AA732" s="22">
        <v>0.88</v>
      </c>
      <c r="AB732" s="22">
        <v>0.8</v>
      </c>
      <c r="AC732" s="22">
        <v>8</v>
      </c>
    </row>
    <row r="733" spans="1:29" x14ac:dyDescent="0.2">
      <c r="A733" s="25">
        <v>73377.32314931677</v>
      </c>
      <c r="B733" s="26">
        <v>8.1343099999999993</v>
      </c>
      <c r="C733" s="26">
        <v>78.792157382400006</v>
      </c>
      <c r="D733" s="26">
        <f>C733/Table1[[#This Row],[Std. Price ($)]]</f>
        <v>9.6863971722739866</v>
      </c>
      <c r="E733" s="22">
        <v>34</v>
      </c>
      <c r="F733" s="22">
        <f t="shared" si="75"/>
        <v>20.399999999999999</v>
      </c>
      <c r="G733" s="22">
        <f t="shared" si="76"/>
        <v>20.399999999999999</v>
      </c>
      <c r="H733" s="22">
        <f t="shared" si="76"/>
        <v>20.399999999999999</v>
      </c>
      <c r="I733" s="22">
        <f t="shared" si="76"/>
        <v>20.399999999999999</v>
      </c>
      <c r="J733" s="22">
        <f t="shared" si="76"/>
        <v>20.399999999999999</v>
      </c>
      <c r="K733" s="22">
        <f t="shared" si="76"/>
        <v>20.399999999999999</v>
      </c>
      <c r="L733" s="22">
        <f t="shared" si="76"/>
        <v>20.399999999999999</v>
      </c>
      <c r="M733" s="22">
        <f t="shared" si="76"/>
        <v>20.399999999999999</v>
      </c>
      <c r="N733" s="22">
        <f t="shared" si="76"/>
        <v>20.399999999999999</v>
      </c>
      <c r="O733" s="22">
        <f t="shared" si="76"/>
        <v>20.399999999999999</v>
      </c>
      <c r="P733" s="22">
        <f t="shared" si="76"/>
        <v>20.399999999999999</v>
      </c>
      <c r="Q733" s="22">
        <f t="shared" si="76"/>
        <v>20.399999999999999</v>
      </c>
      <c r="R733" s="42">
        <f>SUM(Table1[[#This Row],[Oct]:[September]])</f>
        <v>244.80000000000004</v>
      </c>
      <c r="S733" s="38">
        <f t="shared" si="72"/>
        <v>235.11360282772606</v>
      </c>
      <c r="T733" s="37">
        <f>Table1[[#This Row],[Annual Demand]]/365</f>
        <v>0.67068493150684938</v>
      </c>
      <c r="U733" s="37">
        <f>Table1[[#This Row],[Daily Demand]]*Table1[[#This Row],[Lead Time (days)]]</f>
        <v>5.365479452054795</v>
      </c>
      <c r="V733" s="37">
        <f>T733*AB733*SQRT(Table1[[#This Row],[Lead Time (days)]])</f>
        <v>1.5175867619460111</v>
      </c>
      <c r="W733" s="37">
        <f t="shared" si="73"/>
        <v>0.8</v>
      </c>
      <c r="X733" s="37">
        <f>Table1[[#This Row],[Demand during Lead Time]]+NORMSINV(W733)*V733</f>
        <v>6.642712694697722</v>
      </c>
      <c r="Y733" s="43">
        <f t="shared" si="74"/>
        <v>54.033884299606619</v>
      </c>
      <c r="Z733" s="27">
        <v>-0.4</v>
      </c>
      <c r="AA733" s="22">
        <v>1</v>
      </c>
      <c r="AB733" s="22">
        <v>0.8</v>
      </c>
      <c r="AC733" s="22">
        <v>8</v>
      </c>
    </row>
    <row r="734" spans="1:29" x14ac:dyDescent="0.2">
      <c r="A734" s="25">
        <v>58745.501682822185</v>
      </c>
      <c r="B734" s="26">
        <v>26.350270569999999</v>
      </c>
      <c r="C734" s="26">
        <v>564.29720154342317</v>
      </c>
      <c r="D734" s="26">
        <f>C734/Table1[[#This Row],[Std. Price ($)]]</f>
        <v>21.415233670726714</v>
      </c>
      <c r="E734" s="22">
        <v>66</v>
      </c>
      <c r="F734" s="22">
        <f t="shared" si="75"/>
        <v>92.4</v>
      </c>
      <c r="G734" s="22">
        <f t="shared" si="76"/>
        <v>92.4</v>
      </c>
      <c r="H734" s="22">
        <f t="shared" si="76"/>
        <v>92.4</v>
      </c>
      <c r="I734" s="22">
        <f t="shared" si="76"/>
        <v>92.4</v>
      </c>
      <c r="J734" s="22">
        <f t="shared" si="76"/>
        <v>92.4</v>
      </c>
      <c r="K734" s="22">
        <f t="shared" si="76"/>
        <v>92.4</v>
      </c>
      <c r="L734" s="22">
        <f t="shared" si="76"/>
        <v>92.4</v>
      </c>
      <c r="M734" s="22">
        <f t="shared" si="76"/>
        <v>92.4</v>
      </c>
      <c r="N734" s="22">
        <f t="shared" si="76"/>
        <v>92.4</v>
      </c>
      <c r="O734" s="22">
        <f t="shared" si="76"/>
        <v>92.4</v>
      </c>
      <c r="P734" s="22">
        <f t="shared" si="76"/>
        <v>92.4</v>
      </c>
      <c r="Q734" s="22">
        <f t="shared" si="76"/>
        <v>92.4</v>
      </c>
      <c r="R734" s="42">
        <f>SUM(Table1[[#This Row],[Oct]:[September]])</f>
        <v>1108.8</v>
      </c>
      <c r="S734" s="38">
        <f t="shared" si="72"/>
        <v>1087.3847663292731</v>
      </c>
      <c r="T734" s="37">
        <f>Table1[[#This Row],[Annual Demand]]/365</f>
        <v>3.037808219178082</v>
      </c>
      <c r="U734" s="37">
        <f>Table1[[#This Row],[Daily Demand]]*Table1[[#This Row],[Lead Time (days)]]</f>
        <v>85.058630136986295</v>
      </c>
      <c r="V734" s="37">
        <f>T734*AB734*SQRT(Table1[[#This Row],[Lead Time (days)]])</f>
        <v>4.0186425393266001</v>
      </c>
      <c r="W734" s="37">
        <f t="shared" si="73"/>
        <v>0.8</v>
      </c>
      <c r="X734" s="37">
        <f>Table1[[#This Row],[Demand during Lead Time]]+NORMSINV(W734)*V734</f>
        <v>88.44080502822294</v>
      </c>
      <c r="Y734" s="43">
        <f t="shared" si="74"/>
        <v>2330.4391419222907</v>
      </c>
      <c r="Z734" s="27">
        <v>0.4</v>
      </c>
      <c r="AA734" s="22">
        <v>0.92</v>
      </c>
      <c r="AB734" s="22">
        <v>0.25</v>
      </c>
      <c r="AC734" s="22">
        <v>28</v>
      </c>
    </row>
    <row r="735" spans="1:29" x14ac:dyDescent="0.2">
      <c r="A735" s="25">
        <v>82534.177756260469</v>
      </c>
      <c r="B735" s="26">
        <v>11.853110389999999</v>
      </c>
      <c r="C735" s="26">
        <v>287.93903558479519</v>
      </c>
      <c r="D735" s="26">
        <f>C735/Table1[[#This Row],[Std. Price ($)]]</f>
        <v>24.292276551116739</v>
      </c>
      <c r="E735" s="22">
        <v>42</v>
      </c>
      <c r="F735" s="22">
        <f t="shared" si="75"/>
        <v>50.4</v>
      </c>
      <c r="G735" s="22">
        <f t="shared" si="76"/>
        <v>50.4</v>
      </c>
      <c r="H735" s="22">
        <f t="shared" si="76"/>
        <v>50.4</v>
      </c>
      <c r="I735" s="22">
        <f t="shared" si="76"/>
        <v>50.4</v>
      </c>
      <c r="J735" s="22">
        <f t="shared" si="76"/>
        <v>50.4</v>
      </c>
      <c r="K735" s="22">
        <f t="shared" si="76"/>
        <v>50.4</v>
      </c>
      <c r="L735" s="22">
        <f t="shared" si="76"/>
        <v>50.4</v>
      </c>
      <c r="M735" s="22">
        <f t="shared" si="76"/>
        <v>50.4</v>
      </c>
      <c r="N735" s="22">
        <f t="shared" si="76"/>
        <v>50.4</v>
      </c>
      <c r="O735" s="22">
        <f t="shared" si="76"/>
        <v>50.4</v>
      </c>
      <c r="P735" s="22">
        <f t="shared" si="76"/>
        <v>50.4</v>
      </c>
      <c r="Q735" s="22">
        <f t="shared" si="76"/>
        <v>50.4</v>
      </c>
      <c r="R735" s="42">
        <f>SUM(Table1[[#This Row],[Oct]:[September]])</f>
        <v>604.79999999999984</v>
      </c>
      <c r="S735" s="38">
        <f t="shared" si="72"/>
        <v>580.5077234488831</v>
      </c>
      <c r="T735" s="37">
        <f>Table1[[#This Row],[Annual Demand]]/365</f>
        <v>1.6569863013698625</v>
      </c>
      <c r="U735" s="37">
        <f>Table1[[#This Row],[Daily Demand]]*Table1[[#This Row],[Lead Time (days)]]</f>
        <v>34.796712328767114</v>
      </c>
      <c r="V735" s="37">
        <f>T735*AB735*SQRT(Table1[[#This Row],[Lead Time (days)]])</f>
        <v>4.7837570454653511</v>
      </c>
      <c r="W735" s="37">
        <f t="shared" si="73"/>
        <v>0.8</v>
      </c>
      <c r="X735" s="37">
        <f>Table1[[#This Row],[Demand during Lead Time]]+NORMSINV(W735)*V735</f>
        <v>38.822823834484787</v>
      </c>
      <c r="Y735" s="43">
        <f t="shared" si="74"/>
        <v>460.17121656167126</v>
      </c>
      <c r="Z735" s="27">
        <v>0.2</v>
      </c>
      <c r="AA735" s="22">
        <v>1</v>
      </c>
      <c r="AB735" s="22">
        <v>0.63</v>
      </c>
      <c r="AC735" s="22">
        <v>21</v>
      </c>
    </row>
    <row r="736" spans="1:29" x14ac:dyDescent="0.2">
      <c r="A736" s="25">
        <v>27828.588784283169</v>
      </c>
      <c r="B736" s="26">
        <v>48.391437179999997</v>
      </c>
      <c r="C736" s="26">
        <v>1506.5259893164362</v>
      </c>
      <c r="D736" s="26">
        <f>C736/Table1[[#This Row],[Std. Price ($)]]</f>
        <v>31.132077844943151</v>
      </c>
      <c r="E736" s="22">
        <v>34</v>
      </c>
      <c r="F736" s="22">
        <f t="shared" si="75"/>
        <v>30.6</v>
      </c>
      <c r="G736" s="22">
        <f t="shared" si="76"/>
        <v>30.6</v>
      </c>
      <c r="H736" s="22">
        <f t="shared" si="76"/>
        <v>30.6</v>
      </c>
      <c r="I736" s="22">
        <f t="shared" si="76"/>
        <v>30.6</v>
      </c>
      <c r="J736" s="22">
        <f t="shared" si="76"/>
        <v>30.6</v>
      </c>
      <c r="K736" s="22">
        <f t="shared" si="76"/>
        <v>30.6</v>
      </c>
      <c r="L736" s="22">
        <f t="shared" si="76"/>
        <v>30.6</v>
      </c>
      <c r="M736" s="22">
        <f t="shared" si="76"/>
        <v>30.6</v>
      </c>
      <c r="N736" s="22">
        <f t="shared" si="76"/>
        <v>30.6</v>
      </c>
      <c r="O736" s="22">
        <f t="shared" si="76"/>
        <v>30.6</v>
      </c>
      <c r="P736" s="22">
        <f t="shared" si="76"/>
        <v>30.6</v>
      </c>
      <c r="Q736" s="22">
        <f t="shared" si="76"/>
        <v>30.6</v>
      </c>
      <c r="R736" s="42">
        <f>SUM(Table1[[#This Row],[Oct]:[September]])</f>
        <v>367.20000000000005</v>
      </c>
      <c r="S736" s="38">
        <f t="shared" si="72"/>
        <v>336.06792215505692</v>
      </c>
      <c r="T736" s="37">
        <f>Table1[[#This Row],[Annual Demand]]/365</f>
        <v>1.006027397260274</v>
      </c>
      <c r="U736" s="37">
        <f>Table1[[#This Row],[Daily Demand]]*Table1[[#This Row],[Lead Time (days)]]</f>
        <v>27.162739726027397</v>
      </c>
      <c r="V736" s="37">
        <f>T736*AB736*SQRT(Table1[[#This Row],[Lead Time (days)]])</f>
        <v>5.5411199994382132</v>
      </c>
      <c r="W736" s="37">
        <f t="shared" si="73"/>
        <v>0.8</v>
      </c>
      <c r="X736" s="37">
        <f>Table1[[#This Row],[Demand during Lead Time]]+NORMSINV(W736)*V736</f>
        <v>31.826263975330136</v>
      </c>
      <c r="Y736" s="43">
        <f t="shared" si="74"/>
        <v>1540.1186538362851</v>
      </c>
      <c r="Z736" s="27">
        <v>-0.1</v>
      </c>
      <c r="AA736" s="22">
        <v>1</v>
      </c>
      <c r="AB736" s="22">
        <v>1.06</v>
      </c>
      <c r="AC736" s="22">
        <v>27</v>
      </c>
    </row>
    <row r="737" spans="1:29" x14ac:dyDescent="0.2">
      <c r="A737" s="25">
        <v>59196.260725675042</v>
      </c>
      <c r="B737" s="26">
        <v>14.940249379999997</v>
      </c>
      <c r="C737" s="26">
        <v>264.13287564485626</v>
      </c>
      <c r="D737" s="26">
        <f>C737/Table1[[#This Row],[Std. Price ($)]]</f>
        <v>17.679281578689171</v>
      </c>
      <c r="E737" s="22">
        <v>34</v>
      </c>
      <c r="F737" s="22">
        <f t="shared" si="75"/>
        <v>30.6</v>
      </c>
      <c r="G737" s="22">
        <f t="shared" si="76"/>
        <v>30.6</v>
      </c>
      <c r="H737" s="22">
        <f t="shared" si="76"/>
        <v>30.6</v>
      </c>
      <c r="I737" s="22">
        <f t="shared" si="76"/>
        <v>30.6</v>
      </c>
      <c r="J737" s="22">
        <f t="shared" si="76"/>
        <v>30.6</v>
      </c>
      <c r="K737" s="22">
        <f t="shared" si="76"/>
        <v>30.6</v>
      </c>
      <c r="L737" s="22">
        <f t="shared" si="76"/>
        <v>30.6</v>
      </c>
      <c r="M737" s="22">
        <f t="shared" si="76"/>
        <v>30.6</v>
      </c>
      <c r="N737" s="22">
        <f t="shared" si="76"/>
        <v>30.6</v>
      </c>
      <c r="O737" s="22">
        <f t="shared" si="76"/>
        <v>30.6</v>
      </c>
      <c r="P737" s="22">
        <f t="shared" si="76"/>
        <v>30.6</v>
      </c>
      <c r="Q737" s="22">
        <f t="shared" si="76"/>
        <v>30.6</v>
      </c>
      <c r="R737" s="42">
        <f>SUM(Table1[[#This Row],[Oct]:[September]])</f>
        <v>367.20000000000005</v>
      </c>
      <c r="S737" s="38">
        <f t="shared" si="72"/>
        <v>349.5207184213109</v>
      </c>
      <c r="T737" s="37">
        <f>Table1[[#This Row],[Annual Demand]]/365</f>
        <v>1.006027397260274</v>
      </c>
      <c r="U737" s="37">
        <f>Table1[[#This Row],[Daily Demand]]*Table1[[#This Row],[Lead Time (days)]]</f>
        <v>12.072328767123288</v>
      </c>
      <c r="V737" s="37">
        <f>T737*AB737*SQRT(Table1[[#This Row],[Lead Time (days)]])</f>
        <v>3.6940799996254756</v>
      </c>
      <c r="W737" s="37">
        <f t="shared" si="73"/>
        <v>0.8</v>
      </c>
      <c r="X737" s="37">
        <f>Table1[[#This Row],[Demand during Lead Time]]+NORMSINV(W737)*V737</f>
        <v>15.181344933325114</v>
      </c>
      <c r="Y737" s="43">
        <f t="shared" si="74"/>
        <v>226.81307922767664</v>
      </c>
      <c r="Z737" s="27">
        <v>-0.1</v>
      </c>
      <c r="AA737" s="22">
        <v>0.97</v>
      </c>
      <c r="AB737" s="22">
        <v>1.06</v>
      </c>
      <c r="AC737" s="22">
        <v>12</v>
      </c>
    </row>
    <row r="738" spans="1:29" x14ac:dyDescent="0.2">
      <c r="A738" s="25">
        <v>43035.688416782148</v>
      </c>
      <c r="B738" s="26">
        <v>35.403434669999996</v>
      </c>
      <c r="C738" s="26">
        <v>2621.0086706952789</v>
      </c>
      <c r="D738" s="26">
        <f>C738/Table1[[#This Row],[Std. Price ($)]]</f>
        <v>74.0326099748807</v>
      </c>
      <c r="E738" s="22">
        <v>58</v>
      </c>
      <c r="F738" s="22">
        <f t="shared" si="75"/>
        <v>34.799999999999997</v>
      </c>
      <c r="G738" s="22">
        <f t="shared" si="76"/>
        <v>34.799999999999997</v>
      </c>
      <c r="H738" s="22">
        <f t="shared" si="76"/>
        <v>34.799999999999997</v>
      </c>
      <c r="I738" s="22">
        <f t="shared" si="76"/>
        <v>34.799999999999997</v>
      </c>
      <c r="J738" s="22">
        <f t="shared" si="76"/>
        <v>34.799999999999997</v>
      </c>
      <c r="K738" s="22">
        <f t="shared" si="76"/>
        <v>34.799999999999997</v>
      </c>
      <c r="L738" s="22">
        <f t="shared" si="76"/>
        <v>34.799999999999997</v>
      </c>
      <c r="M738" s="22">
        <f t="shared" si="76"/>
        <v>34.799999999999997</v>
      </c>
      <c r="N738" s="22">
        <f t="shared" si="76"/>
        <v>34.799999999999997</v>
      </c>
      <c r="O738" s="22">
        <f t="shared" si="76"/>
        <v>34.799999999999997</v>
      </c>
      <c r="P738" s="22">
        <f t="shared" si="76"/>
        <v>34.799999999999997</v>
      </c>
      <c r="Q738" s="22">
        <f t="shared" si="76"/>
        <v>34.799999999999997</v>
      </c>
      <c r="R738" s="42">
        <f>SUM(Table1[[#This Row],[Oct]:[September]])</f>
        <v>417.60000000000008</v>
      </c>
      <c r="S738" s="38">
        <f t="shared" si="72"/>
        <v>343.56739002511938</v>
      </c>
      <c r="T738" s="37">
        <f>Table1[[#This Row],[Annual Demand]]/365</f>
        <v>1.1441095890410962</v>
      </c>
      <c r="U738" s="37">
        <f>Table1[[#This Row],[Daily Demand]]*Table1[[#This Row],[Lead Time (days)]]</f>
        <v>32.035068493150689</v>
      </c>
      <c r="V738" s="37">
        <f>T738*AB738*SQRT(Table1[[#This Row],[Lead Time (days)]])</f>
        <v>7.022708312880356</v>
      </c>
      <c r="W738" s="37">
        <f t="shared" si="73"/>
        <v>0.8</v>
      </c>
      <c r="X738" s="37">
        <f>Table1[[#This Row],[Demand during Lead Time]]+NORMSINV(W738)*V738</f>
        <v>37.945528926459815</v>
      </c>
      <c r="Y738" s="43">
        <f t="shared" si="74"/>
        <v>1343.4020543665151</v>
      </c>
      <c r="Z738" s="27">
        <v>-0.4</v>
      </c>
      <c r="AA738" s="22">
        <v>1</v>
      </c>
      <c r="AB738" s="22">
        <v>1.1599999999999999</v>
      </c>
      <c r="AC738" s="22">
        <v>28</v>
      </c>
    </row>
    <row r="739" spans="1:29" x14ac:dyDescent="0.2">
      <c r="A739" s="25">
        <v>83101.397680917609</v>
      </c>
      <c r="B739" s="26">
        <v>73.791581899999997</v>
      </c>
      <c r="C739" s="26">
        <v>136.32749509238246</v>
      </c>
      <c r="D739" s="26">
        <f>C739/Table1[[#This Row],[Std. Price ($)]]</f>
        <v>1.8474667649370784</v>
      </c>
      <c r="E739" s="22">
        <v>42</v>
      </c>
      <c r="F739" s="22">
        <f t="shared" si="75"/>
        <v>50.4</v>
      </c>
      <c r="G739" s="22">
        <f t="shared" si="76"/>
        <v>50.4</v>
      </c>
      <c r="H739" s="22">
        <f t="shared" si="76"/>
        <v>50.4</v>
      </c>
      <c r="I739" s="22">
        <f t="shared" si="76"/>
        <v>50.4</v>
      </c>
      <c r="J739" s="22">
        <f t="shared" si="76"/>
        <v>50.4</v>
      </c>
      <c r="K739" s="22">
        <f t="shared" si="76"/>
        <v>50.4</v>
      </c>
      <c r="L739" s="22">
        <f t="shared" si="76"/>
        <v>50.4</v>
      </c>
      <c r="M739" s="22">
        <f t="shared" si="76"/>
        <v>50.4</v>
      </c>
      <c r="N739" s="22">
        <f t="shared" si="76"/>
        <v>50.4</v>
      </c>
      <c r="O739" s="22">
        <f t="shared" si="76"/>
        <v>50.4</v>
      </c>
      <c r="P739" s="22">
        <f t="shared" si="76"/>
        <v>50.4</v>
      </c>
      <c r="Q739" s="22">
        <f t="shared" si="76"/>
        <v>50.4</v>
      </c>
      <c r="R739" s="42">
        <f>SUM(Table1[[#This Row],[Oct]:[September]])</f>
        <v>604.79999999999984</v>
      </c>
      <c r="S739" s="38">
        <f t="shared" si="72"/>
        <v>602.95253323506279</v>
      </c>
      <c r="T739" s="37">
        <f>Table1[[#This Row],[Annual Demand]]/365</f>
        <v>1.6569863013698625</v>
      </c>
      <c r="U739" s="37">
        <f>Table1[[#This Row],[Daily Demand]]*Table1[[#This Row],[Lead Time (days)]]</f>
        <v>3.3139726027397249</v>
      </c>
      <c r="V739" s="37">
        <f>T739*AB739*SQRT(Table1[[#This Row],[Lead Time (days)]])</f>
        <v>1.2419662250337569</v>
      </c>
      <c r="W739" s="37">
        <f t="shared" si="73"/>
        <v>0.8</v>
      </c>
      <c r="X739" s="37">
        <f>Table1[[#This Row],[Demand during Lead Time]]+NORMSINV(W739)*V739</f>
        <v>4.3592377491085319</v>
      </c>
      <c r="Y739" s="43">
        <f t="shared" si="74"/>
        <v>321.67504938491385</v>
      </c>
      <c r="Z739" s="27">
        <v>0.2</v>
      </c>
      <c r="AA739" s="22">
        <v>0.82</v>
      </c>
      <c r="AB739" s="22">
        <v>0.53</v>
      </c>
      <c r="AC739" s="22">
        <v>2</v>
      </c>
    </row>
    <row r="740" spans="1:29" x14ac:dyDescent="0.2">
      <c r="A740" s="25">
        <v>48407.04413376141</v>
      </c>
      <c r="B740" s="26">
        <v>5.4033825799999997</v>
      </c>
      <c r="C740" s="26">
        <v>54.596849309255006</v>
      </c>
      <c r="D740" s="26">
        <f>C740/Table1[[#This Row],[Std. Price ($)]]</f>
        <v>10.104198342597279</v>
      </c>
      <c r="E740" s="22">
        <v>50</v>
      </c>
      <c r="F740" s="22">
        <f t="shared" si="75"/>
        <v>30</v>
      </c>
      <c r="G740" s="22">
        <f t="shared" si="76"/>
        <v>30</v>
      </c>
      <c r="H740" s="22">
        <f t="shared" si="76"/>
        <v>30</v>
      </c>
      <c r="I740" s="22">
        <f t="shared" si="76"/>
        <v>30</v>
      </c>
      <c r="J740" s="22">
        <f t="shared" si="76"/>
        <v>30</v>
      </c>
      <c r="K740" s="22">
        <f t="shared" si="76"/>
        <v>30</v>
      </c>
      <c r="L740" s="22">
        <f t="shared" si="76"/>
        <v>30</v>
      </c>
      <c r="M740" s="22">
        <f t="shared" si="76"/>
        <v>30</v>
      </c>
      <c r="N740" s="22">
        <f t="shared" si="76"/>
        <v>30</v>
      </c>
      <c r="O740" s="22">
        <f t="shared" si="76"/>
        <v>30</v>
      </c>
      <c r="P740" s="22">
        <f t="shared" si="76"/>
        <v>30</v>
      </c>
      <c r="Q740" s="22">
        <f t="shared" si="76"/>
        <v>30</v>
      </c>
      <c r="R740" s="42">
        <f>SUM(Table1[[#This Row],[Oct]:[September]])</f>
        <v>360</v>
      </c>
      <c r="S740" s="38">
        <f t="shared" si="72"/>
        <v>349.89580165740273</v>
      </c>
      <c r="T740" s="37">
        <f>Table1[[#This Row],[Annual Demand]]/365</f>
        <v>0.98630136986301364</v>
      </c>
      <c r="U740" s="37">
        <f>Table1[[#This Row],[Daily Demand]]*Table1[[#This Row],[Lead Time (days)]]</f>
        <v>4.9315068493150687</v>
      </c>
      <c r="V740" s="37">
        <f>T740*AB740*SQRT(Table1[[#This Row],[Lead Time (days)]])</f>
        <v>1.8966757420107805</v>
      </c>
      <c r="W740" s="37">
        <f t="shared" si="73"/>
        <v>0.8</v>
      </c>
      <c r="X740" s="37">
        <f>Table1[[#This Row],[Demand during Lead Time]]+NORMSINV(W740)*V740</f>
        <v>6.5277894269940049</v>
      </c>
      <c r="Y740" s="43">
        <f t="shared" si="74"/>
        <v>35.272143675727584</v>
      </c>
      <c r="Z740" s="27">
        <v>-0.4</v>
      </c>
      <c r="AA740" s="22">
        <v>1</v>
      </c>
      <c r="AB740" s="22">
        <v>0.86</v>
      </c>
      <c r="AC740" s="22">
        <v>5</v>
      </c>
    </row>
    <row r="741" spans="1:29" x14ac:dyDescent="0.2">
      <c r="A741" s="25">
        <v>29029.654812301585</v>
      </c>
      <c r="B741" s="26">
        <v>13.501999999999999</v>
      </c>
      <c r="C741" s="26">
        <v>564.37382490436664</v>
      </c>
      <c r="D741" s="26">
        <f>C741/Table1[[#This Row],[Std. Price ($)]]</f>
        <v>41.799276026097367</v>
      </c>
      <c r="E741" s="22">
        <v>50</v>
      </c>
      <c r="F741" s="22">
        <f t="shared" si="75"/>
        <v>90</v>
      </c>
      <c r="G741" s="22">
        <f t="shared" si="76"/>
        <v>90</v>
      </c>
      <c r="H741" s="22">
        <f t="shared" si="76"/>
        <v>90</v>
      </c>
      <c r="I741" s="22">
        <f t="shared" si="76"/>
        <v>90</v>
      </c>
      <c r="J741" s="22">
        <f t="shared" si="76"/>
        <v>90</v>
      </c>
      <c r="K741" s="22">
        <f t="shared" si="76"/>
        <v>90</v>
      </c>
      <c r="L741" s="22">
        <f t="shared" si="76"/>
        <v>90</v>
      </c>
      <c r="M741" s="22">
        <f t="shared" si="76"/>
        <v>90</v>
      </c>
      <c r="N741" s="22">
        <f t="shared" si="76"/>
        <v>90</v>
      </c>
      <c r="O741" s="22">
        <f t="shared" si="76"/>
        <v>90</v>
      </c>
      <c r="P741" s="22">
        <f t="shared" si="76"/>
        <v>90</v>
      </c>
      <c r="Q741" s="22">
        <f t="shared" si="76"/>
        <v>90</v>
      </c>
      <c r="R741" s="42">
        <f>SUM(Table1[[#This Row],[Oct]:[September]])</f>
        <v>1080</v>
      </c>
      <c r="S741" s="38">
        <f t="shared" si="72"/>
        <v>1038.2007239739025</v>
      </c>
      <c r="T741" s="37">
        <f>Table1[[#This Row],[Annual Demand]]/365</f>
        <v>2.9589041095890409</v>
      </c>
      <c r="U741" s="37">
        <f>Table1[[#This Row],[Daily Demand]]*Table1[[#This Row],[Lead Time (days)]]</f>
        <v>47.342465753424655</v>
      </c>
      <c r="V741" s="37">
        <f>T741*AB741*SQRT(Table1[[#This Row],[Lead Time (days)]])</f>
        <v>15.031232876712329</v>
      </c>
      <c r="W741" s="37">
        <f t="shared" si="73"/>
        <v>0.8</v>
      </c>
      <c r="X741" s="37">
        <f>Table1[[#This Row],[Demand during Lead Time]]+NORMSINV(W741)*V741</f>
        <v>59.993070509245037</v>
      </c>
      <c r="Y741" s="43">
        <f t="shared" si="74"/>
        <v>810.02643801582644</v>
      </c>
      <c r="Z741" s="27">
        <v>0.8</v>
      </c>
      <c r="AA741" s="22">
        <v>0.8</v>
      </c>
      <c r="AB741" s="22">
        <v>1.27</v>
      </c>
      <c r="AC741" s="22">
        <v>16</v>
      </c>
    </row>
    <row r="742" spans="1:29" x14ac:dyDescent="0.2">
      <c r="A742" s="25">
        <v>51278.725708884187</v>
      </c>
      <c r="B742" s="26">
        <v>11.112919999999999</v>
      </c>
      <c r="C742" s="26">
        <v>45.744736989600014</v>
      </c>
      <c r="D742" s="26">
        <f>C742/Table1[[#This Row],[Std. Price ($)]]</f>
        <v>4.1163561862768754</v>
      </c>
      <c r="E742" s="22">
        <v>18</v>
      </c>
      <c r="F742" s="22">
        <f t="shared" si="75"/>
        <v>21.6</v>
      </c>
      <c r="G742" s="22">
        <f t="shared" si="76"/>
        <v>21.6</v>
      </c>
      <c r="H742" s="22">
        <f t="shared" si="76"/>
        <v>21.6</v>
      </c>
      <c r="I742" s="22">
        <f t="shared" si="76"/>
        <v>21.6</v>
      </c>
      <c r="J742" s="22">
        <f t="shared" si="76"/>
        <v>21.6</v>
      </c>
      <c r="K742" s="22">
        <f t="shared" si="76"/>
        <v>21.6</v>
      </c>
      <c r="L742" s="22">
        <f t="shared" si="76"/>
        <v>21.6</v>
      </c>
      <c r="M742" s="22">
        <f t="shared" si="76"/>
        <v>21.6</v>
      </c>
      <c r="N742" s="22">
        <f t="shared" si="76"/>
        <v>21.6</v>
      </c>
      <c r="O742" s="22">
        <f t="shared" si="76"/>
        <v>21.6</v>
      </c>
      <c r="P742" s="22">
        <f t="shared" si="76"/>
        <v>21.6</v>
      </c>
      <c r="Q742" s="22">
        <f t="shared" si="76"/>
        <v>21.6</v>
      </c>
      <c r="R742" s="42">
        <f>SUM(Table1[[#This Row],[Oct]:[September]])</f>
        <v>259.2</v>
      </c>
      <c r="S742" s="38">
        <f t="shared" si="72"/>
        <v>255.08364381372311</v>
      </c>
      <c r="T742" s="37">
        <f>Table1[[#This Row],[Annual Demand]]/365</f>
        <v>0.71013698630136979</v>
      </c>
      <c r="U742" s="37">
        <f>Table1[[#This Row],[Daily Demand]]*Table1[[#This Row],[Lead Time (days)]]</f>
        <v>4.2608219178082187</v>
      </c>
      <c r="V742" s="37">
        <f>T742*AB742*SQRT(Table1[[#This Row],[Lead Time (days)]])</f>
        <v>1.5655259375245472</v>
      </c>
      <c r="W742" s="37">
        <f t="shared" si="73"/>
        <v>0.8</v>
      </c>
      <c r="X742" s="37">
        <f>Table1[[#This Row],[Demand during Lead Time]]+NORMSINV(W742)*V742</f>
        <v>5.5784017885380219</v>
      </c>
      <c r="Y742" s="43">
        <f t="shared" si="74"/>
        <v>61.992332803879947</v>
      </c>
      <c r="Z742" s="27">
        <v>0.2</v>
      </c>
      <c r="AA742" s="22">
        <v>1</v>
      </c>
      <c r="AB742" s="22">
        <v>0.9</v>
      </c>
      <c r="AC742" s="22">
        <v>6</v>
      </c>
    </row>
    <row r="743" spans="1:29" x14ac:dyDescent="0.2">
      <c r="A743" s="25">
        <v>78912.731207548379</v>
      </c>
      <c r="B743" s="26">
        <v>91.955582989999982</v>
      </c>
      <c r="C743" s="26">
        <v>437.37368839389649</v>
      </c>
      <c r="D743" s="26">
        <f>C743/Table1[[#This Row],[Std. Price ($)]]</f>
        <v>4.756358169589987</v>
      </c>
      <c r="E743" s="22">
        <v>26</v>
      </c>
      <c r="F743" s="22">
        <f t="shared" si="75"/>
        <v>15.6</v>
      </c>
      <c r="G743" s="22">
        <f t="shared" si="76"/>
        <v>15.6</v>
      </c>
      <c r="H743" s="22">
        <f t="shared" si="76"/>
        <v>15.6</v>
      </c>
      <c r="I743" s="22">
        <f t="shared" si="76"/>
        <v>15.6</v>
      </c>
      <c r="J743" s="22">
        <f t="shared" si="76"/>
        <v>15.6</v>
      </c>
      <c r="K743" s="22">
        <f t="shared" si="76"/>
        <v>15.6</v>
      </c>
      <c r="L743" s="22">
        <f t="shared" si="76"/>
        <v>15.6</v>
      </c>
      <c r="M743" s="22">
        <f t="shared" si="76"/>
        <v>15.6</v>
      </c>
      <c r="N743" s="22">
        <f t="shared" si="76"/>
        <v>15.6</v>
      </c>
      <c r="O743" s="22">
        <f t="shared" si="76"/>
        <v>15.6</v>
      </c>
      <c r="P743" s="22">
        <f t="shared" si="76"/>
        <v>15.6</v>
      </c>
      <c r="Q743" s="22">
        <f t="shared" si="76"/>
        <v>15.6</v>
      </c>
      <c r="R743" s="42">
        <f>SUM(Table1[[#This Row],[Oct]:[September]])</f>
        <v>187.19999999999996</v>
      </c>
      <c r="S743" s="38">
        <f t="shared" si="72"/>
        <v>182.44364183040997</v>
      </c>
      <c r="T743" s="37">
        <f>Table1[[#This Row],[Annual Demand]]/365</f>
        <v>0.51287671232876697</v>
      </c>
      <c r="U743" s="37">
        <f>Table1[[#This Row],[Daily Demand]]*Table1[[#This Row],[Lead Time (days)]]</f>
        <v>1.5386301369863009</v>
      </c>
      <c r="V743" s="37">
        <f>T743*AB743*SQRT(Table1[[#This Row],[Lead Time (days)]])</f>
        <v>1.4035590675602523</v>
      </c>
      <c r="W743" s="37">
        <f t="shared" si="73"/>
        <v>0.95</v>
      </c>
      <c r="X743" s="37">
        <f>Table1[[#This Row],[Demand during Lead Time]]+NORMSINV(W743)*V743</f>
        <v>3.8472793599034074</v>
      </c>
      <c r="Y743" s="43">
        <f t="shared" si="74"/>
        <v>353.77881646531176</v>
      </c>
      <c r="Z743" s="27">
        <v>-0.4</v>
      </c>
      <c r="AA743" s="22">
        <v>1</v>
      </c>
      <c r="AB743" s="22">
        <v>1.58</v>
      </c>
      <c r="AC743" s="22">
        <v>3</v>
      </c>
    </row>
    <row r="744" spans="1:29" x14ac:dyDescent="0.2">
      <c r="A744" s="25">
        <v>37695.827876906915</v>
      </c>
      <c r="B744" s="26">
        <v>12.339566809999999</v>
      </c>
      <c r="C744" s="26">
        <v>348.66200294576709</v>
      </c>
      <c r="D744" s="26">
        <f>C744/Table1[[#This Row],[Std. Price ($)]]</f>
        <v>28.255611263696146</v>
      </c>
      <c r="E744" s="22">
        <v>26</v>
      </c>
      <c r="F744" s="22">
        <f t="shared" si="75"/>
        <v>31.2</v>
      </c>
      <c r="G744" s="22">
        <f t="shared" si="76"/>
        <v>31.2</v>
      </c>
      <c r="H744" s="22">
        <f t="shared" si="76"/>
        <v>31.2</v>
      </c>
      <c r="I744" s="22">
        <f t="shared" si="76"/>
        <v>31.2</v>
      </c>
      <c r="J744" s="22">
        <f t="shared" si="76"/>
        <v>31.2</v>
      </c>
      <c r="K744" s="22">
        <f t="shared" si="76"/>
        <v>31.2</v>
      </c>
      <c r="L744" s="22">
        <f t="shared" si="76"/>
        <v>31.2</v>
      </c>
      <c r="M744" s="22">
        <f t="shared" si="76"/>
        <v>31.2</v>
      </c>
      <c r="N744" s="22">
        <f t="shared" si="76"/>
        <v>31.2</v>
      </c>
      <c r="O744" s="22">
        <f t="shared" si="76"/>
        <v>31.2</v>
      </c>
      <c r="P744" s="22">
        <f t="shared" si="76"/>
        <v>31.2</v>
      </c>
      <c r="Q744" s="22">
        <f t="shared" si="76"/>
        <v>31.2</v>
      </c>
      <c r="R744" s="42">
        <f>SUM(Table1[[#This Row],[Oct]:[September]])</f>
        <v>374.39999999999992</v>
      </c>
      <c r="S744" s="38">
        <f t="shared" si="72"/>
        <v>346.14438873630377</v>
      </c>
      <c r="T744" s="37">
        <f>Table1[[#This Row],[Annual Demand]]/365</f>
        <v>1.0257534246575339</v>
      </c>
      <c r="U744" s="37">
        <f>Table1[[#This Row],[Daily Demand]]*Table1[[#This Row],[Lead Time (days)]]</f>
        <v>8.2060273972602715</v>
      </c>
      <c r="V744" s="37">
        <f>T744*AB744*SQRT(Table1[[#This Row],[Lead Time (days)]])</f>
        <v>10.038390081225225</v>
      </c>
      <c r="W744" s="37">
        <f t="shared" si="73"/>
        <v>0.95</v>
      </c>
      <c r="X744" s="37">
        <f>Table1[[#This Row],[Demand during Lead Time]]+NORMSINV(W744)*V744</f>
        <v>24.71770973111726</v>
      </c>
      <c r="Y744" s="43">
        <f t="shared" si="74"/>
        <v>305.00583061730856</v>
      </c>
      <c r="Z744" s="27">
        <v>0.2</v>
      </c>
      <c r="AA744" s="22">
        <v>1</v>
      </c>
      <c r="AB744" s="22">
        <v>3.46</v>
      </c>
      <c r="AC744" s="22">
        <v>8</v>
      </c>
    </row>
    <row r="745" spans="1:29" x14ac:dyDescent="0.2">
      <c r="A745" s="25">
        <v>85652.990796737853</v>
      </c>
      <c r="B745" s="26">
        <v>36.465422869999998</v>
      </c>
      <c r="C745" s="26">
        <v>269.61293235987495</v>
      </c>
      <c r="D745" s="26">
        <f>C745/Table1[[#This Row],[Std. Price ($)]]</f>
        <v>7.3936598327969687</v>
      </c>
      <c r="E745" s="22">
        <v>42</v>
      </c>
      <c r="F745" s="22">
        <f t="shared" si="75"/>
        <v>58.8</v>
      </c>
      <c r="G745" s="22">
        <f t="shared" si="76"/>
        <v>58.8</v>
      </c>
      <c r="H745" s="22">
        <f t="shared" si="76"/>
        <v>58.8</v>
      </c>
      <c r="I745" s="22">
        <f t="shared" si="76"/>
        <v>58.8</v>
      </c>
      <c r="J745" s="22">
        <f t="shared" si="76"/>
        <v>58.8</v>
      </c>
      <c r="K745" s="22">
        <f t="shared" si="76"/>
        <v>58.8</v>
      </c>
      <c r="L745" s="22">
        <f t="shared" si="76"/>
        <v>58.8</v>
      </c>
      <c r="M745" s="22">
        <f t="shared" si="76"/>
        <v>58.8</v>
      </c>
      <c r="N745" s="22">
        <f t="shared" si="76"/>
        <v>58.8</v>
      </c>
      <c r="O745" s="22">
        <f t="shared" si="76"/>
        <v>58.8</v>
      </c>
      <c r="P745" s="22">
        <f t="shared" si="76"/>
        <v>58.8</v>
      </c>
      <c r="Q745" s="22">
        <f t="shared" si="76"/>
        <v>58.8</v>
      </c>
      <c r="R745" s="42">
        <f>SUM(Table1[[#This Row],[Oct]:[September]])</f>
        <v>705.59999999999991</v>
      </c>
      <c r="S745" s="38">
        <f t="shared" si="72"/>
        <v>698.20634016720294</v>
      </c>
      <c r="T745" s="37">
        <f>Table1[[#This Row],[Annual Demand]]/365</f>
        <v>1.9331506849315065</v>
      </c>
      <c r="U745" s="37">
        <f>Table1[[#This Row],[Daily Demand]]*Table1[[#This Row],[Lead Time (days)]]</f>
        <v>9.6657534246575327</v>
      </c>
      <c r="V745" s="37">
        <f>T745*AB745*SQRT(Table1[[#This Row],[Lead Time (days)]])</f>
        <v>3.8471641446088429</v>
      </c>
      <c r="W745" s="37">
        <f t="shared" si="73"/>
        <v>0.8</v>
      </c>
      <c r="X745" s="37">
        <f>Table1[[#This Row],[Demand during Lead Time]]+NORMSINV(W745)*V745</f>
        <v>12.903608457800715</v>
      </c>
      <c r="Y745" s="43">
        <f t="shared" si="74"/>
        <v>470.53553896261161</v>
      </c>
      <c r="Z745" s="27">
        <v>0.4</v>
      </c>
      <c r="AA745" s="22">
        <v>1</v>
      </c>
      <c r="AB745" s="22">
        <v>0.89</v>
      </c>
      <c r="AC745" s="22">
        <v>5</v>
      </c>
    </row>
    <row r="746" spans="1:29" x14ac:dyDescent="0.2">
      <c r="A746" s="25">
        <v>76699.428397644282</v>
      </c>
      <c r="B746" s="26">
        <v>11.357159999999999</v>
      </c>
      <c r="C746" s="26">
        <v>108.12143227599999</v>
      </c>
      <c r="D746" s="26">
        <f>C746/Table1[[#This Row],[Std. Price ($)]]</f>
        <v>9.5201117423722135</v>
      </c>
      <c r="E746" s="22">
        <v>26</v>
      </c>
      <c r="F746" s="22">
        <f t="shared" si="75"/>
        <v>36.4</v>
      </c>
      <c r="G746" s="22">
        <f t="shared" si="76"/>
        <v>36.4</v>
      </c>
      <c r="H746" s="22">
        <f t="shared" si="76"/>
        <v>36.4</v>
      </c>
      <c r="I746" s="22">
        <f t="shared" si="76"/>
        <v>36.4</v>
      </c>
      <c r="J746" s="22">
        <f t="shared" si="76"/>
        <v>36.4</v>
      </c>
      <c r="K746" s="22">
        <f t="shared" si="76"/>
        <v>36.4</v>
      </c>
      <c r="L746" s="22">
        <f t="shared" si="76"/>
        <v>36.4</v>
      </c>
      <c r="M746" s="22">
        <f t="shared" si="76"/>
        <v>36.4</v>
      </c>
      <c r="N746" s="22">
        <f t="shared" si="76"/>
        <v>36.4</v>
      </c>
      <c r="O746" s="22">
        <f t="shared" si="76"/>
        <v>36.4</v>
      </c>
      <c r="P746" s="22">
        <f t="shared" si="76"/>
        <v>36.4</v>
      </c>
      <c r="Q746" s="22">
        <f t="shared" si="76"/>
        <v>36.4</v>
      </c>
      <c r="R746" s="42">
        <f>SUM(Table1[[#This Row],[Oct]:[September]])</f>
        <v>436.7999999999999</v>
      </c>
      <c r="S746" s="38">
        <f t="shared" si="72"/>
        <v>427.2798882576277</v>
      </c>
      <c r="T746" s="37">
        <f>Table1[[#This Row],[Annual Demand]]/365</f>
        <v>1.1967123287671231</v>
      </c>
      <c r="U746" s="37">
        <f>Table1[[#This Row],[Daily Demand]]*Table1[[#This Row],[Lead Time (days)]]</f>
        <v>7.1802739726027385</v>
      </c>
      <c r="V746" s="37">
        <f>T746*AB746*SQRT(Table1[[#This Row],[Lead Time (days)]])</f>
        <v>4.3970018615658573</v>
      </c>
      <c r="W746" s="37">
        <f t="shared" si="73"/>
        <v>0.8</v>
      </c>
      <c r="X746" s="37">
        <f>Table1[[#This Row],[Demand during Lead Time]]+NORMSINV(W746)*V746</f>
        <v>10.880884103356198</v>
      </c>
      <c r="Y746" s="43">
        <f t="shared" si="74"/>
        <v>123.57594170327286</v>
      </c>
      <c r="Z746" s="27">
        <v>0.4</v>
      </c>
      <c r="AA746" s="22">
        <v>1</v>
      </c>
      <c r="AB746" s="22">
        <v>1.5</v>
      </c>
      <c r="AC746" s="22">
        <v>6</v>
      </c>
    </row>
    <row r="747" spans="1:29" x14ac:dyDescent="0.2">
      <c r="A747" s="25">
        <v>24373.995373001479</v>
      </c>
      <c r="B747" s="26">
        <v>11.136999999999999</v>
      </c>
      <c r="C747" s="26">
        <v>586.41218647428343</v>
      </c>
      <c r="D747" s="26">
        <f>C747/Table1[[#This Row],[Std. Price ($)]]</f>
        <v>52.654412002719177</v>
      </c>
      <c r="E747" s="22">
        <v>42</v>
      </c>
      <c r="F747" s="22">
        <f t="shared" si="75"/>
        <v>50.4</v>
      </c>
      <c r="G747" s="22">
        <f t="shared" si="76"/>
        <v>50.4</v>
      </c>
      <c r="H747" s="22">
        <f t="shared" si="76"/>
        <v>50.4</v>
      </c>
      <c r="I747" s="22">
        <f t="shared" si="76"/>
        <v>50.4</v>
      </c>
      <c r="J747" s="22">
        <f t="shared" si="76"/>
        <v>50.4</v>
      </c>
      <c r="K747" s="22">
        <f t="shared" si="76"/>
        <v>50.4</v>
      </c>
      <c r="L747" s="22">
        <f t="shared" si="76"/>
        <v>50.4</v>
      </c>
      <c r="M747" s="22">
        <f t="shared" si="76"/>
        <v>50.4</v>
      </c>
      <c r="N747" s="22">
        <f t="shared" si="76"/>
        <v>50.4</v>
      </c>
      <c r="O747" s="22">
        <f t="shared" si="76"/>
        <v>50.4</v>
      </c>
      <c r="P747" s="22">
        <f t="shared" si="76"/>
        <v>50.4</v>
      </c>
      <c r="Q747" s="22">
        <f t="shared" si="76"/>
        <v>50.4</v>
      </c>
      <c r="R747" s="42">
        <f>SUM(Table1[[#This Row],[Oct]:[September]])</f>
        <v>604.79999999999984</v>
      </c>
      <c r="S747" s="38">
        <f t="shared" si="72"/>
        <v>552.1455879972807</v>
      </c>
      <c r="T747" s="37">
        <f>Table1[[#This Row],[Annual Demand]]/365</f>
        <v>1.6569863013698625</v>
      </c>
      <c r="U747" s="37">
        <f>Table1[[#This Row],[Daily Demand]]*Table1[[#This Row],[Lead Time (days)]]</f>
        <v>26.511780821917799</v>
      </c>
      <c r="V747" s="37">
        <f>T747*AB747*SQRT(Table1[[#This Row],[Lead Time (days)]])</f>
        <v>12.924493150684928</v>
      </c>
      <c r="W747" s="37">
        <f t="shared" si="73"/>
        <v>0.95</v>
      </c>
      <c r="X747" s="37">
        <f>Table1[[#This Row],[Demand during Lead Time]]+NORMSINV(W747)*V747</f>
        <v>47.77068025733135</v>
      </c>
      <c r="Y747" s="43">
        <f t="shared" si="74"/>
        <v>532.02206602589922</v>
      </c>
      <c r="Z747" s="27">
        <v>0.2</v>
      </c>
      <c r="AA747" s="22">
        <v>0.96</v>
      </c>
      <c r="AB747" s="22">
        <v>1.95</v>
      </c>
      <c r="AC747" s="22">
        <v>16</v>
      </c>
    </row>
    <row r="748" spans="1:29" x14ac:dyDescent="0.2">
      <c r="A748" s="25">
        <v>49076.645772929769</v>
      </c>
      <c r="B748" s="26">
        <v>7.137999999999999</v>
      </c>
      <c r="C748" s="26">
        <v>147.099123072</v>
      </c>
      <c r="D748" s="26">
        <f>C748/Table1[[#This Row],[Std. Price ($)]]</f>
        <v>20.607890595685067</v>
      </c>
      <c r="E748" s="22">
        <v>18</v>
      </c>
      <c r="F748" s="22">
        <f t="shared" si="75"/>
        <v>21.6</v>
      </c>
      <c r="G748" s="22">
        <f t="shared" si="76"/>
        <v>21.6</v>
      </c>
      <c r="H748" s="22">
        <f t="shared" si="76"/>
        <v>21.6</v>
      </c>
      <c r="I748" s="22">
        <f t="shared" si="76"/>
        <v>21.6</v>
      </c>
      <c r="J748" s="22">
        <f t="shared" si="76"/>
        <v>21.6</v>
      </c>
      <c r="K748" s="22">
        <f t="shared" si="76"/>
        <v>21.6</v>
      </c>
      <c r="L748" s="22">
        <f t="shared" si="76"/>
        <v>21.6</v>
      </c>
      <c r="M748" s="22">
        <f t="shared" si="76"/>
        <v>21.6</v>
      </c>
      <c r="N748" s="22">
        <f t="shared" si="76"/>
        <v>21.6</v>
      </c>
      <c r="O748" s="22">
        <f t="shared" si="76"/>
        <v>21.6</v>
      </c>
      <c r="P748" s="22">
        <f t="shared" si="76"/>
        <v>21.6</v>
      </c>
      <c r="Q748" s="22">
        <f t="shared" si="76"/>
        <v>21.6</v>
      </c>
      <c r="R748" s="42">
        <f>SUM(Table1[[#This Row],[Oct]:[September]])</f>
        <v>259.2</v>
      </c>
      <c r="S748" s="38">
        <f t="shared" si="72"/>
        <v>238.59210940431493</v>
      </c>
      <c r="T748" s="37">
        <f>Table1[[#This Row],[Annual Demand]]/365</f>
        <v>0.71013698630136979</v>
      </c>
      <c r="U748" s="37">
        <f>Table1[[#This Row],[Daily Demand]]*Table1[[#This Row],[Lead Time (days)]]</f>
        <v>11.362191780821917</v>
      </c>
      <c r="V748" s="37">
        <f>T748*AB748*SQRT(Table1[[#This Row],[Lead Time (days)]])</f>
        <v>4.8857424657534239</v>
      </c>
      <c r="W748" s="37">
        <f t="shared" si="73"/>
        <v>0.95</v>
      </c>
      <c r="X748" s="37">
        <f>Table1[[#This Row],[Demand during Lead Time]]+NORMSINV(W748)*V748</f>
        <v>19.398522995967262</v>
      </c>
      <c r="Y748" s="43">
        <f t="shared" si="74"/>
        <v>138.4666571452143</v>
      </c>
      <c r="Z748" s="27">
        <v>0.2</v>
      </c>
      <c r="AA748" s="22">
        <v>1</v>
      </c>
      <c r="AB748" s="22">
        <v>1.72</v>
      </c>
      <c r="AC748" s="22">
        <v>16</v>
      </c>
    </row>
    <row r="749" spans="1:29" x14ac:dyDescent="0.2">
      <c r="A749" s="25">
        <v>14103.039637035097</v>
      </c>
      <c r="B749" s="26">
        <v>38.357092629999997</v>
      </c>
      <c r="C749" s="26">
        <v>1293.2950051460707</v>
      </c>
      <c r="D749" s="26">
        <f>C749/Table1[[#This Row],[Std. Price ($)]]</f>
        <v>33.717232367464518</v>
      </c>
      <c r="E749" s="22">
        <v>26</v>
      </c>
      <c r="F749" s="22">
        <f t="shared" si="75"/>
        <v>57.2</v>
      </c>
      <c r="G749" s="22">
        <f t="shared" si="76"/>
        <v>57.2</v>
      </c>
      <c r="H749" s="22">
        <f t="shared" si="76"/>
        <v>57.2</v>
      </c>
      <c r="I749" s="22">
        <f t="shared" si="76"/>
        <v>57.2</v>
      </c>
      <c r="J749" s="22">
        <f t="shared" si="76"/>
        <v>57.2</v>
      </c>
      <c r="K749" s="22">
        <f t="shared" si="76"/>
        <v>57.2</v>
      </c>
      <c r="L749" s="22">
        <f t="shared" si="76"/>
        <v>57.2</v>
      </c>
      <c r="M749" s="22">
        <f t="shared" si="76"/>
        <v>57.2</v>
      </c>
      <c r="N749" s="22">
        <f t="shared" si="76"/>
        <v>57.2</v>
      </c>
      <c r="O749" s="22">
        <f t="shared" si="76"/>
        <v>57.2</v>
      </c>
      <c r="P749" s="22">
        <f t="shared" si="76"/>
        <v>57.2</v>
      </c>
      <c r="Q749" s="22">
        <f t="shared" si="76"/>
        <v>57.2</v>
      </c>
      <c r="R749" s="42">
        <f>SUM(Table1[[#This Row],[Oct]:[September]])</f>
        <v>686.40000000000009</v>
      </c>
      <c r="S749" s="38">
        <f t="shared" si="72"/>
        <v>652.68276763253562</v>
      </c>
      <c r="T749" s="37">
        <f>Table1[[#This Row],[Annual Demand]]/365</f>
        <v>1.8805479452054796</v>
      </c>
      <c r="U749" s="37">
        <f>Table1[[#This Row],[Daily Demand]]*Table1[[#This Row],[Lead Time (days)]]</f>
        <v>67.699726027397261</v>
      </c>
      <c r="V749" s="37">
        <f>T749*AB749*SQRT(Table1[[#This Row],[Lead Time (days)]])</f>
        <v>12.637282191780823</v>
      </c>
      <c r="W749" s="37">
        <f t="shared" si="73"/>
        <v>0.8</v>
      </c>
      <c r="X749" s="37">
        <f>Table1[[#This Row],[Demand during Lead Time]]+NORMSINV(W749)*V749</f>
        <v>78.335531054652861</v>
      </c>
      <c r="Y749" s="43">
        <f t="shared" si="74"/>
        <v>3004.7232208835612</v>
      </c>
      <c r="Z749" s="27">
        <v>1.2</v>
      </c>
      <c r="AA749" s="22">
        <v>0.94</v>
      </c>
      <c r="AB749" s="22">
        <v>1.1200000000000001</v>
      </c>
      <c r="AC749" s="22">
        <v>36</v>
      </c>
    </row>
    <row r="750" spans="1:29" x14ac:dyDescent="0.2">
      <c r="A750" s="25">
        <v>50165.039276385629</v>
      </c>
      <c r="B750" s="26">
        <v>15.888499999999999</v>
      </c>
      <c r="C750" s="26">
        <v>295.52428321216388</v>
      </c>
      <c r="D750" s="26">
        <f>C750/Table1[[#This Row],[Std. Price ($)]]</f>
        <v>18.599885653910935</v>
      </c>
      <c r="E750" s="22">
        <v>34</v>
      </c>
      <c r="F750" s="22">
        <f t="shared" si="75"/>
        <v>61.2</v>
      </c>
      <c r="G750" s="22">
        <f t="shared" si="76"/>
        <v>61.2</v>
      </c>
      <c r="H750" s="22">
        <f t="shared" si="76"/>
        <v>61.2</v>
      </c>
      <c r="I750" s="22">
        <f t="shared" si="76"/>
        <v>61.2</v>
      </c>
      <c r="J750" s="22">
        <f t="shared" si="76"/>
        <v>61.2</v>
      </c>
      <c r="K750" s="22">
        <f t="shared" si="76"/>
        <v>61.2</v>
      </c>
      <c r="L750" s="22">
        <f t="shared" si="76"/>
        <v>61.2</v>
      </c>
      <c r="M750" s="22">
        <f t="shared" si="76"/>
        <v>61.2</v>
      </c>
      <c r="N750" s="22">
        <f t="shared" si="76"/>
        <v>61.2</v>
      </c>
      <c r="O750" s="22">
        <f t="shared" si="76"/>
        <v>61.2</v>
      </c>
      <c r="P750" s="22">
        <f t="shared" si="76"/>
        <v>61.2</v>
      </c>
      <c r="Q750" s="22">
        <f t="shared" si="76"/>
        <v>61.2</v>
      </c>
      <c r="R750" s="42">
        <f>SUM(Table1[[#This Row],[Oct]:[September]])</f>
        <v>734.40000000000009</v>
      </c>
      <c r="S750" s="38">
        <f t="shared" si="72"/>
        <v>715.80011434608912</v>
      </c>
      <c r="T750" s="37">
        <f>Table1[[#This Row],[Annual Demand]]/365</f>
        <v>2.012054794520548</v>
      </c>
      <c r="U750" s="37">
        <f>Table1[[#This Row],[Daily Demand]]*Table1[[#This Row],[Lead Time (days)]]</f>
        <v>32.192876712328768</v>
      </c>
      <c r="V750" s="37">
        <f>T750*AB750*SQRT(Table1[[#This Row],[Lead Time (days)]])</f>
        <v>6.5995397260273974</v>
      </c>
      <c r="W750" s="37">
        <f t="shared" si="73"/>
        <v>0.8</v>
      </c>
      <c r="X750" s="37">
        <f>Table1[[#This Row],[Demand during Lead Time]]+NORMSINV(W750)*V750</f>
        <v>37.747189477561406</v>
      </c>
      <c r="Y750" s="43">
        <f t="shared" si="74"/>
        <v>599.74622001423438</v>
      </c>
      <c r="Z750" s="27">
        <v>0.8</v>
      </c>
      <c r="AA750" s="22">
        <v>0.9</v>
      </c>
      <c r="AB750" s="22">
        <v>0.82</v>
      </c>
      <c r="AC750" s="22">
        <v>16</v>
      </c>
    </row>
    <row r="751" spans="1:29" x14ac:dyDescent="0.2">
      <c r="A751" s="25">
        <v>45624.17289415597</v>
      </c>
      <c r="B751" s="26">
        <v>9.57911</v>
      </c>
      <c r="C751" s="26">
        <v>534.3347171598806</v>
      </c>
      <c r="D751" s="26">
        <f>C751/Table1[[#This Row],[Std. Price ($)]]</f>
        <v>55.781248692193806</v>
      </c>
      <c r="E751" s="22">
        <v>42</v>
      </c>
      <c r="F751" s="22">
        <f t="shared" si="75"/>
        <v>75.599999999999994</v>
      </c>
      <c r="G751" s="22">
        <f t="shared" si="76"/>
        <v>75.599999999999994</v>
      </c>
      <c r="H751" s="22">
        <f t="shared" si="76"/>
        <v>75.599999999999994</v>
      </c>
      <c r="I751" s="22">
        <f t="shared" si="76"/>
        <v>75.599999999999994</v>
      </c>
      <c r="J751" s="22">
        <f t="shared" si="76"/>
        <v>75.599999999999994</v>
      </c>
      <c r="K751" s="22">
        <f t="shared" si="76"/>
        <v>75.599999999999994</v>
      </c>
      <c r="L751" s="22">
        <f t="shared" si="76"/>
        <v>75.599999999999994</v>
      </c>
      <c r="M751" s="22">
        <f t="shared" si="76"/>
        <v>75.599999999999994</v>
      </c>
      <c r="N751" s="22">
        <f t="shared" si="76"/>
        <v>75.599999999999994</v>
      </c>
      <c r="O751" s="22">
        <f t="shared" si="76"/>
        <v>75.599999999999994</v>
      </c>
      <c r="P751" s="22">
        <f t="shared" si="76"/>
        <v>75.599999999999994</v>
      </c>
      <c r="Q751" s="22">
        <f t="shared" si="76"/>
        <v>75.599999999999994</v>
      </c>
      <c r="R751" s="42">
        <f>SUM(Table1[[#This Row],[Oct]:[September]])</f>
        <v>907.20000000000016</v>
      </c>
      <c r="S751" s="38">
        <f t="shared" si="72"/>
        <v>851.41875130780636</v>
      </c>
      <c r="T751" s="37">
        <f>Table1[[#This Row],[Annual Demand]]/365</f>
        <v>2.4854794520547951</v>
      </c>
      <c r="U751" s="37">
        <f>Table1[[#This Row],[Daily Demand]]*Table1[[#This Row],[Lead Time (days)]]</f>
        <v>67.107945205479467</v>
      </c>
      <c r="V751" s="37">
        <f>T751*AB751*SQRT(Table1[[#This Row],[Lead Time (days)]])</f>
        <v>14.981318888603209</v>
      </c>
      <c r="W751" s="37">
        <f t="shared" si="73"/>
        <v>0.8</v>
      </c>
      <c r="X751" s="37">
        <f>Table1[[#This Row],[Demand during Lead Time]]+NORMSINV(W751)*V751</f>
        <v>79.716541289054902</v>
      </c>
      <c r="Y751" s="43">
        <f t="shared" si="74"/>
        <v>763.61351782739871</v>
      </c>
      <c r="Z751" s="27">
        <v>0.8</v>
      </c>
      <c r="AA751" s="22">
        <v>0.82</v>
      </c>
      <c r="AB751" s="22">
        <v>1.1599999999999999</v>
      </c>
      <c r="AC751" s="22">
        <v>27</v>
      </c>
    </row>
    <row r="752" spans="1:29" x14ac:dyDescent="0.2">
      <c r="A752" s="25">
        <v>98191.862683298124</v>
      </c>
      <c r="B752" s="26">
        <v>5.7962000500000004</v>
      </c>
      <c r="C752" s="26">
        <v>33.066505149058344</v>
      </c>
      <c r="D752" s="26">
        <f>C752/Table1[[#This Row],[Std. Price ($)]]</f>
        <v>5.7048591946129159</v>
      </c>
      <c r="E752" s="22">
        <v>26</v>
      </c>
      <c r="F752" s="22">
        <f t="shared" si="75"/>
        <v>15.6</v>
      </c>
      <c r="G752" s="22">
        <f t="shared" si="76"/>
        <v>15.6</v>
      </c>
      <c r="H752" s="22">
        <f t="shared" si="76"/>
        <v>15.6</v>
      </c>
      <c r="I752" s="22">
        <f t="shared" si="76"/>
        <v>15.6</v>
      </c>
      <c r="J752" s="22">
        <f t="shared" si="76"/>
        <v>15.6</v>
      </c>
      <c r="K752" s="22">
        <f t="shared" si="76"/>
        <v>15.6</v>
      </c>
      <c r="L752" s="22">
        <f t="shared" si="76"/>
        <v>15.6</v>
      </c>
      <c r="M752" s="22">
        <f t="shared" ref="G752:Q775" si="77">$E752+$Z752*$E752</f>
        <v>15.6</v>
      </c>
      <c r="N752" s="22">
        <f t="shared" si="77"/>
        <v>15.6</v>
      </c>
      <c r="O752" s="22">
        <f t="shared" si="77"/>
        <v>15.6</v>
      </c>
      <c r="P752" s="22">
        <f t="shared" si="77"/>
        <v>15.6</v>
      </c>
      <c r="Q752" s="22">
        <f t="shared" si="77"/>
        <v>15.6</v>
      </c>
      <c r="R752" s="42">
        <f>SUM(Table1[[#This Row],[Oct]:[September]])</f>
        <v>187.19999999999996</v>
      </c>
      <c r="S752" s="38">
        <f t="shared" si="72"/>
        <v>181.49514080538705</v>
      </c>
      <c r="T752" s="37">
        <f>Table1[[#This Row],[Annual Demand]]/365</f>
        <v>0.51287671232876697</v>
      </c>
      <c r="U752" s="37">
        <f>Table1[[#This Row],[Daily Demand]]*Table1[[#This Row],[Lead Time (days)]]</f>
        <v>2.0515068493150679</v>
      </c>
      <c r="V752" s="37">
        <f>T752*AB752*SQRT(Table1[[#This Row],[Lead Time (days)]])</f>
        <v>1.2821917808219174</v>
      </c>
      <c r="W752" s="37">
        <f t="shared" si="73"/>
        <v>0.8</v>
      </c>
      <c r="X752" s="37">
        <f>Table1[[#This Row],[Demand during Lead Time]]+NORMSINV(W752)*V752</f>
        <v>3.130626677567462</v>
      </c>
      <c r="Y752" s="43">
        <f t="shared" si="74"/>
        <v>18.145738505047859</v>
      </c>
      <c r="Z752" s="27">
        <v>-0.4</v>
      </c>
      <c r="AA752" s="22">
        <v>1</v>
      </c>
      <c r="AB752" s="22">
        <v>1.25</v>
      </c>
      <c r="AC752" s="22">
        <v>4</v>
      </c>
    </row>
    <row r="753" spans="1:29" x14ac:dyDescent="0.2">
      <c r="A753" s="25">
        <v>36637.889876642592</v>
      </c>
      <c r="B753" s="26">
        <v>7.3924193899999997</v>
      </c>
      <c r="C753" s="26">
        <v>41.017539718155007</v>
      </c>
      <c r="D753" s="26">
        <f>C753/Table1[[#This Row],[Std. Price ($)]]</f>
        <v>5.5485947907177664</v>
      </c>
      <c r="E753" s="22">
        <v>26</v>
      </c>
      <c r="F753" s="22">
        <f t="shared" si="75"/>
        <v>31.2</v>
      </c>
      <c r="G753" s="22">
        <f t="shared" si="77"/>
        <v>31.2</v>
      </c>
      <c r="H753" s="22">
        <f t="shared" si="77"/>
        <v>31.2</v>
      </c>
      <c r="I753" s="22">
        <f t="shared" si="77"/>
        <v>31.2</v>
      </c>
      <c r="J753" s="22">
        <f t="shared" si="77"/>
        <v>31.2</v>
      </c>
      <c r="K753" s="22">
        <f t="shared" si="77"/>
        <v>31.2</v>
      </c>
      <c r="L753" s="22">
        <f t="shared" si="77"/>
        <v>31.2</v>
      </c>
      <c r="M753" s="22">
        <f t="shared" si="77"/>
        <v>31.2</v>
      </c>
      <c r="N753" s="22">
        <f t="shared" si="77"/>
        <v>31.2</v>
      </c>
      <c r="O753" s="22">
        <f t="shared" si="77"/>
        <v>31.2</v>
      </c>
      <c r="P753" s="22">
        <f t="shared" si="77"/>
        <v>31.2</v>
      </c>
      <c r="Q753" s="22">
        <f t="shared" si="77"/>
        <v>31.2</v>
      </c>
      <c r="R753" s="42">
        <f>SUM(Table1[[#This Row],[Oct]:[September]])</f>
        <v>374.39999999999992</v>
      </c>
      <c r="S753" s="38">
        <f t="shared" si="72"/>
        <v>368.85140520928218</v>
      </c>
      <c r="T753" s="37">
        <f>Table1[[#This Row],[Annual Demand]]/365</f>
        <v>1.0257534246575339</v>
      </c>
      <c r="U753" s="37">
        <f>Table1[[#This Row],[Daily Demand]]*Table1[[#This Row],[Lead Time (days)]]</f>
        <v>4.1030136986301358</v>
      </c>
      <c r="V753" s="37">
        <f>T753*AB753*SQRT(Table1[[#This Row],[Lead Time (days)]])</f>
        <v>2.5643835616438349</v>
      </c>
      <c r="W753" s="37">
        <f t="shared" si="73"/>
        <v>0.8</v>
      </c>
      <c r="X753" s="37">
        <f>Table1[[#This Row],[Demand during Lead Time]]+NORMSINV(W753)*V753</f>
        <v>6.2612533551349241</v>
      </c>
      <c r="Y753" s="43">
        <f t="shared" si="74"/>
        <v>46.285810708201964</v>
      </c>
      <c r="Z753" s="27">
        <v>0.2</v>
      </c>
      <c r="AA753" s="22">
        <v>1</v>
      </c>
      <c r="AB753" s="22">
        <v>1.25</v>
      </c>
      <c r="AC753" s="22">
        <v>4</v>
      </c>
    </row>
    <row r="754" spans="1:29" x14ac:dyDescent="0.2">
      <c r="A754" s="25">
        <v>82599.309154715665</v>
      </c>
      <c r="B754" s="26">
        <v>6.3726180599999998</v>
      </c>
      <c r="C754" s="26">
        <v>398.59848717708917</v>
      </c>
      <c r="D754" s="26">
        <f>C754/Table1[[#This Row],[Std. Price ($)]]</f>
        <v>62.548623411001849</v>
      </c>
      <c r="E754" s="22">
        <v>58</v>
      </c>
      <c r="F754" s="22">
        <f t="shared" si="75"/>
        <v>145</v>
      </c>
      <c r="G754" s="22">
        <f t="shared" si="77"/>
        <v>145</v>
      </c>
      <c r="H754" s="22">
        <f t="shared" si="77"/>
        <v>145</v>
      </c>
      <c r="I754" s="22">
        <f t="shared" si="77"/>
        <v>145</v>
      </c>
      <c r="J754" s="22">
        <f t="shared" si="77"/>
        <v>145</v>
      </c>
      <c r="K754" s="22">
        <f t="shared" si="77"/>
        <v>145</v>
      </c>
      <c r="L754" s="22">
        <f t="shared" si="77"/>
        <v>145</v>
      </c>
      <c r="M754" s="22">
        <f t="shared" si="77"/>
        <v>145</v>
      </c>
      <c r="N754" s="22">
        <f t="shared" si="77"/>
        <v>145</v>
      </c>
      <c r="O754" s="22">
        <f t="shared" si="77"/>
        <v>145</v>
      </c>
      <c r="P754" s="22">
        <f t="shared" si="77"/>
        <v>145</v>
      </c>
      <c r="Q754" s="22">
        <f t="shared" si="77"/>
        <v>145</v>
      </c>
      <c r="R754" s="42">
        <f>SUM(Table1[[#This Row],[Oct]:[September]])</f>
        <v>1740</v>
      </c>
      <c r="S754" s="38">
        <f t="shared" si="72"/>
        <v>1677.4513765889981</v>
      </c>
      <c r="T754" s="37">
        <f>Table1[[#This Row],[Annual Demand]]/365</f>
        <v>4.7671232876712333</v>
      </c>
      <c r="U754" s="37">
        <f>Table1[[#This Row],[Daily Demand]]*Table1[[#This Row],[Lead Time (days)]]</f>
        <v>133.47945205479454</v>
      </c>
      <c r="V754" s="37">
        <f>T754*AB754*SQRT(Table1[[#This Row],[Lead Time (days)]])</f>
        <v>21.189206116449348</v>
      </c>
      <c r="W754" s="37">
        <f t="shared" si="73"/>
        <v>0.8</v>
      </c>
      <c r="X754" s="37">
        <f>Table1[[#This Row],[Demand during Lead Time]]+NORMSINV(W754)*V754</f>
        <v>151.31273784495139</v>
      </c>
      <c r="Y754" s="43">
        <f t="shared" si="74"/>
        <v>964.25828589878267</v>
      </c>
      <c r="Z754" s="27">
        <v>1.5</v>
      </c>
      <c r="AA754" s="22">
        <v>1</v>
      </c>
      <c r="AB754" s="22">
        <v>0.84</v>
      </c>
      <c r="AC754" s="22">
        <v>28</v>
      </c>
    </row>
    <row r="755" spans="1:29" x14ac:dyDescent="0.2">
      <c r="A755" s="25">
        <v>1390.7730485478664</v>
      </c>
      <c r="B755" s="26">
        <v>9.1547000000000001</v>
      </c>
      <c r="C755" s="26">
        <v>147.32249507360001</v>
      </c>
      <c r="D755" s="26">
        <f>C755/Table1[[#This Row],[Std. Price ($)]]</f>
        <v>16.092553013599574</v>
      </c>
      <c r="E755" s="22">
        <v>42</v>
      </c>
      <c r="F755" s="22">
        <f t="shared" si="75"/>
        <v>37.799999999999997</v>
      </c>
      <c r="G755" s="22">
        <f t="shared" si="77"/>
        <v>37.799999999999997</v>
      </c>
      <c r="H755" s="22">
        <f t="shared" si="77"/>
        <v>37.799999999999997</v>
      </c>
      <c r="I755" s="22">
        <f t="shared" si="77"/>
        <v>37.799999999999997</v>
      </c>
      <c r="J755" s="22">
        <f t="shared" si="77"/>
        <v>37.799999999999997</v>
      </c>
      <c r="K755" s="22">
        <f t="shared" si="77"/>
        <v>37.799999999999997</v>
      </c>
      <c r="L755" s="22">
        <f t="shared" si="77"/>
        <v>37.799999999999997</v>
      </c>
      <c r="M755" s="22">
        <f t="shared" si="77"/>
        <v>37.799999999999997</v>
      </c>
      <c r="N755" s="22">
        <f t="shared" si="77"/>
        <v>37.799999999999997</v>
      </c>
      <c r="O755" s="22">
        <f t="shared" si="77"/>
        <v>37.799999999999997</v>
      </c>
      <c r="P755" s="22">
        <f t="shared" si="77"/>
        <v>37.799999999999997</v>
      </c>
      <c r="Q755" s="22">
        <f t="shared" si="77"/>
        <v>37.799999999999997</v>
      </c>
      <c r="R755" s="42">
        <f>SUM(Table1[[#This Row],[Oct]:[September]])</f>
        <v>453.60000000000008</v>
      </c>
      <c r="S755" s="38">
        <f t="shared" si="72"/>
        <v>437.50744698640051</v>
      </c>
      <c r="T755" s="37">
        <f>Table1[[#This Row],[Annual Demand]]/365</f>
        <v>1.2427397260273976</v>
      </c>
      <c r="U755" s="37">
        <f>Table1[[#This Row],[Daily Demand]]*Table1[[#This Row],[Lead Time (days)]]</f>
        <v>19.883835616438361</v>
      </c>
      <c r="V755" s="37">
        <f>T755*AB755*SQRT(Table1[[#This Row],[Lead Time (days)]])</f>
        <v>2.535189041095891</v>
      </c>
      <c r="W755" s="37">
        <f t="shared" si="73"/>
        <v>0.8</v>
      </c>
      <c r="X755" s="37">
        <f>Table1[[#This Row],[Demand during Lead Time]]+NORMSINV(W755)*V755</f>
        <v>22.017504544546021</v>
      </c>
      <c r="Y755" s="43">
        <f t="shared" si="74"/>
        <v>201.56364885395547</v>
      </c>
      <c r="Z755" s="27">
        <v>-0.1</v>
      </c>
      <c r="AA755" s="22">
        <v>1</v>
      </c>
      <c r="AB755" s="22">
        <v>0.51</v>
      </c>
      <c r="AC755" s="22">
        <v>16</v>
      </c>
    </row>
    <row r="756" spans="1:29" x14ac:dyDescent="0.2">
      <c r="A756" s="25">
        <v>84351.609362782227</v>
      </c>
      <c r="B756" s="26">
        <v>89.742648619999997</v>
      </c>
      <c r="C756" s="26">
        <v>3475.6610306284842</v>
      </c>
      <c r="D756" s="26">
        <f>C756/Table1[[#This Row],[Std. Price ($)]]</f>
        <v>38.729200486889802</v>
      </c>
      <c r="E756" s="22">
        <v>34</v>
      </c>
      <c r="F756" s="22">
        <f t="shared" si="75"/>
        <v>51</v>
      </c>
      <c r="G756" s="22">
        <f t="shared" si="77"/>
        <v>51</v>
      </c>
      <c r="H756" s="22">
        <f t="shared" si="77"/>
        <v>51</v>
      </c>
      <c r="I756" s="22">
        <f t="shared" si="77"/>
        <v>51</v>
      </c>
      <c r="J756" s="22">
        <f t="shared" si="77"/>
        <v>51</v>
      </c>
      <c r="K756" s="22">
        <f t="shared" si="77"/>
        <v>51</v>
      </c>
      <c r="L756" s="22">
        <f t="shared" si="77"/>
        <v>51</v>
      </c>
      <c r="M756" s="22">
        <f t="shared" si="77"/>
        <v>51</v>
      </c>
      <c r="N756" s="22">
        <f t="shared" si="77"/>
        <v>51</v>
      </c>
      <c r="O756" s="22">
        <f t="shared" si="77"/>
        <v>51</v>
      </c>
      <c r="P756" s="22">
        <f t="shared" si="77"/>
        <v>51</v>
      </c>
      <c r="Q756" s="22">
        <f t="shared" si="77"/>
        <v>51</v>
      </c>
      <c r="R756" s="42">
        <f>SUM(Table1[[#This Row],[Oct]:[September]])</f>
        <v>612</v>
      </c>
      <c r="S756" s="38">
        <f t="shared" si="72"/>
        <v>573.27079951311021</v>
      </c>
      <c r="T756" s="37">
        <f>Table1[[#This Row],[Annual Demand]]/365</f>
        <v>1.6767123287671233</v>
      </c>
      <c r="U756" s="37">
        <f>Table1[[#This Row],[Daily Demand]]*Table1[[#This Row],[Lead Time (days)]]</f>
        <v>46.947945205479449</v>
      </c>
      <c r="V756" s="37">
        <f>T756*AB756*SQRT(Table1[[#This Row],[Lead Time (days)]])</f>
        <v>9.3159440684389381</v>
      </c>
      <c r="W756" s="37">
        <f t="shared" si="73"/>
        <v>0.8</v>
      </c>
      <c r="X756" s="37">
        <f>Table1[[#This Row],[Demand during Lead Time]]+NORMSINV(W756)*V756</f>
        <v>54.788441544255306</v>
      </c>
      <c r="Y756" s="43">
        <f t="shared" si="74"/>
        <v>4916.8598579435138</v>
      </c>
      <c r="Z756" s="27">
        <v>0.5</v>
      </c>
      <c r="AA756" s="22">
        <v>1</v>
      </c>
      <c r="AB756" s="22">
        <v>1.05</v>
      </c>
      <c r="AC756" s="22">
        <v>28</v>
      </c>
    </row>
    <row r="757" spans="1:29" x14ac:dyDescent="0.2">
      <c r="A757" s="25">
        <v>53101.947654958378</v>
      </c>
      <c r="B757" s="26">
        <v>29.152199589999999</v>
      </c>
      <c r="C757" s="26">
        <v>914.75163370540247</v>
      </c>
      <c r="D757" s="26">
        <f>C757/Table1[[#This Row],[Std. Price ($)]]</f>
        <v>31.37847732145698</v>
      </c>
      <c r="E757" s="22">
        <v>34</v>
      </c>
      <c r="F757" s="22">
        <f t="shared" si="75"/>
        <v>20.399999999999999</v>
      </c>
      <c r="G757" s="22">
        <f t="shared" si="77"/>
        <v>20.399999999999999</v>
      </c>
      <c r="H757" s="22">
        <f t="shared" si="77"/>
        <v>20.399999999999999</v>
      </c>
      <c r="I757" s="22">
        <f t="shared" si="77"/>
        <v>20.399999999999999</v>
      </c>
      <c r="J757" s="22">
        <f t="shared" si="77"/>
        <v>20.399999999999999</v>
      </c>
      <c r="K757" s="22">
        <f t="shared" si="77"/>
        <v>20.399999999999999</v>
      </c>
      <c r="L757" s="22">
        <f t="shared" si="77"/>
        <v>20.399999999999999</v>
      </c>
      <c r="M757" s="22">
        <f t="shared" si="77"/>
        <v>20.399999999999999</v>
      </c>
      <c r="N757" s="22">
        <f t="shared" si="77"/>
        <v>20.399999999999999</v>
      </c>
      <c r="O757" s="22">
        <f t="shared" si="77"/>
        <v>20.399999999999999</v>
      </c>
      <c r="P757" s="22">
        <f t="shared" si="77"/>
        <v>20.399999999999999</v>
      </c>
      <c r="Q757" s="22">
        <f t="shared" si="77"/>
        <v>20.399999999999999</v>
      </c>
      <c r="R757" s="42">
        <f>SUM(Table1[[#This Row],[Oct]:[September]])</f>
        <v>244.80000000000004</v>
      </c>
      <c r="S757" s="38">
        <f t="shared" si="72"/>
        <v>213.42152267854306</v>
      </c>
      <c r="T757" s="37">
        <f>Table1[[#This Row],[Annual Demand]]/365</f>
        <v>0.67068493150684938</v>
      </c>
      <c r="U757" s="37">
        <f>Table1[[#This Row],[Daily Demand]]*Table1[[#This Row],[Lead Time (days)]]</f>
        <v>15.425753424657536</v>
      </c>
      <c r="V757" s="37">
        <f>T757*AB757*SQRT(Table1[[#This Row],[Lead Time (days)]])</f>
        <v>2.7340181462216733</v>
      </c>
      <c r="W757" s="37">
        <f t="shared" si="73"/>
        <v>0.8</v>
      </c>
      <c r="X757" s="37">
        <f>Table1[[#This Row],[Demand during Lead Time]]+NORMSINV(W757)*V757</f>
        <v>17.726761149491352</v>
      </c>
      <c r="Y757" s="43">
        <f t="shared" si="74"/>
        <v>516.77407911422972</v>
      </c>
      <c r="Z757" s="27">
        <v>-0.4</v>
      </c>
      <c r="AA757" s="22">
        <v>1</v>
      </c>
      <c r="AB757" s="22">
        <v>0.85</v>
      </c>
      <c r="AC757" s="22">
        <v>23</v>
      </c>
    </row>
    <row r="758" spans="1:29" x14ac:dyDescent="0.2">
      <c r="A758" s="25">
        <v>43367.379519692993</v>
      </c>
      <c r="B758" s="26">
        <v>6.8369999999999997</v>
      </c>
      <c r="C758" s="26">
        <v>282.33738510860127</v>
      </c>
      <c r="D758" s="26">
        <f>C758/Table1[[#This Row],[Std. Price ($)]]</f>
        <v>41.295507548427857</v>
      </c>
      <c r="E758" s="22">
        <v>34</v>
      </c>
      <c r="F758" s="22">
        <f t="shared" si="75"/>
        <v>40.799999999999997</v>
      </c>
      <c r="G758" s="22">
        <f t="shared" si="77"/>
        <v>40.799999999999997</v>
      </c>
      <c r="H758" s="22">
        <f t="shared" si="77"/>
        <v>40.799999999999997</v>
      </c>
      <c r="I758" s="22">
        <f t="shared" si="77"/>
        <v>40.799999999999997</v>
      </c>
      <c r="J758" s="22">
        <f t="shared" si="77"/>
        <v>40.799999999999997</v>
      </c>
      <c r="K758" s="22">
        <f t="shared" si="77"/>
        <v>40.799999999999997</v>
      </c>
      <c r="L758" s="22">
        <f t="shared" si="77"/>
        <v>40.799999999999997</v>
      </c>
      <c r="M758" s="22">
        <f t="shared" si="77"/>
        <v>40.799999999999997</v>
      </c>
      <c r="N758" s="22">
        <f t="shared" si="77"/>
        <v>40.799999999999997</v>
      </c>
      <c r="O758" s="22">
        <f t="shared" si="77"/>
        <v>40.799999999999997</v>
      </c>
      <c r="P758" s="22">
        <f t="shared" si="77"/>
        <v>40.799999999999997</v>
      </c>
      <c r="Q758" s="22">
        <f t="shared" si="77"/>
        <v>40.799999999999997</v>
      </c>
      <c r="R758" s="42">
        <f>SUM(Table1[[#This Row],[Oct]:[September]])</f>
        <v>489.60000000000008</v>
      </c>
      <c r="S758" s="38">
        <f t="shared" si="72"/>
        <v>448.30449245157223</v>
      </c>
      <c r="T758" s="37">
        <f>Table1[[#This Row],[Annual Demand]]/365</f>
        <v>1.3413698630136988</v>
      </c>
      <c r="U758" s="37">
        <f>Table1[[#This Row],[Daily Demand]]*Table1[[#This Row],[Lead Time (days)]]</f>
        <v>21.46191780821918</v>
      </c>
      <c r="V758" s="37">
        <f>T758*AB758*SQRT(Table1[[#This Row],[Lead Time (days)]])</f>
        <v>9.7115178082191793</v>
      </c>
      <c r="W758" s="37">
        <f t="shared" si="73"/>
        <v>0.95</v>
      </c>
      <c r="X758" s="37">
        <f>Table1[[#This Row],[Demand during Lead Time]]+NORMSINV(W758)*V758</f>
        <v>37.435943098272304</v>
      </c>
      <c r="Y758" s="43">
        <f t="shared" si="74"/>
        <v>255.94954296288773</v>
      </c>
      <c r="Z758" s="27">
        <v>0.2</v>
      </c>
      <c r="AA758" s="22">
        <v>0.75</v>
      </c>
      <c r="AB758" s="22">
        <v>1.81</v>
      </c>
      <c r="AC758" s="22">
        <v>16</v>
      </c>
    </row>
    <row r="759" spans="1:29" x14ac:dyDescent="0.2">
      <c r="A759" s="25">
        <v>99367.079052573099</v>
      </c>
      <c r="B759" s="26">
        <v>23.490459679999997</v>
      </c>
      <c r="C759" s="26">
        <v>206.53685150794078</v>
      </c>
      <c r="D759" s="26">
        <f>C759/Table1[[#This Row],[Std. Price ($)]]</f>
        <v>8.7923716402956664</v>
      </c>
      <c r="E759" s="22">
        <v>18</v>
      </c>
      <c r="F759" s="22">
        <f t="shared" si="75"/>
        <v>21.6</v>
      </c>
      <c r="G759" s="22">
        <f t="shared" si="77"/>
        <v>21.6</v>
      </c>
      <c r="H759" s="22">
        <f t="shared" si="77"/>
        <v>21.6</v>
      </c>
      <c r="I759" s="22">
        <f t="shared" si="77"/>
        <v>21.6</v>
      </c>
      <c r="J759" s="22">
        <f t="shared" si="77"/>
        <v>21.6</v>
      </c>
      <c r="K759" s="22">
        <f t="shared" si="77"/>
        <v>21.6</v>
      </c>
      <c r="L759" s="22">
        <f t="shared" si="77"/>
        <v>21.6</v>
      </c>
      <c r="M759" s="22">
        <f t="shared" si="77"/>
        <v>21.6</v>
      </c>
      <c r="N759" s="22">
        <f t="shared" si="77"/>
        <v>21.6</v>
      </c>
      <c r="O759" s="22">
        <f t="shared" si="77"/>
        <v>21.6</v>
      </c>
      <c r="P759" s="22">
        <f t="shared" si="77"/>
        <v>21.6</v>
      </c>
      <c r="Q759" s="22">
        <f t="shared" si="77"/>
        <v>21.6</v>
      </c>
      <c r="R759" s="42">
        <f>SUM(Table1[[#This Row],[Oct]:[September]])</f>
        <v>259.2</v>
      </c>
      <c r="S759" s="38">
        <f t="shared" si="72"/>
        <v>250.40762835970432</v>
      </c>
      <c r="T759" s="37">
        <f>Table1[[#This Row],[Annual Demand]]/365</f>
        <v>0.71013698630136979</v>
      </c>
      <c r="U759" s="37">
        <f>Table1[[#This Row],[Daily Demand]]*Table1[[#This Row],[Lead Time (days)]]</f>
        <v>7.1013698630136979</v>
      </c>
      <c r="V759" s="37">
        <f>T759*AB759*SQRT(Table1[[#This Row],[Lead Time (days)]])</f>
        <v>2.7621499027513479</v>
      </c>
      <c r="W759" s="37">
        <f t="shared" si="73"/>
        <v>0.8</v>
      </c>
      <c r="X759" s="37">
        <f>Table1[[#This Row],[Demand during Lead Time]]+NORMSINV(W759)*V759</f>
        <v>9.4260538714805939</v>
      </c>
      <c r="Y759" s="43">
        <f t="shared" si="74"/>
        <v>221.42233840952278</v>
      </c>
      <c r="Z759" s="27">
        <v>0.2</v>
      </c>
      <c r="AA759" s="22">
        <v>1</v>
      </c>
      <c r="AB759" s="22">
        <v>1.23</v>
      </c>
      <c r="AC759" s="22">
        <v>10</v>
      </c>
    </row>
    <row r="760" spans="1:29" x14ac:dyDescent="0.2">
      <c r="A760" s="25">
        <v>81266.557642940534</v>
      </c>
      <c r="B760" s="26">
        <v>6.5944799999999999</v>
      </c>
      <c r="C760" s="26">
        <v>25.655982199789275</v>
      </c>
      <c r="D760" s="26">
        <f>C760/Table1[[#This Row],[Std. Price ($)]]</f>
        <v>3.8905239230067079</v>
      </c>
      <c r="E760" s="22">
        <v>10</v>
      </c>
      <c r="F760" s="22">
        <f t="shared" si="75"/>
        <v>22</v>
      </c>
      <c r="G760" s="22">
        <f t="shared" si="77"/>
        <v>22</v>
      </c>
      <c r="H760" s="22">
        <f t="shared" si="77"/>
        <v>22</v>
      </c>
      <c r="I760" s="22">
        <f t="shared" si="77"/>
        <v>22</v>
      </c>
      <c r="J760" s="22">
        <f t="shared" si="77"/>
        <v>22</v>
      </c>
      <c r="K760" s="22">
        <f t="shared" si="77"/>
        <v>22</v>
      </c>
      <c r="L760" s="22">
        <f t="shared" si="77"/>
        <v>22</v>
      </c>
      <c r="M760" s="22">
        <f t="shared" si="77"/>
        <v>22</v>
      </c>
      <c r="N760" s="22">
        <f t="shared" si="77"/>
        <v>22</v>
      </c>
      <c r="O760" s="22">
        <f t="shared" si="77"/>
        <v>22</v>
      </c>
      <c r="P760" s="22">
        <f t="shared" si="77"/>
        <v>22</v>
      </c>
      <c r="Q760" s="22">
        <f t="shared" si="77"/>
        <v>22</v>
      </c>
      <c r="R760" s="42">
        <f>SUM(Table1[[#This Row],[Oct]:[September]])</f>
        <v>264</v>
      </c>
      <c r="S760" s="38">
        <f t="shared" si="72"/>
        <v>260.1094760769933</v>
      </c>
      <c r="T760" s="37">
        <f>Table1[[#This Row],[Annual Demand]]/365</f>
        <v>0.72328767123287674</v>
      </c>
      <c r="U760" s="37">
        <f>Table1[[#This Row],[Daily Demand]]*Table1[[#This Row],[Lead Time (days)]]</f>
        <v>4.3397260273972602</v>
      </c>
      <c r="V760" s="37">
        <f>T760*AB760*SQRT(Table1[[#This Row],[Lead Time (days)]])</f>
        <v>2.7106791696026882</v>
      </c>
      <c r="W760" s="37">
        <f t="shared" si="73"/>
        <v>0.95</v>
      </c>
      <c r="X760" s="37">
        <f>Table1[[#This Row],[Demand during Lead Time]]+NORMSINV(W760)*V760</f>
        <v>8.7983964910200445</v>
      </c>
      <c r="Y760" s="43">
        <f t="shared" si="74"/>
        <v>58.020849692101862</v>
      </c>
      <c r="Z760" s="27">
        <v>1.2</v>
      </c>
      <c r="AA760" s="22">
        <v>0.91</v>
      </c>
      <c r="AB760" s="22">
        <v>1.53</v>
      </c>
      <c r="AC760" s="22">
        <v>6</v>
      </c>
    </row>
    <row r="761" spans="1:29" x14ac:dyDescent="0.2">
      <c r="A761" s="25">
        <v>32963.11452494414</v>
      </c>
      <c r="B761" s="26">
        <v>7.911999999999999</v>
      </c>
      <c r="C761" s="26">
        <v>78.03512640000001</v>
      </c>
      <c r="D761" s="26">
        <f>C761/Table1[[#This Row],[Std. Price ($)]]</f>
        <v>9.8628825075834197</v>
      </c>
      <c r="E761" s="22">
        <v>42</v>
      </c>
      <c r="F761" s="22">
        <f t="shared" si="75"/>
        <v>92.4</v>
      </c>
      <c r="G761" s="22">
        <f t="shared" si="77"/>
        <v>92.4</v>
      </c>
      <c r="H761" s="22">
        <f t="shared" si="77"/>
        <v>92.4</v>
      </c>
      <c r="I761" s="22">
        <f t="shared" si="77"/>
        <v>92.4</v>
      </c>
      <c r="J761" s="22">
        <f t="shared" si="77"/>
        <v>92.4</v>
      </c>
      <c r="K761" s="22">
        <f t="shared" si="77"/>
        <v>92.4</v>
      </c>
      <c r="L761" s="22">
        <f t="shared" si="77"/>
        <v>92.4</v>
      </c>
      <c r="M761" s="22">
        <f t="shared" si="77"/>
        <v>92.4</v>
      </c>
      <c r="N761" s="22">
        <f t="shared" si="77"/>
        <v>92.4</v>
      </c>
      <c r="O761" s="22">
        <f t="shared" si="77"/>
        <v>92.4</v>
      </c>
      <c r="P761" s="22">
        <f t="shared" si="77"/>
        <v>92.4</v>
      </c>
      <c r="Q761" s="22">
        <f t="shared" si="77"/>
        <v>92.4</v>
      </c>
      <c r="R761" s="42">
        <f>SUM(Table1[[#This Row],[Oct]:[September]])</f>
        <v>1108.8</v>
      </c>
      <c r="S761" s="38">
        <f t="shared" si="72"/>
        <v>1098.9371174924165</v>
      </c>
      <c r="T761" s="37">
        <f>Table1[[#This Row],[Annual Demand]]/365</f>
        <v>3.037808219178082</v>
      </c>
      <c r="U761" s="37">
        <f>Table1[[#This Row],[Daily Demand]]*Table1[[#This Row],[Lead Time (days)]]</f>
        <v>48.604931506849312</v>
      </c>
      <c r="V761" s="37">
        <f>T761*AB761*SQRT(Table1[[#This Row],[Lead Time (days)]])</f>
        <v>3.037808219178082</v>
      </c>
      <c r="W761" s="37">
        <f t="shared" si="73"/>
        <v>0.8</v>
      </c>
      <c r="X761" s="37">
        <f>Table1[[#This Row],[Demand during Lead Time]]+NORMSINV(W761)*V761</f>
        <v>51.161615407631906</v>
      </c>
      <c r="Y761" s="43">
        <f t="shared" si="74"/>
        <v>404.79070110518359</v>
      </c>
      <c r="Z761" s="27">
        <v>1.2</v>
      </c>
      <c r="AA761" s="22">
        <v>1</v>
      </c>
      <c r="AB761" s="22">
        <v>0.25</v>
      </c>
      <c r="AC761" s="22">
        <v>16</v>
      </c>
    </row>
    <row r="762" spans="1:29" x14ac:dyDescent="0.2">
      <c r="A762" s="25">
        <v>47021.690463820421</v>
      </c>
      <c r="B762" s="26">
        <v>8.5569999999999986</v>
      </c>
      <c r="C762" s="26">
        <v>342.09311567631221</v>
      </c>
      <c r="D762" s="26">
        <f>C762/Table1[[#This Row],[Std. Price ($)]]</f>
        <v>39.978160065012538</v>
      </c>
      <c r="E762" s="22">
        <v>26</v>
      </c>
      <c r="F762" s="22">
        <f t="shared" si="75"/>
        <v>31.2</v>
      </c>
      <c r="G762" s="22">
        <f t="shared" si="77"/>
        <v>31.2</v>
      </c>
      <c r="H762" s="22">
        <f t="shared" si="77"/>
        <v>31.2</v>
      </c>
      <c r="I762" s="22">
        <f t="shared" si="77"/>
        <v>31.2</v>
      </c>
      <c r="J762" s="22">
        <f t="shared" si="77"/>
        <v>31.2</v>
      </c>
      <c r="K762" s="22">
        <f t="shared" si="77"/>
        <v>31.2</v>
      </c>
      <c r="L762" s="22">
        <f t="shared" si="77"/>
        <v>31.2</v>
      </c>
      <c r="M762" s="22">
        <f t="shared" si="77"/>
        <v>31.2</v>
      </c>
      <c r="N762" s="22">
        <f t="shared" si="77"/>
        <v>31.2</v>
      </c>
      <c r="O762" s="22">
        <f t="shared" si="77"/>
        <v>31.2</v>
      </c>
      <c r="P762" s="22">
        <f t="shared" si="77"/>
        <v>31.2</v>
      </c>
      <c r="Q762" s="22">
        <f t="shared" si="77"/>
        <v>31.2</v>
      </c>
      <c r="R762" s="42">
        <f>SUM(Table1[[#This Row],[Oct]:[September]])</f>
        <v>374.39999999999992</v>
      </c>
      <c r="S762" s="38">
        <f t="shared" si="72"/>
        <v>334.42183993498736</v>
      </c>
      <c r="T762" s="37">
        <f>Table1[[#This Row],[Annual Demand]]/365</f>
        <v>1.0257534246575339</v>
      </c>
      <c r="U762" s="37">
        <f>Table1[[#This Row],[Daily Demand]]*Table1[[#This Row],[Lead Time (days)]]</f>
        <v>15.386301369863009</v>
      </c>
      <c r="V762" s="37">
        <f>T762*AB762*SQRT(Table1[[#This Row],[Lead Time (days)]])</f>
        <v>10.090723864775189</v>
      </c>
      <c r="W762" s="37">
        <f t="shared" si="73"/>
        <v>0.95</v>
      </c>
      <c r="X762" s="37">
        <f>Table1[[#This Row],[Demand during Lead Time]]+NORMSINV(W762)*V762</f>
        <v>31.984065117404249</v>
      </c>
      <c r="Y762" s="43">
        <f t="shared" si="74"/>
        <v>273.6876452096281</v>
      </c>
      <c r="Z762" s="27">
        <v>0.2</v>
      </c>
      <c r="AA762" s="22">
        <v>0.75</v>
      </c>
      <c r="AB762" s="22">
        <v>2.54</v>
      </c>
      <c r="AC762" s="22">
        <v>15</v>
      </c>
    </row>
    <row r="763" spans="1:29" x14ac:dyDescent="0.2">
      <c r="A763" s="25">
        <v>34854.655024421489</v>
      </c>
      <c r="B763" s="26">
        <v>8.3419999999999987</v>
      </c>
      <c r="C763" s="26">
        <v>332.36303957999996</v>
      </c>
      <c r="D763" s="26">
        <f>C763/Table1[[#This Row],[Std. Price ($)]]</f>
        <v>39.842128935507077</v>
      </c>
      <c r="E763" s="22">
        <v>26</v>
      </c>
      <c r="F763" s="22">
        <f t="shared" si="75"/>
        <v>46.8</v>
      </c>
      <c r="G763" s="22">
        <f t="shared" si="77"/>
        <v>46.8</v>
      </c>
      <c r="H763" s="22">
        <f t="shared" si="77"/>
        <v>46.8</v>
      </c>
      <c r="I763" s="22">
        <f t="shared" si="77"/>
        <v>46.8</v>
      </c>
      <c r="J763" s="22">
        <f t="shared" si="77"/>
        <v>46.8</v>
      </c>
      <c r="K763" s="22">
        <f t="shared" si="77"/>
        <v>46.8</v>
      </c>
      <c r="L763" s="22">
        <f t="shared" si="77"/>
        <v>46.8</v>
      </c>
      <c r="M763" s="22">
        <f t="shared" si="77"/>
        <v>46.8</v>
      </c>
      <c r="N763" s="22">
        <f t="shared" si="77"/>
        <v>46.8</v>
      </c>
      <c r="O763" s="22">
        <f t="shared" si="77"/>
        <v>46.8</v>
      </c>
      <c r="P763" s="22">
        <f t="shared" si="77"/>
        <v>46.8</v>
      </c>
      <c r="Q763" s="22">
        <f t="shared" si="77"/>
        <v>46.8</v>
      </c>
      <c r="R763" s="42">
        <f>SUM(Table1[[#This Row],[Oct]:[September]])</f>
        <v>561.6</v>
      </c>
      <c r="S763" s="38">
        <f t="shared" si="72"/>
        <v>521.75787106449297</v>
      </c>
      <c r="T763" s="37">
        <f>Table1[[#This Row],[Annual Demand]]/365</f>
        <v>1.5386301369863014</v>
      </c>
      <c r="U763" s="37">
        <f>Table1[[#This Row],[Daily Demand]]*Table1[[#This Row],[Lead Time (days)]]</f>
        <v>23.079452054794519</v>
      </c>
      <c r="V763" s="37">
        <f>T763*AB763*SQRT(Table1[[#This Row],[Lead Time (days)]])</f>
        <v>15.136085797162787</v>
      </c>
      <c r="W763" s="37">
        <f t="shared" si="73"/>
        <v>0.95</v>
      </c>
      <c r="X763" s="37">
        <f>Table1[[#This Row],[Demand during Lead Time]]+NORMSINV(W763)*V763</f>
        <v>47.976097676106384</v>
      </c>
      <c r="Y763" s="43">
        <f t="shared" si="74"/>
        <v>400.2166068140794</v>
      </c>
      <c r="Z763" s="27">
        <v>0.8</v>
      </c>
      <c r="AA763" s="22">
        <v>1</v>
      </c>
      <c r="AB763" s="22">
        <v>2.54</v>
      </c>
      <c r="AC763" s="22">
        <v>15</v>
      </c>
    </row>
    <row r="764" spans="1:29" x14ac:dyDescent="0.2">
      <c r="A764" s="25">
        <v>32226.873689066182</v>
      </c>
      <c r="B764" s="26">
        <v>8.3419999999999987</v>
      </c>
      <c r="C764" s="26">
        <v>332.71620580159299</v>
      </c>
      <c r="D764" s="26">
        <f>C764/Table1[[#This Row],[Std. Price ($)]]</f>
        <v>39.884464852744308</v>
      </c>
      <c r="E764" s="22">
        <v>26</v>
      </c>
      <c r="F764" s="22">
        <f t="shared" si="75"/>
        <v>57.2</v>
      </c>
      <c r="G764" s="22">
        <f t="shared" si="77"/>
        <v>57.2</v>
      </c>
      <c r="H764" s="22">
        <f t="shared" si="77"/>
        <v>57.2</v>
      </c>
      <c r="I764" s="22">
        <f t="shared" si="77"/>
        <v>57.2</v>
      </c>
      <c r="J764" s="22">
        <f t="shared" si="77"/>
        <v>57.2</v>
      </c>
      <c r="K764" s="22">
        <f t="shared" si="77"/>
        <v>57.2</v>
      </c>
      <c r="L764" s="22">
        <f t="shared" si="77"/>
        <v>57.2</v>
      </c>
      <c r="M764" s="22">
        <f t="shared" si="77"/>
        <v>57.2</v>
      </c>
      <c r="N764" s="22">
        <f t="shared" si="77"/>
        <v>57.2</v>
      </c>
      <c r="O764" s="22">
        <f t="shared" si="77"/>
        <v>57.2</v>
      </c>
      <c r="P764" s="22">
        <f t="shared" si="77"/>
        <v>57.2</v>
      </c>
      <c r="Q764" s="22">
        <f t="shared" si="77"/>
        <v>57.2</v>
      </c>
      <c r="R764" s="42">
        <f>SUM(Table1[[#This Row],[Oct]:[September]])</f>
        <v>686.40000000000009</v>
      </c>
      <c r="S764" s="38">
        <f t="shared" si="72"/>
        <v>646.51553514725583</v>
      </c>
      <c r="T764" s="37">
        <f>Table1[[#This Row],[Annual Demand]]/365</f>
        <v>1.8805479452054796</v>
      </c>
      <c r="U764" s="37">
        <f>Table1[[#This Row],[Daily Demand]]*Table1[[#This Row],[Lead Time (days)]]</f>
        <v>28.208219178082196</v>
      </c>
      <c r="V764" s="37">
        <f>T764*AB764*SQRT(Table1[[#This Row],[Lead Time (days)]])</f>
        <v>18.499660418754516</v>
      </c>
      <c r="W764" s="37">
        <f t="shared" si="73"/>
        <v>0.95</v>
      </c>
      <c r="X764" s="37">
        <f>Table1[[#This Row],[Demand during Lead Time]]+NORMSINV(W764)*V764</f>
        <v>58.637452715241139</v>
      </c>
      <c r="Y764" s="43">
        <f t="shared" si="74"/>
        <v>489.15363055054149</v>
      </c>
      <c r="Z764" s="27">
        <v>1.2</v>
      </c>
      <c r="AA764" s="22">
        <v>0.88</v>
      </c>
      <c r="AB764" s="22">
        <v>2.54</v>
      </c>
      <c r="AC764" s="22">
        <v>15</v>
      </c>
    </row>
    <row r="765" spans="1:29" x14ac:dyDescent="0.2">
      <c r="A765" s="25">
        <v>22029.787363775155</v>
      </c>
      <c r="B765" s="26">
        <v>7.2669999999999995</v>
      </c>
      <c r="C765" s="26">
        <v>291.55981282999994</v>
      </c>
      <c r="D765" s="26">
        <f>C765/Table1[[#This Row],[Std. Price ($)]]</f>
        <v>40.121069606440066</v>
      </c>
      <c r="E765" s="22">
        <v>26</v>
      </c>
      <c r="F765" s="22">
        <f t="shared" si="75"/>
        <v>31.2</v>
      </c>
      <c r="G765" s="22">
        <f t="shared" si="77"/>
        <v>31.2</v>
      </c>
      <c r="H765" s="22">
        <f t="shared" si="77"/>
        <v>31.2</v>
      </c>
      <c r="I765" s="22">
        <f t="shared" si="77"/>
        <v>31.2</v>
      </c>
      <c r="J765" s="22">
        <f t="shared" si="77"/>
        <v>31.2</v>
      </c>
      <c r="K765" s="22">
        <f t="shared" si="77"/>
        <v>31.2</v>
      </c>
      <c r="L765" s="22">
        <f t="shared" si="77"/>
        <v>31.2</v>
      </c>
      <c r="M765" s="22">
        <f t="shared" si="77"/>
        <v>31.2</v>
      </c>
      <c r="N765" s="22">
        <f t="shared" si="77"/>
        <v>31.2</v>
      </c>
      <c r="O765" s="22">
        <f t="shared" si="77"/>
        <v>31.2</v>
      </c>
      <c r="P765" s="22">
        <f t="shared" si="77"/>
        <v>31.2</v>
      </c>
      <c r="Q765" s="22">
        <f t="shared" si="77"/>
        <v>31.2</v>
      </c>
      <c r="R765" s="42">
        <f>SUM(Table1[[#This Row],[Oct]:[September]])</f>
        <v>374.39999999999992</v>
      </c>
      <c r="S765" s="38">
        <f t="shared" si="72"/>
        <v>334.27893039355985</v>
      </c>
      <c r="T765" s="37">
        <f>Table1[[#This Row],[Annual Demand]]/365</f>
        <v>1.0257534246575339</v>
      </c>
      <c r="U765" s="37">
        <f>Table1[[#This Row],[Daily Demand]]*Table1[[#This Row],[Lead Time (days)]]</f>
        <v>15.386301369863009</v>
      </c>
      <c r="V765" s="37">
        <f>T765*AB765*SQRT(Table1[[#This Row],[Lead Time (days)]])</f>
        <v>10.090723864775189</v>
      </c>
      <c r="W765" s="37">
        <f t="shared" si="73"/>
        <v>0.95</v>
      </c>
      <c r="X765" s="37">
        <f>Table1[[#This Row],[Demand during Lead Time]]+NORMSINV(W765)*V765</f>
        <v>31.984065117404249</v>
      </c>
      <c r="Y765" s="43">
        <f t="shared" si="74"/>
        <v>232.42820120817666</v>
      </c>
      <c r="Z765" s="27">
        <v>0.2</v>
      </c>
      <c r="AA765" s="22">
        <v>1</v>
      </c>
      <c r="AB765" s="22">
        <v>2.54</v>
      </c>
      <c r="AC765" s="22">
        <v>15</v>
      </c>
    </row>
    <row r="766" spans="1:29" x14ac:dyDescent="0.2">
      <c r="A766" s="25">
        <v>47004.24268711335</v>
      </c>
      <c r="B766" s="26">
        <v>7.2669999999999995</v>
      </c>
      <c r="C766" s="26">
        <v>291.55981282999994</v>
      </c>
      <c r="D766" s="26">
        <f>C766/Table1[[#This Row],[Std. Price ($)]]</f>
        <v>40.121069606440066</v>
      </c>
      <c r="E766" s="22">
        <v>26</v>
      </c>
      <c r="F766" s="22">
        <f t="shared" si="75"/>
        <v>65</v>
      </c>
      <c r="G766" s="22">
        <f t="shared" si="77"/>
        <v>65</v>
      </c>
      <c r="H766" s="22">
        <f t="shared" si="77"/>
        <v>65</v>
      </c>
      <c r="I766" s="22">
        <f t="shared" si="77"/>
        <v>65</v>
      </c>
      <c r="J766" s="22">
        <f t="shared" si="77"/>
        <v>65</v>
      </c>
      <c r="K766" s="22">
        <f t="shared" si="77"/>
        <v>65</v>
      </c>
      <c r="L766" s="22">
        <f t="shared" si="77"/>
        <v>65</v>
      </c>
      <c r="M766" s="22">
        <f t="shared" si="77"/>
        <v>65</v>
      </c>
      <c r="N766" s="22">
        <f t="shared" si="77"/>
        <v>65</v>
      </c>
      <c r="O766" s="22">
        <f t="shared" si="77"/>
        <v>65</v>
      </c>
      <c r="P766" s="22">
        <f t="shared" si="77"/>
        <v>65</v>
      </c>
      <c r="Q766" s="22">
        <f t="shared" si="77"/>
        <v>65</v>
      </c>
      <c r="R766" s="42">
        <f>SUM(Table1[[#This Row],[Oct]:[September]])</f>
        <v>780</v>
      </c>
      <c r="S766" s="38">
        <f t="shared" si="72"/>
        <v>739.87893039355993</v>
      </c>
      <c r="T766" s="37">
        <f>Table1[[#This Row],[Annual Demand]]/365</f>
        <v>2.1369863013698631</v>
      </c>
      <c r="U766" s="37">
        <f>Table1[[#This Row],[Daily Demand]]*Table1[[#This Row],[Lead Time (days)]]</f>
        <v>32.054794520547944</v>
      </c>
      <c r="V766" s="37">
        <f>T766*AB766*SQRT(Table1[[#This Row],[Lead Time (days)]])</f>
        <v>21.022341384948316</v>
      </c>
      <c r="W766" s="37">
        <f t="shared" si="73"/>
        <v>0.95</v>
      </c>
      <c r="X766" s="37">
        <f>Table1[[#This Row],[Demand during Lead Time]]+NORMSINV(W766)*V766</f>
        <v>66.633468994592192</v>
      </c>
      <c r="Y766" s="43">
        <f t="shared" si="74"/>
        <v>484.22541918370143</v>
      </c>
      <c r="Z766" s="27">
        <v>1.5</v>
      </c>
      <c r="AA766" s="22">
        <v>1</v>
      </c>
      <c r="AB766" s="22">
        <v>2.54</v>
      </c>
      <c r="AC766" s="22">
        <v>15</v>
      </c>
    </row>
    <row r="767" spans="1:29" x14ac:dyDescent="0.2">
      <c r="A767" s="25">
        <v>25867.05539693289</v>
      </c>
      <c r="B767" s="26">
        <v>7.2669999999999995</v>
      </c>
      <c r="C767" s="26">
        <v>291.55981282999994</v>
      </c>
      <c r="D767" s="26">
        <f>C767/Table1[[#This Row],[Std. Price ($)]]</f>
        <v>40.121069606440066</v>
      </c>
      <c r="E767" s="22">
        <v>26</v>
      </c>
      <c r="F767" s="22">
        <f t="shared" si="75"/>
        <v>39</v>
      </c>
      <c r="G767" s="22">
        <f t="shared" si="77"/>
        <v>39</v>
      </c>
      <c r="H767" s="22">
        <f t="shared" si="77"/>
        <v>39</v>
      </c>
      <c r="I767" s="22">
        <f t="shared" si="77"/>
        <v>39</v>
      </c>
      <c r="J767" s="22">
        <f t="shared" si="77"/>
        <v>39</v>
      </c>
      <c r="K767" s="22">
        <f t="shared" si="77"/>
        <v>39</v>
      </c>
      <c r="L767" s="22">
        <f t="shared" si="77"/>
        <v>39</v>
      </c>
      <c r="M767" s="22">
        <f t="shared" si="77"/>
        <v>39</v>
      </c>
      <c r="N767" s="22">
        <f t="shared" si="77"/>
        <v>39</v>
      </c>
      <c r="O767" s="22">
        <f t="shared" si="77"/>
        <v>39</v>
      </c>
      <c r="P767" s="22">
        <f t="shared" si="77"/>
        <v>39</v>
      </c>
      <c r="Q767" s="22">
        <f t="shared" si="77"/>
        <v>39</v>
      </c>
      <c r="R767" s="42">
        <f>SUM(Table1[[#This Row],[Oct]:[September]])</f>
        <v>468</v>
      </c>
      <c r="S767" s="38">
        <f t="shared" si="72"/>
        <v>427.87893039355993</v>
      </c>
      <c r="T767" s="37">
        <f>Table1[[#This Row],[Annual Demand]]/365</f>
        <v>1.2821917808219179</v>
      </c>
      <c r="U767" s="37">
        <f>Table1[[#This Row],[Daily Demand]]*Table1[[#This Row],[Lead Time (days)]]</f>
        <v>19.232876712328768</v>
      </c>
      <c r="V767" s="37">
        <f>T767*AB767*SQRT(Table1[[#This Row],[Lead Time (days)]])</f>
        <v>12.613404830968991</v>
      </c>
      <c r="W767" s="37">
        <f t="shared" si="73"/>
        <v>0.95</v>
      </c>
      <c r="X767" s="37">
        <f>Table1[[#This Row],[Demand during Lead Time]]+NORMSINV(W767)*V767</f>
        <v>39.980081396755324</v>
      </c>
      <c r="Y767" s="43">
        <f t="shared" si="74"/>
        <v>290.53525151022092</v>
      </c>
      <c r="Z767" s="27">
        <v>0.5</v>
      </c>
      <c r="AA767" s="22">
        <v>1</v>
      </c>
      <c r="AB767" s="22">
        <v>2.54</v>
      </c>
      <c r="AC767" s="22">
        <v>15</v>
      </c>
    </row>
    <row r="768" spans="1:29" x14ac:dyDescent="0.2">
      <c r="A768" s="25">
        <v>91628.007892769689</v>
      </c>
      <c r="B768" s="26">
        <v>7.8689999999999998</v>
      </c>
      <c r="C768" s="26">
        <v>315.3340977537581</v>
      </c>
      <c r="D768" s="26">
        <f>C768/Table1[[#This Row],[Std. Price ($)]]</f>
        <v>40.072956888265104</v>
      </c>
      <c r="E768" s="22">
        <v>26</v>
      </c>
      <c r="F768" s="22">
        <f t="shared" si="75"/>
        <v>15.6</v>
      </c>
      <c r="G768" s="22">
        <f t="shared" si="77"/>
        <v>15.6</v>
      </c>
      <c r="H768" s="22">
        <f t="shared" si="77"/>
        <v>15.6</v>
      </c>
      <c r="I768" s="22">
        <f t="shared" si="77"/>
        <v>15.6</v>
      </c>
      <c r="J768" s="22">
        <f t="shared" si="77"/>
        <v>15.6</v>
      </c>
      <c r="K768" s="22">
        <f t="shared" si="77"/>
        <v>15.6</v>
      </c>
      <c r="L768" s="22">
        <f t="shared" si="77"/>
        <v>15.6</v>
      </c>
      <c r="M768" s="22">
        <f t="shared" si="77"/>
        <v>15.6</v>
      </c>
      <c r="N768" s="22">
        <f t="shared" si="77"/>
        <v>15.6</v>
      </c>
      <c r="O768" s="22">
        <f t="shared" si="77"/>
        <v>15.6</v>
      </c>
      <c r="P768" s="22">
        <f t="shared" si="77"/>
        <v>15.6</v>
      </c>
      <c r="Q768" s="22">
        <f t="shared" si="77"/>
        <v>15.6</v>
      </c>
      <c r="R768" s="42">
        <f>SUM(Table1[[#This Row],[Oct]:[September]])</f>
        <v>187.19999999999996</v>
      </c>
      <c r="S768" s="38">
        <f t="shared" si="72"/>
        <v>147.12704311173485</v>
      </c>
      <c r="T768" s="37">
        <f>Table1[[#This Row],[Annual Demand]]/365</f>
        <v>0.51287671232876697</v>
      </c>
      <c r="U768" s="37">
        <f>Table1[[#This Row],[Daily Demand]]*Table1[[#This Row],[Lead Time (days)]]</f>
        <v>7.6931506849315046</v>
      </c>
      <c r="V768" s="37">
        <f>T768*AB768*SQRT(Table1[[#This Row],[Lead Time (days)]])</f>
        <v>5.0453619323875945</v>
      </c>
      <c r="W768" s="37">
        <f t="shared" si="73"/>
        <v>0.95</v>
      </c>
      <c r="X768" s="37">
        <f>Table1[[#This Row],[Demand during Lead Time]]+NORMSINV(W768)*V768</f>
        <v>15.992032558702125</v>
      </c>
      <c r="Y768" s="43">
        <f t="shared" si="74"/>
        <v>125.84130420442702</v>
      </c>
      <c r="Z768" s="27">
        <v>-0.4</v>
      </c>
      <c r="AA768" s="22">
        <v>0.8</v>
      </c>
      <c r="AB768" s="22">
        <v>2.54</v>
      </c>
      <c r="AC768" s="22">
        <v>15</v>
      </c>
    </row>
    <row r="769" spans="1:29" x14ac:dyDescent="0.2">
      <c r="A769" s="25">
        <v>66241.69921369807</v>
      </c>
      <c r="B769" s="26">
        <v>8.0409999999999986</v>
      </c>
      <c r="C769" s="26">
        <v>320.93813609</v>
      </c>
      <c r="D769" s="26">
        <f>C769/Table1[[#This Row],[Std. Price ($)]]</f>
        <v>39.912714350205206</v>
      </c>
      <c r="E769" s="22">
        <v>26</v>
      </c>
      <c r="F769" s="22">
        <f t="shared" si="75"/>
        <v>20.8</v>
      </c>
      <c r="G769" s="22">
        <f t="shared" si="77"/>
        <v>20.8</v>
      </c>
      <c r="H769" s="22">
        <f t="shared" si="77"/>
        <v>20.8</v>
      </c>
      <c r="I769" s="22">
        <f t="shared" si="77"/>
        <v>20.8</v>
      </c>
      <c r="J769" s="22">
        <f t="shared" si="77"/>
        <v>20.8</v>
      </c>
      <c r="K769" s="22">
        <f t="shared" si="77"/>
        <v>20.8</v>
      </c>
      <c r="L769" s="22">
        <f t="shared" si="77"/>
        <v>20.8</v>
      </c>
      <c r="M769" s="22">
        <f t="shared" si="77"/>
        <v>20.8</v>
      </c>
      <c r="N769" s="22">
        <f t="shared" si="77"/>
        <v>20.8</v>
      </c>
      <c r="O769" s="22">
        <f t="shared" si="77"/>
        <v>20.8</v>
      </c>
      <c r="P769" s="22">
        <f t="shared" si="77"/>
        <v>20.8</v>
      </c>
      <c r="Q769" s="22">
        <f t="shared" si="77"/>
        <v>20.8</v>
      </c>
      <c r="R769" s="42">
        <f>SUM(Table1[[#This Row],[Oct]:[September]])</f>
        <v>249.60000000000005</v>
      </c>
      <c r="S769" s="38">
        <f t="shared" si="72"/>
        <v>209.68728564979483</v>
      </c>
      <c r="T769" s="37">
        <f>Table1[[#This Row],[Annual Demand]]/365</f>
        <v>0.68383561643835633</v>
      </c>
      <c r="U769" s="37">
        <f>Table1[[#This Row],[Daily Demand]]*Table1[[#This Row],[Lead Time (days)]]</f>
        <v>10.257534246575345</v>
      </c>
      <c r="V769" s="37">
        <f>T769*AB769*SQRT(Table1[[#This Row],[Lead Time (days)]])</f>
        <v>6.7271492431834625</v>
      </c>
      <c r="W769" s="37">
        <f t="shared" si="73"/>
        <v>0.95</v>
      </c>
      <c r="X769" s="37">
        <f>Table1[[#This Row],[Demand during Lead Time]]+NORMSINV(W769)*V769</f>
        <v>21.322710078269509</v>
      </c>
      <c r="Y769" s="43">
        <f t="shared" si="74"/>
        <v>171.45591173936509</v>
      </c>
      <c r="Z769" s="27">
        <v>-0.2</v>
      </c>
      <c r="AA769" s="22">
        <v>1</v>
      </c>
      <c r="AB769" s="22">
        <v>2.54</v>
      </c>
      <c r="AC769" s="22">
        <v>15</v>
      </c>
    </row>
    <row r="770" spans="1:29" x14ac:dyDescent="0.2">
      <c r="A770" s="25">
        <v>14944.904217581723</v>
      </c>
      <c r="B770" s="26">
        <v>8.0409999999999986</v>
      </c>
      <c r="C770" s="26">
        <v>320.93813609</v>
      </c>
      <c r="D770" s="26">
        <f>C770/Table1[[#This Row],[Std. Price ($)]]</f>
        <v>39.912714350205206</v>
      </c>
      <c r="E770" s="22">
        <v>26</v>
      </c>
      <c r="F770" s="22">
        <f t="shared" si="75"/>
        <v>31.2</v>
      </c>
      <c r="G770" s="22">
        <f t="shared" si="77"/>
        <v>31.2</v>
      </c>
      <c r="H770" s="22">
        <f t="shared" si="77"/>
        <v>31.2</v>
      </c>
      <c r="I770" s="22">
        <f t="shared" si="77"/>
        <v>31.2</v>
      </c>
      <c r="J770" s="22">
        <f t="shared" si="77"/>
        <v>31.2</v>
      </c>
      <c r="K770" s="22">
        <f t="shared" si="77"/>
        <v>31.2</v>
      </c>
      <c r="L770" s="22">
        <f t="shared" si="77"/>
        <v>31.2</v>
      </c>
      <c r="M770" s="22">
        <f t="shared" si="77"/>
        <v>31.2</v>
      </c>
      <c r="N770" s="22">
        <f t="shared" si="77"/>
        <v>31.2</v>
      </c>
      <c r="O770" s="22">
        <f t="shared" si="77"/>
        <v>31.2</v>
      </c>
      <c r="P770" s="22">
        <f t="shared" si="77"/>
        <v>31.2</v>
      </c>
      <c r="Q770" s="22">
        <f t="shared" si="77"/>
        <v>31.2</v>
      </c>
      <c r="R770" s="42">
        <f>SUM(Table1[[#This Row],[Oct]:[September]])</f>
        <v>374.39999999999992</v>
      </c>
      <c r="S770" s="38">
        <f t="shared" si="72"/>
        <v>334.48728564979473</v>
      </c>
      <c r="T770" s="37">
        <f>Table1[[#This Row],[Annual Demand]]/365</f>
        <v>1.0257534246575339</v>
      </c>
      <c r="U770" s="37">
        <f>Table1[[#This Row],[Daily Demand]]*Table1[[#This Row],[Lead Time (days)]]</f>
        <v>15.386301369863009</v>
      </c>
      <c r="V770" s="37">
        <f>T770*AB770*SQRT(Table1[[#This Row],[Lead Time (days)]])</f>
        <v>10.090723864775189</v>
      </c>
      <c r="W770" s="37">
        <f t="shared" si="73"/>
        <v>0.95</v>
      </c>
      <c r="X770" s="37">
        <f>Table1[[#This Row],[Demand during Lead Time]]+NORMSINV(W770)*V770</f>
        <v>31.984065117404249</v>
      </c>
      <c r="Y770" s="43">
        <f t="shared" si="74"/>
        <v>257.18386760904752</v>
      </c>
      <c r="Z770" s="27">
        <v>0.2</v>
      </c>
      <c r="AA770" s="22">
        <v>1</v>
      </c>
      <c r="AB770" s="22">
        <v>2.54</v>
      </c>
      <c r="AC770" s="22">
        <v>15</v>
      </c>
    </row>
    <row r="771" spans="1:29" x14ac:dyDescent="0.2">
      <c r="A771" s="25">
        <v>32581.970035898055</v>
      </c>
      <c r="B771" s="26">
        <v>8.5569999999999986</v>
      </c>
      <c r="C771" s="26">
        <v>341.33822213120504</v>
      </c>
      <c r="D771" s="26">
        <f>C771/Table1[[#This Row],[Std. Price ($)]]</f>
        <v>39.889940648732626</v>
      </c>
      <c r="E771" s="22">
        <v>26</v>
      </c>
      <c r="F771" s="22">
        <f t="shared" si="75"/>
        <v>20.8</v>
      </c>
      <c r="G771" s="22">
        <f t="shared" si="77"/>
        <v>20.8</v>
      </c>
      <c r="H771" s="22">
        <f t="shared" si="77"/>
        <v>20.8</v>
      </c>
      <c r="I771" s="22">
        <f t="shared" si="77"/>
        <v>20.8</v>
      </c>
      <c r="J771" s="22">
        <f t="shared" si="77"/>
        <v>20.8</v>
      </c>
      <c r="K771" s="22">
        <f t="shared" si="77"/>
        <v>20.8</v>
      </c>
      <c r="L771" s="22">
        <f t="shared" si="77"/>
        <v>20.8</v>
      </c>
      <c r="M771" s="22">
        <f t="shared" si="77"/>
        <v>20.8</v>
      </c>
      <c r="N771" s="22">
        <f t="shared" si="77"/>
        <v>20.8</v>
      </c>
      <c r="O771" s="22">
        <f t="shared" si="77"/>
        <v>20.8</v>
      </c>
      <c r="P771" s="22">
        <f t="shared" si="77"/>
        <v>20.8</v>
      </c>
      <c r="Q771" s="22">
        <f t="shared" si="77"/>
        <v>20.8</v>
      </c>
      <c r="R771" s="42">
        <f>SUM(Table1[[#This Row],[Oct]:[September]])</f>
        <v>249.60000000000005</v>
      </c>
      <c r="S771" s="38">
        <f t="shared" ref="S771:S834" si="78">R771-D771</f>
        <v>209.71005935126743</v>
      </c>
      <c r="T771" s="37">
        <f>Table1[[#This Row],[Annual Demand]]/365</f>
        <v>0.68383561643835633</v>
      </c>
      <c r="U771" s="37">
        <f>Table1[[#This Row],[Daily Demand]]*Table1[[#This Row],[Lead Time (days)]]</f>
        <v>10.257534246575345</v>
      </c>
      <c r="V771" s="37">
        <f>T771*AB771*SQRT(Table1[[#This Row],[Lead Time (days)]])</f>
        <v>6.7271492431834625</v>
      </c>
      <c r="W771" s="37">
        <f t="shared" ref="W771:W834" si="79">IF(AB771&gt;1.5,0.95,0.8)</f>
        <v>0.95</v>
      </c>
      <c r="X771" s="37">
        <f>Table1[[#This Row],[Demand during Lead Time]]+NORMSINV(W771)*V771</f>
        <v>21.322710078269509</v>
      </c>
      <c r="Y771" s="43">
        <f t="shared" ref="Y771:Y834" si="80">IF(S771&gt;0,X771*B771,0)</f>
        <v>182.45843013975215</v>
      </c>
      <c r="Z771" s="27">
        <v>-0.2</v>
      </c>
      <c r="AA771" s="22">
        <v>0.82</v>
      </c>
      <c r="AB771" s="22">
        <v>2.54</v>
      </c>
      <c r="AC771" s="22">
        <v>15</v>
      </c>
    </row>
    <row r="772" spans="1:29" x14ac:dyDescent="0.2">
      <c r="A772" s="25">
        <v>76899.60135024476</v>
      </c>
      <c r="B772" s="26">
        <v>8.5569999999999986</v>
      </c>
      <c r="C772" s="26">
        <v>340.52368492999994</v>
      </c>
      <c r="D772" s="26">
        <f>C772/Table1[[#This Row],[Std. Price ($)]]</f>
        <v>39.794751072805887</v>
      </c>
      <c r="E772" s="22">
        <v>26</v>
      </c>
      <c r="F772" s="22">
        <f t="shared" ref="F772:F835" si="81">$E772+$Z772*$E772</f>
        <v>36.4</v>
      </c>
      <c r="G772" s="22">
        <f t="shared" si="77"/>
        <v>36.4</v>
      </c>
      <c r="H772" s="22">
        <f t="shared" si="77"/>
        <v>36.4</v>
      </c>
      <c r="I772" s="22">
        <f t="shared" si="77"/>
        <v>36.4</v>
      </c>
      <c r="J772" s="22">
        <f t="shared" si="77"/>
        <v>36.4</v>
      </c>
      <c r="K772" s="22">
        <f t="shared" si="77"/>
        <v>36.4</v>
      </c>
      <c r="L772" s="22">
        <f t="shared" si="77"/>
        <v>36.4</v>
      </c>
      <c r="M772" s="22">
        <f t="shared" si="77"/>
        <v>36.4</v>
      </c>
      <c r="N772" s="22">
        <f t="shared" si="77"/>
        <v>36.4</v>
      </c>
      <c r="O772" s="22">
        <f t="shared" si="77"/>
        <v>36.4</v>
      </c>
      <c r="P772" s="22">
        <f t="shared" si="77"/>
        <v>36.4</v>
      </c>
      <c r="Q772" s="22">
        <f t="shared" si="77"/>
        <v>36.4</v>
      </c>
      <c r="R772" s="42">
        <f>SUM(Table1[[#This Row],[Oct]:[September]])</f>
        <v>436.7999999999999</v>
      </c>
      <c r="S772" s="38">
        <f t="shared" si="78"/>
        <v>397.00524892719403</v>
      </c>
      <c r="T772" s="37">
        <f>Table1[[#This Row],[Annual Demand]]/365</f>
        <v>1.1967123287671231</v>
      </c>
      <c r="U772" s="37">
        <f>Table1[[#This Row],[Daily Demand]]*Table1[[#This Row],[Lead Time (days)]]</f>
        <v>17.950684931506846</v>
      </c>
      <c r="V772" s="37">
        <f>T772*AB772*SQRT(Table1[[#This Row],[Lead Time (days)]])</f>
        <v>11.772511175571053</v>
      </c>
      <c r="W772" s="37">
        <f t="shared" si="79"/>
        <v>0.95</v>
      </c>
      <c r="X772" s="37">
        <f>Table1[[#This Row],[Demand during Lead Time]]+NORMSINV(W772)*V772</f>
        <v>37.314742636971623</v>
      </c>
      <c r="Y772" s="43">
        <f t="shared" si="80"/>
        <v>319.30225274456615</v>
      </c>
      <c r="Z772" s="27">
        <v>0.4</v>
      </c>
      <c r="AA772" s="22">
        <v>1</v>
      </c>
      <c r="AB772" s="22">
        <v>2.54</v>
      </c>
      <c r="AC772" s="22">
        <v>15</v>
      </c>
    </row>
    <row r="773" spans="1:29" x14ac:dyDescent="0.2">
      <c r="A773" s="25">
        <v>34485.09543305236</v>
      </c>
      <c r="B773" s="26">
        <v>8.6</v>
      </c>
      <c r="C773" s="26">
        <v>342.15581400000002</v>
      </c>
      <c r="D773" s="26">
        <f>C773/Table1[[#This Row],[Std. Price ($)]]</f>
        <v>39.785559767441868</v>
      </c>
      <c r="E773" s="22">
        <v>26</v>
      </c>
      <c r="F773" s="22">
        <f t="shared" si="81"/>
        <v>57.2</v>
      </c>
      <c r="G773" s="22">
        <f t="shared" si="77"/>
        <v>57.2</v>
      </c>
      <c r="H773" s="22">
        <f t="shared" si="77"/>
        <v>57.2</v>
      </c>
      <c r="I773" s="22">
        <f t="shared" si="77"/>
        <v>57.2</v>
      </c>
      <c r="J773" s="22">
        <f t="shared" si="77"/>
        <v>57.2</v>
      </c>
      <c r="K773" s="22">
        <f t="shared" si="77"/>
        <v>57.2</v>
      </c>
      <c r="L773" s="22">
        <f t="shared" si="77"/>
        <v>57.2</v>
      </c>
      <c r="M773" s="22">
        <f t="shared" si="77"/>
        <v>57.2</v>
      </c>
      <c r="N773" s="22">
        <f t="shared" si="77"/>
        <v>57.2</v>
      </c>
      <c r="O773" s="22">
        <f t="shared" si="77"/>
        <v>57.2</v>
      </c>
      <c r="P773" s="22">
        <f t="shared" si="77"/>
        <v>57.2</v>
      </c>
      <c r="Q773" s="22">
        <f t="shared" si="77"/>
        <v>57.2</v>
      </c>
      <c r="R773" s="42">
        <f>SUM(Table1[[#This Row],[Oct]:[September]])</f>
        <v>686.40000000000009</v>
      </c>
      <c r="S773" s="38">
        <f t="shared" si="78"/>
        <v>646.6144402325582</v>
      </c>
      <c r="T773" s="37">
        <f>Table1[[#This Row],[Annual Demand]]/365</f>
        <v>1.8805479452054796</v>
      </c>
      <c r="U773" s="37">
        <f>Table1[[#This Row],[Daily Demand]]*Table1[[#This Row],[Lead Time (days)]]</f>
        <v>28.208219178082196</v>
      </c>
      <c r="V773" s="37">
        <f>T773*AB773*SQRT(Table1[[#This Row],[Lead Time (days)]])</f>
        <v>18.499660418754516</v>
      </c>
      <c r="W773" s="37">
        <f t="shared" si="79"/>
        <v>0.95</v>
      </c>
      <c r="X773" s="37">
        <f>Table1[[#This Row],[Demand during Lead Time]]+NORMSINV(W773)*V773</f>
        <v>58.637452715241139</v>
      </c>
      <c r="Y773" s="43">
        <f t="shared" si="80"/>
        <v>504.2820933510738</v>
      </c>
      <c r="Z773" s="27">
        <v>1.2</v>
      </c>
      <c r="AA773" s="22">
        <v>1</v>
      </c>
      <c r="AB773" s="22">
        <v>2.54</v>
      </c>
      <c r="AC773" s="22">
        <v>15</v>
      </c>
    </row>
    <row r="774" spans="1:29" x14ac:dyDescent="0.2">
      <c r="A774" s="25">
        <v>77841.394905259891</v>
      </c>
      <c r="B774" s="26">
        <v>7.5249999999999995</v>
      </c>
      <c r="C774" s="26">
        <v>301.57385948787078</v>
      </c>
      <c r="D774" s="26">
        <f>C774/Table1[[#This Row],[Std. Price ($)]]</f>
        <v>40.076260397059244</v>
      </c>
      <c r="E774" s="22">
        <v>26</v>
      </c>
      <c r="F774" s="22">
        <f t="shared" si="81"/>
        <v>15.6</v>
      </c>
      <c r="G774" s="22">
        <f t="shared" si="77"/>
        <v>15.6</v>
      </c>
      <c r="H774" s="22">
        <f t="shared" si="77"/>
        <v>15.6</v>
      </c>
      <c r="I774" s="22">
        <f t="shared" si="77"/>
        <v>15.6</v>
      </c>
      <c r="J774" s="22">
        <f t="shared" si="77"/>
        <v>15.6</v>
      </c>
      <c r="K774" s="22">
        <f t="shared" si="77"/>
        <v>15.6</v>
      </c>
      <c r="L774" s="22">
        <f t="shared" si="77"/>
        <v>15.6</v>
      </c>
      <c r="M774" s="22">
        <f t="shared" si="77"/>
        <v>15.6</v>
      </c>
      <c r="N774" s="22">
        <f t="shared" si="77"/>
        <v>15.6</v>
      </c>
      <c r="O774" s="22">
        <f t="shared" si="77"/>
        <v>15.6</v>
      </c>
      <c r="P774" s="22">
        <f t="shared" si="77"/>
        <v>15.6</v>
      </c>
      <c r="Q774" s="22">
        <f t="shared" si="77"/>
        <v>15.6</v>
      </c>
      <c r="R774" s="42">
        <f>SUM(Table1[[#This Row],[Oct]:[September]])</f>
        <v>187.19999999999996</v>
      </c>
      <c r="S774" s="38">
        <f t="shared" si="78"/>
        <v>147.1237396029407</v>
      </c>
      <c r="T774" s="37">
        <f>Table1[[#This Row],[Annual Demand]]/365</f>
        <v>0.51287671232876697</v>
      </c>
      <c r="U774" s="37">
        <f>Table1[[#This Row],[Daily Demand]]*Table1[[#This Row],[Lead Time (days)]]</f>
        <v>7.6931506849315046</v>
      </c>
      <c r="V774" s="37">
        <f>T774*AB774*SQRT(Table1[[#This Row],[Lead Time (days)]])</f>
        <v>5.0453619323875945</v>
      </c>
      <c r="W774" s="37">
        <f t="shared" si="79"/>
        <v>0.95</v>
      </c>
      <c r="X774" s="37">
        <f>Table1[[#This Row],[Demand during Lead Time]]+NORMSINV(W774)*V774</f>
        <v>15.992032558702125</v>
      </c>
      <c r="Y774" s="43">
        <f t="shared" si="80"/>
        <v>120.34004500423347</v>
      </c>
      <c r="Z774" s="27">
        <v>-0.4</v>
      </c>
      <c r="AA774" s="22">
        <v>0.9</v>
      </c>
      <c r="AB774" s="22">
        <v>2.54</v>
      </c>
      <c r="AC774" s="22">
        <v>15</v>
      </c>
    </row>
    <row r="775" spans="1:29" x14ac:dyDescent="0.2">
      <c r="A775" s="25">
        <v>32279.673700073043</v>
      </c>
      <c r="B775" s="26">
        <v>7.5249999999999995</v>
      </c>
      <c r="C775" s="26">
        <v>301.35258725</v>
      </c>
      <c r="D775" s="26">
        <f>C775/Table1[[#This Row],[Std. Price ($)]]</f>
        <v>40.046855448504985</v>
      </c>
      <c r="E775" s="22">
        <v>26</v>
      </c>
      <c r="F775" s="22">
        <f t="shared" si="81"/>
        <v>57.2</v>
      </c>
      <c r="G775" s="22">
        <f t="shared" si="77"/>
        <v>57.2</v>
      </c>
      <c r="H775" s="22">
        <f t="shared" si="77"/>
        <v>57.2</v>
      </c>
      <c r="I775" s="22">
        <f t="shared" si="77"/>
        <v>57.2</v>
      </c>
      <c r="J775" s="22">
        <f t="shared" si="77"/>
        <v>57.2</v>
      </c>
      <c r="K775" s="22">
        <f t="shared" si="77"/>
        <v>57.2</v>
      </c>
      <c r="L775" s="22">
        <f t="shared" si="77"/>
        <v>57.2</v>
      </c>
      <c r="M775" s="22">
        <f t="shared" si="77"/>
        <v>57.2</v>
      </c>
      <c r="N775" s="22">
        <f t="shared" si="77"/>
        <v>57.2</v>
      </c>
      <c r="O775" s="22">
        <f t="shared" ref="G775:Q798" si="82">$E775+$Z775*$E775</f>
        <v>57.2</v>
      </c>
      <c r="P775" s="22">
        <f t="shared" si="82"/>
        <v>57.2</v>
      </c>
      <c r="Q775" s="22">
        <f t="shared" si="82"/>
        <v>57.2</v>
      </c>
      <c r="R775" s="42">
        <f>SUM(Table1[[#This Row],[Oct]:[September]])</f>
        <v>686.40000000000009</v>
      </c>
      <c r="S775" s="38">
        <f t="shared" si="78"/>
        <v>646.35314455149512</v>
      </c>
      <c r="T775" s="37">
        <f>Table1[[#This Row],[Annual Demand]]/365</f>
        <v>1.8805479452054796</v>
      </c>
      <c r="U775" s="37">
        <f>Table1[[#This Row],[Daily Demand]]*Table1[[#This Row],[Lead Time (days)]]</f>
        <v>28.208219178082196</v>
      </c>
      <c r="V775" s="37">
        <f>T775*AB775*SQRT(Table1[[#This Row],[Lead Time (days)]])</f>
        <v>18.499660418754516</v>
      </c>
      <c r="W775" s="37">
        <f t="shared" si="79"/>
        <v>0.95</v>
      </c>
      <c r="X775" s="37">
        <f>Table1[[#This Row],[Demand during Lead Time]]+NORMSINV(W775)*V775</f>
        <v>58.637452715241139</v>
      </c>
      <c r="Y775" s="43">
        <f t="shared" si="80"/>
        <v>441.24683168218957</v>
      </c>
      <c r="Z775" s="27">
        <v>1.2</v>
      </c>
      <c r="AA775" s="22">
        <v>1</v>
      </c>
      <c r="AB775" s="22">
        <v>2.54</v>
      </c>
      <c r="AC775" s="22">
        <v>15</v>
      </c>
    </row>
    <row r="776" spans="1:29" x14ac:dyDescent="0.2">
      <c r="A776" s="25">
        <v>55973.834449390211</v>
      </c>
      <c r="B776" s="26">
        <v>9.7731629799999986</v>
      </c>
      <c r="C776" s="26">
        <v>168.12168550570007</v>
      </c>
      <c r="D776" s="26">
        <f>C776/Table1[[#This Row],[Std. Price ($)]]</f>
        <v>17.202382263525916</v>
      </c>
      <c r="E776" s="22">
        <v>18</v>
      </c>
      <c r="F776" s="22">
        <f t="shared" si="81"/>
        <v>39.599999999999994</v>
      </c>
      <c r="G776" s="22">
        <f t="shared" si="82"/>
        <v>39.599999999999994</v>
      </c>
      <c r="H776" s="22">
        <f t="shared" si="82"/>
        <v>39.599999999999994</v>
      </c>
      <c r="I776" s="22">
        <f t="shared" si="82"/>
        <v>39.599999999999994</v>
      </c>
      <c r="J776" s="22">
        <f t="shared" si="82"/>
        <v>39.599999999999994</v>
      </c>
      <c r="K776" s="22">
        <f t="shared" si="82"/>
        <v>39.599999999999994</v>
      </c>
      <c r="L776" s="22">
        <f t="shared" si="82"/>
        <v>39.599999999999994</v>
      </c>
      <c r="M776" s="22">
        <f t="shared" si="82"/>
        <v>39.599999999999994</v>
      </c>
      <c r="N776" s="22">
        <f t="shared" si="82"/>
        <v>39.599999999999994</v>
      </c>
      <c r="O776" s="22">
        <f t="shared" si="82"/>
        <v>39.599999999999994</v>
      </c>
      <c r="P776" s="22">
        <f t="shared" si="82"/>
        <v>39.599999999999994</v>
      </c>
      <c r="Q776" s="22">
        <f t="shared" si="82"/>
        <v>39.599999999999994</v>
      </c>
      <c r="R776" s="42">
        <f>SUM(Table1[[#This Row],[Oct]:[September]])</f>
        <v>475.20000000000005</v>
      </c>
      <c r="S776" s="38">
        <f t="shared" si="78"/>
        <v>457.99761773647413</v>
      </c>
      <c r="T776" s="37">
        <f>Table1[[#This Row],[Annual Demand]]/365</f>
        <v>1.3019178082191782</v>
      </c>
      <c r="U776" s="37">
        <f>Table1[[#This Row],[Daily Demand]]*Table1[[#This Row],[Lead Time (days)]]</f>
        <v>27.340273972602745</v>
      </c>
      <c r="V776" s="37">
        <f>T776*AB776*SQRT(Table1[[#This Row],[Lead Time (days)]])</f>
        <v>6.4434278571574159</v>
      </c>
      <c r="W776" s="37">
        <f t="shared" si="79"/>
        <v>0.8</v>
      </c>
      <c r="X776" s="37">
        <f>Table1[[#This Row],[Demand during Lead Time]]+NORMSINV(W776)*V776</f>
        <v>32.763199674181649</v>
      </c>
      <c r="Y776" s="43">
        <f t="shared" si="80"/>
        <v>320.20009016206012</v>
      </c>
      <c r="Z776" s="27">
        <v>1.2</v>
      </c>
      <c r="AA776" s="22">
        <v>1</v>
      </c>
      <c r="AB776" s="22">
        <v>1.08</v>
      </c>
      <c r="AC776" s="22">
        <v>21</v>
      </c>
    </row>
    <row r="777" spans="1:29" x14ac:dyDescent="0.2">
      <c r="A777" s="25">
        <v>46566.801954063245</v>
      </c>
      <c r="B777" s="26">
        <v>20.286700389999996</v>
      </c>
      <c r="C777" s="26">
        <v>588.7873060789741</v>
      </c>
      <c r="D777" s="26">
        <f>C777/Table1[[#This Row],[Std. Price ($)]]</f>
        <v>29.023315510155971</v>
      </c>
      <c r="E777" s="22">
        <v>42</v>
      </c>
      <c r="F777" s="22">
        <f t="shared" si="81"/>
        <v>92.4</v>
      </c>
      <c r="G777" s="22">
        <f t="shared" si="82"/>
        <v>92.4</v>
      </c>
      <c r="H777" s="22">
        <f t="shared" si="82"/>
        <v>92.4</v>
      </c>
      <c r="I777" s="22">
        <f t="shared" si="82"/>
        <v>92.4</v>
      </c>
      <c r="J777" s="22">
        <f t="shared" si="82"/>
        <v>92.4</v>
      </c>
      <c r="K777" s="22">
        <f t="shared" si="82"/>
        <v>92.4</v>
      </c>
      <c r="L777" s="22">
        <f t="shared" si="82"/>
        <v>92.4</v>
      </c>
      <c r="M777" s="22">
        <f t="shared" si="82"/>
        <v>92.4</v>
      </c>
      <c r="N777" s="22">
        <f t="shared" si="82"/>
        <v>92.4</v>
      </c>
      <c r="O777" s="22">
        <f t="shared" si="82"/>
        <v>92.4</v>
      </c>
      <c r="P777" s="22">
        <f t="shared" si="82"/>
        <v>92.4</v>
      </c>
      <c r="Q777" s="22">
        <f t="shared" si="82"/>
        <v>92.4</v>
      </c>
      <c r="R777" s="42">
        <f>SUM(Table1[[#This Row],[Oct]:[September]])</f>
        <v>1108.8</v>
      </c>
      <c r="S777" s="38">
        <f t="shared" si="78"/>
        <v>1079.776684489844</v>
      </c>
      <c r="T777" s="37">
        <f>Table1[[#This Row],[Annual Demand]]/365</f>
        <v>3.037808219178082</v>
      </c>
      <c r="U777" s="37">
        <f>Table1[[#This Row],[Daily Demand]]*Table1[[#This Row],[Lead Time (days)]]</f>
        <v>88.096438356164384</v>
      </c>
      <c r="V777" s="37">
        <f>T777*AB777*SQRT(Table1[[#This Row],[Lead Time (days)]])</f>
        <v>9.3246858102627943</v>
      </c>
      <c r="W777" s="37">
        <f t="shared" si="79"/>
        <v>0.8</v>
      </c>
      <c r="X777" s="37">
        <f>Table1[[#This Row],[Demand during Lead Time]]+NORMSINV(W777)*V777</f>
        <v>95.944291930477618</v>
      </c>
      <c r="Y777" s="43">
        <f t="shared" si="80"/>
        <v>1946.3931045242939</v>
      </c>
      <c r="Z777" s="27">
        <v>1.2</v>
      </c>
      <c r="AA777" s="22">
        <v>1</v>
      </c>
      <c r="AB777" s="22">
        <v>0.56999999999999995</v>
      </c>
      <c r="AC777" s="22">
        <v>29</v>
      </c>
    </row>
    <row r="778" spans="1:29" x14ac:dyDescent="0.2">
      <c r="A778" s="25">
        <v>8263.8635716914105</v>
      </c>
      <c r="B778" s="26">
        <v>95.032933459999995</v>
      </c>
      <c r="C778" s="26">
        <v>8084.362050412813</v>
      </c>
      <c r="D778" s="26">
        <f>C778/Table1[[#This Row],[Std. Price ($)]]</f>
        <v>85.069057179168055</v>
      </c>
      <c r="E778" s="22">
        <v>42</v>
      </c>
      <c r="F778" s="22">
        <f t="shared" si="81"/>
        <v>92.4</v>
      </c>
      <c r="G778" s="22">
        <f t="shared" si="82"/>
        <v>92.4</v>
      </c>
      <c r="H778" s="22">
        <f t="shared" si="82"/>
        <v>92.4</v>
      </c>
      <c r="I778" s="22">
        <f t="shared" si="82"/>
        <v>92.4</v>
      </c>
      <c r="J778" s="22">
        <f t="shared" si="82"/>
        <v>92.4</v>
      </c>
      <c r="K778" s="22">
        <f t="shared" si="82"/>
        <v>92.4</v>
      </c>
      <c r="L778" s="22">
        <f t="shared" si="82"/>
        <v>92.4</v>
      </c>
      <c r="M778" s="22">
        <f t="shared" si="82"/>
        <v>92.4</v>
      </c>
      <c r="N778" s="22">
        <f t="shared" si="82"/>
        <v>92.4</v>
      </c>
      <c r="O778" s="22">
        <f t="shared" si="82"/>
        <v>92.4</v>
      </c>
      <c r="P778" s="22">
        <f t="shared" si="82"/>
        <v>92.4</v>
      </c>
      <c r="Q778" s="22">
        <f t="shared" si="82"/>
        <v>92.4</v>
      </c>
      <c r="R778" s="42">
        <f>SUM(Table1[[#This Row],[Oct]:[September]])</f>
        <v>1108.8</v>
      </c>
      <c r="S778" s="38">
        <f t="shared" si="78"/>
        <v>1023.7309428208318</v>
      </c>
      <c r="T778" s="37">
        <f>Table1[[#This Row],[Annual Demand]]/365</f>
        <v>3.037808219178082</v>
      </c>
      <c r="U778" s="37">
        <f>Table1[[#This Row],[Daily Demand]]*Table1[[#This Row],[Lead Time (days)]]</f>
        <v>115.43671232876711</v>
      </c>
      <c r="V778" s="37">
        <f>T778*AB778*SQRT(Table1[[#This Row],[Lead Time (days)]])</f>
        <v>25.842304383997146</v>
      </c>
      <c r="W778" s="37">
        <f t="shared" si="79"/>
        <v>0.8</v>
      </c>
      <c r="X778" s="37">
        <f>Table1[[#This Row],[Demand during Lead Time]]+NORMSINV(W778)*V778</f>
        <v>137.18614442279355</v>
      </c>
      <c r="Y778" s="43">
        <f t="shared" si="80"/>
        <v>13037.201734565289</v>
      </c>
      <c r="Z778" s="27">
        <v>1.2</v>
      </c>
      <c r="AA778" s="22">
        <v>1</v>
      </c>
      <c r="AB778" s="22">
        <v>1.38</v>
      </c>
      <c r="AC778" s="22">
        <v>38</v>
      </c>
    </row>
    <row r="779" spans="1:29" x14ac:dyDescent="0.2">
      <c r="A779" s="25">
        <v>62332.910363281277</v>
      </c>
      <c r="B779" s="26">
        <v>30.056999999999999</v>
      </c>
      <c r="C779" s="26">
        <v>1028.9933148</v>
      </c>
      <c r="D779" s="26">
        <f>C779/Table1[[#This Row],[Std. Price ($)]]</f>
        <v>34.234731170775525</v>
      </c>
      <c r="E779" s="22">
        <v>50</v>
      </c>
      <c r="F779" s="22">
        <f t="shared" si="81"/>
        <v>45</v>
      </c>
      <c r="G779" s="22">
        <f t="shared" si="82"/>
        <v>45</v>
      </c>
      <c r="H779" s="22">
        <f t="shared" si="82"/>
        <v>45</v>
      </c>
      <c r="I779" s="22">
        <f t="shared" si="82"/>
        <v>45</v>
      </c>
      <c r="J779" s="22">
        <f t="shared" si="82"/>
        <v>45</v>
      </c>
      <c r="K779" s="22">
        <f t="shared" si="82"/>
        <v>45</v>
      </c>
      <c r="L779" s="22">
        <f t="shared" si="82"/>
        <v>45</v>
      </c>
      <c r="M779" s="22">
        <f t="shared" si="82"/>
        <v>45</v>
      </c>
      <c r="N779" s="22">
        <f t="shared" si="82"/>
        <v>45</v>
      </c>
      <c r="O779" s="22">
        <f t="shared" si="82"/>
        <v>45</v>
      </c>
      <c r="P779" s="22">
        <f t="shared" si="82"/>
        <v>45</v>
      </c>
      <c r="Q779" s="22">
        <f t="shared" si="82"/>
        <v>45</v>
      </c>
      <c r="R779" s="42">
        <f>SUM(Table1[[#This Row],[Oct]:[September]])</f>
        <v>540</v>
      </c>
      <c r="S779" s="38">
        <f t="shared" si="78"/>
        <v>505.76526882922445</v>
      </c>
      <c r="T779" s="37">
        <f>Table1[[#This Row],[Annual Demand]]/365</f>
        <v>1.4794520547945205</v>
      </c>
      <c r="U779" s="37">
        <f>Table1[[#This Row],[Daily Demand]]*Table1[[#This Row],[Lead Time (days)]]</f>
        <v>23.671232876712327</v>
      </c>
      <c r="V779" s="37">
        <f>T779*AB779*SQRT(Table1[[#This Row],[Lead Time (days)]])</f>
        <v>7.8706849315068492</v>
      </c>
      <c r="W779" s="37">
        <f t="shared" si="79"/>
        <v>0.8</v>
      </c>
      <c r="X779" s="37">
        <f>Table1[[#This Row],[Demand during Lead Time]]+NORMSINV(W779)*V779</f>
        <v>30.295368437830874</v>
      </c>
      <c r="Y779" s="43">
        <f t="shared" si="80"/>
        <v>910.58788913588251</v>
      </c>
      <c r="Z779" s="27">
        <v>-0.1</v>
      </c>
      <c r="AA779" s="22">
        <v>1</v>
      </c>
      <c r="AB779" s="22">
        <v>1.33</v>
      </c>
      <c r="AC779" s="22">
        <v>16</v>
      </c>
    </row>
    <row r="780" spans="1:29" x14ac:dyDescent="0.2">
      <c r="A780" s="25">
        <v>55949.496658974684</v>
      </c>
      <c r="B780" s="26">
        <v>35.099976359999992</v>
      </c>
      <c r="C780" s="26">
        <v>1010.5856926209076</v>
      </c>
      <c r="D780" s="26">
        <f>C780/Table1[[#This Row],[Std. Price ($)]]</f>
        <v>28.79163456567376</v>
      </c>
      <c r="E780" s="22">
        <v>34</v>
      </c>
      <c r="F780" s="22">
        <f t="shared" si="81"/>
        <v>85</v>
      </c>
      <c r="G780" s="22">
        <f t="shared" si="82"/>
        <v>85</v>
      </c>
      <c r="H780" s="22">
        <f t="shared" si="82"/>
        <v>85</v>
      </c>
      <c r="I780" s="22">
        <f t="shared" si="82"/>
        <v>85</v>
      </c>
      <c r="J780" s="22">
        <f t="shared" si="82"/>
        <v>85</v>
      </c>
      <c r="K780" s="22">
        <f t="shared" si="82"/>
        <v>85</v>
      </c>
      <c r="L780" s="22">
        <f t="shared" si="82"/>
        <v>85</v>
      </c>
      <c r="M780" s="22">
        <f t="shared" si="82"/>
        <v>85</v>
      </c>
      <c r="N780" s="22">
        <f t="shared" si="82"/>
        <v>85</v>
      </c>
      <c r="O780" s="22">
        <f t="shared" si="82"/>
        <v>85</v>
      </c>
      <c r="P780" s="22">
        <f t="shared" si="82"/>
        <v>85</v>
      </c>
      <c r="Q780" s="22">
        <f t="shared" si="82"/>
        <v>85</v>
      </c>
      <c r="R780" s="42">
        <f>SUM(Table1[[#This Row],[Oct]:[September]])</f>
        <v>1020</v>
      </c>
      <c r="S780" s="38">
        <f t="shared" si="78"/>
        <v>991.2083654343262</v>
      </c>
      <c r="T780" s="37">
        <f>Table1[[#This Row],[Annual Demand]]/365</f>
        <v>2.7945205479452055</v>
      </c>
      <c r="U780" s="37">
        <f>Table1[[#This Row],[Daily Demand]]*Table1[[#This Row],[Lead Time (days)]]</f>
        <v>92.219178082191789</v>
      </c>
      <c r="V780" s="37">
        <f>T780*AB780*SQRT(Table1[[#This Row],[Lead Time (days)]])</f>
        <v>12.36103973312594</v>
      </c>
      <c r="W780" s="37">
        <f t="shared" si="79"/>
        <v>0.8</v>
      </c>
      <c r="X780" s="37">
        <f>Table1[[#This Row],[Demand during Lead Time]]+NORMSINV(W780)*V780</f>
        <v>102.62249159062905</v>
      </c>
      <c r="Y780" s="43">
        <f t="shared" si="80"/>
        <v>3602.0470288353777</v>
      </c>
      <c r="Z780" s="27">
        <v>1.5</v>
      </c>
      <c r="AA780" s="22">
        <v>0.83</v>
      </c>
      <c r="AB780" s="22">
        <v>0.77</v>
      </c>
      <c r="AC780" s="22">
        <v>33</v>
      </c>
    </row>
    <row r="781" spans="1:29" x14ac:dyDescent="0.2">
      <c r="A781" s="25">
        <v>12151.203783680108</v>
      </c>
      <c r="B781" s="26">
        <v>93.056181749999979</v>
      </c>
      <c r="C781" s="26">
        <v>1067.2589542518749</v>
      </c>
      <c r="D781" s="26">
        <f>C781/Table1[[#This Row],[Std. Price ($)]]</f>
        <v>11.46897427103896</v>
      </c>
      <c r="E781" s="22">
        <v>50</v>
      </c>
      <c r="F781" s="22">
        <f t="shared" si="81"/>
        <v>125</v>
      </c>
      <c r="G781" s="22">
        <f t="shared" si="82"/>
        <v>125</v>
      </c>
      <c r="H781" s="22">
        <f t="shared" si="82"/>
        <v>125</v>
      </c>
      <c r="I781" s="22">
        <f t="shared" si="82"/>
        <v>125</v>
      </c>
      <c r="J781" s="22">
        <f t="shared" si="82"/>
        <v>125</v>
      </c>
      <c r="K781" s="22">
        <f t="shared" si="82"/>
        <v>125</v>
      </c>
      <c r="L781" s="22">
        <f t="shared" si="82"/>
        <v>125</v>
      </c>
      <c r="M781" s="22">
        <f t="shared" si="82"/>
        <v>125</v>
      </c>
      <c r="N781" s="22">
        <f t="shared" si="82"/>
        <v>125</v>
      </c>
      <c r="O781" s="22">
        <f t="shared" si="82"/>
        <v>125</v>
      </c>
      <c r="P781" s="22">
        <f t="shared" si="82"/>
        <v>125</v>
      </c>
      <c r="Q781" s="22">
        <f t="shared" si="82"/>
        <v>125</v>
      </c>
      <c r="R781" s="42">
        <f>SUM(Table1[[#This Row],[Oct]:[September]])</f>
        <v>1500</v>
      </c>
      <c r="S781" s="38">
        <f t="shared" si="78"/>
        <v>1488.5310257289611</v>
      </c>
      <c r="T781" s="37">
        <f>Table1[[#This Row],[Annual Demand]]/365</f>
        <v>4.1095890410958908</v>
      </c>
      <c r="U781" s="37">
        <f>Table1[[#This Row],[Daily Demand]]*Table1[[#This Row],[Lead Time (days)]]</f>
        <v>115.06849315068494</v>
      </c>
      <c r="V781" s="37">
        <f>T781*AB781*SQRT(Table1[[#This Row],[Lead Time (days)]])</f>
        <v>5.4364752967080641</v>
      </c>
      <c r="W781" s="37">
        <f t="shared" si="79"/>
        <v>0.8</v>
      </c>
      <c r="X781" s="37">
        <f>Table1[[#This Row],[Demand during Lead Time]]+NORMSINV(W781)*V781</f>
        <v>119.64394619618906</v>
      </c>
      <c r="Y781" s="43">
        <f t="shared" si="80"/>
        <v>11133.608802519788</v>
      </c>
      <c r="Z781" s="27">
        <v>1.5</v>
      </c>
      <c r="AA781" s="22">
        <v>1</v>
      </c>
      <c r="AB781" s="22">
        <v>0.25</v>
      </c>
      <c r="AC781" s="22">
        <v>28</v>
      </c>
    </row>
    <row r="782" spans="1:29" x14ac:dyDescent="0.2">
      <c r="A782" s="25">
        <v>80557.196680438865</v>
      </c>
      <c r="B782" s="26">
        <v>13.084899999999999</v>
      </c>
      <c r="C782" s="26">
        <v>202.77630187177201</v>
      </c>
      <c r="D782" s="26">
        <f>C782/Table1[[#This Row],[Std. Price ($)]]</f>
        <v>15.496969932653059</v>
      </c>
      <c r="E782" s="22">
        <v>58</v>
      </c>
      <c r="F782" s="22">
        <f t="shared" si="81"/>
        <v>46.4</v>
      </c>
      <c r="G782" s="22">
        <f t="shared" si="82"/>
        <v>46.4</v>
      </c>
      <c r="H782" s="22">
        <f t="shared" si="82"/>
        <v>46.4</v>
      </c>
      <c r="I782" s="22">
        <f t="shared" si="82"/>
        <v>46.4</v>
      </c>
      <c r="J782" s="22">
        <f t="shared" si="82"/>
        <v>46.4</v>
      </c>
      <c r="K782" s="22">
        <f t="shared" si="82"/>
        <v>46.4</v>
      </c>
      <c r="L782" s="22">
        <f t="shared" si="82"/>
        <v>46.4</v>
      </c>
      <c r="M782" s="22">
        <f t="shared" si="82"/>
        <v>46.4</v>
      </c>
      <c r="N782" s="22">
        <f t="shared" si="82"/>
        <v>46.4</v>
      </c>
      <c r="O782" s="22">
        <f t="shared" si="82"/>
        <v>46.4</v>
      </c>
      <c r="P782" s="22">
        <f t="shared" si="82"/>
        <v>46.4</v>
      </c>
      <c r="Q782" s="22">
        <f t="shared" si="82"/>
        <v>46.4</v>
      </c>
      <c r="R782" s="42">
        <f>SUM(Table1[[#This Row],[Oct]:[September]])</f>
        <v>556.79999999999984</v>
      </c>
      <c r="S782" s="38">
        <f t="shared" si="78"/>
        <v>541.30303006734675</v>
      </c>
      <c r="T782" s="37">
        <f>Table1[[#This Row],[Annual Demand]]/365</f>
        <v>1.5254794520547941</v>
      </c>
      <c r="U782" s="37">
        <f>Table1[[#This Row],[Daily Demand]]*Table1[[#This Row],[Lead Time (days)]]</f>
        <v>12.203835616438353</v>
      </c>
      <c r="V782" s="37">
        <f>T782*AB782*SQRT(Table1[[#This Row],[Lead Time (days)]])</f>
        <v>3.2791776699303989</v>
      </c>
      <c r="W782" s="37">
        <f t="shared" si="79"/>
        <v>0.8</v>
      </c>
      <c r="X782" s="37">
        <f>Table1[[#This Row],[Demand during Lead Time]]+NORMSINV(W782)*V782</f>
        <v>14.963661172109932</v>
      </c>
      <c r="Y782" s="43">
        <f t="shared" si="80"/>
        <v>195.79801007094125</v>
      </c>
      <c r="Z782" s="27">
        <v>-0.2</v>
      </c>
      <c r="AA782" s="22">
        <v>0.78</v>
      </c>
      <c r="AB782" s="22">
        <v>0.76</v>
      </c>
      <c r="AC782" s="22">
        <v>8</v>
      </c>
    </row>
    <row r="783" spans="1:29" x14ac:dyDescent="0.2">
      <c r="A783" s="25">
        <v>34296.637575427521</v>
      </c>
      <c r="B783" s="26">
        <v>10.502319999999999</v>
      </c>
      <c r="C783" s="26">
        <v>153.97016105699825</v>
      </c>
      <c r="D783" s="26">
        <f>C783/Table1[[#This Row],[Std. Price ($)]]</f>
        <v>14.660585571283132</v>
      </c>
      <c r="E783" s="22">
        <v>50</v>
      </c>
      <c r="F783" s="22">
        <f t="shared" si="81"/>
        <v>90</v>
      </c>
      <c r="G783" s="22">
        <f t="shared" si="82"/>
        <v>90</v>
      </c>
      <c r="H783" s="22">
        <f t="shared" si="82"/>
        <v>90</v>
      </c>
      <c r="I783" s="22">
        <f t="shared" si="82"/>
        <v>90</v>
      </c>
      <c r="J783" s="22">
        <f t="shared" si="82"/>
        <v>90</v>
      </c>
      <c r="K783" s="22">
        <f t="shared" si="82"/>
        <v>90</v>
      </c>
      <c r="L783" s="22">
        <f t="shared" si="82"/>
        <v>90</v>
      </c>
      <c r="M783" s="22">
        <f t="shared" si="82"/>
        <v>90</v>
      </c>
      <c r="N783" s="22">
        <f t="shared" si="82"/>
        <v>90</v>
      </c>
      <c r="O783" s="22">
        <f t="shared" si="82"/>
        <v>90</v>
      </c>
      <c r="P783" s="22">
        <f t="shared" si="82"/>
        <v>90</v>
      </c>
      <c r="Q783" s="22">
        <f t="shared" si="82"/>
        <v>90</v>
      </c>
      <c r="R783" s="42">
        <f>SUM(Table1[[#This Row],[Oct]:[September]])</f>
        <v>1080</v>
      </c>
      <c r="S783" s="38">
        <f t="shared" si="78"/>
        <v>1065.339414428717</v>
      </c>
      <c r="T783" s="37">
        <f>Table1[[#This Row],[Annual Demand]]/365</f>
        <v>2.9589041095890409</v>
      </c>
      <c r="U783" s="37">
        <f>Table1[[#This Row],[Daily Demand]]*Table1[[#This Row],[Lead Time (days)]]</f>
        <v>17.753424657534246</v>
      </c>
      <c r="V783" s="37">
        <f>T783*AB783*SQRT(Table1[[#This Row],[Lead Time (days)]])</f>
        <v>8.4799321615912966</v>
      </c>
      <c r="W783" s="37">
        <f t="shared" si="79"/>
        <v>0.8</v>
      </c>
      <c r="X783" s="37">
        <f>Table1[[#This Row],[Demand during Lead Time]]+NORMSINV(W783)*V783</f>
        <v>24.890315623987348</v>
      </c>
      <c r="Y783" s="43">
        <f t="shared" si="80"/>
        <v>261.40605958411481</v>
      </c>
      <c r="Z783" s="27">
        <v>0.8</v>
      </c>
      <c r="AA783" s="22">
        <v>0.89</v>
      </c>
      <c r="AB783" s="22">
        <v>1.17</v>
      </c>
      <c r="AC783" s="22">
        <v>6</v>
      </c>
    </row>
    <row r="784" spans="1:29" x14ac:dyDescent="0.2">
      <c r="A784" s="25">
        <v>78367.935622613179</v>
      </c>
      <c r="B784" s="26">
        <v>232.65114094999998</v>
      </c>
      <c r="C784" s="26">
        <v>18542.525360113963</v>
      </c>
      <c r="D784" s="26">
        <f>C784/Table1[[#This Row],[Std. Price ($)]]</f>
        <v>79.700986139152505</v>
      </c>
      <c r="E784" s="22">
        <v>50</v>
      </c>
      <c r="F784" s="22">
        <f t="shared" si="81"/>
        <v>70</v>
      </c>
      <c r="G784" s="22">
        <f t="shared" si="82"/>
        <v>70</v>
      </c>
      <c r="H784" s="22">
        <f t="shared" si="82"/>
        <v>70</v>
      </c>
      <c r="I784" s="22">
        <f t="shared" si="82"/>
        <v>70</v>
      </c>
      <c r="J784" s="22">
        <f t="shared" si="82"/>
        <v>70</v>
      </c>
      <c r="K784" s="22">
        <f t="shared" si="82"/>
        <v>70</v>
      </c>
      <c r="L784" s="22">
        <f t="shared" si="82"/>
        <v>70</v>
      </c>
      <c r="M784" s="22">
        <f t="shared" si="82"/>
        <v>70</v>
      </c>
      <c r="N784" s="22">
        <f t="shared" si="82"/>
        <v>70</v>
      </c>
      <c r="O784" s="22">
        <f t="shared" si="82"/>
        <v>70</v>
      </c>
      <c r="P784" s="22">
        <f t="shared" si="82"/>
        <v>70</v>
      </c>
      <c r="Q784" s="22">
        <f t="shared" si="82"/>
        <v>70</v>
      </c>
      <c r="R784" s="42">
        <f>SUM(Table1[[#This Row],[Oct]:[September]])</f>
        <v>840</v>
      </c>
      <c r="S784" s="38">
        <f t="shared" si="78"/>
        <v>760.29901386084748</v>
      </c>
      <c r="T784" s="37">
        <f>Table1[[#This Row],[Annual Demand]]/365</f>
        <v>2.3013698630136985</v>
      </c>
      <c r="U784" s="37">
        <f>Table1[[#This Row],[Daily Demand]]*Table1[[#This Row],[Lead Time (days)]]</f>
        <v>66.739726027397253</v>
      </c>
      <c r="V784" s="37">
        <f>T784*AB784*SQRT(Table1[[#This Row],[Lead Time (days)]])</f>
        <v>17.72235607213689</v>
      </c>
      <c r="W784" s="37">
        <f t="shared" si="79"/>
        <v>0.8</v>
      </c>
      <c r="X784" s="37">
        <f>Table1[[#This Row],[Demand during Lead Time]]+NORMSINV(W784)*V784</f>
        <v>81.655237206647541</v>
      </c>
      <c r="Y784" s="43">
        <f t="shared" si="80"/>
        <v>18997.184100669441</v>
      </c>
      <c r="Z784" s="27">
        <v>0.4</v>
      </c>
      <c r="AA784" s="22">
        <v>1</v>
      </c>
      <c r="AB784" s="22">
        <v>1.43</v>
      </c>
      <c r="AC784" s="22">
        <v>29</v>
      </c>
    </row>
    <row r="785" spans="1:29" x14ac:dyDescent="0.2">
      <c r="A785" s="25">
        <v>75543.622401543602</v>
      </c>
      <c r="B785" s="26">
        <v>106.21030357999999</v>
      </c>
      <c r="C785" s="26">
        <v>7335.3164882162337</v>
      </c>
      <c r="D785" s="26">
        <f>C785/Table1[[#This Row],[Std. Price ($)]]</f>
        <v>69.064076092119521</v>
      </c>
      <c r="E785" s="22">
        <v>74</v>
      </c>
      <c r="F785" s="22">
        <f t="shared" si="81"/>
        <v>88.8</v>
      </c>
      <c r="G785" s="22">
        <f t="shared" si="82"/>
        <v>88.8</v>
      </c>
      <c r="H785" s="22">
        <f t="shared" si="82"/>
        <v>88.8</v>
      </c>
      <c r="I785" s="22">
        <f t="shared" si="82"/>
        <v>88.8</v>
      </c>
      <c r="J785" s="22">
        <f t="shared" si="82"/>
        <v>88.8</v>
      </c>
      <c r="K785" s="22">
        <f t="shared" si="82"/>
        <v>88.8</v>
      </c>
      <c r="L785" s="22">
        <f t="shared" si="82"/>
        <v>88.8</v>
      </c>
      <c r="M785" s="22">
        <f t="shared" si="82"/>
        <v>88.8</v>
      </c>
      <c r="N785" s="22">
        <f t="shared" si="82"/>
        <v>88.8</v>
      </c>
      <c r="O785" s="22">
        <f t="shared" si="82"/>
        <v>88.8</v>
      </c>
      <c r="P785" s="22">
        <f t="shared" si="82"/>
        <v>88.8</v>
      </c>
      <c r="Q785" s="22">
        <f t="shared" si="82"/>
        <v>88.8</v>
      </c>
      <c r="R785" s="42">
        <f>SUM(Table1[[#This Row],[Oct]:[September]])</f>
        <v>1065.5999999999997</v>
      </c>
      <c r="S785" s="38">
        <f t="shared" si="78"/>
        <v>996.53592390788015</v>
      </c>
      <c r="T785" s="37">
        <f>Table1[[#This Row],[Annual Demand]]/365</f>
        <v>2.9194520547945197</v>
      </c>
      <c r="U785" s="37">
        <f>Table1[[#This Row],[Daily Demand]]*Table1[[#This Row],[Lead Time (days)]]</f>
        <v>81.744657534246556</v>
      </c>
      <c r="V785" s="37">
        <f>T785*AB785*SQRT(Table1[[#This Row],[Lead Time (days)]])</f>
        <v>13.28552785468804</v>
      </c>
      <c r="W785" s="37">
        <f t="shared" si="79"/>
        <v>0.8</v>
      </c>
      <c r="X785" s="37">
        <f>Table1[[#This Row],[Demand during Lead Time]]+NORMSINV(W785)*V785</f>
        <v>92.926039875976429</v>
      </c>
      <c r="Y785" s="43">
        <f t="shared" si="80"/>
        <v>9869.702905714641</v>
      </c>
      <c r="Z785" s="27">
        <v>0.2</v>
      </c>
      <c r="AA785" s="22">
        <v>1</v>
      </c>
      <c r="AB785" s="22">
        <v>0.86</v>
      </c>
      <c r="AC785" s="22">
        <v>28</v>
      </c>
    </row>
    <row r="786" spans="1:29" x14ac:dyDescent="0.2">
      <c r="A786" s="25">
        <v>77655.76465208242</v>
      </c>
      <c r="B786" s="26">
        <v>21.155999999999999</v>
      </c>
      <c r="C786" s="26">
        <v>287.7003770666667</v>
      </c>
      <c r="D786" s="26">
        <f>C786/Table1[[#This Row],[Std. Price ($)]]</f>
        <v>13.598996836200923</v>
      </c>
      <c r="E786" s="22">
        <v>74</v>
      </c>
      <c r="F786" s="22">
        <f t="shared" si="81"/>
        <v>133.19999999999999</v>
      </c>
      <c r="G786" s="22">
        <f t="shared" si="82"/>
        <v>133.19999999999999</v>
      </c>
      <c r="H786" s="22">
        <f t="shared" si="82"/>
        <v>133.19999999999999</v>
      </c>
      <c r="I786" s="22">
        <f t="shared" si="82"/>
        <v>133.19999999999999</v>
      </c>
      <c r="J786" s="22">
        <f t="shared" si="82"/>
        <v>133.19999999999999</v>
      </c>
      <c r="K786" s="22">
        <f t="shared" si="82"/>
        <v>133.19999999999999</v>
      </c>
      <c r="L786" s="22">
        <f t="shared" si="82"/>
        <v>133.19999999999999</v>
      </c>
      <c r="M786" s="22">
        <f t="shared" si="82"/>
        <v>133.19999999999999</v>
      </c>
      <c r="N786" s="22">
        <f t="shared" si="82"/>
        <v>133.19999999999999</v>
      </c>
      <c r="O786" s="22">
        <f t="shared" si="82"/>
        <v>133.19999999999999</v>
      </c>
      <c r="P786" s="22">
        <f t="shared" si="82"/>
        <v>133.19999999999999</v>
      </c>
      <c r="Q786" s="22">
        <f t="shared" si="82"/>
        <v>133.19999999999999</v>
      </c>
      <c r="R786" s="42">
        <f>SUM(Table1[[#This Row],[Oct]:[September]])</f>
        <v>1598.4000000000003</v>
      </c>
      <c r="S786" s="38">
        <f t="shared" si="78"/>
        <v>1584.8010031637994</v>
      </c>
      <c r="T786" s="37">
        <f>Table1[[#This Row],[Annual Demand]]/365</f>
        <v>4.3791780821917818</v>
      </c>
      <c r="U786" s="37">
        <f>Table1[[#This Row],[Daily Demand]]*Table1[[#This Row],[Lead Time (days)]]</f>
        <v>70.066849315068509</v>
      </c>
      <c r="V786" s="37">
        <f>T786*AB786*SQRT(Table1[[#This Row],[Lead Time (days)]])</f>
        <v>4.3791780821917818</v>
      </c>
      <c r="W786" s="37">
        <f t="shared" si="79"/>
        <v>0.8</v>
      </c>
      <c r="X786" s="37">
        <f>Table1[[#This Row],[Demand during Lead Time]]+NORMSINV(W786)*V786</f>
        <v>73.752458574638226</v>
      </c>
      <c r="Y786" s="43">
        <f t="shared" si="80"/>
        <v>1560.3070136050462</v>
      </c>
      <c r="Z786" s="27">
        <v>0.8</v>
      </c>
      <c r="AA786" s="22">
        <v>1</v>
      </c>
      <c r="AB786" s="22">
        <v>0.25</v>
      </c>
      <c r="AC786" s="22">
        <v>16</v>
      </c>
    </row>
    <row r="787" spans="1:29" x14ac:dyDescent="0.2">
      <c r="A787" s="25">
        <v>17003.457855376779</v>
      </c>
      <c r="B787" s="26">
        <v>7.2734499999999995</v>
      </c>
      <c r="C787" s="26">
        <v>30.65019160866667</v>
      </c>
      <c r="D787" s="26">
        <f>C787/Table1[[#This Row],[Std. Price ($)]]</f>
        <v>4.2139825816726137</v>
      </c>
      <c r="E787" s="22">
        <v>10</v>
      </c>
      <c r="F787" s="22">
        <f t="shared" si="81"/>
        <v>25</v>
      </c>
      <c r="G787" s="22">
        <f t="shared" si="82"/>
        <v>25</v>
      </c>
      <c r="H787" s="22">
        <f t="shared" si="82"/>
        <v>25</v>
      </c>
      <c r="I787" s="22">
        <f t="shared" si="82"/>
        <v>25</v>
      </c>
      <c r="J787" s="22">
        <f t="shared" si="82"/>
        <v>25</v>
      </c>
      <c r="K787" s="22">
        <f t="shared" si="82"/>
        <v>25</v>
      </c>
      <c r="L787" s="22">
        <f t="shared" si="82"/>
        <v>25</v>
      </c>
      <c r="M787" s="22">
        <f t="shared" si="82"/>
        <v>25</v>
      </c>
      <c r="N787" s="22">
        <f t="shared" si="82"/>
        <v>25</v>
      </c>
      <c r="O787" s="22">
        <f t="shared" si="82"/>
        <v>25</v>
      </c>
      <c r="P787" s="22">
        <f t="shared" si="82"/>
        <v>25</v>
      </c>
      <c r="Q787" s="22">
        <f t="shared" si="82"/>
        <v>25</v>
      </c>
      <c r="R787" s="42">
        <f>SUM(Table1[[#This Row],[Oct]:[September]])</f>
        <v>300</v>
      </c>
      <c r="S787" s="38">
        <f t="shared" si="78"/>
        <v>295.78601741832739</v>
      </c>
      <c r="T787" s="37">
        <f>Table1[[#This Row],[Annual Demand]]/365</f>
        <v>0.82191780821917804</v>
      </c>
      <c r="U787" s="37">
        <f>Table1[[#This Row],[Daily Demand]]*Table1[[#This Row],[Lead Time (days)]]</f>
        <v>6.5753424657534243</v>
      </c>
      <c r="V787" s="37">
        <f>T787*AB787*SQRT(Table1[[#This Row],[Lead Time (days)]])</f>
        <v>2.8594235863872441</v>
      </c>
      <c r="W787" s="37">
        <f t="shared" si="79"/>
        <v>0.8</v>
      </c>
      <c r="X787" s="37">
        <f>Table1[[#This Row],[Demand during Lead Time]]+NORMSINV(W787)*V787</f>
        <v>8.9818940718361446</v>
      </c>
      <c r="Y787" s="43">
        <f t="shared" si="80"/>
        <v>65.329357436796599</v>
      </c>
      <c r="Z787" s="27">
        <v>1.5</v>
      </c>
      <c r="AA787" s="22">
        <v>1</v>
      </c>
      <c r="AB787" s="22">
        <v>1.23</v>
      </c>
      <c r="AC787" s="22">
        <v>8</v>
      </c>
    </row>
    <row r="788" spans="1:29" x14ac:dyDescent="0.2">
      <c r="A788" s="25">
        <v>34364.441876364348</v>
      </c>
      <c r="B788" s="26">
        <v>9.025269999999999</v>
      </c>
      <c r="C788" s="26">
        <v>37.255183663866667</v>
      </c>
      <c r="D788" s="26">
        <f>C788/Table1[[#This Row],[Std. Price ($)]]</f>
        <v>4.1278746966979014</v>
      </c>
      <c r="E788" s="22">
        <v>10</v>
      </c>
      <c r="F788" s="22">
        <f t="shared" si="81"/>
        <v>8</v>
      </c>
      <c r="G788" s="22">
        <f t="shared" si="82"/>
        <v>8</v>
      </c>
      <c r="H788" s="22">
        <f t="shared" si="82"/>
        <v>8</v>
      </c>
      <c r="I788" s="22">
        <f t="shared" si="82"/>
        <v>8</v>
      </c>
      <c r="J788" s="22">
        <f t="shared" si="82"/>
        <v>8</v>
      </c>
      <c r="K788" s="22">
        <f t="shared" si="82"/>
        <v>8</v>
      </c>
      <c r="L788" s="22">
        <f t="shared" si="82"/>
        <v>8</v>
      </c>
      <c r="M788" s="22">
        <f t="shared" si="82"/>
        <v>8</v>
      </c>
      <c r="N788" s="22">
        <f t="shared" si="82"/>
        <v>8</v>
      </c>
      <c r="O788" s="22">
        <f t="shared" si="82"/>
        <v>8</v>
      </c>
      <c r="P788" s="22">
        <f t="shared" si="82"/>
        <v>8</v>
      </c>
      <c r="Q788" s="22">
        <f t="shared" si="82"/>
        <v>8</v>
      </c>
      <c r="R788" s="42">
        <f>SUM(Table1[[#This Row],[Oct]:[September]])</f>
        <v>96</v>
      </c>
      <c r="S788" s="38">
        <f t="shared" si="78"/>
        <v>91.872125303302099</v>
      </c>
      <c r="T788" s="37">
        <f>Table1[[#This Row],[Annual Demand]]/365</f>
        <v>0.26301369863013696</v>
      </c>
      <c r="U788" s="37">
        <f>Table1[[#This Row],[Daily Demand]]*Table1[[#This Row],[Lead Time (days)]]</f>
        <v>2.1041095890410957</v>
      </c>
      <c r="V788" s="37">
        <f>T788*AB788*SQRT(Table1[[#This Row],[Lead Time (days)]])</f>
        <v>0.91501554764391813</v>
      </c>
      <c r="W788" s="37">
        <f t="shared" si="79"/>
        <v>0.8</v>
      </c>
      <c r="X788" s="37">
        <f>Table1[[#This Row],[Demand during Lead Time]]+NORMSINV(W788)*V788</f>
        <v>2.8742061029875661</v>
      </c>
      <c r="Y788" s="43">
        <f t="shared" si="80"/>
        <v>25.940486115110588</v>
      </c>
      <c r="Z788" s="27">
        <v>-0.2</v>
      </c>
      <c r="AA788" s="22">
        <v>1</v>
      </c>
      <c r="AB788" s="22">
        <v>1.23</v>
      </c>
      <c r="AC788" s="22">
        <v>8</v>
      </c>
    </row>
    <row r="789" spans="1:29" x14ac:dyDescent="0.2">
      <c r="A789" s="25">
        <v>60638.948642913696</v>
      </c>
      <c r="B789" s="26">
        <v>14.048529999999998</v>
      </c>
      <c r="C789" s="26">
        <v>57.277701315866707</v>
      </c>
      <c r="D789" s="26">
        <f>C789/Table1[[#This Row],[Std. Price ($)]]</f>
        <v>4.0771312952932952</v>
      </c>
      <c r="E789" s="22">
        <v>10</v>
      </c>
      <c r="F789" s="22">
        <f t="shared" si="81"/>
        <v>4</v>
      </c>
      <c r="G789" s="22">
        <f t="shared" si="82"/>
        <v>4</v>
      </c>
      <c r="H789" s="22">
        <f t="shared" si="82"/>
        <v>4</v>
      </c>
      <c r="I789" s="22">
        <f t="shared" si="82"/>
        <v>4</v>
      </c>
      <c r="J789" s="22">
        <f t="shared" si="82"/>
        <v>4</v>
      </c>
      <c r="K789" s="22">
        <f t="shared" si="82"/>
        <v>4</v>
      </c>
      <c r="L789" s="22">
        <f t="shared" si="82"/>
        <v>4</v>
      </c>
      <c r="M789" s="22">
        <f t="shared" si="82"/>
        <v>4</v>
      </c>
      <c r="N789" s="22">
        <f t="shared" si="82"/>
        <v>4</v>
      </c>
      <c r="O789" s="22">
        <f t="shared" si="82"/>
        <v>4</v>
      </c>
      <c r="P789" s="22">
        <f t="shared" si="82"/>
        <v>4</v>
      </c>
      <c r="Q789" s="22">
        <f t="shared" si="82"/>
        <v>4</v>
      </c>
      <c r="R789" s="42">
        <f>SUM(Table1[[#This Row],[Oct]:[September]])</f>
        <v>48</v>
      </c>
      <c r="S789" s="38">
        <f t="shared" si="78"/>
        <v>43.922868704706701</v>
      </c>
      <c r="T789" s="37">
        <f>Table1[[#This Row],[Annual Demand]]/365</f>
        <v>0.13150684931506848</v>
      </c>
      <c r="U789" s="37">
        <f>Table1[[#This Row],[Daily Demand]]*Table1[[#This Row],[Lead Time (days)]]</f>
        <v>1.0520547945205478</v>
      </c>
      <c r="V789" s="37">
        <f>T789*AB789*SQRT(Table1[[#This Row],[Lead Time (days)]])</f>
        <v>0.45750777382195906</v>
      </c>
      <c r="W789" s="37">
        <f t="shared" si="79"/>
        <v>0.8</v>
      </c>
      <c r="X789" s="37">
        <f>Table1[[#This Row],[Demand during Lead Time]]+NORMSINV(W789)*V789</f>
        <v>1.437103051493783</v>
      </c>
      <c r="Y789" s="43">
        <f t="shared" si="80"/>
        <v>20.189185332001951</v>
      </c>
      <c r="Z789" s="27">
        <v>-0.6</v>
      </c>
      <c r="AA789" s="22">
        <v>0.75</v>
      </c>
      <c r="AB789" s="22">
        <v>1.23</v>
      </c>
      <c r="AC789" s="22">
        <v>8</v>
      </c>
    </row>
    <row r="790" spans="1:29" x14ac:dyDescent="0.2">
      <c r="A790" s="25">
        <v>56543.00903635133</v>
      </c>
      <c r="B790" s="26">
        <v>80.048693360000001</v>
      </c>
      <c r="C790" s="26">
        <v>6027.2244856411417</v>
      </c>
      <c r="D790" s="26">
        <f>C790/Table1[[#This Row],[Std. Price ($)]]</f>
        <v>75.294476807199459</v>
      </c>
      <c r="E790" s="22">
        <v>58</v>
      </c>
      <c r="F790" s="22">
        <f t="shared" si="81"/>
        <v>69.599999999999994</v>
      </c>
      <c r="G790" s="22">
        <f t="shared" si="82"/>
        <v>69.599999999999994</v>
      </c>
      <c r="H790" s="22">
        <f t="shared" si="82"/>
        <v>69.599999999999994</v>
      </c>
      <c r="I790" s="22">
        <f t="shared" si="82"/>
        <v>69.599999999999994</v>
      </c>
      <c r="J790" s="22">
        <f t="shared" si="82"/>
        <v>69.599999999999994</v>
      </c>
      <c r="K790" s="22">
        <f t="shared" si="82"/>
        <v>69.599999999999994</v>
      </c>
      <c r="L790" s="22">
        <f t="shared" si="82"/>
        <v>69.599999999999994</v>
      </c>
      <c r="M790" s="22">
        <f t="shared" si="82"/>
        <v>69.599999999999994</v>
      </c>
      <c r="N790" s="22">
        <f t="shared" si="82"/>
        <v>69.599999999999994</v>
      </c>
      <c r="O790" s="22">
        <f t="shared" si="82"/>
        <v>69.599999999999994</v>
      </c>
      <c r="P790" s="22">
        <f t="shared" si="82"/>
        <v>69.599999999999994</v>
      </c>
      <c r="Q790" s="22">
        <f t="shared" si="82"/>
        <v>69.599999999999994</v>
      </c>
      <c r="R790" s="42">
        <f>SUM(Table1[[#This Row],[Oct]:[September]])</f>
        <v>835.20000000000016</v>
      </c>
      <c r="S790" s="38">
        <f t="shared" si="78"/>
        <v>759.90552319280073</v>
      </c>
      <c r="T790" s="37">
        <f>Table1[[#This Row],[Annual Demand]]/365</f>
        <v>2.2882191780821923</v>
      </c>
      <c r="U790" s="37">
        <f>Table1[[#This Row],[Daily Demand]]*Table1[[#This Row],[Lead Time (days)]]</f>
        <v>73.223013698630155</v>
      </c>
      <c r="V790" s="37">
        <f>T790*AB790*SQRT(Table1[[#This Row],[Lead Time (days)]])</f>
        <v>13.332446052743339</v>
      </c>
      <c r="W790" s="37">
        <f t="shared" si="79"/>
        <v>0.8</v>
      </c>
      <c r="X790" s="37">
        <f>Table1[[#This Row],[Demand during Lead Time]]+NORMSINV(W790)*V790</f>
        <v>84.443883392084345</v>
      </c>
      <c r="Y790" s="43">
        <f t="shared" si="80"/>
        <v>6759.6225277805561</v>
      </c>
      <c r="Z790" s="27">
        <v>0.2</v>
      </c>
      <c r="AA790" s="22">
        <v>0.82</v>
      </c>
      <c r="AB790" s="22">
        <v>1.03</v>
      </c>
      <c r="AC790" s="22">
        <v>32</v>
      </c>
    </row>
    <row r="791" spans="1:29" x14ac:dyDescent="0.2">
      <c r="A791" s="25">
        <v>21469.859340301657</v>
      </c>
      <c r="B791" s="26">
        <v>73.578451969999989</v>
      </c>
      <c r="C791" s="26">
        <v>5056.0798201275966</v>
      </c>
      <c r="D791" s="26">
        <f>C791/Table1[[#This Row],[Std. Price ($)]]</f>
        <v>68.716855067691597</v>
      </c>
      <c r="E791" s="22">
        <v>58</v>
      </c>
      <c r="F791" s="22">
        <f t="shared" si="81"/>
        <v>46.4</v>
      </c>
      <c r="G791" s="22">
        <f t="shared" si="82"/>
        <v>46.4</v>
      </c>
      <c r="H791" s="22">
        <f t="shared" si="82"/>
        <v>46.4</v>
      </c>
      <c r="I791" s="22">
        <f t="shared" si="82"/>
        <v>46.4</v>
      </c>
      <c r="J791" s="22">
        <f t="shared" si="82"/>
        <v>46.4</v>
      </c>
      <c r="K791" s="22">
        <f t="shared" si="82"/>
        <v>46.4</v>
      </c>
      <c r="L791" s="22">
        <f t="shared" si="82"/>
        <v>46.4</v>
      </c>
      <c r="M791" s="22">
        <f t="shared" si="82"/>
        <v>46.4</v>
      </c>
      <c r="N791" s="22">
        <f t="shared" si="82"/>
        <v>46.4</v>
      </c>
      <c r="O791" s="22">
        <f t="shared" si="82"/>
        <v>46.4</v>
      </c>
      <c r="P791" s="22">
        <f t="shared" si="82"/>
        <v>46.4</v>
      </c>
      <c r="Q791" s="22">
        <f t="shared" si="82"/>
        <v>46.4</v>
      </c>
      <c r="R791" s="42">
        <f>SUM(Table1[[#This Row],[Oct]:[September]])</f>
        <v>556.79999999999984</v>
      </c>
      <c r="S791" s="38">
        <f t="shared" si="78"/>
        <v>488.08314493230824</v>
      </c>
      <c r="T791" s="37">
        <f>Table1[[#This Row],[Annual Demand]]/365</f>
        <v>1.5254794520547941</v>
      </c>
      <c r="U791" s="37">
        <f>Table1[[#This Row],[Daily Demand]]*Table1[[#This Row],[Lead Time (days)]]</f>
        <v>42.713424657534233</v>
      </c>
      <c r="V791" s="37">
        <f>T791*AB791*SQRT(Table1[[#This Row],[Lead Time (days)]])</f>
        <v>8.7985655874018214</v>
      </c>
      <c r="W791" s="37">
        <f t="shared" si="79"/>
        <v>0.8</v>
      </c>
      <c r="X791" s="37">
        <f>Table1[[#This Row],[Demand during Lead Time]]+NORMSINV(W791)*V791</f>
        <v>50.118484280875549</v>
      </c>
      <c r="Y791" s="43">
        <f t="shared" si="80"/>
        <v>3687.6404884696012</v>
      </c>
      <c r="Z791" s="27">
        <v>-0.2</v>
      </c>
      <c r="AA791" s="22">
        <v>1</v>
      </c>
      <c r="AB791" s="22">
        <v>1.0900000000000001</v>
      </c>
      <c r="AC791" s="22">
        <v>28</v>
      </c>
    </row>
    <row r="792" spans="1:29" x14ac:dyDescent="0.2">
      <c r="A792" s="25">
        <v>2177.3266575840444</v>
      </c>
      <c r="B792" s="26">
        <v>23.566149999999997</v>
      </c>
      <c r="C792" s="26">
        <v>1154.4023085661372</v>
      </c>
      <c r="D792" s="26">
        <f>C792/Table1[[#This Row],[Std. Price ($)]]</f>
        <v>48.98561320224718</v>
      </c>
      <c r="E792" s="22">
        <v>50</v>
      </c>
      <c r="F792" s="22">
        <f t="shared" si="81"/>
        <v>30</v>
      </c>
      <c r="G792" s="22">
        <f t="shared" si="82"/>
        <v>30</v>
      </c>
      <c r="H792" s="22">
        <f t="shared" si="82"/>
        <v>30</v>
      </c>
      <c r="I792" s="22">
        <f t="shared" si="82"/>
        <v>30</v>
      </c>
      <c r="J792" s="22">
        <f t="shared" si="82"/>
        <v>30</v>
      </c>
      <c r="K792" s="22">
        <f t="shared" si="82"/>
        <v>30</v>
      </c>
      <c r="L792" s="22">
        <f t="shared" si="82"/>
        <v>30</v>
      </c>
      <c r="M792" s="22">
        <f t="shared" si="82"/>
        <v>30</v>
      </c>
      <c r="N792" s="22">
        <f t="shared" si="82"/>
        <v>30</v>
      </c>
      <c r="O792" s="22">
        <f t="shared" si="82"/>
        <v>30</v>
      </c>
      <c r="P792" s="22">
        <f t="shared" si="82"/>
        <v>30</v>
      </c>
      <c r="Q792" s="22">
        <f t="shared" si="82"/>
        <v>30</v>
      </c>
      <c r="R792" s="42">
        <f>SUM(Table1[[#This Row],[Oct]:[September]])</f>
        <v>360</v>
      </c>
      <c r="S792" s="38">
        <f t="shared" si="78"/>
        <v>311.01438679775282</v>
      </c>
      <c r="T792" s="37">
        <f>Table1[[#This Row],[Annual Demand]]/365</f>
        <v>0.98630136986301364</v>
      </c>
      <c r="U792" s="37">
        <f>Table1[[#This Row],[Daily Demand]]*Table1[[#This Row],[Lead Time (days)]]</f>
        <v>15.780821917808218</v>
      </c>
      <c r="V792" s="37">
        <f>T792*AB792*SQRT(Table1[[#This Row],[Lead Time (days)]])</f>
        <v>7.4958904109589035</v>
      </c>
      <c r="W792" s="37">
        <f t="shared" si="79"/>
        <v>0.95</v>
      </c>
      <c r="X792" s="37">
        <f>Table1[[#This Row],[Demand during Lead Time]]+NORMSINV(W792)*V792</f>
        <v>28.110464447504725</v>
      </c>
      <c r="Y792" s="43">
        <f t="shared" si="80"/>
        <v>662.45542173956335</v>
      </c>
      <c r="Z792" s="27">
        <v>-0.4</v>
      </c>
      <c r="AA792" s="22">
        <v>0.82</v>
      </c>
      <c r="AB792" s="22">
        <v>1.9</v>
      </c>
      <c r="AC792" s="22">
        <v>16</v>
      </c>
    </row>
    <row r="793" spans="1:29" x14ac:dyDescent="0.2">
      <c r="A793" s="25">
        <v>63748.76854356211</v>
      </c>
      <c r="B793" s="26">
        <v>34.569420430000001</v>
      </c>
      <c r="C793" s="26">
        <v>273.4972901122423</v>
      </c>
      <c r="D793" s="26">
        <f>C793/Table1[[#This Row],[Std. Price ($)]]</f>
        <v>7.9115381950371413</v>
      </c>
      <c r="E793" s="22">
        <v>58</v>
      </c>
      <c r="F793" s="22">
        <f t="shared" si="81"/>
        <v>17.400000000000006</v>
      </c>
      <c r="G793" s="22">
        <f t="shared" si="82"/>
        <v>17.400000000000006</v>
      </c>
      <c r="H793" s="22">
        <f t="shared" si="82"/>
        <v>17.400000000000006</v>
      </c>
      <c r="I793" s="22">
        <f t="shared" si="82"/>
        <v>17.400000000000006</v>
      </c>
      <c r="J793" s="22">
        <f t="shared" si="82"/>
        <v>17.400000000000006</v>
      </c>
      <c r="K793" s="22">
        <f t="shared" si="82"/>
        <v>17.400000000000006</v>
      </c>
      <c r="L793" s="22">
        <f t="shared" si="82"/>
        <v>17.400000000000006</v>
      </c>
      <c r="M793" s="22">
        <f t="shared" si="82"/>
        <v>17.400000000000006</v>
      </c>
      <c r="N793" s="22">
        <f t="shared" si="82"/>
        <v>17.400000000000006</v>
      </c>
      <c r="O793" s="22">
        <f t="shared" si="82"/>
        <v>17.400000000000006</v>
      </c>
      <c r="P793" s="22">
        <f t="shared" si="82"/>
        <v>17.400000000000006</v>
      </c>
      <c r="Q793" s="22">
        <f t="shared" si="82"/>
        <v>17.400000000000006</v>
      </c>
      <c r="R793" s="42">
        <f>SUM(Table1[[#This Row],[Oct]:[September]])</f>
        <v>208.80000000000007</v>
      </c>
      <c r="S793" s="38">
        <f t="shared" si="78"/>
        <v>200.88846180496293</v>
      </c>
      <c r="T793" s="37">
        <f>Table1[[#This Row],[Annual Demand]]/365</f>
        <v>0.57205479452054808</v>
      </c>
      <c r="U793" s="37">
        <f>Table1[[#This Row],[Daily Demand]]*Table1[[#This Row],[Lead Time (days)]]</f>
        <v>2.8602739726027404</v>
      </c>
      <c r="V793" s="37">
        <f>T793*AB793*SQRT(Table1[[#This Row],[Lead Time (days)]])</f>
        <v>0.84424124888572916</v>
      </c>
      <c r="W793" s="37">
        <f t="shared" si="79"/>
        <v>0.8</v>
      </c>
      <c r="X793" s="37">
        <f>Table1[[#This Row],[Demand during Lead Time]]+NORMSINV(W793)*V793</f>
        <v>3.5708053339230861</v>
      </c>
      <c r="Y793" s="43">
        <f t="shared" si="80"/>
        <v>123.4406708620737</v>
      </c>
      <c r="Z793" s="27">
        <v>-0.7</v>
      </c>
      <c r="AA793" s="22">
        <v>0.83</v>
      </c>
      <c r="AB793" s="22">
        <v>0.66</v>
      </c>
      <c r="AC793" s="22">
        <v>5</v>
      </c>
    </row>
    <row r="794" spans="1:29" x14ac:dyDescent="0.2">
      <c r="A794" s="25">
        <v>30587.579947579612</v>
      </c>
      <c r="B794" s="26">
        <v>27.114443349999998</v>
      </c>
      <c r="C794" s="26">
        <v>277.03488416528472</v>
      </c>
      <c r="D794" s="26">
        <f>C794/Table1[[#This Row],[Std. Price ($)]]</f>
        <v>10.217244019700104</v>
      </c>
      <c r="E794" s="22">
        <v>114</v>
      </c>
      <c r="F794" s="22">
        <f t="shared" si="81"/>
        <v>136.80000000000001</v>
      </c>
      <c r="G794" s="22">
        <f t="shared" si="82"/>
        <v>136.80000000000001</v>
      </c>
      <c r="H794" s="22">
        <f t="shared" si="82"/>
        <v>136.80000000000001</v>
      </c>
      <c r="I794" s="22">
        <f t="shared" si="82"/>
        <v>136.80000000000001</v>
      </c>
      <c r="J794" s="22">
        <f t="shared" si="82"/>
        <v>136.80000000000001</v>
      </c>
      <c r="K794" s="22">
        <f t="shared" si="82"/>
        <v>136.80000000000001</v>
      </c>
      <c r="L794" s="22">
        <f t="shared" si="82"/>
        <v>136.80000000000001</v>
      </c>
      <c r="M794" s="22">
        <f t="shared" si="82"/>
        <v>136.80000000000001</v>
      </c>
      <c r="N794" s="22">
        <f t="shared" si="82"/>
        <v>136.80000000000001</v>
      </c>
      <c r="O794" s="22">
        <f t="shared" si="82"/>
        <v>136.80000000000001</v>
      </c>
      <c r="P794" s="22">
        <f t="shared" si="82"/>
        <v>136.80000000000001</v>
      </c>
      <c r="Q794" s="22">
        <f t="shared" si="82"/>
        <v>136.80000000000001</v>
      </c>
      <c r="R794" s="42">
        <f>SUM(Table1[[#This Row],[Oct]:[September]])</f>
        <v>1641.5999999999997</v>
      </c>
      <c r="S794" s="38">
        <f t="shared" si="78"/>
        <v>1631.3827559802996</v>
      </c>
      <c r="T794" s="37">
        <f>Table1[[#This Row],[Annual Demand]]/365</f>
        <v>4.4975342465753414</v>
      </c>
      <c r="U794" s="37">
        <f>Table1[[#This Row],[Daily Demand]]*Table1[[#This Row],[Lead Time (days)]]</f>
        <v>8.9950684931506828</v>
      </c>
      <c r="V794" s="37">
        <f>T794*AB794*SQRT(Table1[[#This Row],[Lead Time (days)]])</f>
        <v>7.1873355394810678</v>
      </c>
      <c r="W794" s="37">
        <f t="shared" si="79"/>
        <v>0.8</v>
      </c>
      <c r="X794" s="37">
        <f>Table1[[#This Row],[Demand during Lead Time]]+NORMSINV(W794)*V794</f>
        <v>15.04408269599119</v>
      </c>
      <c r="Y794" s="43">
        <f t="shared" si="80"/>
        <v>407.91192801316834</v>
      </c>
      <c r="Z794" s="27">
        <v>0.2</v>
      </c>
      <c r="AA794" s="22">
        <v>0.96</v>
      </c>
      <c r="AB794" s="22">
        <v>1.1299999999999999</v>
      </c>
      <c r="AC794" s="22">
        <v>2</v>
      </c>
    </row>
    <row r="795" spans="1:29" x14ac:dyDescent="0.2">
      <c r="A795" s="25">
        <v>10654.131359540865</v>
      </c>
      <c r="B795" s="26">
        <v>10.104999999999999</v>
      </c>
      <c r="C795" s="26">
        <v>200.65375950647189</v>
      </c>
      <c r="D795" s="26">
        <f>C795/Table1[[#This Row],[Std. Price ($)]]</f>
        <v>19.856878724044723</v>
      </c>
      <c r="E795" s="22">
        <v>26</v>
      </c>
      <c r="F795" s="22">
        <f t="shared" si="81"/>
        <v>46.8</v>
      </c>
      <c r="G795" s="22">
        <f t="shared" si="82"/>
        <v>46.8</v>
      </c>
      <c r="H795" s="22">
        <f t="shared" si="82"/>
        <v>46.8</v>
      </c>
      <c r="I795" s="22">
        <f t="shared" si="82"/>
        <v>46.8</v>
      </c>
      <c r="J795" s="22">
        <f t="shared" si="82"/>
        <v>46.8</v>
      </c>
      <c r="K795" s="22">
        <f t="shared" si="82"/>
        <v>46.8</v>
      </c>
      <c r="L795" s="22">
        <f t="shared" si="82"/>
        <v>46.8</v>
      </c>
      <c r="M795" s="22">
        <f t="shared" si="82"/>
        <v>46.8</v>
      </c>
      <c r="N795" s="22">
        <f t="shared" si="82"/>
        <v>46.8</v>
      </c>
      <c r="O795" s="22">
        <f t="shared" si="82"/>
        <v>46.8</v>
      </c>
      <c r="P795" s="22">
        <f t="shared" si="82"/>
        <v>46.8</v>
      </c>
      <c r="Q795" s="22">
        <f t="shared" si="82"/>
        <v>46.8</v>
      </c>
      <c r="R795" s="42">
        <f>SUM(Table1[[#This Row],[Oct]:[September]])</f>
        <v>561.6</v>
      </c>
      <c r="S795" s="38">
        <f t="shared" si="78"/>
        <v>541.74312127595533</v>
      </c>
      <c r="T795" s="37">
        <f>Table1[[#This Row],[Annual Demand]]/365</f>
        <v>1.5386301369863014</v>
      </c>
      <c r="U795" s="37">
        <f>Table1[[#This Row],[Daily Demand]]*Table1[[#This Row],[Lead Time (days)]]</f>
        <v>24.618082191780822</v>
      </c>
      <c r="V795" s="37">
        <f>T795*AB795*SQRT(Table1[[#This Row],[Lead Time (days)]])</f>
        <v>7.0161534246575332</v>
      </c>
      <c r="W795" s="37">
        <f t="shared" si="79"/>
        <v>0.8</v>
      </c>
      <c r="X795" s="37">
        <f>Table1[[#This Row],[Demand during Lead Time]]+NORMSINV(W795)*V795</f>
        <v>30.523025891977923</v>
      </c>
      <c r="Y795" s="43">
        <f t="shared" si="80"/>
        <v>308.43517663843687</v>
      </c>
      <c r="Z795" s="27">
        <v>0.8</v>
      </c>
      <c r="AA795" s="22">
        <v>0.94</v>
      </c>
      <c r="AB795" s="22">
        <v>1.1399999999999999</v>
      </c>
      <c r="AC795" s="22">
        <v>16</v>
      </c>
    </row>
    <row r="796" spans="1:29" x14ac:dyDescent="0.2">
      <c r="A796" s="25">
        <v>9166.7400849243186</v>
      </c>
      <c r="B796" s="26">
        <v>16.485769999999999</v>
      </c>
      <c r="C796" s="26">
        <v>541.59797963744006</v>
      </c>
      <c r="D796" s="26">
        <f>C796/Table1[[#This Row],[Std. Price ($)]]</f>
        <v>32.852452729683847</v>
      </c>
      <c r="E796" s="22">
        <v>66</v>
      </c>
      <c r="F796" s="22">
        <f t="shared" si="81"/>
        <v>52.8</v>
      </c>
      <c r="G796" s="22">
        <f t="shared" si="82"/>
        <v>52.8</v>
      </c>
      <c r="H796" s="22">
        <f t="shared" si="82"/>
        <v>52.8</v>
      </c>
      <c r="I796" s="22">
        <f t="shared" si="82"/>
        <v>52.8</v>
      </c>
      <c r="J796" s="22">
        <f t="shared" si="82"/>
        <v>52.8</v>
      </c>
      <c r="K796" s="22">
        <f t="shared" si="82"/>
        <v>52.8</v>
      </c>
      <c r="L796" s="22">
        <f t="shared" si="82"/>
        <v>52.8</v>
      </c>
      <c r="M796" s="22">
        <f t="shared" si="82"/>
        <v>52.8</v>
      </c>
      <c r="N796" s="22">
        <f t="shared" si="82"/>
        <v>52.8</v>
      </c>
      <c r="O796" s="22">
        <f t="shared" si="82"/>
        <v>52.8</v>
      </c>
      <c r="P796" s="22">
        <f t="shared" si="82"/>
        <v>52.8</v>
      </c>
      <c r="Q796" s="22">
        <f t="shared" si="82"/>
        <v>52.8</v>
      </c>
      <c r="R796" s="42">
        <f>SUM(Table1[[#This Row],[Oct]:[September]])</f>
        <v>633.59999999999991</v>
      </c>
      <c r="S796" s="38">
        <f t="shared" si="78"/>
        <v>600.74754727031609</v>
      </c>
      <c r="T796" s="37">
        <f>Table1[[#This Row],[Annual Demand]]/365</f>
        <v>1.735890410958904</v>
      </c>
      <c r="U796" s="37">
        <f>Table1[[#This Row],[Daily Demand]]*Table1[[#This Row],[Lead Time (days)]]</f>
        <v>13.887123287671232</v>
      </c>
      <c r="V796" s="37">
        <f>T796*AB796*SQRT(Table1[[#This Row],[Lead Time (days)]])</f>
        <v>7.6593496573510418</v>
      </c>
      <c r="W796" s="37">
        <f t="shared" si="79"/>
        <v>0.95</v>
      </c>
      <c r="X796" s="37">
        <f>Table1[[#This Row],[Demand during Lead Time]]+NORMSINV(W796)*V796</f>
        <v>26.485632351654601</v>
      </c>
      <c r="Y796" s="43">
        <f t="shared" si="80"/>
        <v>436.63604325393686</v>
      </c>
      <c r="Z796" s="27">
        <v>-0.2</v>
      </c>
      <c r="AA796" s="22">
        <v>1</v>
      </c>
      <c r="AB796" s="22">
        <v>1.56</v>
      </c>
      <c r="AC796" s="22">
        <v>8</v>
      </c>
    </row>
    <row r="797" spans="1:29" x14ac:dyDescent="0.2">
      <c r="A797" s="25">
        <v>81582.058381841678</v>
      </c>
      <c r="B797" s="26">
        <v>28.460248319999994</v>
      </c>
      <c r="C797" s="26">
        <v>369.20886385103876</v>
      </c>
      <c r="D797" s="26">
        <f>C797/Table1[[#This Row],[Std. Price ($)]]</f>
        <v>12.972791372012837</v>
      </c>
      <c r="E797" s="22">
        <v>42</v>
      </c>
      <c r="F797" s="22">
        <f t="shared" si="81"/>
        <v>37.799999999999997</v>
      </c>
      <c r="G797" s="22">
        <f t="shared" si="82"/>
        <v>37.799999999999997</v>
      </c>
      <c r="H797" s="22">
        <f t="shared" si="82"/>
        <v>37.799999999999997</v>
      </c>
      <c r="I797" s="22">
        <f t="shared" si="82"/>
        <v>37.799999999999997</v>
      </c>
      <c r="J797" s="22">
        <f t="shared" si="82"/>
        <v>37.799999999999997</v>
      </c>
      <c r="K797" s="22">
        <f t="shared" si="82"/>
        <v>37.799999999999997</v>
      </c>
      <c r="L797" s="22">
        <f t="shared" si="82"/>
        <v>37.799999999999997</v>
      </c>
      <c r="M797" s="22">
        <f t="shared" si="82"/>
        <v>37.799999999999997</v>
      </c>
      <c r="N797" s="22">
        <f t="shared" si="82"/>
        <v>37.799999999999997</v>
      </c>
      <c r="O797" s="22">
        <f t="shared" si="82"/>
        <v>37.799999999999997</v>
      </c>
      <c r="P797" s="22">
        <f t="shared" si="82"/>
        <v>37.799999999999997</v>
      </c>
      <c r="Q797" s="22">
        <f t="shared" si="82"/>
        <v>37.799999999999997</v>
      </c>
      <c r="R797" s="42">
        <f>SUM(Table1[[#This Row],[Oct]:[September]])</f>
        <v>453.60000000000008</v>
      </c>
      <c r="S797" s="38">
        <f t="shared" si="78"/>
        <v>440.62720862798722</v>
      </c>
      <c r="T797" s="37">
        <f>Table1[[#This Row],[Annual Demand]]/365</f>
        <v>1.2427397260273976</v>
      </c>
      <c r="U797" s="37">
        <f>Table1[[#This Row],[Daily Demand]]*Table1[[#This Row],[Lead Time (days)]]</f>
        <v>13.670136986301372</v>
      </c>
      <c r="V797" s="37">
        <f>T797*AB797*SQRT(Table1[[#This Row],[Lead Time (days)]])</f>
        <v>2.8439739544783413</v>
      </c>
      <c r="W797" s="37">
        <f t="shared" si="79"/>
        <v>0.8</v>
      </c>
      <c r="X797" s="37">
        <f>Table1[[#This Row],[Demand during Lead Time]]+NORMSINV(W797)*V797</f>
        <v>16.063685854118674</v>
      </c>
      <c r="Y797" s="43">
        <f t="shared" si="80"/>
        <v>457.17648834268869</v>
      </c>
      <c r="Z797" s="27">
        <v>-0.1</v>
      </c>
      <c r="AA797" s="22">
        <v>0.91</v>
      </c>
      <c r="AB797" s="22">
        <v>0.69</v>
      </c>
      <c r="AC797" s="22">
        <v>11</v>
      </c>
    </row>
    <row r="798" spans="1:29" x14ac:dyDescent="0.2">
      <c r="A798" s="25">
        <v>68.430516572193227</v>
      </c>
      <c r="B798" s="26">
        <v>76.410999999999987</v>
      </c>
      <c r="C798" s="26">
        <v>6875.7451043049996</v>
      </c>
      <c r="D798" s="26">
        <f>C798/Table1[[#This Row],[Std. Price ($)]]</f>
        <v>89.983707899451659</v>
      </c>
      <c r="E798" s="22">
        <v>82</v>
      </c>
      <c r="F798" s="22">
        <f t="shared" si="81"/>
        <v>65.599999999999994</v>
      </c>
      <c r="G798" s="22">
        <f t="shared" si="82"/>
        <v>65.599999999999994</v>
      </c>
      <c r="H798" s="22">
        <f t="shared" si="82"/>
        <v>65.599999999999994</v>
      </c>
      <c r="I798" s="22">
        <f t="shared" si="82"/>
        <v>65.599999999999994</v>
      </c>
      <c r="J798" s="22">
        <f t="shared" si="82"/>
        <v>65.599999999999994</v>
      </c>
      <c r="K798" s="22">
        <f t="shared" si="82"/>
        <v>65.599999999999994</v>
      </c>
      <c r="L798" s="22">
        <f t="shared" si="82"/>
        <v>65.599999999999994</v>
      </c>
      <c r="M798" s="22">
        <f t="shared" si="82"/>
        <v>65.599999999999994</v>
      </c>
      <c r="N798" s="22">
        <f t="shared" si="82"/>
        <v>65.599999999999994</v>
      </c>
      <c r="O798" s="22">
        <f t="shared" si="82"/>
        <v>65.599999999999994</v>
      </c>
      <c r="P798" s="22">
        <f t="shared" si="82"/>
        <v>65.599999999999994</v>
      </c>
      <c r="Q798" s="22">
        <f t="shared" ref="G798:Q822" si="83">$E798+$Z798*$E798</f>
        <v>65.599999999999994</v>
      </c>
      <c r="R798" s="42">
        <f>SUM(Table1[[#This Row],[Oct]:[September]])</f>
        <v>787.20000000000016</v>
      </c>
      <c r="S798" s="38">
        <f t="shared" si="78"/>
        <v>697.21629210054846</v>
      </c>
      <c r="T798" s="37">
        <f>Table1[[#This Row],[Annual Demand]]/365</f>
        <v>2.1567123287671239</v>
      </c>
      <c r="U798" s="37">
        <f>Table1[[#This Row],[Daily Demand]]*Table1[[#This Row],[Lead Time (days)]]</f>
        <v>45.290958904109601</v>
      </c>
      <c r="V798" s="37">
        <f>T798*AB798*SQRT(Table1[[#This Row],[Lead Time (days)]])</f>
        <v>13.342451623406772</v>
      </c>
      <c r="W798" s="37">
        <f t="shared" si="79"/>
        <v>0.8</v>
      </c>
      <c r="X798" s="37">
        <f>Table1[[#This Row],[Demand during Lead Time]]+NORMSINV(W798)*V798</f>
        <v>56.520249498288152</v>
      </c>
      <c r="Y798" s="43">
        <f t="shared" si="80"/>
        <v>4318.7687844136954</v>
      </c>
      <c r="Z798" s="27">
        <v>-0.2</v>
      </c>
      <c r="AA798" s="22">
        <v>1</v>
      </c>
      <c r="AB798" s="22">
        <v>1.35</v>
      </c>
      <c r="AC798" s="22">
        <v>21</v>
      </c>
    </row>
    <row r="799" spans="1:29" x14ac:dyDescent="0.2">
      <c r="A799" s="25">
        <v>45397.099284559292</v>
      </c>
      <c r="B799" s="26">
        <v>115.45499999999998</v>
      </c>
      <c r="C799" s="26">
        <v>4703.8530586666675</v>
      </c>
      <c r="D799" s="26">
        <f>C799/Table1[[#This Row],[Std. Price ($)]]</f>
        <v>40.74187396532561</v>
      </c>
      <c r="E799" s="22">
        <v>50</v>
      </c>
      <c r="F799" s="22">
        <f t="shared" si="81"/>
        <v>40</v>
      </c>
      <c r="G799" s="22">
        <f t="shared" si="83"/>
        <v>40</v>
      </c>
      <c r="H799" s="22">
        <f t="shared" si="83"/>
        <v>40</v>
      </c>
      <c r="I799" s="22">
        <f t="shared" si="83"/>
        <v>40</v>
      </c>
      <c r="J799" s="22">
        <f t="shared" si="83"/>
        <v>40</v>
      </c>
      <c r="K799" s="22">
        <f t="shared" si="83"/>
        <v>40</v>
      </c>
      <c r="L799" s="22">
        <f t="shared" si="83"/>
        <v>40</v>
      </c>
      <c r="M799" s="22">
        <f t="shared" si="83"/>
        <v>40</v>
      </c>
      <c r="N799" s="22">
        <f t="shared" si="83"/>
        <v>40</v>
      </c>
      <c r="O799" s="22">
        <f t="shared" si="83"/>
        <v>40</v>
      </c>
      <c r="P799" s="22">
        <f t="shared" si="83"/>
        <v>40</v>
      </c>
      <c r="Q799" s="22">
        <f t="shared" si="83"/>
        <v>40</v>
      </c>
      <c r="R799" s="42">
        <f>SUM(Table1[[#This Row],[Oct]:[September]])</f>
        <v>480</v>
      </c>
      <c r="S799" s="38">
        <f t="shared" si="78"/>
        <v>439.25812603467438</v>
      </c>
      <c r="T799" s="37">
        <f>Table1[[#This Row],[Annual Demand]]/365</f>
        <v>1.3150684931506849</v>
      </c>
      <c r="U799" s="37">
        <f>Table1[[#This Row],[Daily Demand]]*Table1[[#This Row],[Lead Time (days)]]</f>
        <v>21.041095890410958</v>
      </c>
      <c r="V799" s="37">
        <f>T799*AB799*SQRT(Table1[[#This Row],[Lead Time (days)]])</f>
        <v>6.9435616438356167</v>
      </c>
      <c r="W799" s="37">
        <f t="shared" si="79"/>
        <v>0.8</v>
      </c>
      <c r="X799" s="37">
        <f>Table1[[#This Row],[Demand during Lead Time]]+NORMSINV(W799)*V799</f>
        <v>26.884944806485464</v>
      </c>
      <c r="Y799" s="43">
        <f t="shared" si="80"/>
        <v>3104.0013026327788</v>
      </c>
      <c r="Z799" s="27">
        <v>-0.2</v>
      </c>
      <c r="AA799" s="22">
        <v>1</v>
      </c>
      <c r="AB799" s="22">
        <v>1.32</v>
      </c>
      <c r="AC799" s="22">
        <v>16</v>
      </c>
    </row>
    <row r="800" spans="1:29" x14ac:dyDescent="0.2">
      <c r="A800" s="25">
        <v>46724.822874959784</v>
      </c>
      <c r="B800" s="26">
        <v>5.3952099999999996</v>
      </c>
      <c r="C800" s="26">
        <v>99.236343030102503</v>
      </c>
      <c r="D800" s="26">
        <f>C800/Table1[[#This Row],[Std. Price ($)]]</f>
        <v>18.393416202539385</v>
      </c>
      <c r="E800" s="22">
        <v>50</v>
      </c>
      <c r="F800" s="22">
        <f t="shared" si="81"/>
        <v>70</v>
      </c>
      <c r="G800" s="22">
        <f t="shared" si="83"/>
        <v>70</v>
      </c>
      <c r="H800" s="22">
        <f t="shared" si="83"/>
        <v>70</v>
      </c>
      <c r="I800" s="22">
        <f t="shared" si="83"/>
        <v>70</v>
      </c>
      <c r="J800" s="22">
        <f t="shared" si="83"/>
        <v>70</v>
      </c>
      <c r="K800" s="22">
        <f t="shared" si="83"/>
        <v>70</v>
      </c>
      <c r="L800" s="22">
        <f t="shared" si="83"/>
        <v>70</v>
      </c>
      <c r="M800" s="22">
        <f t="shared" si="83"/>
        <v>70</v>
      </c>
      <c r="N800" s="22">
        <f t="shared" si="83"/>
        <v>70</v>
      </c>
      <c r="O800" s="22">
        <f t="shared" si="83"/>
        <v>70</v>
      </c>
      <c r="P800" s="22">
        <f t="shared" si="83"/>
        <v>70</v>
      </c>
      <c r="Q800" s="22">
        <f t="shared" si="83"/>
        <v>70</v>
      </c>
      <c r="R800" s="42">
        <f>SUM(Table1[[#This Row],[Oct]:[September]])</f>
        <v>840</v>
      </c>
      <c r="S800" s="38">
        <f t="shared" si="78"/>
        <v>821.60658379746064</v>
      </c>
      <c r="T800" s="37">
        <f>Table1[[#This Row],[Annual Demand]]/365</f>
        <v>2.3013698630136985</v>
      </c>
      <c r="U800" s="37">
        <f>Table1[[#This Row],[Daily Demand]]*Table1[[#This Row],[Lead Time (days)]]</f>
        <v>18.410958904109588</v>
      </c>
      <c r="V800" s="37">
        <f>T800*AB800*SQRT(Table1[[#This Row],[Lead Time (days)]])</f>
        <v>6.5092569446213693</v>
      </c>
      <c r="W800" s="37">
        <f t="shared" si="79"/>
        <v>0.8</v>
      </c>
      <c r="X800" s="37">
        <f>Table1[[#This Row],[Demand during Lead Time]]+NORMSINV(W800)*V800</f>
        <v>23.889287763484887</v>
      </c>
      <c r="Y800" s="43">
        <f t="shared" si="80"/>
        <v>128.88772423443129</v>
      </c>
      <c r="Z800" s="27">
        <v>0.4</v>
      </c>
      <c r="AA800" s="22">
        <v>0.9</v>
      </c>
      <c r="AB800" s="22">
        <v>1</v>
      </c>
      <c r="AC800" s="22">
        <v>8</v>
      </c>
    </row>
    <row r="801" spans="1:29" x14ac:dyDescent="0.2">
      <c r="A801" s="25">
        <v>79805.553010200674</v>
      </c>
      <c r="B801" s="26">
        <v>10.342789999999999</v>
      </c>
      <c r="C801" s="26">
        <v>174.65382806666668</v>
      </c>
      <c r="D801" s="26">
        <f>C801/Table1[[#This Row],[Std. Price ($)]]</f>
        <v>16.886529463197714</v>
      </c>
      <c r="E801" s="22">
        <v>50</v>
      </c>
      <c r="F801" s="22">
        <f t="shared" si="81"/>
        <v>90</v>
      </c>
      <c r="G801" s="22">
        <f t="shared" si="83"/>
        <v>90</v>
      </c>
      <c r="H801" s="22">
        <f t="shared" si="83"/>
        <v>90</v>
      </c>
      <c r="I801" s="22">
        <f t="shared" si="83"/>
        <v>90</v>
      </c>
      <c r="J801" s="22">
        <f t="shared" si="83"/>
        <v>90</v>
      </c>
      <c r="K801" s="22">
        <f t="shared" si="83"/>
        <v>90</v>
      </c>
      <c r="L801" s="22">
        <f t="shared" si="83"/>
        <v>90</v>
      </c>
      <c r="M801" s="22">
        <f t="shared" si="83"/>
        <v>90</v>
      </c>
      <c r="N801" s="22">
        <f t="shared" si="83"/>
        <v>90</v>
      </c>
      <c r="O801" s="22">
        <f t="shared" si="83"/>
        <v>90</v>
      </c>
      <c r="P801" s="22">
        <f t="shared" si="83"/>
        <v>90</v>
      </c>
      <c r="Q801" s="22">
        <f t="shared" si="83"/>
        <v>90</v>
      </c>
      <c r="R801" s="42">
        <f>SUM(Table1[[#This Row],[Oct]:[September]])</f>
        <v>1080</v>
      </c>
      <c r="S801" s="38">
        <f t="shared" si="78"/>
        <v>1063.1134705368022</v>
      </c>
      <c r="T801" s="37">
        <f>Table1[[#This Row],[Annual Demand]]/365</f>
        <v>2.9589041095890409</v>
      </c>
      <c r="U801" s="37">
        <f>Table1[[#This Row],[Daily Demand]]*Table1[[#This Row],[Lead Time (days)]]</f>
        <v>23.671232876712327</v>
      </c>
      <c r="V801" s="37">
        <f>T801*AB801*SQRT(Table1[[#This Row],[Lead Time (days)]])</f>
        <v>8.3690446430846173</v>
      </c>
      <c r="W801" s="37">
        <f t="shared" si="79"/>
        <v>0.8</v>
      </c>
      <c r="X801" s="37">
        <f>Table1[[#This Row],[Demand during Lead Time]]+NORMSINV(W801)*V801</f>
        <v>30.714798553051999</v>
      </c>
      <c r="Y801" s="43">
        <f t="shared" si="80"/>
        <v>317.67671132652066</v>
      </c>
      <c r="Z801" s="27">
        <v>0.8</v>
      </c>
      <c r="AA801" s="22">
        <v>1</v>
      </c>
      <c r="AB801" s="22">
        <v>1</v>
      </c>
      <c r="AC801" s="22">
        <v>8</v>
      </c>
    </row>
    <row r="802" spans="1:29" x14ac:dyDescent="0.2">
      <c r="A802" s="25">
        <v>34471.123909210743</v>
      </c>
      <c r="B802" s="26">
        <v>10.987789999999999</v>
      </c>
      <c r="C802" s="26">
        <v>184.53952806666666</v>
      </c>
      <c r="D802" s="26">
        <f>C802/Table1[[#This Row],[Std. Price ($)]]</f>
        <v>16.794963142421423</v>
      </c>
      <c r="E802" s="22">
        <v>50</v>
      </c>
      <c r="F802" s="22">
        <f t="shared" si="81"/>
        <v>75</v>
      </c>
      <c r="G802" s="22">
        <f t="shared" si="83"/>
        <v>75</v>
      </c>
      <c r="H802" s="22">
        <f t="shared" si="83"/>
        <v>75</v>
      </c>
      <c r="I802" s="22">
        <f t="shared" si="83"/>
        <v>75</v>
      </c>
      <c r="J802" s="22">
        <f t="shared" si="83"/>
        <v>75</v>
      </c>
      <c r="K802" s="22">
        <f t="shared" si="83"/>
        <v>75</v>
      </c>
      <c r="L802" s="22">
        <f t="shared" si="83"/>
        <v>75</v>
      </c>
      <c r="M802" s="22">
        <f t="shared" si="83"/>
        <v>75</v>
      </c>
      <c r="N802" s="22">
        <f t="shared" si="83"/>
        <v>75</v>
      </c>
      <c r="O802" s="22">
        <f t="shared" si="83"/>
        <v>75</v>
      </c>
      <c r="P802" s="22">
        <f t="shared" si="83"/>
        <v>75</v>
      </c>
      <c r="Q802" s="22">
        <f t="shared" si="83"/>
        <v>75</v>
      </c>
      <c r="R802" s="42">
        <f>SUM(Table1[[#This Row],[Oct]:[September]])</f>
        <v>900</v>
      </c>
      <c r="S802" s="38">
        <f t="shared" si="78"/>
        <v>883.20503685757853</v>
      </c>
      <c r="T802" s="37">
        <f>Table1[[#This Row],[Annual Demand]]/365</f>
        <v>2.4657534246575343</v>
      </c>
      <c r="U802" s="37">
        <f>Table1[[#This Row],[Daily Demand]]*Table1[[#This Row],[Lead Time (days)]]</f>
        <v>19.726027397260275</v>
      </c>
      <c r="V802" s="37">
        <f>T802*AB802*SQRT(Table1[[#This Row],[Lead Time (days)]])</f>
        <v>6.9742038692371819</v>
      </c>
      <c r="W802" s="37">
        <f t="shared" si="79"/>
        <v>0.8</v>
      </c>
      <c r="X802" s="37">
        <f>Table1[[#This Row],[Demand during Lead Time]]+NORMSINV(W802)*V802</f>
        <v>25.595665460876667</v>
      </c>
      <c r="Y802" s="43">
        <f t="shared" si="80"/>
        <v>281.23979699436597</v>
      </c>
      <c r="Z802" s="27">
        <v>0.5</v>
      </c>
      <c r="AA802" s="22">
        <v>1</v>
      </c>
      <c r="AB802" s="22">
        <v>1</v>
      </c>
      <c r="AC802" s="22">
        <v>8</v>
      </c>
    </row>
    <row r="803" spans="1:29" x14ac:dyDescent="0.2">
      <c r="A803" s="25">
        <v>24295.596512186501</v>
      </c>
      <c r="B803" s="26">
        <v>32.073699999999995</v>
      </c>
      <c r="C803" s="26">
        <v>402.36036960365897</v>
      </c>
      <c r="D803" s="26">
        <f>C803/Table1[[#This Row],[Std. Price ($)]]</f>
        <v>12.544869148357035</v>
      </c>
      <c r="E803" s="22">
        <v>50</v>
      </c>
      <c r="F803" s="22">
        <f t="shared" si="81"/>
        <v>90</v>
      </c>
      <c r="G803" s="22">
        <f t="shared" si="83"/>
        <v>90</v>
      </c>
      <c r="H803" s="22">
        <f t="shared" si="83"/>
        <v>90</v>
      </c>
      <c r="I803" s="22">
        <f t="shared" si="83"/>
        <v>90</v>
      </c>
      <c r="J803" s="22">
        <f t="shared" si="83"/>
        <v>90</v>
      </c>
      <c r="K803" s="22">
        <f t="shared" si="83"/>
        <v>90</v>
      </c>
      <c r="L803" s="22">
        <f t="shared" si="83"/>
        <v>90</v>
      </c>
      <c r="M803" s="22">
        <f t="shared" si="83"/>
        <v>90</v>
      </c>
      <c r="N803" s="22">
        <f t="shared" si="83"/>
        <v>90</v>
      </c>
      <c r="O803" s="22">
        <f t="shared" si="83"/>
        <v>90</v>
      </c>
      <c r="P803" s="22">
        <f t="shared" si="83"/>
        <v>90</v>
      </c>
      <c r="Q803" s="22">
        <f t="shared" si="83"/>
        <v>90</v>
      </c>
      <c r="R803" s="42">
        <f>SUM(Table1[[#This Row],[Oct]:[September]])</f>
        <v>1080</v>
      </c>
      <c r="S803" s="38">
        <f t="shared" si="78"/>
        <v>1067.4551308516429</v>
      </c>
      <c r="T803" s="37">
        <f>Table1[[#This Row],[Annual Demand]]/365</f>
        <v>2.9589041095890409</v>
      </c>
      <c r="U803" s="37">
        <f>Table1[[#This Row],[Daily Demand]]*Table1[[#This Row],[Lead Time (days)]]</f>
        <v>47.342465753424655</v>
      </c>
      <c r="V803" s="37">
        <f>T803*AB803*SQRT(Table1[[#This Row],[Lead Time (days)]])</f>
        <v>4.2608219178082187</v>
      </c>
      <c r="W803" s="37">
        <f t="shared" si="79"/>
        <v>0.8</v>
      </c>
      <c r="X803" s="37">
        <f>Table1[[#This Row],[Demand during Lead Time]]+NORMSINV(W803)*V803</f>
        <v>50.928463951924918</v>
      </c>
      <c r="Y803" s="43">
        <f t="shared" si="80"/>
        <v>1633.464274254854</v>
      </c>
      <c r="Z803" s="27">
        <v>0.8</v>
      </c>
      <c r="AA803" s="22">
        <v>0.89</v>
      </c>
      <c r="AB803" s="22">
        <v>0.36</v>
      </c>
      <c r="AC803" s="22">
        <v>16</v>
      </c>
    </row>
    <row r="804" spans="1:29" x14ac:dyDescent="0.2">
      <c r="A804" s="25">
        <v>63597.983802615898</v>
      </c>
      <c r="B804" s="26">
        <v>7.3529999999999998</v>
      </c>
      <c r="C804" s="26">
        <v>204.30644138666673</v>
      </c>
      <c r="D804" s="26">
        <f>C804/Table1[[#This Row],[Std. Price ($)]]</f>
        <v>27.785453744956715</v>
      </c>
      <c r="E804" s="22">
        <v>26</v>
      </c>
      <c r="F804" s="22">
        <f t="shared" si="81"/>
        <v>57.2</v>
      </c>
      <c r="G804" s="22">
        <f t="shared" si="83"/>
        <v>57.2</v>
      </c>
      <c r="H804" s="22">
        <f t="shared" si="83"/>
        <v>57.2</v>
      </c>
      <c r="I804" s="22">
        <f t="shared" si="83"/>
        <v>57.2</v>
      </c>
      <c r="J804" s="22">
        <f t="shared" si="83"/>
        <v>57.2</v>
      </c>
      <c r="K804" s="22">
        <f t="shared" si="83"/>
        <v>57.2</v>
      </c>
      <c r="L804" s="22">
        <f t="shared" si="83"/>
        <v>57.2</v>
      </c>
      <c r="M804" s="22">
        <f t="shared" si="83"/>
        <v>57.2</v>
      </c>
      <c r="N804" s="22">
        <f t="shared" si="83"/>
        <v>57.2</v>
      </c>
      <c r="O804" s="22">
        <f t="shared" si="83"/>
        <v>57.2</v>
      </c>
      <c r="P804" s="22">
        <f t="shared" si="83"/>
        <v>57.2</v>
      </c>
      <c r="Q804" s="22">
        <f t="shared" si="83"/>
        <v>57.2</v>
      </c>
      <c r="R804" s="42">
        <f>SUM(Table1[[#This Row],[Oct]:[September]])</f>
        <v>686.40000000000009</v>
      </c>
      <c r="S804" s="38">
        <f t="shared" si="78"/>
        <v>658.61454625504336</v>
      </c>
      <c r="T804" s="37">
        <f>Table1[[#This Row],[Annual Demand]]/365</f>
        <v>1.8805479452054796</v>
      </c>
      <c r="U804" s="37">
        <f>Table1[[#This Row],[Daily Demand]]*Table1[[#This Row],[Lead Time (days)]]</f>
        <v>30.088767123287674</v>
      </c>
      <c r="V804" s="37">
        <f>T804*AB804*SQRT(Table1[[#This Row],[Lead Time (days)]])</f>
        <v>12.03550684931507</v>
      </c>
      <c r="W804" s="37">
        <f t="shared" si="79"/>
        <v>0.95</v>
      </c>
      <c r="X804" s="37">
        <f>Table1[[#This Row],[Demand during Lead Time]]+NORMSINV(W804)*V804</f>
        <v>49.885414216582845</v>
      </c>
      <c r="Y804" s="43">
        <f t="shared" si="80"/>
        <v>366.80745073453363</v>
      </c>
      <c r="Z804" s="27">
        <v>1.2</v>
      </c>
      <c r="AA804" s="22">
        <v>1</v>
      </c>
      <c r="AB804" s="22">
        <v>1.6</v>
      </c>
      <c r="AC804" s="22">
        <v>16</v>
      </c>
    </row>
    <row r="805" spans="1:29" x14ac:dyDescent="0.2">
      <c r="A805" s="25">
        <v>80417.466755196147</v>
      </c>
      <c r="B805" s="26">
        <v>12.254999999999999</v>
      </c>
      <c r="C805" s="26">
        <v>253.15845101956984</v>
      </c>
      <c r="D805" s="26">
        <f>C805/Table1[[#This Row],[Std. Price ($)]]</f>
        <v>20.657564342682161</v>
      </c>
      <c r="E805" s="22">
        <v>106</v>
      </c>
      <c r="F805" s="22">
        <f t="shared" si="81"/>
        <v>127.2</v>
      </c>
      <c r="G805" s="22">
        <f t="shared" si="83"/>
        <v>127.2</v>
      </c>
      <c r="H805" s="22">
        <f t="shared" si="83"/>
        <v>127.2</v>
      </c>
      <c r="I805" s="22">
        <f t="shared" si="83"/>
        <v>127.2</v>
      </c>
      <c r="J805" s="22">
        <f t="shared" si="83"/>
        <v>127.2</v>
      </c>
      <c r="K805" s="22">
        <f t="shared" si="83"/>
        <v>127.2</v>
      </c>
      <c r="L805" s="22">
        <f t="shared" si="83"/>
        <v>127.2</v>
      </c>
      <c r="M805" s="22">
        <f t="shared" si="83"/>
        <v>127.2</v>
      </c>
      <c r="N805" s="22">
        <f t="shared" si="83"/>
        <v>127.2</v>
      </c>
      <c r="O805" s="22">
        <f t="shared" si="83"/>
        <v>127.2</v>
      </c>
      <c r="P805" s="22">
        <f t="shared" si="83"/>
        <v>127.2</v>
      </c>
      <c r="Q805" s="22">
        <f t="shared" si="83"/>
        <v>127.2</v>
      </c>
      <c r="R805" s="42">
        <f>SUM(Table1[[#This Row],[Oct]:[September]])</f>
        <v>1526.4000000000003</v>
      </c>
      <c r="S805" s="38">
        <f t="shared" si="78"/>
        <v>1505.7424356573181</v>
      </c>
      <c r="T805" s="37">
        <f>Table1[[#This Row],[Annual Demand]]/365</f>
        <v>4.181917808219179</v>
      </c>
      <c r="U805" s="37">
        <f>Table1[[#This Row],[Daily Demand]]*Table1[[#This Row],[Lead Time (days)]]</f>
        <v>62.728767123287682</v>
      </c>
      <c r="V805" s="37">
        <f>T805*AB805*SQRT(Table1[[#This Row],[Lead Time (days)]])</f>
        <v>4.0491245066102755</v>
      </c>
      <c r="W805" s="37">
        <f t="shared" si="79"/>
        <v>0.8</v>
      </c>
      <c r="X805" s="37">
        <f>Table1[[#This Row],[Demand during Lead Time]]+NORMSINV(W805)*V805</f>
        <v>66.136596285431338</v>
      </c>
      <c r="Y805" s="43">
        <f t="shared" si="80"/>
        <v>810.503987477961</v>
      </c>
      <c r="Z805" s="27">
        <v>0.2</v>
      </c>
      <c r="AA805" s="22">
        <v>0.96</v>
      </c>
      <c r="AB805" s="22">
        <v>0.25</v>
      </c>
      <c r="AC805" s="22">
        <v>15</v>
      </c>
    </row>
    <row r="806" spans="1:29" x14ac:dyDescent="0.2">
      <c r="A806" s="25">
        <v>25454.283108057585</v>
      </c>
      <c r="B806" s="26">
        <v>8.8982875599999982</v>
      </c>
      <c r="C806" s="26">
        <v>128.36915828240535</v>
      </c>
      <c r="D806" s="26">
        <f>C806/Table1[[#This Row],[Std. Price ($)]]</f>
        <v>14.426276675914188</v>
      </c>
      <c r="E806" s="22">
        <v>82</v>
      </c>
      <c r="F806" s="22">
        <f t="shared" si="81"/>
        <v>114.80000000000001</v>
      </c>
      <c r="G806" s="22">
        <f t="shared" si="83"/>
        <v>114.80000000000001</v>
      </c>
      <c r="H806" s="22">
        <f t="shared" si="83"/>
        <v>114.80000000000001</v>
      </c>
      <c r="I806" s="22">
        <f t="shared" si="83"/>
        <v>114.80000000000001</v>
      </c>
      <c r="J806" s="22">
        <f t="shared" si="83"/>
        <v>114.80000000000001</v>
      </c>
      <c r="K806" s="22">
        <f t="shared" si="83"/>
        <v>114.80000000000001</v>
      </c>
      <c r="L806" s="22">
        <f t="shared" si="83"/>
        <v>114.80000000000001</v>
      </c>
      <c r="M806" s="22">
        <f t="shared" si="83"/>
        <v>114.80000000000001</v>
      </c>
      <c r="N806" s="22">
        <f t="shared" si="83"/>
        <v>114.80000000000001</v>
      </c>
      <c r="O806" s="22">
        <f t="shared" si="83"/>
        <v>114.80000000000001</v>
      </c>
      <c r="P806" s="22">
        <f t="shared" si="83"/>
        <v>114.80000000000001</v>
      </c>
      <c r="Q806" s="22">
        <f t="shared" si="83"/>
        <v>114.80000000000001</v>
      </c>
      <c r="R806" s="42">
        <f>SUM(Table1[[#This Row],[Oct]:[September]])</f>
        <v>1377.5999999999997</v>
      </c>
      <c r="S806" s="38">
        <f t="shared" si="78"/>
        <v>1363.1737233240856</v>
      </c>
      <c r="T806" s="37">
        <f>Table1[[#This Row],[Annual Demand]]/365</f>
        <v>3.774246575342465</v>
      </c>
      <c r="U806" s="37">
        <f>Table1[[#This Row],[Daily Demand]]*Table1[[#This Row],[Lead Time (days)]]</f>
        <v>18.871232876712327</v>
      </c>
      <c r="V806" s="37">
        <f>T806*AB806*SQRT(Table1[[#This Row],[Lead Time (days)]])</f>
        <v>6.7515775250492274</v>
      </c>
      <c r="W806" s="37">
        <f t="shared" si="79"/>
        <v>0.8</v>
      </c>
      <c r="X806" s="37">
        <f>Table1[[#This Row],[Demand during Lead Time]]+NORMSINV(W806)*V806</f>
        <v>24.553503881907424</v>
      </c>
      <c r="Y806" s="43">
        <f t="shared" si="80"/>
        <v>218.4841381467885</v>
      </c>
      <c r="Z806" s="27">
        <v>0.4</v>
      </c>
      <c r="AA806" s="22">
        <v>1</v>
      </c>
      <c r="AB806" s="22">
        <v>0.8</v>
      </c>
      <c r="AC806" s="22">
        <v>5</v>
      </c>
    </row>
    <row r="807" spans="1:29" x14ac:dyDescent="0.2">
      <c r="A807" s="25">
        <v>71418.147900776312</v>
      </c>
      <c r="B807" s="26">
        <v>7.5874617999999989</v>
      </c>
      <c r="C807" s="26">
        <v>1194.7986738655968</v>
      </c>
      <c r="D807" s="26">
        <f>C807/Table1[[#This Row],[Std. Price ($)]]</f>
        <v>157.47014026029061</v>
      </c>
      <c r="E807" s="22">
        <v>66</v>
      </c>
      <c r="F807" s="22">
        <f t="shared" si="81"/>
        <v>79.2</v>
      </c>
      <c r="G807" s="22">
        <f t="shared" si="83"/>
        <v>79.2</v>
      </c>
      <c r="H807" s="22">
        <f t="shared" si="83"/>
        <v>79.2</v>
      </c>
      <c r="I807" s="22">
        <f t="shared" si="83"/>
        <v>79.2</v>
      </c>
      <c r="J807" s="22">
        <f t="shared" si="83"/>
        <v>79.2</v>
      </c>
      <c r="K807" s="22">
        <f t="shared" si="83"/>
        <v>79.2</v>
      </c>
      <c r="L807" s="22">
        <f t="shared" si="83"/>
        <v>79.2</v>
      </c>
      <c r="M807" s="22">
        <f t="shared" si="83"/>
        <v>79.2</v>
      </c>
      <c r="N807" s="22">
        <f t="shared" si="83"/>
        <v>79.2</v>
      </c>
      <c r="O807" s="22">
        <f t="shared" si="83"/>
        <v>79.2</v>
      </c>
      <c r="P807" s="22">
        <f t="shared" si="83"/>
        <v>79.2</v>
      </c>
      <c r="Q807" s="22">
        <f t="shared" si="83"/>
        <v>79.2</v>
      </c>
      <c r="R807" s="42">
        <f>SUM(Table1[[#This Row],[Oct]:[September]])</f>
        <v>950.4000000000002</v>
      </c>
      <c r="S807" s="38">
        <f t="shared" si="78"/>
        <v>792.92985973970963</v>
      </c>
      <c r="T807" s="37">
        <f>Table1[[#This Row],[Annual Demand]]/365</f>
        <v>2.6038356164383569</v>
      </c>
      <c r="U807" s="37">
        <f>Table1[[#This Row],[Daily Demand]]*Table1[[#This Row],[Lead Time (days)]]</f>
        <v>229.1375342465754</v>
      </c>
      <c r="V807" s="37">
        <f>T807*AB807*SQRT(Table1[[#This Row],[Lead Time (days)]])</f>
        <v>11.236025882425464</v>
      </c>
      <c r="W807" s="37">
        <f t="shared" si="79"/>
        <v>0.8</v>
      </c>
      <c r="X807" s="37">
        <f>Table1[[#This Row],[Demand during Lead Time]]+NORMSINV(W807)*V807</f>
        <v>238.59401221019951</v>
      </c>
      <c r="Y807" s="43">
        <f t="shared" si="80"/>
        <v>1810.3229533536221</v>
      </c>
      <c r="Z807" s="27">
        <v>0.2</v>
      </c>
      <c r="AA807" s="22">
        <v>1</v>
      </c>
      <c r="AB807" s="22">
        <v>0.46</v>
      </c>
      <c r="AC807" s="22">
        <v>88</v>
      </c>
    </row>
    <row r="808" spans="1:29" x14ac:dyDescent="0.2">
      <c r="A808" s="25">
        <v>53420.790356353653</v>
      </c>
      <c r="B808" s="26">
        <v>18.790999999999997</v>
      </c>
      <c r="C808" s="26">
        <v>1428.7491160799998</v>
      </c>
      <c r="D808" s="26">
        <f>C808/Table1[[#This Row],[Std. Price ($)]]</f>
        <v>76.03369251663031</v>
      </c>
      <c r="E808" s="22">
        <v>90</v>
      </c>
      <c r="F808" s="22">
        <f t="shared" si="81"/>
        <v>162</v>
      </c>
      <c r="G808" s="22">
        <f t="shared" si="83"/>
        <v>162</v>
      </c>
      <c r="H808" s="22">
        <f t="shared" si="83"/>
        <v>162</v>
      </c>
      <c r="I808" s="22">
        <f t="shared" si="83"/>
        <v>162</v>
      </c>
      <c r="J808" s="22">
        <f t="shared" si="83"/>
        <v>162</v>
      </c>
      <c r="K808" s="22">
        <f t="shared" si="83"/>
        <v>162</v>
      </c>
      <c r="L808" s="22">
        <f t="shared" si="83"/>
        <v>162</v>
      </c>
      <c r="M808" s="22">
        <f t="shared" si="83"/>
        <v>162</v>
      </c>
      <c r="N808" s="22">
        <f t="shared" si="83"/>
        <v>162</v>
      </c>
      <c r="O808" s="22">
        <f t="shared" si="83"/>
        <v>162</v>
      </c>
      <c r="P808" s="22">
        <f t="shared" si="83"/>
        <v>162</v>
      </c>
      <c r="Q808" s="22">
        <f t="shared" si="83"/>
        <v>162</v>
      </c>
      <c r="R808" s="42">
        <f>SUM(Table1[[#This Row],[Oct]:[September]])</f>
        <v>1944</v>
      </c>
      <c r="S808" s="38">
        <f t="shared" si="78"/>
        <v>1867.9663074833697</v>
      </c>
      <c r="T808" s="37">
        <f>Table1[[#This Row],[Annual Demand]]/365</f>
        <v>5.3260273972602743</v>
      </c>
      <c r="U808" s="37">
        <f>Table1[[#This Row],[Daily Demand]]*Table1[[#This Row],[Lead Time (days)]]</f>
        <v>85.216438356164389</v>
      </c>
      <c r="V808" s="37">
        <f>T808*AB808*SQRT(Table1[[#This Row],[Lead Time (days)]])</f>
        <v>23.647561643835619</v>
      </c>
      <c r="W808" s="37">
        <f t="shared" si="79"/>
        <v>0.8</v>
      </c>
      <c r="X808" s="37">
        <f>Table1[[#This Row],[Demand during Lead Time]]+NORMSINV(W808)*V808</f>
        <v>105.11872835784087</v>
      </c>
      <c r="Y808" s="43">
        <f t="shared" si="80"/>
        <v>1975.2860245721874</v>
      </c>
      <c r="Z808" s="27">
        <v>0.8</v>
      </c>
      <c r="AA808" s="22">
        <v>1</v>
      </c>
      <c r="AB808" s="22">
        <v>1.1100000000000001</v>
      </c>
      <c r="AC808" s="22">
        <v>16</v>
      </c>
    </row>
    <row r="809" spans="1:29" x14ac:dyDescent="0.2">
      <c r="A809" s="25">
        <v>61732.081993941269</v>
      </c>
      <c r="B809" s="26">
        <v>110.21594922999999</v>
      </c>
      <c r="C809" s="26">
        <v>5017.3029551695208</v>
      </c>
      <c r="D809" s="26">
        <f>C809/Table1[[#This Row],[Std. Price ($)]]</f>
        <v>45.522476467533309</v>
      </c>
      <c r="E809" s="22">
        <v>34</v>
      </c>
      <c r="F809" s="22">
        <f t="shared" si="81"/>
        <v>20.399999999999999</v>
      </c>
      <c r="G809" s="22">
        <f t="shared" si="83"/>
        <v>20.399999999999999</v>
      </c>
      <c r="H809" s="22">
        <f t="shared" si="83"/>
        <v>20.399999999999999</v>
      </c>
      <c r="I809" s="22">
        <f t="shared" si="83"/>
        <v>20.399999999999999</v>
      </c>
      <c r="J809" s="22">
        <f t="shared" si="83"/>
        <v>20.399999999999999</v>
      </c>
      <c r="K809" s="22">
        <f t="shared" si="83"/>
        <v>20.399999999999999</v>
      </c>
      <c r="L809" s="22">
        <f t="shared" si="83"/>
        <v>20.399999999999999</v>
      </c>
      <c r="M809" s="22">
        <f t="shared" si="83"/>
        <v>20.399999999999999</v>
      </c>
      <c r="N809" s="22">
        <f t="shared" si="83"/>
        <v>20.399999999999999</v>
      </c>
      <c r="O809" s="22">
        <f t="shared" si="83"/>
        <v>20.399999999999999</v>
      </c>
      <c r="P809" s="22">
        <f t="shared" si="83"/>
        <v>20.399999999999999</v>
      </c>
      <c r="Q809" s="22">
        <f t="shared" si="83"/>
        <v>20.399999999999999</v>
      </c>
      <c r="R809" s="42">
        <f>SUM(Table1[[#This Row],[Oct]:[September]])</f>
        <v>244.80000000000004</v>
      </c>
      <c r="S809" s="38">
        <f t="shared" si="78"/>
        <v>199.27752353246672</v>
      </c>
      <c r="T809" s="37">
        <f>Table1[[#This Row],[Annual Demand]]/365</f>
        <v>0.67068493150684938</v>
      </c>
      <c r="U809" s="37">
        <f>Table1[[#This Row],[Daily Demand]]*Table1[[#This Row],[Lead Time (days)]]</f>
        <v>25.486027397260276</v>
      </c>
      <c r="V809" s="37">
        <f>T809*AB809*SQRT(Table1[[#This Row],[Lead Time (days)]])</f>
        <v>3.7622854208586114</v>
      </c>
      <c r="W809" s="37">
        <f t="shared" si="79"/>
        <v>0.8</v>
      </c>
      <c r="X809" s="37">
        <f>Table1[[#This Row],[Demand during Lead Time]]+NORMSINV(W809)*V809</f>
        <v>28.652446694216692</v>
      </c>
      <c r="Y809" s="43">
        <f t="shared" si="80"/>
        <v>3157.956610165068</v>
      </c>
      <c r="Z809" s="27">
        <v>-0.4</v>
      </c>
      <c r="AA809" s="22">
        <v>1</v>
      </c>
      <c r="AB809" s="22">
        <v>0.91</v>
      </c>
      <c r="AC809" s="22">
        <v>38</v>
      </c>
    </row>
    <row r="810" spans="1:29" x14ac:dyDescent="0.2">
      <c r="A810" s="25">
        <v>38857.403404142045</v>
      </c>
      <c r="B810" s="26">
        <v>9.3993085099999991</v>
      </c>
      <c r="C810" s="26">
        <v>82.242742743723099</v>
      </c>
      <c r="D810" s="26">
        <f>C810/Table1[[#This Row],[Std. Price ($)]]</f>
        <v>8.7498716162177672</v>
      </c>
      <c r="E810" s="22">
        <v>66</v>
      </c>
      <c r="F810" s="22">
        <f t="shared" si="81"/>
        <v>92.4</v>
      </c>
      <c r="G810" s="22">
        <f t="shared" si="83"/>
        <v>92.4</v>
      </c>
      <c r="H810" s="22">
        <f t="shared" si="83"/>
        <v>92.4</v>
      </c>
      <c r="I810" s="22">
        <f t="shared" si="83"/>
        <v>92.4</v>
      </c>
      <c r="J810" s="22">
        <f t="shared" si="83"/>
        <v>92.4</v>
      </c>
      <c r="K810" s="22">
        <f t="shared" si="83"/>
        <v>92.4</v>
      </c>
      <c r="L810" s="22">
        <f t="shared" si="83"/>
        <v>92.4</v>
      </c>
      <c r="M810" s="22">
        <f t="shared" si="83"/>
        <v>92.4</v>
      </c>
      <c r="N810" s="22">
        <f t="shared" si="83"/>
        <v>92.4</v>
      </c>
      <c r="O810" s="22">
        <f t="shared" si="83"/>
        <v>92.4</v>
      </c>
      <c r="P810" s="22">
        <f t="shared" si="83"/>
        <v>92.4</v>
      </c>
      <c r="Q810" s="22">
        <f t="shared" si="83"/>
        <v>92.4</v>
      </c>
      <c r="R810" s="42">
        <f>SUM(Table1[[#This Row],[Oct]:[September]])</f>
        <v>1108.8</v>
      </c>
      <c r="S810" s="38">
        <f t="shared" si="78"/>
        <v>1100.0501283837823</v>
      </c>
      <c r="T810" s="37">
        <f>Table1[[#This Row],[Annual Demand]]/365</f>
        <v>3.037808219178082</v>
      </c>
      <c r="U810" s="37">
        <f>Table1[[#This Row],[Daily Demand]]*Table1[[#This Row],[Lead Time (days)]]</f>
        <v>15.18904109589041</v>
      </c>
      <c r="V810" s="37">
        <f>T810*AB810*SQRT(Table1[[#This Row],[Lead Time (days)]])</f>
        <v>3.9397924948000678</v>
      </c>
      <c r="W810" s="37">
        <f t="shared" si="79"/>
        <v>0.8</v>
      </c>
      <c r="X810" s="37">
        <f>Table1[[#This Row],[Demand during Lead Time]]+NORMSINV(W810)*V810</f>
        <v>18.504854115385353</v>
      </c>
      <c r="Y810" s="43">
        <f t="shared" si="80"/>
        <v>173.93283276305004</v>
      </c>
      <c r="Z810" s="27">
        <v>0.4</v>
      </c>
      <c r="AA810" s="22">
        <v>1</v>
      </c>
      <c r="AB810" s="22">
        <v>0.57999999999999996</v>
      </c>
      <c r="AC810" s="22">
        <v>5</v>
      </c>
    </row>
    <row r="811" spans="1:29" x14ac:dyDescent="0.2">
      <c r="A811" s="25">
        <v>21236.624376848446</v>
      </c>
      <c r="B811" s="26">
        <v>5.9376618799999994</v>
      </c>
      <c r="C811" s="26">
        <v>502.19365729714366</v>
      </c>
      <c r="D811" s="26">
        <f>C811/Table1[[#This Row],[Std. Price ($)]]</f>
        <v>84.577678461061794</v>
      </c>
      <c r="E811" s="22">
        <v>34</v>
      </c>
      <c r="F811" s="22">
        <f t="shared" si="81"/>
        <v>61.2</v>
      </c>
      <c r="G811" s="22">
        <f t="shared" si="83"/>
        <v>61.2</v>
      </c>
      <c r="H811" s="22">
        <f t="shared" si="83"/>
        <v>61.2</v>
      </c>
      <c r="I811" s="22">
        <f t="shared" si="83"/>
        <v>61.2</v>
      </c>
      <c r="J811" s="22">
        <f t="shared" si="83"/>
        <v>61.2</v>
      </c>
      <c r="K811" s="22">
        <f t="shared" si="83"/>
        <v>61.2</v>
      </c>
      <c r="L811" s="22">
        <f t="shared" si="83"/>
        <v>61.2</v>
      </c>
      <c r="M811" s="22">
        <f t="shared" si="83"/>
        <v>61.2</v>
      </c>
      <c r="N811" s="22">
        <f t="shared" si="83"/>
        <v>61.2</v>
      </c>
      <c r="O811" s="22">
        <f t="shared" si="83"/>
        <v>61.2</v>
      </c>
      <c r="P811" s="22">
        <f t="shared" si="83"/>
        <v>61.2</v>
      </c>
      <c r="Q811" s="22">
        <f t="shared" si="83"/>
        <v>61.2</v>
      </c>
      <c r="R811" s="42">
        <f>SUM(Table1[[#This Row],[Oct]:[September]])</f>
        <v>734.40000000000009</v>
      </c>
      <c r="S811" s="38">
        <f t="shared" si="78"/>
        <v>649.82232153893824</v>
      </c>
      <c r="T811" s="37">
        <f>Table1[[#This Row],[Annual Demand]]/365</f>
        <v>2.012054794520548</v>
      </c>
      <c r="U811" s="37">
        <f>Table1[[#This Row],[Daily Demand]]*Table1[[#This Row],[Lead Time (days)]]</f>
        <v>92.554520547945202</v>
      </c>
      <c r="V811" s="37">
        <f>T811*AB811*SQRT(Table1[[#This Row],[Lead Time (days)]])</f>
        <v>16.785096059498226</v>
      </c>
      <c r="W811" s="37">
        <f t="shared" si="79"/>
        <v>0.8</v>
      </c>
      <c r="X811" s="37">
        <f>Table1[[#This Row],[Demand during Lead Time]]+NORMSINV(W811)*V811</f>
        <v>106.68121379917997</v>
      </c>
      <c r="Y811" s="43">
        <f t="shared" si="80"/>
        <v>633.43697648752084</v>
      </c>
      <c r="Z811" s="27">
        <v>0.8</v>
      </c>
      <c r="AA811" s="22">
        <v>0.9</v>
      </c>
      <c r="AB811" s="22">
        <v>1.23</v>
      </c>
      <c r="AC811" s="22">
        <v>46</v>
      </c>
    </row>
    <row r="812" spans="1:29" x14ac:dyDescent="0.2">
      <c r="A812" s="25">
        <v>59069.779427705602</v>
      </c>
      <c r="B812" s="26">
        <v>12.10183185</v>
      </c>
      <c r="C812" s="26">
        <v>256.57971436265746</v>
      </c>
      <c r="D812" s="26">
        <f>C812/Table1[[#This Row],[Std. Price ($)]]</f>
        <v>21.201725287784217</v>
      </c>
      <c r="E812" s="22">
        <v>26</v>
      </c>
      <c r="F812" s="22">
        <f t="shared" si="81"/>
        <v>31.2</v>
      </c>
      <c r="G812" s="22">
        <f t="shared" si="83"/>
        <v>31.2</v>
      </c>
      <c r="H812" s="22">
        <f t="shared" si="83"/>
        <v>31.2</v>
      </c>
      <c r="I812" s="22">
        <f t="shared" si="83"/>
        <v>31.2</v>
      </c>
      <c r="J812" s="22">
        <f t="shared" si="83"/>
        <v>31.2</v>
      </c>
      <c r="K812" s="22">
        <f t="shared" si="83"/>
        <v>31.2</v>
      </c>
      <c r="L812" s="22">
        <f t="shared" si="83"/>
        <v>31.2</v>
      </c>
      <c r="M812" s="22">
        <f t="shared" si="83"/>
        <v>31.2</v>
      </c>
      <c r="N812" s="22">
        <f t="shared" si="83"/>
        <v>31.2</v>
      </c>
      <c r="O812" s="22">
        <f t="shared" si="83"/>
        <v>31.2</v>
      </c>
      <c r="P812" s="22">
        <f t="shared" si="83"/>
        <v>31.2</v>
      </c>
      <c r="Q812" s="22">
        <f t="shared" si="83"/>
        <v>31.2</v>
      </c>
      <c r="R812" s="42">
        <f>SUM(Table1[[#This Row],[Oct]:[September]])</f>
        <v>374.39999999999992</v>
      </c>
      <c r="S812" s="38">
        <f t="shared" si="78"/>
        <v>353.19827471221572</v>
      </c>
      <c r="T812" s="37">
        <f>Table1[[#This Row],[Annual Demand]]/365</f>
        <v>1.0257534246575339</v>
      </c>
      <c r="U812" s="37">
        <f>Table1[[#This Row],[Daily Demand]]*Table1[[#This Row],[Lead Time (days)]]</f>
        <v>6.1545205479452036</v>
      </c>
      <c r="V812" s="37">
        <f>T812*AB812*SQRT(Table1[[#This Row],[Lead Time (days)]])</f>
        <v>8.6935008234387787</v>
      </c>
      <c r="W812" s="37">
        <f t="shared" si="79"/>
        <v>0.95</v>
      </c>
      <c r="X812" s="37">
        <f>Table1[[#This Row],[Demand during Lead Time]]+NORMSINV(W812)*V812</f>
        <v>20.454056908284084</v>
      </c>
      <c r="Y812" s="43">
        <f t="shared" si="80"/>
        <v>247.53155735438486</v>
      </c>
      <c r="Z812" s="27">
        <v>0.2</v>
      </c>
      <c r="AA812" s="22">
        <v>1</v>
      </c>
      <c r="AB812" s="22">
        <v>3.46</v>
      </c>
      <c r="AC812" s="22">
        <v>6</v>
      </c>
    </row>
    <row r="813" spans="1:29" x14ac:dyDescent="0.2">
      <c r="A813" s="25">
        <v>81817.289208890521</v>
      </c>
      <c r="B813" s="26">
        <v>98.269818659999984</v>
      </c>
      <c r="C813" s="26">
        <v>10889.347779323927</v>
      </c>
      <c r="D813" s="26">
        <f>C813/Table1[[#This Row],[Std. Price ($)]]</f>
        <v>110.81070391510102</v>
      </c>
      <c r="E813" s="22">
        <v>90</v>
      </c>
      <c r="F813" s="22">
        <f t="shared" si="81"/>
        <v>27.000000000000007</v>
      </c>
      <c r="G813" s="22">
        <f t="shared" si="83"/>
        <v>27.000000000000007</v>
      </c>
      <c r="H813" s="22">
        <f t="shared" si="83"/>
        <v>27.000000000000007</v>
      </c>
      <c r="I813" s="22">
        <f t="shared" si="83"/>
        <v>27.000000000000007</v>
      </c>
      <c r="J813" s="22">
        <f t="shared" si="83"/>
        <v>27.000000000000007</v>
      </c>
      <c r="K813" s="22">
        <f t="shared" si="83"/>
        <v>27.000000000000007</v>
      </c>
      <c r="L813" s="22">
        <f t="shared" si="83"/>
        <v>27.000000000000007</v>
      </c>
      <c r="M813" s="22">
        <f t="shared" si="83"/>
        <v>27.000000000000007</v>
      </c>
      <c r="N813" s="22">
        <f t="shared" si="83"/>
        <v>27.000000000000007</v>
      </c>
      <c r="O813" s="22">
        <f t="shared" si="83"/>
        <v>27.000000000000007</v>
      </c>
      <c r="P813" s="22">
        <f t="shared" si="83"/>
        <v>27.000000000000007</v>
      </c>
      <c r="Q813" s="22">
        <f t="shared" si="83"/>
        <v>27.000000000000007</v>
      </c>
      <c r="R813" s="42">
        <f>SUM(Table1[[#This Row],[Oct]:[September]])</f>
        <v>324.00000000000006</v>
      </c>
      <c r="S813" s="38">
        <f t="shared" si="78"/>
        <v>213.18929608489904</v>
      </c>
      <c r="T813" s="37">
        <f>Table1[[#This Row],[Annual Demand]]/365</f>
        <v>0.88767123287671246</v>
      </c>
      <c r="U813" s="37">
        <f>Table1[[#This Row],[Daily Demand]]*Table1[[#This Row],[Lead Time (days)]]</f>
        <v>29.293150684931511</v>
      </c>
      <c r="V813" s="37">
        <f>T813*AB813*SQRT(Table1[[#This Row],[Lead Time (days)]])</f>
        <v>4.7423331963146271</v>
      </c>
      <c r="W813" s="37">
        <f t="shared" si="79"/>
        <v>0.8</v>
      </c>
      <c r="X813" s="37">
        <f>Table1[[#This Row],[Demand during Lead Time]]+NORMSINV(W813)*V813</f>
        <v>33.284398999627612</v>
      </c>
      <c r="Y813" s="43">
        <f t="shared" si="80"/>
        <v>3270.8518539004904</v>
      </c>
      <c r="Z813" s="27">
        <v>-0.7</v>
      </c>
      <c r="AA813" s="22">
        <v>0.75</v>
      </c>
      <c r="AB813" s="22">
        <v>0.93</v>
      </c>
      <c r="AC813" s="22">
        <v>33</v>
      </c>
    </row>
    <row r="814" spans="1:29" x14ac:dyDescent="0.2">
      <c r="A814" s="25">
        <v>12691.717498754484</v>
      </c>
      <c r="B814" s="26">
        <v>41.116341999999996</v>
      </c>
      <c r="C814" s="26">
        <v>6217.1580436754366</v>
      </c>
      <c r="D814" s="26">
        <f>C814/Table1[[#This Row],[Std. Price ($)]]</f>
        <v>151.20892913273843</v>
      </c>
      <c r="E814" s="22">
        <v>122</v>
      </c>
      <c r="F814" s="22">
        <f t="shared" si="81"/>
        <v>268.39999999999998</v>
      </c>
      <c r="G814" s="22">
        <f t="shared" si="83"/>
        <v>268.39999999999998</v>
      </c>
      <c r="H814" s="22">
        <f t="shared" si="83"/>
        <v>268.39999999999998</v>
      </c>
      <c r="I814" s="22">
        <f t="shared" si="83"/>
        <v>268.39999999999998</v>
      </c>
      <c r="J814" s="22">
        <f t="shared" si="83"/>
        <v>268.39999999999998</v>
      </c>
      <c r="K814" s="22">
        <f t="shared" si="83"/>
        <v>268.39999999999998</v>
      </c>
      <c r="L814" s="22">
        <f t="shared" si="83"/>
        <v>268.39999999999998</v>
      </c>
      <c r="M814" s="22">
        <f t="shared" si="83"/>
        <v>268.39999999999998</v>
      </c>
      <c r="N814" s="22">
        <f t="shared" si="83"/>
        <v>268.39999999999998</v>
      </c>
      <c r="O814" s="22">
        <f t="shared" si="83"/>
        <v>268.39999999999998</v>
      </c>
      <c r="P814" s="22">
        <f t="shared" si="83"/>
        <v>268.39999999999998</v>
      </c>
      <c r="Q814" s="22">
        <f t="shared" si="83"/>
        <v>268.39999999999998</v>
      </c>
      <c r="R814" s="42">
        <f>SUM(Table1[[#This Row],[Oct]:[September]])</f>
        <v>3220.8000000000006</v>
      </c>
      <c r="S814" s="38">
        <f t="shared" si="78"/>
        <v>3069.5910708672623</v>
      </c>
      <c r="T814" s="37">
        <f>Table1[[#This Row],[Annual Demand]]/365</f>
        <v>8.8241095890410968</v>
      </c>
      <c r="U814" s="37">
        <f>Table1[[#This Row],[Daily Demand]]*Table1[[#This Row],[Lead Time (days)]]</f>
        <v>132.36164383561646</v>
      </c>
      <c r="V814" s="37">
        <f>T814*AB814*SQRT(Table1[[#This Row],[Lead Time (days)]])</f>
        <v>72.794090799781173</v>
      </c>
      <c r="W814" s="37">
        <f t="shared" si="79"/>
        <v>0.95</v>
      </c>
      <c r="X814" s="37">
        <f>Table1[[#This Row],[Demand during Lead Time]]+NORMSINV(W814)*V814</f>
        <v>252.09726810827127</v>
      </c>
      <c r="Y814" s="43">
        <f t="shared" si="80"/>
        <v>10365.317492805374</v>
      </c>
      <c r="Z814" s="27">
        <v>1.2</v>
      </c>
      <c r="AA814" s="22">
        <v>0.94</v>
      </c>
      <c r="AB814" s="22">
        <v>2.13</v>
      </c>
      <c r="AC814" s="22">
        <v>15</v>
      </c>
    </row>
    <row r="815" spans="1:29" x14ac:dyDescent="0.2">
      <c r="A815" s="25">
        <v>40124.795893455135</v>
      </c>
      <c r="B815" s="26">
        <v>8.9768648999999989</v>
      </c>
      <c r="C815" s="26">
        <v>108.65732913892816</v>
      </c>
      <c r="D815" s="26">
        <f>C815/Table1[[#This Row],[Std. Price ($)]]</f>
        <v>12.104151098333693</v>
      </c>
      <c r="E815" s="22">
        <v>34</v>
      </c>
      <c r="F815" s="22">
        <f t="shared" si="81"/>
        <v>27.2</v>
      </c>
      <c r="G815" s="22">
        <f t="shared" si="83"/>
        <v>27.2</v>
      </c>
      <c r="H815" s="22">
        <f t="shared" si="83"/>
        <v>27.2</v>
      </c>
      <c r="I815" s="22">
        <f t="shared" si="83"/>
        <v>27.2</v>
      </c>
      <c r="J815" s="22">
        <f t="shared" si="83"/>
        <v>27.2</v>
      </c>
      <c r="K815" s="22">
        <f t="shared" si="83"/>
        <v>27.2</v>
      </c>
      <c r="L815" s="22">
        <f t="shared" si="83"/>
        <v>27.2</v>
      </c>
      <c r="M815" s="22">
        <f t="shared" si="83"/>
        <v>27.2</v>
      </c>
      <c r="N815" s="22">
        <f t="shared" si="83"/>
        <v>27.2</v>
      </c>
      <c r="O815" s="22">
        <f t="shared" si="83"/>
        <v>27.2</v>
      </c>
      <c r="P815" s="22">
        <f t="shared" si="83"/>
        <v>27.2</v>
      </c>
      <c r="Q815" s="22">
        <f t="shared" si="83"/>
        <v>27.2</v>
      </c>
      <c r="R815" s="42">
        <f>SUM(Table1[[#This Row],[Oct]:[September]])</f>
        <v>326.39999999999992</v>
      </c>
      <c r="S815" s="38">
        <f t="shared" si="78"/>
        <v>314.2958489016662</v>
      </c>
      <c r="T815" s="37">
        <f>Table1[[#This Row],[Annual Demand]]/365</f>
        <v>0.89424657534246554</v>
      </c>
      <c r="U815" s="37">
        <f>Table1[[#This Row],[Daily Demand]]*Table1[[#This Row],[Lead Time (days)]]</f>
        <v>5.3654794520547933</v>
      </c>
      <c r="V815" s="37">
        <f>T815*AB815*SQRT(Table1[[#This Row],[Lead Time (days)]])</f>
        <v>3.1323403737631055</v>
      </c>
      <c r="W815" s="37">
        <f t="shared" si="79"/>
        <v>0.8</v>
      </c>
      <c r="X815" s="37">
        <f>Table1[[#This Row],[Demand during Lead Time]]+NORMSINV(W815)*V815</f>
        <v>8.0017236213915428</v>
      </c>
      <c r="Y815" s="43">
        <f t="shared" si="80"/>
        <v>71.830391916370615</v>
      </c>
      <c r="Z815" s="27">
        <v>-0.2</v>
      </c>
      <c r="AA815" s="22">
        <v>0.94</v>
      </c>
      <c r="AB815" s="22">
        <v>1.43</v>
      </c>
      <c r="AC815" s="22">
        <v>6</v>
      </c>
    </row>
    <row r="816" spans="1:29" x14ac:dyDescent="0.2">
      <c r="A816" s="25">
        <v>97338.85972564001</v>
      </c>
      <c r="B816" s="26">
        <v>5.0943166399999997</v>
      </c>
      <c r="C816" s="26">
        <v>85.784456665663981</v>
      </c>
      <c r="D816" s="26">
        <f>C816/Table1[[#This Row],[Std. Price ($)]]</f>
        <v>16.839247091964033</v>
      </c>
      <c r="E816" s="22">
        <v>26</v>
      </c>
      <c r="F816" s="22">
        <f t="shared" si="81"/>
        <v>36.4</v>
      </c>
      <c r="G816" s="22">
        <f t="shared" si="83"/>
        <v>36.4</v>
      </c>
      <c r="H816" s="22">
        <f t="shared" si="83"/>
        <v>36.4</v>
      </c>
      <c r="I816" s="22">
        <f t="shared" si="83"/>
        <v>36.4</v>
      </c>
      <c r="J816" s="22">
        <f t="shared" si="83"/>
        <v>36.4</v>
      </c>
      <c r="K816" s="22">
        <f t="shared" si="83"/>
        <v>36.4</v>
      </c>
      <c r="L816" s="22">
        <f t="shared" si="83"/>
        <v>36.4</v>
      </c>
      <c r="M816" s="22">
        <f t="shared" si="83"/>
        <v>36.4</v>
      </c>
      <c r="N816" s="22">
        <f t="shared" si="83"/>
        <v>36.4</v>
      </c>
      <c r="O816" s="22">
        <f t="shared" si="83"/>
        <v>36.4</v>
      </c>
      <c r="P816" s="22">
        <f t="shared" si="83"/>
        <v>36.4</v>
      </c>
      <c r="Q816" s="22">
        <f t="shared" si="83"/>
        <v>36.4</v>
      </c>
      <c r="R816" s="42">
        <f>SUM(Table1[[#This Row],[Oct]:[September]])</f>
        <v>436.7999999999999</v>
      </c>
      <c r="S816" s="38">
        <f t="shared" si="78"/>
        <v>419.96075290803589</v>
      </c>
      <c r="T816" s="37">
        <f>Table1[[#This Row],[Annual Demand]]/365</f>
        <v>1.1967123287671231</v>
      </c>
      <c r="U816" s="37">
        <f>Table1[[#This Row],[Daily Demand]]*Table1[[#This Row],[Lead Time (days)]]</f>
        <v>13.163835616438353</v>
      </c>
      <c r="V816" s="37">
        <f>T816*AB816*SQRT(Table1[[#This Row],[Lead Time (days)]])</f>
        <v>5.2788308827622661</v>
      </c>
      <c r="W816" s="37">
        <f t="shared" si="79"/>
        <v>0.8</v>
      </c>
      <c r="X816" s="37">
        <f>Table1[[#This Row],[Demand during Lead Time]]+NORMSINV(W816)*V816</f>
        <v>17.60661177581153</v>
      </c>
      <c r="Y816" s="43">
        <f t="shared" si="80"/>
        <v>89.693655343536619</v>
      </c>
      <c r="Z816" s="27">
        <v>0.4</v>
      </c>
      <c r="AA816" s="22">
        <v>1</v>
      </c>
      <c r="AB816" s="22">
        <v>1.33</v>
      </c>
      <c r="AC816" s="22">
        <v>11</v>
      </c>
    </row>
    <row r="817" spans="1:29" x14ac:dyDescent="0.2">
      <c r="A817" s="25">
        <v>59822.6439697483</v>
      </c>
      <c r="B817" s="26">
        <v>12.94472</v>
      </c>
      <c r="C817" s="26">
        <v>101.31700248384001</v>
      </c>
      <c r="D817" s="26">
        <f>C817/Table1[[#This Row],[Std. Price ($)]]</f>
        <v>7.8268979540569443</v>
      </c>
      <c r="E817" s="22">
        <v>34</v>
      </c>
      <c r="F817" s="22">
        <f t="shared" si="81"/>
        <v>54.4</v>
      </c>
      <c r="G817" s="22">
        <f t="shared" si="83"/>
        <v>54.4</v>
      </c>
      <c r="H817" s="22">
        <f t="shared" si="83"/>
        <v>54.4</v>
      </c>
      <c r="I817" s="22">
        <f t="shared" si="83"/>
        <v>54.4</v>
      </c>
      <c r="J817" s="22">
        <f t="shared" si="83"/>
        <v>54.4</v>
      </c>
      <c r="K817" s="22">
        <f t="shared" si="83"/>
        <v>54.4</v>
      </c>
      <c r="L817" s="22">
        <f t="shared" si="83"/>
        <v>54.4</v>
      </c>
      <c r="M817" s="22">
        <f t="shared" si="83"/>
        <v>54.4</v>
      </c>
      <c r="N817" s="22">
        <f t="shared" si="83"/>
        <v>54.4</v>
      </c>
      <c r="O817" s="22">
        <f t="shared" si="83"/>
        <v>54.4</v>
      </c>
      <c r="P817" s="22">
        <f t="shared" si="83"/>
        <v>54.4</v>
      </c>
      <c r="Q817" s="22">
        <f t="shared" si="83"/>
        <v>54.4</v>
      </c>
      <c r="R817" s="42">
        <f>SUM(Table1[[#This Row],[Oct]:[September]])</f>
        <v>652.79999999999984</v>
      </c>
      <c r="S817" s="38">
        <f t="shared" si="78"/>
        <v>644.97310204594294</v>
      </c>
      <c r="T817" s="37">
        <f>Table1[[#This Row],[Annual Demand]]/365</f>
        <v>1.7884931506849311</v>
      </c>
      <c r="U817" s="37">
        <f>Table1[[#This Row],[Daily Demand]]*Table1[[#This Row],[Lead Time (days)]]</f>
        <v>10.730958904109587</v>
      </c>
      <c r="V817" s="37">
        <f>T817*AB817*SQRT(Table1[[#This Row],[Lead Time (days)]])</f>
        <v>4.030423977429451</v>
      </c>
      <c r="W817" s="37">
        <f t="shared" si="79"/>
        <v>0.8</v>
      </c>
      <c r="X817" s="37">
        <f>Table1[[#This Row],[Demand during Lead Time]]+NORMSINV(W817)*V817</f>
        <v>14.123049303815614</v>
      </c>
      <c r="Y817" s="43">
        <f t="shared" si="80"/>
        <v>182.81891878408805</v>
      </c>
      <c r="Z817" s="27">
        <v>0.6</v>
      </c>
      <c r="AA817" s="22">
        <v>1</v>
      </c>
      <c r="AB817" s="22">
        <v>0.92</v>
      </c>
      <c r="AC817" s="22">
        <v>6</v>
      </c>
    </row>
    <row r="818" spans="1:29" x14ac:dyDescent="0.2">
      <c r="A818" s="25">
        <v>7788.5628558151839</v>
      </c>
      <c r="B818" s="26">
        <v>15.264999999999999</v>
      </c>
      <c r="C818" s="26">
        <v>159.4345305370029</v>
      </c>
      <c r="D818" s="26">
        <f>C818/Table1[[#This Row],[Std. Price ($)]]</f>
        <v>10.444450084310706</v>
      </c>
      <c r="E818" s="22">
        <v>42</v>
      </c>
      <c r="F818" s="22">
        <f t="shared" si="81"/>
        <v>63</v>
      </c>
      <c r="G818" s="22">
        <f t="shared" si="83"/>
        <v>63</v>
      </c>
      <c r="H818" s="22">
        <f t="shared" si="83"/>
        <v>63</v>
      </c>
      <c r="I818" s="22">
        <f t="shared" si="83"/>
        <v>63</v>
      </c>
      <c r="J818" s="22">
        <f t="shared" si="83"/>
        <v>63</v>
      </c>
      <c r="K818" s="22">
        <f t="shared" si="83"/>
        <v>63</v>
      </c>
      <c r="L818" s="22">
        <f t="shared" si="83"/>
        <v>63</v>
      </c>
      <c r="M818" s="22">
        <f t="shared" si="83"/>
        <v>63</v>
      </c>
      <c r="N818" s="22">
        <f t="shared" si="83"/>
        <v>63</v>
      </c>
      <c r="O818" s="22">
        <f t="shared" si="83"/>
        <v>63</v>
      </c>
      <c r="P818" s="22">
        <f t="shared" si="83"/>
        <v>63</v>
      </c>
      <c r="Q818" s="22">
        <f t="shared" si="83"/>
        <v>63</v>
      </c>
      <c r="R818" s="42">
        <f>SUM(Table1[[#This Row],[Oct]:[September]])</f>
        <v>756</v>
      </c>
      <c r="S818" s="38">
        <f t="shared" si="78"/>
        <v>745.55554991568931</v>
      </c>
      <c r="T818" s="37">
        <f>Table1[[#This Row],[Annual Demand]]/365</f>
        <v>2.0712328767123287</v>
      </c>
      <c r="U818" s="37">
        <f>Table1[[#This Row],[Daily Demand]]*Table1[[#This Row],[Lead Time (days)]]</f>
        <v>12.427397260273972</v>
      </c>
      <c r="V818" s="37">
        <f>T818*AB818*SQRT(Table1[[#This Row],[Lead Time (days)]])</f>
        <v>5.0734636864221434</v>
      </c>
      <c r="W818" s="37">
        <f t="shared" si="79"/>
        <v>0.8</v>
      </c>
      <c r="X818" s="37">
        <f>Table1[[#This Row],[Demand during Lead Time]]+NORMSINV(W818)*V818</f>
        <v>16.697332026527963</v>
      </c>
      <c r="Y818" s="43">
        <f t="shared" si="80"/>
        <v>254.88477338494934</v>
      </c>
      <c r="Z818" s="27">
        <v>0.5</v>
      </c>
      <c r="AA818" s="22">
        <v>0.84</v>
      </c>
      <c r="AB818" s="22">
        <v>1</v>
      </c>
      <c r="AC818" s="22">
        <v>6</v>
      </c>
    </row>
    <row r="819" spans="1:29" x14ac:dyDescent="0.2">
      <c r="A819" s="25">
        <v>89743.476963601584</v>
      </c>
      <c r="B819" s="26">
        <v>26.168939999999999</v>
      </c>
      <c r="C819" s="26">
        <v>97.779350284000003</v>
      </c>
      <c r="D819" s="26">
        <f>C819/Table1[[#This Row],[Std. Price ($)]]</f>
        <v>3.7364658363693755</v>
      </c>
      <c r="E819" s="22">
        <v>42</v>
      </c>
      <c r="F819" s="22">
        <f t="shared" si="81"/>
        <v>25.2</v>
      </c>
      <c r="G819" s="22">
        <f t="shared" si="83"/>
        <v>25.2</v>
      </c>
      <c r="H819" s="22">
        <f t="shared" si="83"/>
        <v>25.2</v>
      </c>
      <c r="I819" s="22">
        <f t="shared" si="83"/>
        <v>25.2</v>
      </c>
      <c r="J819" s="22">
        <f t="shared" si="83"/>
        <v>25.2</v>
      </c>
      <c r="K819" s="22">
        <f t="shared" si="83"/>
        <v>25.2</v>
      </c>
      <c r="L819" s="22">
        <f t="shared" si="83"/>
        <v>25.2</v>
      </c>
      <c r="M819" s="22">
        <f t="shared" si="83"/>
        <v>25.2</v>
      </c>
      <c r="N819" s="22">
        <f t="shared" si="83"/>
        <v>25.2</v>
      </c>
      <c r="O819" s="22">
        <f t="shared" si="83"/>
        <v>25.2</v>
      </c>
      <c r="P819" s="22">
        <f t="shared" si="83"/>
        <v>25.2</v>
      </c>
      <c r="Q819" s="22">
        <f t="shared" si="83"/>
        <v>25.2</v>
      </c>
      <c r="R819" s="42">
        <f>SUM(Table1[[#This Row],[Oct]:[September]])</f>
        <v>302.39999999999992</v>
      </c>
      <c r="S819" s="38">
        <f t="shared" si="78"/>
        <v>298.66353416363057</v>
      </c>
      <c r="T819" s="37">
        <f>Table1[[#This Row],[Annual Demand]]/365</f>
        <v>0.82849315068493123</v>
      </c>
      <c r="U819" s="37">
        <f>Table1[[#This Row],[Daily Demand]]*Table1[[#This Row],[Lead Time (days)]]</f>
        <v>6.6279452054794499</v>
      </c>
      <c r="V819" s="37">
        <f>T819*AB819*SQRT(Table1[[#This Row],[Lead Time (days)]])</f>
        <v>0.58583312501592311</v>
      </c>
      <c r="W819" s="37">
        <f t="shared" si="79"/>
        <v>0.8</v>
      </c>
      <c r="X819" s="37">
        <f>Table1[[#This Row],[Demand during Lead Time]]+NORMSINV(W819)*V819</f>
        <v>7.1209948028232271</v>
      </c>
      <c r="Y819" s="43">
        <f t="shared" si="80"/>
        <v>186.34888573539286</v>
      </c>
      <c r="Z819" s="27">
        <v>-0.4</v>
      </c>
      <c r="AA819" s="22">
        <v>1</v>
      </c>
      <c r="AB819" s="22">
        <v>0.25</v>
      </c>
      <c r="AC819" s="22">
        <v>8</v>
      </c>
    </row>
    <row r="820" spans="1:29" x14ac:dyDescent="0.2">
      <c r="A820" s="25">
        <v>91128.900376266203</v>
      </c>
      <c r="B820" s="26">
        <v>5.8909999999999991</v>
      </c>
      <c r="C820" s="26">
        <v>366.76703782400006</v>
      </c>
      <c r="D820" s="26">
        <f>C820/Table1[[#This Row],[Std. Price ($)]]</f>
        <v>62.258875882532699</v>
      </c>
      <c r="E820" s="22">
        <v>66</v>
      </c>
      <c r="F820" s="22">
        <f t="shared" si="81"/>
        <v>165</v>
      </c>
      <c r="G820" s="22">
        <f t="shared" si="83"/>
        <v>165</v>
      </c>
      <c r="H820" s="22">
        <f t="shared" si="83"/>
        <v>165</v>
      </c>
      <c r="I820" s="22">
        <f t="shared" si="83"/>
        <v>165</v>
      </c>
      <c r="J820" s="22">
        <f t="shared" si="83"/>
        <v>165</v>
      </c>
      <c r="K820" s="22">
        <f t="shared" si="83"/>
        <v>165</v>
      </c>
      <c r="L820" s="22">
        <f t="shared" si="83"/>
        <v>165</v>
      </c>
      <c r="M820" s="22">
        <f t="shared" si="83"/>
        <v>165</v>
      </c>
      <c r="N820" s="22">
        <f t="shared" si="83"/>
        <v>165</v>
      </c>
      <c r="O820" s="22">
        <f t="shared" si="83"/>
        <v>165</v>
      </c>
      <c r="P820" s="22">
        <f t="shared" si="83"/>
        <v>165</v>
      </c>
      <c r="Q820" s="22">
        <f t="shared" si="83"/>
        <v>165</v>
      </c>
      <c r="R820" s="42">
        <f>SUM(Table1[[#This Row],[Oct]:[September]])</f>
        <v>1980</v>
      </c>
      <c r="S820" s="38">
        <f t="shared" si="78"/>
        <v>1917.7411241174673</v>
      </c>
      <c r="T820" s="37">
        <f>Table1[[#This Row],[Annual Demand]]/365</f>
        <v>5.4246575342465757</v>
      </c>
      <c r="U820" s="37">
        <f>Table1[[#This Row],[Daily Demand]]*Table1[[#This Row],[Lead Time (days)]]</f>
        <v>86.794520547945211</v>
      </c>
      <c r="V820" s="37">
        <f>T820*AB820*SQRT(Table1[[#This Row],[Lead Time (days)]])</f>
        <v>29.510136986301372</v>
      </c>
      <c r="W820" s="37">
        <f t="shared" si="79"/>
        <v>0.8</v>
      </c>
      <c r="X820" s="37">
        <f>Table1[[#This Row],[Demand during Lead Time]]+NORMSINV(W820)*V820</f>
        <v>111.63087844126187</v>
      </c>
      <c r="Y820" s="43">
        <f t="shared" si="80"/>
        <v>657.61750489747362</v>
      </c>
      <c r="Z820" s="27">
        <v>1.5</v>
      </c>
      <c r="AA820" s="22">
        <v>1</v>
      </c>
      <c r="AB820" s="22">
        <v>1.36</v>
      </c>
      <c r="AC820" s="22">
        <v>16</v>
      </c>
    </row>
    <row r="821" spans="1:29" x14ac:dyDescent="0.2">
      <c r="A821" s="25">
        <v>53890.451186423015</v>
      </c>
      <c r="B821" s="26">
        <v>26.681499999999996</v>
      </c>
      <c r="C821" s="26">
        <v>1039.3503354959998</v>
      </c>
      <c r="D821" s="26">
        <f>C821/Table1[[#This Row],[Std. Price ($)]]</f>
        <v>38.953969435601444</v>
      </c>
      <c r="E821" s="22">
        <v>74</v>
      </c>
      <c r="F821" s="22">
        <f t="shared" si="81"/>
        <v>66.599999999999994</v>
      </c>
      <c r="G821" s="22">
        <f t="shared" si="83"/>
        <v>66.599999999999994</v>
      </c>
      <c r="H821" s="22">
        <f t="shared" si="83"/>
        <v>66.599999999999994</v>
      </c>
      <c r="I821" s="22">
        <f t="shared" si="83"/>
        <v>66.599999999999994</v>
      </c>
      <c r="J821" s="22">
        <f t="shared" si="83"/>
        <v>66.599999999999994</v>
      </c>
      <c r="K821" s="22">
        <f t="shared" si="83"/>
        <v>66.599999999999994</v>
      </c>
      <c r="L821" s="22">
        <f t="shared" si="83"/>
        <v>66.599999999999994</v>
      </c>
      <c r="M821" s="22">
        <f t="shared" si="83"/>
        <v>66.599999999999994</v>
      </c>
      <c r="N821" s="22">
        <f t="shared" si="83"/>
        <v>66.599999999999994</v>
      </c>
      <c r="O821" s="22">
        <f t="shared" si="83"/>
        <v>66.599999999999994</v>
      </c>
      <c r="P821" s="22">
        <f t="shared" si="83"/>
        <v>66.599999999999994</v>
      </c>
      <c r="Q821" s="22">
        <f t="shared" si="83"/>
        <v>66.599999999999994</v>
      </c>
      <c r="R821" s="42">
        <f>SUM(Table1[[#This Row],[Oct]:[September]])</f>
        <v>799.20000000000016</v>
      </c>
      <c r="S821" s="38">
        <f t="shared" si="78"/>
        <v>760.24603056439867</v>
      </c>
      <c r="T821" s="37">
        <f>Table1[[#This Row],[Annual Demand]]/365</f>
        <v>2.1895890410958909</v>
      </c>
      <c r="U821" s="37">
        <f>Table1[[#This Row],[Daily Demand]]*Table1[[#This Row],[Lead Time (days)]]</f>
        <v>35.033424657534255</v>
      </c>
      <c r="V821" s="37">
        <f>T821*AB821*SQRT(Table1[[#This Row],[Lead Time (days)]])</f>
        <v>8.8459397260273995</v>
      </c>
      <c r="W821" s="37">
        <f t="shared" si="79"/>
        <v>0.8</v>
      </c>
      <c r="X821" s="37">
        <f>Table1[[#This Row],[Demand during Lead Time]]+NORMSINV(W821)*V821</f>
        <v>42.478355361865084</v>
      </c>
      <c r="Y821" s="43">
        <f t="shared" si="80"/>
        <v>1133.386238587603</v>
      </c>
      <c r="Z821" s="27">
        <v>-0.1</v>
      </c>
      <c r="AA821" s="22">
        <v>1</v>
      </c>
      <c r="AB821" s="22">
        <v>1.01</v>
      </c>
      <c r="AC821" s="22">
        <v>16</v>
      </c>
    </row>
    <row r="822" spans="1:29" x14ac:dyDescent="0.2">
      <c r="A822" s="25">
        <v>54983.435480726846</v>
      </c>
      <c r="B822" s="26">
        <v>10.62444</v>
      </c>
      <c r="C822" s="26">
        <v>187.81238706736005</v>
      </c>
      <c r="D822" s="26">
        <f>C822/Table1[[#This Row],[Std. Price ($)]]</f>
        <v>17.67739166180618</v>
      </c>
      <c r="E822" s="22">
        <v>74</v>
      </c>
      <c r="F822" s="22">
        <f t="shared" si="81"/>
        <v>59.2</v>
      </c>
      <c r="G822" s="22">
        <f t="shared" si="83"/>
        <v>59.2</v>
      </c>
      <c r="H822" s="22">
        <f t="shared" ref="G822:Q845" si="84">$E822+$Z822*$E822</f>
        <v>59.2</v>
      </c>
      <c r="I822" s="22">
        <f t="shared" si="84"/>
        <v>59.2</v>
      </c>
      <c r="J822" s="22">
        <f t="shared" si="84"/>
        <v>59.2</v>
      </c>
      <c r="K822" s="22">
        <f t="shared" si="84"/>
        <v>59.2</v>
      </c>
      <c r="L822" s="22">
        <f t="shared" si="84"/>
        <v>59.2</v>
      </c>
      <c r="M822" s="22">
        <f t="shared" si="84"/>
        <v>59.2</v>
      </c>
      <c r="N822" s="22">
        <f t="shared" si="84"/>
        <v>59.2</v>
      </c>
      <c r="O822" s="22">
        <f t="shared" si="84"/>
        <v>59.2</v>
      </c>
      <c r="P822" s="22">
        <f t="shared" si="84"/>
        <v>59.2</v>
      </c>
      <c r="Q822" s="22">
        <f t="shared" si="84"/>
        <v>59.2</v>
      </c>
      <c r="R822" s="42">
        <f>SUM(Table1[[#This Row],[Oct]:[September]])</f>
        <v>710.40000000000009</v>
      </c>
      <c r="S822" s="38">
        <f t="shared" si="78"/>
        <v>692.72260833819394</v>
      </c>
      <c r="T822" s="37">
        <f>Table1[[#This Row],[Annual Demand]]/365</f>
        <v>1.9463013698630141</v>
      </c>
      <c r="U822" s="37">
        <f>Table1[[#This Row],[Daily Demand]]*Table1[[#This Row],[Lead Time (days)]]</f>
        <v>11.677808219178084</v>
      </c>
      <c r="V822" s="37">
        <f>T822*AB822*SQRT(Table1[[#This Row],[Lead Time (days)]])</f>
        <v>4.481398527333643</v>
      </c>
      <c r="W822" s="37">
        <f t="shared" si="79"/>
        <v>0.8</v>
      </c>
      <c r="X822" s="37">
        <f>Table1[[#This Row],[Demand during Lead Time]]+NORMSINV(W822)*V822</f>
        <v>15.449448375884469</v>
      </c>
      <c r="Y822" s="43">
        <f t="shared" si="80"/>
        <v>164.14173730268197</v>
      </c>
      <c r="Z822" s="27">
        <v>-0.2</v>
      </c>
      <c r="AA822" s="22">
        <v>1</v>
      </c>
      <c r="AB822" s="22">
        <v>0.94</v>
      </c>
      <c r="AC822" s="22">
        <v>6</v>
      </c>
    </row>
    <row r="823" spans="1:29" x14ac:dyDescent="0.2">
      <c r="A823" s="25">
        <v>59065.738097725072</v>
      </c>
      <c r="B823" s="26">
        <v>8.0922134299999993</v>
      </c>
      <c r="C823" s="26">
        <v>999.60492650102287</v>
      </c>
      <c r="D823" s="26">
        <f>C823/Table1[[#This Row],[Std. Price ($)]]</f>
        <v>123.52676250421425</v>
      </c>
      <c r="E823" s="22">
        <v>74</v>
      </c>
      <c r="F823" s="22">
        <f t="shared" si="81"/>
        <v>133.19999999999999</v>
      </c>
      <c r="G823" s="22">
        <f t="shared" si="84"/>
        <v>133.19999999999999</v>
      </c>
      <c r="H823" s="22">
        <f t="shared" si="84"/>
        <v>133.19999999999999</v>
      </c>
      <c r="I823" s="22">
        <f t="shared" si="84"/>
        <v>133.19999999999999</v>
      </c>
      <c r="J823" s="22">
        <f t="shared" si="84"/>
        <v>133.19999999999999</v>
      </c>
      <c r="K823" s="22">
        <f t="shared" si="84"/>
        <v>133.19999999999999</v>
      </c>
      <c r="L823" s="22">
        <f t="shared" si="84"/>
        <v>133.19999999999999</v>
      </c>
      <c r="M823" s="22">
        <f t="shared" si="84"/>
        <v>133.19999999999999</v>
      </c>
      <c r="N823" s="22">
        <f t="shared" si="84"/>
        <v>133.19999999999999</v>
      </c>
      <c r="O823" s="22">
        <f t="shared" si="84"/>
        <v>133.19999999999999</v>
      </c>
      <c r="P823" s="22">
        <f t="shared" si="84"/>
        <v>133.19999999999999</v>
      </c>
      <c r="Q823" s="22">
        <f t="shared" si="84"/>
        <v>133.19999999999999</v>
      </c>
      <c r="R823" s="42">
        <f>SUM(Table1[[#This Row],[Oct]:[September]])</f>
        <v>1598.4000000000003</v>
      </c>
      <c r="S823" s="38">
        <f t="shared" si="78"/>
        <v>1474.873237495786</v>
      </c>
      <c r="T823" s="37">
        <f>Table1[[#This Row],[Annual Demand]]/365</f>
        <v>4.3791780821917818</v>
      </c>
      <c r="U823" s="37">
        <f>Table1[[#This Row],[Daily Demand]]*Table1[[#This Row],[Lead Time (days)]]</f>
        <v>166.4087671232877</v>
      </c>
      <c r="V823" s="37">
        <f>T823*AB823*SQRT(Table1[[#This Row],[Lead Time (days)]])</f>
        <v>22.675856020740589</v>
      </c>
      <c r="W823" s="37">
        <f t="shared" si="79"/>
        <v>0.8</v>
      </c>
      <c r="X823" s="37">
        <f>Table1[[#This Row],[Demand during Lead Time]]+NORMSINV(W823)*V823</f>
        <v>185.49324903978521</v>
      </c>
      <c r="Y823" s="43">
        <f t="shared" si="80"/>
        <v>1501.0509610540844</v>
      </c>
      <c r="Z823" s="27">
        <v>0.8</v>
      </c>
      <c r="AA823" s="22">
        <v>1</v>
      </c>
      <c r="AB823" s="22">
        <v>0.84</v>
      </c>
      <c r="AC823" s="22">
        <v>38</v>
      </c>
    </row>
    <row r="824" spans="1:29" x14ac:dyDescent="0.2">
      <c r="A824" s="25">
        <v>33231.018258162396</v>
      </c>
      <c r="B824" s="26">
        <v>10.215509999999998</v>
      </c>
      <c r="C824" s="26">
        <v>293.36814663641252</v>
      </c>
      <c r="D824" s="26">
        <f>C824/Table1[[#This Row],[Std. Price ($)]]</f>
        <v>28.717914880061059</v>
      </c>
      <c r="E824" s="22">
        <v>82</v>
      </c>
      <c r="F824" s="22">
        <f t="shared" si="81"/>
        <v>147.60000000000002</v>
      </c>
      <c r="G824" s="22">
        <f t="shared" si="84"/>
        <v>147.60000000000002</v>
      </c>
      <c r="H824" s="22">
        <f t="shared" si="84"/>
        <v>147.60000000000002</v>
      </c>
      <c r="I824" s="22">
        <f t="shared" si="84"/>
        <v>147.60000000000002</v>
      </c>
      <c r="J824" s="22">
        <f t="shared" si="84"/>
        <v>147.60000000000002</v>
      </c>
      <c r="K824" s="22">
        <f t="shared" si="84"/>
        <v>147.60000000000002</v>
      </c>
      <c r="L824" s="22">
        <f t="shared" si="84"/>
        <v>147.60000000000002</v>
      </c>
      <c r="M824" s="22">
        <f t="shared" si="84"/>
        <v>147.60000000000002</v>
      </c>
      <c r="N824" s="22">
        <f t="shared" si="84"/>
        <v>147.60000000000002</v>
      </c>
      <c r="O824" s="22">
        <f t="shared" si="84"/>
        <v>147.60000000000002</v>
      </c>
      <c r="P824" s="22">
        <f t="shared" si="84"/>
        <v>147.60000000000002</v>
      </c>
      <c r="Q824" s="22">
        <f t="shared" si="84"/>
        <v>147.60000000000002</v>
      </c>
      <c r="R824" s="42">
        <f>SUM(Table1[[#This Row],[Oct]:[September]])</f>
        <v>1771.1999999999998</v>
      </c>
      <c r="S824" s="38">
        <f t="shared" si="78"/>
        <v>1742.4820851199388</v>
      </c>
      <c r="T824" s="37">
        <f>Table1[[#This Row],[Annual Demand]]/365</f>
        <v>4.8526027397260272</v>
      </c>
      <c r="U824" s="37">
        <f>Table1[[#This Row],[Daily Demand]]*Table1[[#This Row],[Lead Time (days)]]</f>
        <v>38.820821917808217</v>
      </c>
      <c r="V824" s="37">
        <f>T824*AB824*SQRT(Table1[[#This Row],[Lead Time (days)]])</f>
        <v>14.136990211098537</v>
      </c>
      <c r="W824" s="37">
        <f t="shared" si="79"/>
        <v>0.8</v>
      </c>
      <c r="X824" s="37">
        <f>Table1[[#This Row],[Demand during Lead Time]]+NORMSINV(W824)*V824</f>
        <v>50.718813058281185</v>
      </c>
      <c r="Y824" s="43">
        <f t="shared" si="80"/>
        <v>518.11854198500191</v>
      </c>
      <c r="Z824" s="27">
        <v>0.8</v>
      </c>
      <c r="AA824" s="22">
        <v>0.86</v>
      </c>
      <c r="AB824" s="22">
        <v>1.03</v>
      </c>
      <c r="AC824" s="22">
        <v>8</v>
      </c>
    </row>
    <row r="825" spans="1:29" x14ac:dyDescent="0.2">
      <c r="A825" s="25">
        <v>50420.989556704029</v>
      </c>
      <c r="B825" s="26">
        <v>140.00541053999999</v>
      </c>
      <c r="C825" s="26">
        <v>8086.6069857720886</v>
      </c>
      <c r="D825" s="26">
        <f>C825/Table1[[#This Row],[Std. Price ($)]]</f>
        <v>57.759246264712885</v>
      </c>
      <c r="E825" s="22">
        <v>74</v>
      </c>
      <c r="F825" s="22">
        <f t="shared" si="81"/>
        <v>88.8</v>
      </c>
      <c r="G825" s="22">
        <f t="shared" si="84"/>
        <v>88.8</v>
      </c>
      <c r="H825" s="22">
        <f t="shared" si="84"/>
        <v>88.8</v>
      </c>
      <c r="I825" s="22">
        <f t="shared" si="84"/>
        <v>88.8</v>
      </c>
      <c r="J825" s="22">
        <f t="shared" si="84"/>
        <v>88.8</v>
      </c>
      <c r="K825" s="22">
        <f t="shared" si="84"/>
        <v>88.8</v>
      </c>
      <c r="L825" s="22">
        <f t="shared" si="84"/>
        <v>88.8</v>
      </c>
      <c r="M825" s="22">
        <f t="shared" si="84"/>
        <v>88.8</v>
      </c>
      <c r="N825" s="22">
        <f t="shared" si="84"/>
        <v>88.8</v>
      </c>
      <c r="O825" s="22">
        <f t="shared" si="84"/>
        <v>88.8</v>
      </c>
      <c r="P825" s="22">
        <f t="shared" si="84"/>
        <v>88.8</v>
      </c>
      <c r="Q825" s="22">
        <f t="shared" si="84"/>
        <v>88.8</v>
      </c>
      <c r="R825" s="42">
        <f>SUM(Table1[[#This Row],[Oct]:[September]])</f>
        <v>1065.5999999999997</v>
      </c>
      <c r="S825" s="38">
        <f t="shared" si="78"/>
        <v>1007.8407537352869</v>
      </c>
      <c r="T825" s="37">
        <f>Table1[[#This Row],[Annual Demand]]/365</f>
        <v>2.9194520547945197</v>
      </c>
      <c r="U825" s="37">
        <f>Table1[[#This Row],[Daily Demand]]*Table1[[#This Row],[Lead Time (days)]]</f>
        <v>81.744657534246556</v>
      </c>
      <c r="V825" s="37">
        <f>T825*AB825*SQRT(Table1[[#This Row],[Lead Time (days)]])</f>
        <v>11.122767506250453</v>
      </c>
      <c r="W825" s="37">
        <f t="shared" si="79"/>
        <v>0.8</v>
      </c>
      <c r="X825" s="37">
        <f>Table1[[#This Row],[Demand during Lead Time]]+NORMSINV(W825)*V825</f>
        <v>91.105814843601792</v>
      </c>
      <c r="Y825" s="43">
        <f t="shared" si="80"/>
        <v>12755.307009759694</v>
      </c>
      <c r="Z825" s="27">
        <v>0.2</v>
      </c>
      <c r="AA825" s="22">
        <v>1</v>
      </c>
      <c r="AB825" s="22">
        <v>0.72</v>
      </c>
      <c r="AC825" s="22">
        <v>28</v>
      </c>
    </row>
    <row r="826" spans="1:29" x14ac:dyDescent="0.2">
      <c r="A826" s="25">
        <v>20232.457831936979</v>
      </c>
      <c r="B826" s="26">
        <v>8.5686968599999993</v>
      </c>
      <c r="C826" s="26">
        <v>125.71002013208673</v>
      </c>
      <c r="D826" s="26">
        <f>C826/Table1[[#This Row],[Std. Price ($)]]</f>
        <v>14.67084460869663</v>
      </c>
      <c r="E826" s="22">
        <v>74</v>
      </c>
      <c r="F826" s="22">
        <f t="shared" si="81"/>
        <v>44.4</v>
      </c>
      <c r="G826" s="22">
        <f t="shared" si="84"/>
        <v>44.4</v>
      </c>
      <c r="H826" s="22">
        <f t="shared" si="84"/>
        <v>44.4</v>
      </c>
      <c r="I826" s="22">
        <f t="shared" si="84"/>
        <v>44.4</v>
      </c>
      <c r="J826" s="22">
        <f t="shared" si="84"/>
        <v>44.4</v>
      </c>
      <c r="K826" s="22">
        <f t="shared" si="84"/>
        <v>44.4</v>
      </c>
      <c r="L826" s="22">
        <f t="shared" si="84"/>
        <v>44.4</v>
      </c>
      <c r="M826" s="22">
        <f t="shared" si="84"/>
        <v>44.4</v>
      </c>
      <c r="N826" s="22">
        <f t="shared" si="84"/>
        <v>44.4</v>
      </c>
      <c r="O826" s="22">
        <f t="shared" si="84"/>
        <v>44.4</v>
      </c>
      <c r="P826" s="22">
        <f t="shared" si="84"/>
        <v>44.4</v>
      </c>
      <c r="Q826" s="22">
        <f t="shared" si="84"/>
        <v>44.4</v>
      </c>
      <c r="R826" s="42">
        <f>SUM(Table1[[#This Row],[Oct]:[September]])</f>
        <v>532.79999999999984</v>
      </c>
      <c r="S826" s="38">
        <f t="shared" si="78"/>
        <v>518.12915539130324</v>
      </c>
      <c r="T826" s="37">
        <f>Table1[[#This Row],[Annual Demand]]/365</f>
        <v>1.4597260273972599</v>
      </c>
      <c r="U826" s="37">
        <f>Table1[[#This Row],[Daily Demand]]*Table1[[#This Row],[Lead Time (days)]]</f>
        <v>7.2986301369862989</v>
      </c>
      <c r="V826" s="37">
        <f>T826*AB826*SQRT(Table1[[#This Row],[Lead Time (days)]])</f>
        <v>2.9702824294652546</v>
      </c>
      <c r="W826" s="37">
        <f t="shared" si="79"/>
        <v>0.8</v>
      </c>
      <c r="X826" s="37">
        <f>Table1[[#This Row],[Demand during Lead Time]]+NORMSINV(W826)*V826</f>
        <v>9.7984828993328001</v>
      </c>
      <c r="Y826" s="43">
        <f t="shared" si="80"/>
        <v>83.960229652276652</v>
      </c>
      <c r="Z826" s="27">
        <v>-0.4</v>
      </c>
      <c r="AA826" s="22">
        <v>0.94</v>
      </c>
      <c r="AB826" s="22">
        <v>0.91</v>
      </c>
      <c r="AC826" s="22">
        <v>5</v>
      </c>
    </row>
    <row r="827" spans="1:29" x14ac:dyDescent="0.2">
      <c r="A827" s="25">
        <v>33926.569453399381</v>
      </c>
      <c r="B827" s="26">
        <v>11.870549899999999</v>
      </c>
      <c r="C827" s="26">
        <v>261.67793301315589</v>
      </c>
      <c r="D827" s="26">
        <f>C827/Table1[[#This Row],[Std. Price ($)]]</f>
        <v>22.04429746031866</v>
      </c>
      <c r="E827" s="22">
        <v>90</v>
      </c>
      <c r="F827" s="22">
        <f t="shared" si="81"/>
        <v>225</v>
      </c>
      <c r="G827" s="22">
        <f t="shared" si="84"/>
        <v>225</v>
      </c>
      <c r="H827" s="22">
        <f t="shared" si="84"/>
        <v>225</v>
      </c>
      <c r="I827" s="22">
        <f t="shared" si="84"/>
        <v>225</v>
      </c>
      <c r="J827" s="22">
        <f t="shared" si="84"/>
        <v>225</v>
      </c>
      <c r="K827" s="22">
        <f t="shared" si="84"/>
        <v>225</v>
      </c>
      <c r="L827" s="22">
        <f t="shared" si="84"/>
        <v>225</v>
      </c>
      <c r="M827" s="22">
        <f t="shared" si="84"/>
        <v>225</v>
      </c>
      <c r="N827" s="22">
        <f t="shared" si="84"/>
        <v>225</v>
      </c>
      <c r="O827" s="22">
        <f t="shared" si="84"/>
        <v>225</v>
      </c>
      <c r="P827" s="22">
        <f t="shared" si="84"/>
        <v>225</v>
      </c>
      <c r="Q827" s="22">
        <f t="shared" si="84"/>
        <v>225</v>
      </c>
      <c r="R827" s="42">
        <f>SUM(Table1[[#This Row],[Oct]:[September]])</f>
        <v>2700</v>
      </c>
      <c r="S827" s="38">
        <f t="shared" si="78"/>
        <v>2677.9557025396812</v>
      </c>
      <c r="T827" s="37">
        <f>Table1[[#This Row],[Annual Demand]]/365</f>
        <v>7.397260273972603</v>
      </c>
      <c r="U827" s="37">
        <f>Table1[[#This Row],[Daily Demand]]*Table1[[#This Row],[Lead Time (days)]]</f>
        <v>44.38356164383562</v>
      </c>
      <c r="V827" s="37">
        <f>T827*AB827*SQRT(Table1[[#This Row],[Lead Time (days)]])</f>
        <v>17.394732639161635</v>
      </c>
      <c r="W827" s="37">
        <f t="shared" si="79"/>
        <v>0.8</v>
      </c>
      <c r="X827" s="37">
        <f>Table1[[#This Row],[Demand during Lead Time]]+NORMSINV(W827)*V827</f>
        <v>59.023337985277877</v>
      </c>
      <c r="Y827" s="43">
        <f t="shared" si="80"/>
        <v>700.63947881880642</v>
      </c>
      <c r="Z827" s="27">
        <v>1.5</v>
      </c>
      <c r="AA827" s="22">
        <v>0.82</v>
      </c>
      <c r="AB827" s="22">
        <v>0.96</v>
      </c>
      <c r="AC827" s="22">
        <v>6</v>
      </c>
    </row>
    <row r="828" spans="1:29" x14ac:dyDescent="0.2">
      <c r="A828" s="25">
        <v>76184.569357534012</v>
      </c>
      <c r="B828" s="26">
        <v>12.334119999999999</v>
      </c>
      <c r="C828" s="26">
        <v>99.899490432099071</v>
      </c>
      <c r="D828" s="26">
        <f>C828/Table1[[#This Row],[Std. Price ($)]]</f>
        <v>8.0994420706219081</v>
      </c>
      <c r="E828" s="22">
        <v>34</v>
      </c>
      <c r="F828" s="22">
        <f t="shared" si="81"/>
        <v>40.799999999999997</v>
      </c>
      <c r="G828" s="22">
        <f t="shared" si="84"/>
        <v>40.799999999999997</v>
      </c>
      <c r="H828" s="22">
        <f t="shared" si="84"/>
        <v>40.799999999999997</v>
      </c>
      <c r="I828" s="22">
        <f t="shared" si="84"/>
        <v>40.799999999999997</v>
      </c>
      <c r="J828" s="22">
        <f t="shared" si="84"/>
        <v>40.799999999999997</v>
      </c>
      <c r="K828" s="22">
        <f t="shared" si="84"/>
        <v>40.799999999999997</v>
      </c>
      <c r="L828" s="22">
        <f t="shared" si="84"/>
        <v>40.799999999999997</v>
      </c>
      <c r="M828" s="22">
        <f t="shared" si="84"/>
        <v>40.799999999999997</v>
      </c>
      <c r="N828" s="22">
        <f t="shared" si="84"/>
        <v>40.799999999999997</v>
      </c>
      <c r="O828" s="22">
        <f t="shared" si="84"/>
        <v>40.799999999999997</v>
      </c>
      <c r="P828" s="22">
        <f t="shared" si="84"/>
        <v>40.799999999999997</v>
      </c>
      <c r="Q828" s="22">
        <f t="shared" si="84"/>
        <v>40.799999999999997</v>
      </c>
      <c r="R828" s="42">
        <f>SUM(Table1[[#This Row],[Oct]:[September]])</f>
        <v>489.60000000000008</v>
      </c>
      <c r="S828" s="38">
        <f t="shared" si="78"/>
        <v>481.50055792937815</v>
      </c>
      <c r="T828" s="37">
        <f>Table1[[#This Row],[Annual Demand]]/365</f>
        <v>1.3413698630136988</v>
      </c>
      <c r="U828" s="37">
        <f>Table1[[#This Row],[Daily Demand]]*Table1[[#This Row],[Lead Time (days)]]</f>
        <v>8.0482191780821921</v>
      </c>
      <c r="V828" s="37">
        <f>T828*AB828*SQRT(Table1[[#This Row],[Lead Time (days)]])</f>
        <v>3.1213881346940044</v>
      </c>
      <c r="W828" s="37">
        <f t="shared" si="79"/>
        <v>0.8</v>
      </c>
      <c r="X828" s="37">
        <f>Table1[[#This Row],[Demand during Lead Time]]+NORMSINV(W828)*V828</f>
        <v>10.675245710463219</v>
      </c>
      <c r="Y828" s="43">
        <f t="shared" si="80"/>
        <v>131.6697616223386</v>
      </c>
      <c r="Z828" s="27">
        <v>0.2</v>
      </c>
      <c r="AA828" s="22">
        <v>0.96</v>
      </c>
      <c r="AB828" s="22">
        <v>0.95</v>
      </c>
      <c r="AC828" s="22">
        <v>6</v>
      </c>
    </row>
    <row r="829" spans="1:29" x14ac:dyDescent="0.2">
      <c r="A829" s="25">
        <v>20237.869449138081</v>
      </c>
      <c r="B829" s="26">
        <v>58.91</v>
      </c>
      <c r="C829" s="26">
        <v>1470.3341970899999</v>
      </c>
      <c r="D829" s="26">
        <f>C829/Table1[[#This Row],[Std. Price ($)]]</f>
        <v>24.95899163282974</v>
      </c>
      <c r="E829" s="22">
        <v>58</v>
      </c>
      <c r="F829" s="22">
        <f t="shared" si="81"/>
        <v>104.4</v>
      </c>
      <c r="G829" s="22">
        <f t="shared" si="84"/>
        <v>104.4</v>
      </c>
      <c r="H829" s="22">
        <f t="shared" si="84"/>
        <v>104.4</v>
      </c>
      <c r="I829" s="22">
        <f t="shared" si="84"/>
        <v>104.4</v>
      </c>
      <c r="J829" s="22">
        <f t="shared" si="84"/>
        <v>104.4</v>
      </c>
      <c r="K829" s="22">
        <f t="shared" si="84"/>
        <v>104.4</v>
      </c>
      <c r="L829" s="22">
        <f t="shared" si="84"/>
        <v>104.4</v>
      </c>
      <c r="M829" s="22">
        <f t="shared" si="84"/>
        <v>104.4</v>
      </c>
      <c r="N829" s="22">
        <f t="shared" si="84"/>
        <v>104.4</v>
      </c>
      <c r="O829" s="22">
        <f t="shared" si="84"/>
        <v>104.4</v>
      </c>
      <c r="P829" s="22">
        <f t="shared" si="84"/>
        <v>104.4</v>
      </c>
      <c r="Q829" s="22">
        <f t="shared" si="84"/>
        <v>104.4</v>
      </c>
      <c r="R829" s="42">
        <f>SUM(Table1[[#This Row],[Oct]:[September]])</f>
        <v>1252.8000000000002</v>
      </c>
      <c r="S829" s="38">
        <f t="shared" si="78"/>
        <v>1227.8410083671704</v>
      </c>
      <c r="T829" s="37">
        <f>Table1[[#This Row],[Annual Demand]]/365</f>
        <v>3.432328767123288</v>
      </c>
      <c r="U829" s="37">
        <f>Table1[[#This Row],[Daily Demand]]*Table1[[#This Row],[Lead Time (days)]]</f>
        <v>37.755616438356171</v>
      </c>
      <c r="V829" s="37">
        <f>T829*AB829*SQRT(Table1[[#This Row],[Lead Time (days)]])</f>
        <v>14.002008413560031</v>
      </c>
      <c r="W829" s="37">
        <f t="shared" si="79"/>
        <v>0.8</v>
      </c>
      <c r="X829" s="37">
        <f>Table1[[#This Row],[Demand during Lead Time]]+NORMSINV(W829)*V829</f>
        <v>49.540004031874894</v>
      </c>
      <c r="Y829" s="43">
        <f t="shared" si="80"/>
        <v>2918.4016375177498</v>
      </c>
      <c r="Z829" s="27">
        <v>0.8</v>
      </c>
      <c r="AA829" s="22">
        <v>1</v>
      </c>
      <c r="AB829" s="22">
        <v>1.23</v>
      </c>
      <c r="AC829" s="22">
        <v>11</v>
      </c>
    </row>
    <row r="830" spans="1:29" x14ac:dyDescent="0.2">
      <c r="A830" s="25">
        <v>93398.352809591161</v>
      </c>
      <c r="B830" s="26">
        <v>6.4800999999999993</v>
      </c>
      <c r="C830" s="26">
        <v>123.36504460432124</v>
      </c>
      <c r="D830" s="26">
        <f>C830/Table1[[#This Row],[Std. Price ($)]]</f>
        <v>19.037521736442532</v>
      </c>
      <c r="E830" s="22">
        <v>66</v>
      </c>
      <c r="F830" s="22">
        <f t="shared" si="81"/>
        <v>39.599999999999994</v>
      </c>
      <c r="G830" s="22">
        <f t="shared" si="84"/>
        <v>39.599999999999994</v>
      </c>
      <c r="H830" s="22">
        <f t="shared" si="84"/>
        <v>39.599999999999994</v>
      </c>
      <c r="I830" s="22">
        <f t="shared" si="84"/>
        <v>39.599999999999994</v>
      </c>
      <c r="J830" s="22">
        <f t="shared" si="84"/>
        <v>39.599999999999994</v>
      </c>
      <c r="K830" s="22">
        <f t="shared" si="84"/>
        <v>39.599999999999994</v>
      </c>
      <c r="L830" s="22">
        <f t="shared" si="84"/>
        <v>39.599999999999994</v>
      </c>
      <c r="M830" s="22">
        <f t="shared" si="84"/>
        <v>39.599999999999994</v>
      </c>
      <c r="N830" s="22">
        <f t="shared" si="84"/>
        <v>39.599999999999994</v>
      </c>
      <c r="O830" s="22">
        <f t="shared" si="84"/>
        <v>39.599999999999994</v>
      </c>
      <c r="P830" s="22">
        <f t="shared" si="84"/>
        <v>39.599999999999994</v>
      </c>
      <c r="Q830" s="22">
        <f t="shared" si="84"/>
        <v>39.599999999999994</v>
      </c>
      <c r="R830" s="42">
        <f>SUM(Table1[[#This Row],[Oct]:[September]])</f>
        <v>475.20000000000005</v>
      </c>
      <c r="S830" s="38">
        <f t="shared" si="78"/>
        <v>456.16247826355749</v>
      </c>
      <c r="T830" s="37">
        <f>Table1[[#This Row],[Annual Demand]]/365</f>
        <v>1.3019178082191782</v>
      </c>
      <c r="U830" s="37">
        <f>Table1[[#This Row],[Daily Demand]]*Table1[[#This Row],[Lead Time (days)]]</f>
        <v>20.830684931506852</v>
      </c>
      <c r="V830" s="37">
        <f>T830*AB830*SQRT(Table1[[#This Row],[Lead Time (days)]])</f>
        <v>1.3019178082191782</v>
      </c>
      <c r="W830" s="37">
        <f t="shared" si="79"/>
        <v>0.8</v>
      </c>
      <c r="X830" s="37">
        <f>Table1[[#This Row],[Demand during Lead Time]]+NORMSINV(W830)*V830</f>
        <v>21.926406603270824</v>
      </c>
      <c r="Y830" s="43">
        <f t="shared" si="80"/>
        <v>142.08530742985525</v>
      </c>
      <c r="Z830" s="27">
        <v>-0.4</v>
      </c>
      <c r="AA830" s="22">
        <v>0.82</v>
      </c>
      <c r="AB830" s="22">
        <v>0.25</v>
      </c>
      <c r="AC830" s="22">
        <v>16</v>
      </c>
    </row>
    <row r="831" spans="1:29" x14ac:dyDescent="0.2">
      <c r="A831" s="25">
        <v>63038.376972152175</v>
      </c>
      <c r="B831" s="26">
        <v>11.39945007</v>
      </c>
      <c r="C831" s="26">
        <v>346.65059602998548</v>
      </c>
      <c r="D831" s="26">
        <f>C831/Table1[[#This Row],[Std. Price ($)]]</f>
        <v>30.409413954298365</v>
      </c>
      <c r="E831" s="22">
        <v>114</v>
      </c>
      <c r="F831" s="22">
        <f t="shared" si="81"/>
        <v>250.79999999999998</v>
      </c>
      <c r="G831" s="22">
        <f t="shared" si="84"/>
        <v>250.79999999999998</v>
      </c>
      <c r="H831" s="22">
        <f t="shared" si="84"/>
        <v>250.79999999999998</v>
      </c>
      <c r="I831" s="22">
        <f t="shared" si="84"/>
        <v>250.79999999999998</v>
      </c>
      <c r="J831" s="22">
        <f t="shared" si="84"/>
        <v>250.79999999999998</v>
      </c>
      <c r="K831" s="22">
        <f t="shared" si="84"/>
        <v>250.79999999999998</v>
      </c>
      <c r="L831" s="22">
        <f t="shared" si="84"/>
        <v>250.79999999999998</v>
      </c>
      <c r="M831" s="22">
        <f t="shared" si="84"/>
        <v>250.79999999999998</v>
      </c>
      <c r="N831" s="22">
        <f t="shared" si="84"/>
        <v>250.79999999999998</v>
      </c>
      <c r="O831" s="22">
        <f t="shared" si="84"/>
        <v>250.79999999999998</v>
      </c>
      <c r="P831" s="22">
        <f t="shared" si="84"/>
        <v>250.79999999999998</v>
      </c>
      <c r="Q831" s="22">
        <f t="shared" si="84"/>
        <v>250.79999999999998</v>
      </c>
      <c r="R831" s="42">
        <f>SUM(Table1[[#This Row],[Oct]:[September]])</f>
        <v>3009.6000000000004</v>
      </c>
      <c r="S831" s="38">
        <f t="shared" si="78"/>
        <v>2979.1905860457018</v>
      </c>
      <c r="T831" s="37">
        <f>Table1[[#This Row],[Annual Demand]]/365</f>
        <v>8.2454794520547949</v>
      </c>
      <c r="U831" s="37">
        <f>Table1[[#This Row],[Daily Demand]]*Table1[[#This Row],[Lead Time (days)]]</f>
        <v>41.227397260273975</v>
      </c>
      <c r="V831" s="37">
        <f>T831*AB831*SQRT(Table1[[#This Row],[Lead Time (days)]])</f>
        <v>23.968688330433913</v>
      </c>
      <c r="W831" s="37">
        <f t="shared" si="79"/>
        <v>0.8</v>
      </c>
      <c r="X831" s="37">
        <f>Table1[[#This Row],[Demand during Lead Time]]+NORMSINV(W831)*V831</f>
        <v>61.399954300058489</v>
      </c>
      <c r="Y831" s="43">
        <f t="shared" si="80"/>
        <v>699.92571334379852</v>
      </c>
      <c r="Z831" s="27">
        <v>1.2</v>
      </c>
      <c r="AA831" s="22">
        <v>1</v>
      </c>
      <c r="AB831" s="22">
        <v>1.3</v>
      </c>
      <c r="AC831" s="22">
        <v>5</v>
      </c>
    </row>
    <row r="832" spans="1:29" x14ac:dyDescent="0.2">
      <c r="A832" s="25">
        <v>3131.1174519843112</v>
      </c>
      <c r="B832" s="26">
        <v>9.4439571299999994</v>
      </c>
      <c r="C832" s="26">
        <v>151.12858293823871</v>
      </c>
      <c r="D832" s="26">
        <f>C832/Table1[[#This Row],[Std. Price ($)]]</f>
        <v>16.002675664225375</v>
      </c>
      <c r="E832" s="22">
        <v>66</v>
      </c>
      <c r="F832" s="22">
        <f t="shared" si="81"/>
        <v>118.80000000000001</v>
      </c>
      <c r="G832" s="22">
        <f t="shared" si="84"/>
        <v>118.80000000000001</v>
      </c>
      <c r="H832" s="22">
        <f t="shared" si="84"/>
        <v>118.80000000000001</v>
      </c>
      <c r="I832" s="22">
        <f t="shared" si="84"/>
        <v>118.80000000000001</v>
      </c>
      <c r="J832" s="22">
        <f t="shared" si="84"/>
        <v>118.80000000000001</v>
      </c>
      <c r="K832" s="22">
        <f t="shared" si="84"/>
        <v>118.80000000000001</v>
      </c>
      <c r="L832" s="22">
        <f t="shared" si="84"/>
        <v>118.80000000000001</v>
      </c>
      <c r="M832" s="22">
        <f t="shared" si="84"/>
        <v>118.80000000000001</v>
      </c>
      <c r="N832" s="22">
        <f t="shared" si="84"/>
        <v>118.80000000000001</v>
      </c>
      <c r="O832" s="22">
        <f t="shared" si="84"/>
        <v>118.80000000000001</v>
      </c>
      <c r="P832" s="22">
        <f t="shared" si="84"/>
        <v>118.80000000000001</v>
      </c>
      <c r="Q832" s="22">
        <f t="shared" si="84"/>
        <v>118.80000000000001</v>
      </c>
      <c r="R832" s="42">
        <f>SUM(Table1[[#This Row],[Oct]:[September]])</f>
        <v>1425.5999999999997</v>
      </c>
      <c r="S832" s="38">
        <f t="shared" si="78"/>
        <v>1409.5973243357744</v>
      </c>
      <c r="T832" s="37">
        <f>Table1[[#This Row],[Annual Demand]]/365</f>
        <v>3.9057534246575334</v>
      </c>
      <c r="U832" s="37">
        <f>Table1[[#This Row],[Daily Demand]]*Table1[[#This Row],[Lead Time (days)]]</f>
        <v>19.528767123287668</v>
      </c>
      <c r="V832" s="37">
        <f>T832*AB832*SQRT(Table1[[#This Row],[Lead Time (days)]])</f>
        <v>9.9562243834110067</v>
      </c>
      <c r="W832" s="37">
        <f t="shared" si="79"/>
        <v>0.8</v>
      </c>
      <c r="X832" s="37">
        <f>Table1[[#This Row],[Demand during Lead Time]]+NORMSINV(W832)*V832</f>
        <v>27.908136970582774</v>
      </c>
      <c r="Y832" s="43">
        <f t="shared" si="80"/>
        <v>263.5632491283518</v>
      </c>
      <c r="Z832" s="27">
        <v>0.8</v>
      </c>
      <c r="AA832" s="22">
        <v>0.82</v>
      </c>
      <c r="AB832" s="22">
        <v>1.1399999999999999</v>
      </c>
      <c r="AC832" s="22">
        <v>5</v>
      </c>
    </row>
    <row r="833" spans="1:29" x14ac:dyDescent="0.2">
      <c r="A833" s="25">
        <v>55467.271207786194</v>
      </c>
      <c r="B833" s="26">
        <v>12.05138683</v>
      </c>
      <c r="C833" s="26">
        <v>175.56990063592249</v>
      </c>
      <c r="D833" s="26">
        <f>C833/Table1[[#This Row],[Std. Price ($)]]</f>
        <v>14.568439559077907</v>
      </c>
      <c r="E833" s="22">
        <v>82</v>
      </c>
      <c r="F833" s="22">
        <f t="shared" si="81"/>
        <v>49.199999999999996</v>
      </c>
      <c r="G833" s="22">
        <f t="shared" si="84"/>
        <v>49.199999999999996</v>
      </c>
      <c r="H833" s="22">
        <f t="shared" si="84"/>
        <v>49.199999999999996</v>
      </c>
      <c r="I833" s="22">
        <f t="shared" si="84"/>
        <v>49.199999999999996</v>
      </c>
      <c r="J833" s="22">
        <f t="shared" si="84"/>
        <v>49.199999999999996</v>
      </c>
      <c r="K833" s="22">
        <f t="shared" si="84"/>
        <v>49.199999999999996</v>
      </c>
      <c r="L833" s="22">
        <f t="shared" si="84"/>
        <v>49.199999999999996</v>
      </c>
      <c r="M833" s="22">
        <f t="shared" si="84"/>
        <v>49.199999999999996</v>
      </c>
      <c r="N833" s="22">
        <f t="shared" si="84"/>
        <v>49.199999999999996</v>
      </c>
      <c r="O833" s="22">
        <f t="shared" si="84"/>
        <v>49.199999999999996</v>
      </c>
      <c r="P833" s="22">
        <f t="shared" si="84"/>
        <v>49.199999999999996</v>
      </c>
      <c r="Q833" s="22">
        <f t="shared" si="84"/>
        <v>49.199999999999996</v>
      </c>
      <c r="R833" s="42">
        <f>SUM(Table1[[#This Row],[Oct]:[September]])</f>
        <v>590.4</v>
      </c>
      <c r="S833" s="38">
        <f t="shared" si="78"/>
        <v>575.83156044092209</v>
      </c>
      <c r="T833" s="37">
        <f>Table1[[#This Row],[Annual Demand]]/365</f>
        <v>1.6175342465753424</v>
      </c>
      <c r="U833" s="37">
        <f>Table1[[#This Row],[Daily Demand]]*Table1[[#This Row],[Lead Time (days)]]</f>
        <v>8.087671232876712</v>
      </c>
      <c r="V833" s="37">
        <f>T833*AB833*SQRT(Table1[[#This Row],[Lead Time (days)]])</f>
        <v>3.0382098862721523</v>
      </c>
      <c r="W833" s="37">
        <f t="shared" si="79"/>
        <v>0.8</v>
      </c>
      <c r="X833" s="37">
        <f>Table1[[#This Row],[Demand during Lead Time]]+NORMSINV(W833)*V833</f>
        <v>10.644693185214505</v>
      </c>
      <c r="Y833" s="43">
        <f t="shared" si="80"/>
        <v>128.28331526168483</v>
      </c>
      <c r="Z833" s="27">
        <v>-0.4</v>
      </c>
      <c r="AA833" s="22">
        <v>1</v>
      </c>
      <c r="AB833" s="22">
        <v>0.84</v>
      </c>
      <c r="AC833" s="22">
        <v>5</v>
      </c>
    </row>
    <row r="834" spans="1:29" x14ac:dyDescent="0.2">
      <c r="A834" s="25">
        <v>51310.785534844275</v>
      </c>
      <c r="B834" s="26">
        <v>18.637124499999999</v>
      </c>
      <c r="C834" s="26">
        <v>861.47305262218219</v>
      </c>
      <c r="D834" s="26">
        <f>C834/Table1[[#This Row],[Std. Price ($)]]</f>
        <v>46.223496152648565</v>
      </c>
      <c r="E834" s="22">
        <v>66</v>
      </c>
      <c r="F834" s="22">
        <f t="shared" si="81"/>
        <v>79.2</v>
      </c>
      <c r="G834" s="22">
        <f t="shared" si="84"/>
        <v>79.2</v>
      </c>
      <c r="H834" s="22">
        <f t="shared" si="84"/>
        <v>79.2</v>
      </c>
      <c r="I834" s="22">
        <f t="shared" si="84"/>
        <v>79.2</v>
      </c>
      <c r="J834" s="22">
        <f t="shared" si="84"/>
        <v>79.2</v>
      </c>
      <c r="K834" s="22">
        <f t="shared" si="84"/>
        <v>79.2</v>
      </c>
      <c r="L834" s="22">
        <f t="shared" si="84"/>
        <v>79.2</v>
      </c>
      <c r="M834" s="22">
        <f t="shared" si="84"/>
        <v>79.2</v>
      </c>
      <c r="N834" s="22">
        <f t="shared" si="84"/>
        <v>79.2</v>
      </c>
      <c r="O834" s="22">
        <f t="shared" si="84"/>
        <v>79.2</v>
      </c>
      <c r="P834" s="22">
        <f t="shared" si="84"/>
        <v>79.2</v>
      </c>
      <c r="Q834" s="22">
        <f t="shared" si="84"/>
        <v>79.2</v>
      </c>
      <c r="R834" s="42">
        <f>SUM(Table1[[#This Row],[Oct]:[September]])</f>
        <v>950.4000000000002</v>
      </c>
      <c r="S834" s="38">
        <f t="shared" si="78"/>
        <v>904.17650384735168</v>
      </c>
      <c r="T834" s="37">
        <f>Table1[[#This Row],[Annual Demand]]/365</f>
        <v>2.6038356164383569</v>
      </c>
      <c r="U834" s="37">
        <f>Table1[[#This Row],[Daily Demand]]*Table1[[#This Row],[Lead Time (days)]]</f>
        <v>54.680547945205497</v>
      </c>
      <c r="V834" s="37">
        <f>T834*AB834*SQRT(Table1[[#This Row],[Lead Time (days)]])</f>
        <v>8.1139461904945254</v>
      </c>
      <c r="W834" s="37">
        <f t="shared" si="79"/>
        <v>0.8</v>
      </c>
      <c r="X834" s="37">
        <f>Table1[[#This Row],[Demand during Lead Time]]+NORMSINV(W834)*V834</f>
        <v>61.509417347193754</v>
      </c>
      <c r="Y834" s="43">
        <f t="shared" si="80"/>
        <v>1146.3586690221096</v>
      </c>
      <c r="Z834" s="27">
        <v>0.2</v>
      </c>
      <c r="AA834" s="22">
        <v>1</v>
      </c>
      <c r="AB834" s="22">
        <v>0.68</v>
      </c>
      <c r="AC834" s="22">
        <v>21</v>
      </c>
    </row>
    <row r="835" spans="1:29" x14ac:dyDescent="0.2">
      <c r="A835" s="25">
        <v>11965.103547691835</v>
      </c>
      <c r="B835" s="26">
        <v>8.6531264999999991</v>
      </c>
      <c r="C835" s="26">
        <v>436.64195251843836</v>
      </c>
      <c r="D835" s="26">
        <f>C835/Table1[[#This Row],[Std. Price ($)]]</f>
        <v>50.460599705602178</v>
      </c>
      <c r="E835" s="22">
        <v>98</v>
      </c>
      <c r="F835" s="22">
        <f t="shared" si="81"/>
        <v>176.4</v>
      </c>
      <c r="G835" s="22">
        <f t="shared" si="84"/>
        <v>176.4</v>
      </c>
      <c r="H835" s="22">
        <f t="shared" si="84"/>
        <v>176.4</v>
      </c>
      <c r="I835" s="22">
        <f t="shared" si="84"/>
        <v>176.4</v>
      </c>
      <c r="J835" s="22">
        <f t="shared" si="84"/>
        <v>176.4</v>
      </c>
      <c r="K835" s="22">
        <f t="shared" si="84"/>
        <v>176.4</v>
      </c>
      <c r="L835" s="22">
        <f t="shared" si="84"/>
        <v>176.4</v>
      </c>
      <c r="M835" s="22">
        <f t="shared" si="84"/>
        <v>176.4</v>
      </c>
      <c r="N835" s="22">
        <f t="shared" si="84"/>
        <v>176.4</v>
      </c>
      <c r="O835" s="22">
        <f t="shared" si="84"/>
        <v>176.4</v>
      </c>
      <c r="P835" s="22">
        <f t="shared" si="84"/>
        <v>176.4</v>
      </c>
      <c r="Q835" s="22">
        <f t="shared" si="84"/>
        <v>176.4</v>
      </c>
      <c r="R835" s="42">
        <f>SUM(Table1[[#This Row],[Oct]:[September]])</f>
        <v>2116.8000000000006</v>
      </c>
      <c r="S835" s="38">
        <f t="shared" ref="S835:S898" si="85">R835-D835</f>
        <v>2066.3394002943983</v>
      </c>
      <c r="T835" s="37">
        <f>Table1[[#This Row],[Annual Demand]]/365</f>
        <v>5.7994520547945223</v>
      </c>
      <c r="U835" s="37">
        <f>Table1[[#This Row],[Daily Demand]]*Table1[[#This Row],[Lead Time (days)]]</f>
        <v>63.793972602739743</v>
      </c>
      <c r="V835" s="37">
        <f>T835*AB835*SQRT(Table1[[#This Row],[Lead Time (days)]])</f>
        <v>21.158067100949985</v>
      </c>
      <c r="W835" s="37">
        <f t="shared" ref="W835:W898" si="86">IF(AB835&gt;1.5,0.95,0.8)</f>
        <v>0.8</v>
      </c>
      <c r="X835" s="37">
        <f>Table1[[#This Row],[Demand during Lead Time]]+NORMSINV(W835)*V835</f>
        <v>81.60105113625977</v>
      </c>
      <c r="Y835" s="43">
        <f t="shared" ref="Y835:Y898" si="87">IF(S835&gt;0,X835*B835,0)</f>
        <v>706.10421801502446</v>
      </c>
      <c r="Z835" s="27">
        <v>0.8</v>
      </c>
      <c r="AA835" s="22">
        <v>1</v>
      </c>
      <c r="AB835" s="22">
        <v>1.1000000000000001</v>
      </c>
      <c r="AC835" s="22">
        <v>11</v>
      </c>
    </row>
    <row r="836" spans="1:29" x14ac:dyDescent="0.2">
      <c r="A836" s="25">
        <v>96062.587783050942</v>
      </c>
      <c r="B836" s="26">
        <v>12.512999999999998</v>
      </c>
      <c r="C836" s="26">
        <v>1149.0494003999997</v>
      </c>
      <c r="D836" s="26">
        <f>C836/Table1[[#This Row],[Std. Price ($)]]</f>
        <v>91.828450443538713</v>
      </c>
      <c r="E836" s="22">
        <v>90</v>
      </c>
      <c r="F836" s="22">
        <f t="shared" ref="F836:F899" si="88">$E836+$Z836*$E836</f>
        <v>162</v>
      </c>
      <c r="G836" s="22">
        <f t="shared" si="84"/>
        <v>162</v>
      </c>
      <c r="H836" s="22">
        <f t="shared" si="84"/>
        <v>162</v>
      </c>
      <c r="I836" s="22">
        <f t="shared" si="84"/>
        <v>162</v>
      </c>
      <c r="J836" s="22">
        <f t="shared" si="84"/>
        <v>162</v>
      </c>
      <c r="K836" s="22">
        <f t="shared" si="84"/>
        <v>162</v>
      </c>
      <c r="L836" s="22">
        <f t="shared" si="84"/>
        <v>162</v>
      </c>
      <c r="M836" s="22">
        <f t="shared" si="84"/>
        <v>162</v>
      </c>
      <c r="N836" s="22">
        <f t="shared" si="84"/>
        <v>162</v>
      </c>
      <c r="O836" s="22">
        <f t="shared" si="84"/>
        <v>162</v>
      </c>
      <c r="P836" s="22">
        <f t="shared" si="84"/>
        <v>162</v>
      </c>
      <c r="Q836" s="22">
        <f t="shared" si="84"/>
        <v>162</v>
      </c>
      <c r="R836" s="42">
        <f>SUM(Table1[[#This Row],[Oct]:[September]])</f>
        <v>1944</v>
      </c>
      <c r="S836" s="38">
        <f t="shared" si="85"/>
        <v>1852.1715495564613</v>
      </c>
      <c r="T836" s="37">
        <f>Table1[[#This Row],[Annual Demand]]/365</f>
        <v>5.3260273972602743</v>
      </c>
      <c r="U836" s="37">
        <f>Table1[[#This Row],[Daily Demand]]*Table1[[#This Row],[Lead Time (days)]]</f>
        <v>85.216438356164389</v>
      </c>
      <c r="V836" s="37">
        <f>T836*AB836*SQRT(Table1[[#This Row],[Lead Time (days)]])</f>
        <v>41.543013698630141</v>
      </c>
      <c r="W836" s="37">
        <f t="shared" si="86"/>
        <v>0.95</v>
      </c>
      <c r="X836" s="37">
        <f>Table1[[#This Row],[Demand during Lead Time]]+NORMSINV(W836)*V836</f>
        <v>153.54861511285083</v>
      </c>
      <c r="Y836" s="43">
        <f t="shared" si="87"/>
        <v>1921.3538209071021</v>
      </c>
      <c r="Z836" s="27">
        <v>0.8</v>
      </c>
      <c r="AA836" s="22">
        <v>1</v>
      </c>
      <c r="AB836" s="22">
        <v>1.95</v>
      </c>
      <c r="AC836" s="22">
        <v>16</v>
      </c>
    </row>
    <row r="837" spans="1:29" x14ac:dyDescent="0.2">
      <c r="A837" s="25">
        <v>31835.026095180929</v>
      </c>
      <c r="B837" s="26">
        <v>7.5249999999999995</v>
      </c>
      <c r="C837" s="26">
        <v>844.20343831965306</v>
      </c>
      <c r="D837" s="26">
        <f>C837/Table1[[#This Row],[Std. Price ($)]]</f>
        <v>112.18650343118314</v>
      </c>
      <c r="E837" s="22">
        <v>130</v>
      </c>
      <c r="F837" s="22">
        <f t="shared" si="88"/>
        <v>234</v>
      </c>
      <c r="G837" s="22">
        <f t="shared" si="84"/>
        <v>234</v>
      </c>
      <c r="H837" s="22">
        <f t="shared" si="84"/>
        <v>234</v>
      </c>
      <c r="I837" s="22">
        <f t="shared" si="84"/>
        <v>234</v>
      </c>
      <c r="J837" s="22">
        <f t="shared" si="84"/>
        <v>234</v>
      </c>
      <c r="K837" s="22">
        <f t="shared" si="84"/>
        <v>234</v>
      </c>
      <c r="L837" s="22">
        <f t="shared" si="84"/>
        <v>234</v>
      </c>
      <c r="M837" s="22">
        <f t="shared" si="84"/>
        <v>234</v>
      </c>
      <c r="N837" s="22">
        <f t="shared" si="84"/>
        <v>234</v>
      </c>
      <c r="O837" s="22">
        <f t="shared" si="84"/>
        <v>234</v>
      </c>
      <c r="P837" s="22">
        <f t="shared" si="84"/>
        <v>234</v>
      </c>
      <c r="Q837" s="22">
        <f t="shared" si="84"/>
        <v>234</v>
      </c>
      <c r="R837" s="42">
        <f>SUM(Table1[[#This Row],[Oct]:[September]])</f>
        <v>2808</v>
      </c>
      <c r="S837" s="38">
        <f t="shared" si="85"/>
        <v>2695.8134965688168</v>
      </c>
      <c r="T837" s="37">
        <f>Table1[[#This Row],[Annual Demand]]/365</f>
        <v>7.6931506849315072</v>
      </c>
      <c r="U837" s="37">
        <f>Table1[[#This Row],[Daily Demand]]*Table1[[#This Row],[Lead Time (days)]]</f>
        <v>123.09041095890412</v>
      </c>
      <c r="V837" s="37">
        <f>T837*AB837*SQRT(Table1[[#This Row],[Lead Time (days)]])</f>
        <v>32.311232876712332</v>
      </c>
      <c r="W837" s="37">
        <f t="shared" si="86"/>
        <v>0.8</v>
      </c>
      <c r="X837" s="37">
        <f>Table1[[#This Row],[Demand during Lead Time]]+NORMSINV(W837)*V837</f>
        <v>150.28423063086447</v>
      </c>
      <c r="Y837" s="43">
        <f t="shared" si="87"/>
        <v>1130.8888354972551</v>
      </c>
      <c r="Z837" s="27">
        <v>0.8</v>
      </c>
      <c r="AA837" s="22">
        <v>0.95</v>
      </c>
      <c r="AB837" s="22">
        <v>1.05</v>
      </c>
      <c r="AC837" s="22">
        <v>16</v>
      </c>
    </row>
    <row r="838" spans="1:29" x14ac:dyDescent="0.2">
      <c r="A838" s="25">
        <v>27385.064813142581</v>
      </c>
      <c r="B838" s="26">
        <v>122.39473043999999</v>
      </c>
      <c r="C838" s="26">
        <v>10244.129622822455</v>
      </c>
      <c r="D838" s="26">
        <f>C838/Table1[[#This Row],[Std. Price ($)]]</f>
        <v>83.697472807820787</v>
      </c>
      <c r="E838" s="22">
        <v>98</v>
      </c>
      <c r="F838" s="22">
        <f t="shared" si="88"/>
        <v>117.6</v>
      </c>
      <c r="G838" s="22">
        <f t="shared" si="84"/>
        <v>117.6</v>
      </c>
      <c r="H838" s="22">
        <f t="shared" si="84"/>
        <v>117.6</v>
      </c>
      <c r="I838" s="22">
        <f t="shared" si="84"/>
        <v>117.6</v>
      </c>
      <c r="J838" s="22">
        <f t="shared" si="84"/>
        <v>117.6</v>
      </c>
      <c r="K838" s="22">
        <f t="shared" si="84"/>
        <v>117.6</v>
      </c>
      <c r="L838" s="22">
        <f t="shared" si="84"/>
        <v>117.6</v>
      </c>
      <c r="M838" s="22">
        <f t="shared" si="84"/>
        <v>117.6</v>
      </c>
      <c r="N838" s="22">
        <f t="shared" si="84"/>
        <v>117.6</v>
      </c>
      <c r="O838" s="22">
        <f t="shared" si="84"/>
        <v>117.6</v>
      </c>
      <c r="P838" s="22">
        <f t="shared" si="84"/>
        <v>117.6</v>
      </c>
      <c r="Q838" s="22">
        <f t="shared" si="84"/>
        <v>117.6</v>
      </c>
      <c r="R838" s="42">
        <f>SUM(Table1[[#This Row],[Oct]:[September]])</f>
        <v>1411.1999999999998</v>
      </c>
      <c r="S838" s="38">
        <f t="shared" si="85"/>
        <v>1327.5025271921791</v>
      </c>
      <c r="T838" s="37">
        <f>Table1[[#This Row],[Annual Demand]]/365</f>
        <v>3.8663013698630131</v>
      </c>
      <c r="U838" s="37">
        <f>Table1[[#This Row],[Daily Demand]]*Table1[[#This Row],[Lead Time (days)]]</f>
        <v>112.12273972602738</v>
      </c>
      <c r="V838" s="37">
        <f>T838*AB838*SQRT(Table1[[#This Row],[Lead Time (days)]])</f>
        <v>15.823709253779288</v>
      </c>
      <c r="W838" s="37">
        <f t="shared" si="86"/>
        <v>0.8</v>
      </c>
      <c r="X838" s="37">
        <f>Table1[[#This Row],[Demand during Lead Time]]+NORMSINV(W838)*V838</f>
        <v>125.44030942789225</v>
      </c>
      <c r="Y838" s="43">
        <f t="shared" si="87"/>
        <v>15353.232858737061</v>
      </c>
      <c r="Z838" s="27">
        <v>0.2</v>
      </c>
      <c r="AA838" s="22">
        <v>1</v>
      </c>
      <c r="AB838" s="22">
        <v>0.76</v>
      </c>
      <c r="AC838" s="22">
        <v>29</v>
      </c>
    </row>
    <row r="839" spans="1:29" x14ac:dyDescent="0.2">
      <c r="A839" s="25">
        <v>73865.197292395227</v>
      </c>
      <c r="B839" s="26">
        <v>10.319999999999999</v>
      </c>
      <c r="C839" s="26">
        <v>774.74417648912731</v>
      </c>
      <c r="D839" s="26">
        <f>C839/Table1[[#This Row],[Std. Price ($)]]</f>
        <v>75.072110124915454</v>
      </c>
      <c r="E839" s="22">
        <v>66</v>
      </c>
      <c r="F839" s="22">
        <f t="shared" si="88"/>
        <v>39.599999999999994</v>
      </c>
      <c r="G839" s="22">
        <f t="shared" si="84"/>
        <v>39.599999999999994</v>
      </c>
      <c r="H839" s="22">
        <f t="shared" si="84"/>
        <v>39.599999999999994</v>
      </c>
      <c r="I839" s="22">
        <f t="shared" si="84"/>
        <v>39.599999999999994</v>
      </c>
      <c r="J839" s="22">
        <f t="shared" si="84"/>
        <v>39.599999999999994</v>
      </c>
      <c r="K839" s="22">
        <f t="shared" si="84"/>
        <v>39.599999999999994</v>
      </c>
      <c r="L839" s="22">
        <f t="shared" si="84"/>
        <v>39.599999999999994</v>
      </c>
      <c r="M839" s="22">
        <f t="shared" si="84"/>
        <v>39.599999999999994</v>
      </c>
      <c r="N839" s="22">
        <f t="shared" si="84"/>
        <v>39.599999999999994</v>
      </c>
      <c r="O839" s="22">
        <f t="shared" si="84"/>
        <v>39.599999999999994</v>
      </c>
      <c r="P839" s="22">
        <f t="shared" si="84"/>
        <v>39.599999999999994</v>
      </c>
      <c r="Q839" s="22">
        <f t="shared" si="84"/>
        <v>39.599999999999994</v>
      </c>
      <c r="R839" s="42">
        <f>SUM(Table1[[#This Row],[Oct]:[September]])</f>
        <v>475.20000000000005</v>
      </c>
      <c r="S839" s="38">
        <f t="shared" si="85"/>
        <v>400.12788987508458</v>
      </c>
      <c r="T839" s="37">
        <f>Table1[[#This Row],[Annual Demand]]/365</f>
        <v>1.3019178082191782</v>
      </c>
      <c r="U839" s="37">
        <f>Table1[[#This Row],[Daily Demand]]*Table1[[#This Row],[Lead Time (days)]]</f>
        <v>19.528767123287672</v>
      </c>
      <c r="V839" s="37">
        <f>T839*AB839*SQRT(Table1[[#This Row],[Lead Time (days)]])</f>
        <v>7.9164204033010712</v>
      </c>
      <c r="W839" s="37">
        <f t="shared" si="86"/>
        <v>0.95</v>
      </c>
      <c r="X839" s="37">
        <f>Table1[[#This Row],[Demand during Lead Time]]+NORMSINV(W839)*V839</f>
        <v>32.550119936130073</v>
      </c>
      <c r="Y839" s="43">
        <f t="shared" si="87"/>
        <v>335.91723774086233</v>
      </c>
      <c r="Z839" s="27">
        <v>-0.4</v>
      </c>
      <c r="AA839" s="22">
        <v>0.91</v>
      </c>
      <c r="AB839" s="22">
        <v>1.57</v>
      </c>
      <c r="AC839" s="22">
        <v>15</v>
      </c>
    </row>
    <row r="840" spans="1:29" x14ac:dyDescent="0.2">
      <c r="A840" s="25">
        <v>78037.706349518805</v>
      </c>
      <c r="B840" s="26">
        <v>93.616795969999998</v>
      </c>
      <c r="C840" s="26">
        <v>3354.3372944011553</v>
      </c>
      <c r="D840" s="26">
        <f>C840/Table1[[#This Row],[Std. Price ($)]]</f>
        <v>35.830507331997033</v>
      </c>
      <c r="E840" s="22">
        <v>34</v>
      </c>
      <c r="F840" s="22">
        <f t="shared" si="88"/>
        <v>30.6</v>
      </c>
      <c r="G840" s="22">
        <f t="shared" si="84"/>
        <v>30.6</v>
      </c>
      <c r="H840" s="22">
        <f t="shared" si="84"/>
        <v>30.6</v>
      </c>
      <c r="I840" s="22">
        <f t="shared" si="84"/>
        <v>30.6</v>
      </c>
      <c r="J840" s="22">
        <f t="shared" si="84"/>
        <v>30.6</v>
      </c>
      <c r="K840" s="22">
        <f t="shared" si="84"/>
        <v>30.6</v>
      </c>
      <c r="L840" s="22">
        <f t="shared" si="84"/>
        <v>30.6</v>
      </c>
      <c r="M840" s="22">
        <f t="shared" si="84"/>
        <v>30.6</v>
      </c>
      <c r="N840" s="22">
        <f t="shared" si="84"/>
        <v>30.6</v>
      </c>
      <c r="O840" s="22">
        <f t="shared" si="84"/>
        <v>30.6</v>
      </c>
      <c r="P840" s="22">
        <f t="shared" si="84"/>
        <v>30.6</v>
      </c>
      <c r="Q840" s="22">
        <f t="shared" si="84"/>
        <v>30.6</v>
      </c>
      <c r="R840" s="42">
        <f>SUM(Table1[[#This Row],[Oct]:[September]])</f>
        <v>367.20000000000005</v>
      </c>
      <c r="S840" s="38">
        <f t="shared" si="85"/>
        <v>331.36949266800303</v>
      </c>
      <c r="T840" s="37">
        <f>Table1[[#This Row],[Annual Demand]]/365</f>
        <v>1.006027397260274</v>
      </c>
      <c r="U840" s="37">
        <f>Table1[[#This Row],[Daily Demand]]*Table1[[#This Row],[Lead Time (days)]]</f>
        <v>33.198904109589044</v>
      </c>
      <c r="V840" s="37">
        <f>T840*AB840*SQRT(Table1[[#This Row],[Lead Time (days)]])</f>
        <v>4.7389336743101005</v>
      </c>
      <c r="W840" s="37">
        <f t="shared" si="86"/>
        <v>0.8</v>
      </c>
      <c r="X840" s="37">
        <f>Table1[[#This Row],[Demand during Lead Time]]+NORMSINV(W840)*V840</f>
        <v>37.187291314382136</v>
      </c>
      <c r="Y840" s="43">
        <f t="shared" si="87"/>
        <v>3481.3550636554655</v>
      </c>
      <c r="Z840" s="27">
        <v>-0.1</v>
      </c>
      <c r="AA840" s="22">
        <v>0.94</v>
      </c>
      <c r="AB840" s="22">
        <v>0.82</v>
      </c>
      <c r="AC840" s="22">
        <v>33</v>
      </c>
    </row>
    <row r="841" spans="1:29" x14ac:dyDescent="0.2">
      <c r="A841" s="25">
        <v>12439.485010309614</v>
      </c>
      <c r="B841" s="26">
        <v>14.146999999999998</v>
      </c>
      <c r="C841" s="26">
        <v>1016.2407391331626</v>
      </c>
      <c r="D841" s="26">
        <f>C841/Table1[[#This Row],[Std. Price ($)]]</f>
        <v>71.834363408013203</v>
      </c>
      <c r="E841" s="22">
        <v>50</v>
      </c>
      <c r="F841" s="22">
        <f t="shared" si="88"/>
        <v>30</v>
      </c>
      <c r="G841" s="22">
        <f t="shared" si="84"/>
        <v>30</v>
      </c>
      <c r="H841" s="22">
        <f t="shared" si="84"/>
        <v>30</v>
      </c>
      <c r="I841" s="22">
        <f t="shared" si="84"/>
        <v>30</v>
      </c>
      <c r="J841" s="22">
        <f t="shared" si="84"/>
        <v>30</v>
      </c>
      <c r="K841" s="22">
        <f t="shared" si="84"/>
        <v>30</v>
      </c>
      <c r="L841" s="22">
        <f t="shared" si="84"/>
        <v>30</v>
      </c>
      <c r="M841" s="22">
        <f t="shared" si="84"/>
        <v>30</v>
      </c>
      <c r="N841" s="22">
        <f t="shared" si="84"/>
        <v>30</v>
      </c>
      <c r="O841" s="22">
        <f t="shared" si="84"/>
        <v>30</v>
      </c>
      <c r="P841" s="22">
        <f t="shared" si="84"/>
        <v>30</v>
      </c>
      <c r="Q841" s="22">
        <f t="shared" si="84"/>
        <v>30</v>
      </c>
      <c r="R841" s="42">
        <f>SUM(Table1[[#This Row],[Oct]:[September]])</f>
        <v>360</v>
      </c>
      <c r="S841" s="38">
        <f t="shared" si="85"/>
        <v>288.16563659198681</v>
      </c>
      <c r="T841" s="37">
        <f>Table1[[#This Row],[Annual Demand]]/365</f>
        <v>0.98630136986301364</v>
      </c>
      <c r="U841" s="37">
        <f>Table1[[#This Row],[Daily Demand]]*Table1[[#This Row],[Lead Time (days)]]</f>
        <v>15.780821917808218</v>
      </c>
      <c r="V841" s="37">
        <f>T841*AB841*SQRT(Table1[[#This Row],[Lead Time (days)]])</f>
        <v>7.4958904109589035</v>
      </c>
      <c r="W841" s="37">
        <f t="shared" si="86"/>
        <v>0.95</v>
      </c>
      <c r="X841" s="37">
        <f>Table1[[#This Row],[Demand during Lead Time]]+NORMSINV(W841)*V841</f>
        <v>28.110464447504725</v>
      </c>
      <c r="Y841" s="43">
        <f t="shared" si="87"/>
        <v>397.6787405388493</v>
      </c>
      <c r="Z841" s="27">
        <v>-0.4</v>
      </c>
      <c r="AA841" s="22">
        <v>0.82</v>
      </c>
      <c r="AB841" s="22">
        <v>1.9</v>
      </c>
      <c r="AC841" s="22">
        <v>16</v>
      </c>
    </row>
    <row r="842" spans="1:29" x14ac:dyDescent="0.2">
      <c r="A842" s="25">
        <v>59135.7728746746</v>
      </c>
      <c r="B842" s="26">
        <v>22.982209999999998</v>
      </c>
      <c r="C842" s="26">
        <v>1060.302096329126</v>
      </c>
      <c r="D842" s="26">
        <f>C842/Table1[[#This Row],[Std. Price ($)]]</f>
        <v>46.13577616465632</v>
      </c>
      <c r="E842" s="22">
        <v>42</v>
      </c>
      <c r="F842" s="22">
        <f t="shared" si="88"/>
        <v>16.8</v>
      </c>
      <c r="G842" s="22">
        <f t="shared" si="84"/>
        <v>16.8</v>
      </c>
      <c r="H842" s="22">
        <f t="shared" si="84"/>
        <v>16.8</v>
      </c>
      <c r="I842" s="22">
        <f t="shared" si="84"/>
        <v>16.8</v>
      </c>
      <c r="J842" s="22">
        <f t="shared" si="84"/>
        <v>16.8</v>
      </c>
      <c r="K842" s="22">
        <f t="shared" si="84"/>
        <v>16.8</v>
      </c>
      <c r="L842" s="22">
        <f t="shared" si="84"/>
        <v>16.8</v>
      </c>
      <c r="M842" s="22">
        <f t="shared" si="84"/>
        <v>16.8</v>
      </c>
      <c r="N842" s="22">
        <f t="shared" si="84"/>
        <v>16.8</v>
      </c>
      <c r="O842" s="22">
        <f t="shared" si="84"/>
        <v>16.8</v>
      </c>
      <c r="P842" s="22">
        <f t="shared" si="84"/>
        <v>16.8</v>
      </c>
      <c r="Q842" s="22">
        <f t="shared" si="84"/>
        <v>16.8</v>
      </c>
      <c r="R842" s="42">
        <f>SUM(Table1[[#This Row],[Oct]:[September]])</f>
        <v>201.60000000000005</v>
      </c>
      <c r="S842" s="38">
        <f t="shared" si="85"/>
        <v>155.46422383534372</v>
      </c>
      <c r="T842" s="37">
        <f>Table1[[#This Row],[Annual Demand]]/365</f>
        <v>0.55232876712328782</v>
      </c>
      <c r="U842" s="37">
        <f>Table1[[#This Row],[Daily Demand]]*Table1[[#This Row],[Lead Time (days)]]</f>
        <v>8.8372602739726052</v>
      </c>
      <c r="V842" s="37">
        <f>T842*AB842*SQRT(Table1[[#This Row],[Lead Time (days)]])</f>
        <v>3.2476931506849325</v>
      </c>
      <c r="W842" s="37">
        <f t="shared" si="86"/>
        <v>0.8</v>
      </c>
      <c r="X842" s="37">
        <f>Table1[[#This Row],[Demand during Lead Time]]+NORMSINV(W842)*V842</f>
        <v>11.570587789718363</v>
      </c>
      <c r="Y842" s="43">
        <f t="shared" si="87"/>
        <v>265.91767840674322</v>
      </c>
      <c r="Z842" s="27">
        <v>-0.6</v>
      </c>
      <c r="AA842" s="22">
        <v>0.97</v>
      </c>
      <c r="AB842" s="22">
        <v>1.47</v>
      </c>
      <c r="AC842" s="22">
        <v>16</v>
      </c>
    </row>
    <row r="843" spans="1:29" x14ac:dyDescent="0.2">
      <c r="A843" s="25">
        <v>19294.755738980439</v>
      </c>
      <c r="B843" s="26">
        <v>11.781999999999998</v>
      </c>
      <c r="C843" s="26">
        <v>123.20382003095335</v>
      </c>
      <c r="D843" s="26">
        <f>C843/Table1[[#This Row],[Std. Price ($)]]</f>
        <v>10.456952981747866</v>
      </c>
      <c r="E843" s="22">
        <v>50</v>
      </c>
      <c r="F843" s="22">
        <f t="shared" si="88"/>
        <v>125</v>
      </c>
      <c r="G843" s="22">
        <f t="shared" si="84"/>
        <v>125</v>
      </c>
      <c r="H843" s="22">
        <f t="shared" si="84"/>
        <v>125</v>
      </c>
      <c r="I843" s="22">
        <f t="shared" si="84"/>
        <v>125</v>
      </c>
      <c r="J843" s="22">
        <f t="shared" si="84"/>
        <v>125</v>
      </c>
      <c r="K843" s="22">
        <f t="shared" si="84"/>
        <v>125</v>
      </c>
      <c r="L843" s="22">
        <f t="shared" si="84"/>
        <v>125</v>
      </c>
      <c r="M843" s="22">
        <f t="shared" si="84"/>
        <v>125</v>
      </c>
      <c r="N843" s="22">
        <f t="shared" si="84"/>
        <v>125</v>
      </c>
      <c r="O843" s="22">
        <f t="shared" si="84"/>
        <v>125</v>
      </c>
      <c r="P843" s="22">
        <f t="shared" si="84"/>
        <v>125</v>
      </c>
      <c r="Q843" s="22">
        <f t="shared" si="84"/>
        <v>125</v>
      </c>
      <c r="R843" s="42">
        <f>SUM(Table1[[#This Row],[Oct]:[September]])</f>
        <v>1500</v>
      </c>
      <c r="S843" s="38">
        <f t="shared" si="85"/>
        <v>1489.5430470182521</v>
      </c>
      <c r="T843" s="37">
        <f>Table1[[#This Row],[Annual Demand]]/365</f>
        <v>4.1095890410958908</v>
      </c>
      <c r="U843" s="37">
        <f>Table1[[#This Row],[Daily Demand]]*Table1[[#This Row],[Lead Time (days)]]</f>
        <v>65.753424657534254</v>
      </c>
      <c r="V843" s="37">
        <f>T843*AB843*SQRT(Table1[[#This Row],[Lead Time (days)]])</f>
        <v>4.1095890410958908</v>
      </c>
      <c r="W843" s="37">
        <f t="shared" si="86"/>
        <v>0.8</v>
      </c>
      <c r="X843" s="37">
        <f>Table1[[#This Row],[Demand during Lead Time]]+NORMSINV(W843)*V843</f>
        <v>69.212142055779111</v>
      </c>
      <c r="Y843" s="43">
        <f t="shared" si="87"/>
        <v>815.45745770118936</v>
      </c>
      <c r="Z843" s="27">
        <v>1.5</v>
      </c>
      <c r="AA843" s="22">
        <v>0.97</v>
      </c>
      <c r="AB843" s="22">
        <v>0.25</v>
      </c>
      <c r="AC843" s="22">
        <v>16</v>
      </c>
    </row>
    <row r="844" spans="1:29" x14ac:dyDescent="0.2">
      <c r="A844" s="25">
        <v>31773.454259645718</v>
      </c>
      <c r="B844" s="26">
        <v>12.125999999999999</v>
      </c>
      <c r="C844" s="26">
        <v>2817.9457525120001</v>
      </c>
      <c r="D844" s="26">
        <f>C844/Table1[[#This Row],[Std. Price ($)]]</f>
        <v>232.3887310334818</v>
      </c>
      <c r="E844" s="22">
        <v>138</v>
      </c>
      <c r="F844" s="22">
        <f t="shared" si="88"/>
        <v>165.6</v>
      </c>
      <c r="G844" s="22">
        <f t="shared" si="84"/>
        <v>165.6</v>
      </c>
      <c r="H844" s="22">
        <f t="shared" si="84"/>
        <v>165.6</v>
      </c>
      <c r="I844" s="22">
        <f t="shared" si="84"/>
        <v>165.6</v>
      </c>
      <c r="J844" s="22">
        <f t="shared" si="84"/>
        <v>165.6</v>
      </c>
      <c r="K844" s="22">
        <f t="shared" si="84"/>
        <v>165.6</v>
      </c>
      <c r="L844" s="22">
        <f t="shared" si="84"/>
        <v>165.6</v>
      </c>
      <c r="M844" s="22">
        <f t="shared" si="84"/>
        <v>165.6</v>
      </c>
      <c r="N844" s="22">
        <f t="shared" si="84"/>
        <v>165.6</v>
      </c>
      <c r="O844" s="22">
        <f t="shared" si="84"/>
        <v>165.6</v>
      </c>
      <c r="P844" s="22">
        <f t="shared" si="84"/>
        <v>165.6</v>
      </c>
      <c r="Q844" s="22">
        <f t="shared" si="84"/>
        <v>165.6</v>
      </c>
      <c r="R844" s="42">
        <f>SUM(Table1[[#This Row],[Oct]:[September]])</f>
        <v>1987.1999999999996</v>
      </c>
      <c r="S844" s="38">
        <f t="shared" si="85"/>
        <v>1754.8112689665177</v>
      </c>
      <c r="T844" s="37">
        <f>Table1[[#This Row],[Annual Demand]]/365</f>
        <v>5.4443835616438347</v>
      </c>
      <c r="U844" s="37">
        <f>Table1[[#This Row],[Daily Demand]]*Table1[[#This Row],[Lead Time (days)]]</f>
        <v>87.110136986301356</v>
      </c>
      <c r="V844" s="37">
        <f>T844*AB844*SQRT(Table1[[#This Row],[Lead Time (days)]])</f>
        <v>57.928241095890407</v>
      </c>
      <c r="W844" s="37">
        <f t="shared" si="86"/>
        <v>0.95</v>
      </c>
      <c r="X844" s="37">
        <f>Table1[[#This Row],[Demand during Lead Time]]+NORMSINV(W844)*V844</f>
        <v>182.39361445579598</v>
      </c>
      <c r="Y844" s="43">
        <f t="shared" si="87"/>
        <v>2211.7049688909819</v>
      </c>
      <c r="Z844" s="27">
        <v>0.2</v>
      </c>
      <c r="AA844" s="22">
        <v>1</v>
      </c>
      <c r="AB844" s="22">
        <v>2.66</v>
      </c>
      <c r="AC844" s="22">
        <v>16</v>
      </c>
    </row>
    <row r="845" spans="1:29" x14ac:dyDescent="0.2">
      <c r="A845" s="25">
        <v>23682.798072302703</v>
      </c>
      <c r="B845" s="26">
        <v>5.9433692699999998</v>
      </c>
      <c r="C845" s="26">
        <v>322.36527073117469</v>
      </c>
      <c r="D845" s="26">
        <f>C845/Table1[[#This Row],[Std. Price ($)]]</f>
        <v>54.239482032247125</v>
      </c>
      <c r="E845" s="22">
        <v>58</v>
      </c>
      <c r="F845" s="22">
        <f t="shared" si="88"/>
        <v>69.599999999999994</v>
      </c>
      <c r="G845" s="22">
        <f t="shared" si="84"/>
        <v>69.599999999999994</v>
      </c>
      <c r="H845" s="22">
        <f t="shared" si="84"/>
        <v>69.599999999999994</v>
      </c>
      <c r="I845" s="22">
        <f t="shared" si="84"/>
        <v>69.599999999999994</v>
      </c>
      <c r="J845" s="22">
        <f t="shared" ref="G845:Q868" si="89">$E845+$Z845*$E845</f>
        <v>69.599999999999994</v>
      </c>
      <c r="K845" s="22">
        <f t="shared" si="89"/>
        <v>69.599999999999994</v>
      </c>
      <c r="L845" s="22">
        <f t="shared" si="89"/>
        <v>69.599999999999994</v>
      </c>
      <c r="M845" s="22">
        <f t="shared" si="89"/>
        <v>69.599999999999994</v>
      </c>
      <c r="N845" s="22">
        <f t="shared" si="89"/>
        <v>69.599999999999994</v>
      </c>
      <c r="O845" s="22">
        <f t="shared" si="89"/>
        <v>69.599999999999994</v>
      </c>
      <c r="P845" s="22">
        <f t="shared" si="89"/>
        <v>69.599999999999994</v>
      </c>
      <c r="Q845" s="22">
        <f t="shared" si="89"/>
        <v>69.599999999999994</v>
      </c>
      <c r="R845" s="42">
        <f>SUM(Table1[[#This Row],[Oct]:[September]])</f>
        <v>835.20000000000016</v>
      </c>
      <c r="S845" s="38">
        <f t="shared" si="85"/>
        <v>780.96051796775305</v>
      </c>
      <c r="T845" s="37">
        <f>Table1[[#This Row],[Annual Demand]]/365</f>
        <v>2.2882191780821923</v>
      </c>
      <c r="U845" s="37">
        <f>Table1[[#This Row],[Daily Demand]]*Table1[[#This Row],[Lead Time (days)]]</f>
        <v>48.052602739726041</v>
      </c>
      <c r="V845" s="37">
        <f>T845*AB845*SQRT(Table1[[#This Row],[Lead Time (days)]])</f>
        <v>10.276218838407058</v>
      </c>
      <c r="W845" s="37">
        <f t="shared" si="86"/>
        <v>0.8</v>
      </c>
      <c r="X845" s="37">
        <f>Table1[[#This Row],[Demand during Lead Time]]+NORMSINV(W845)*V845</f>
        <v>56.701286714971417</v>
      </c>
      <c r="Y845" s="43">
        <f t="shared" si="87"/>
        <v>336.99668503122035</v>
      </c>
      <c r="Z845" s="27">
        <v>0.2</v>
      </c>
      <c r="AA845" s="22">
        <v>0.9</v>
      </c>
      <c r="AB845" s="22">
        <v>0.98</v>
      </c>
      <c r="AC845" s="22">
        <v>21</v>
      </c>
    </row>
    <row r="846" spans="1:29" x14ac:dyDescent="0.2">
      <c r="A846" s="25">
        <v>65445.766998304192</v>
      </c>
      <c r="B846" s="26">
        <v>7.8156799999999986</v>
      </c>
      <c r="C846" s="26">
        <v>112.04396797439999</v>
      </c>
      <c r="D846" s="26">
        <f>C846/Table1[[#This Row],[Std. Price ($)]]</f>
        <v>14.335792659679006</v>
      </c>
      <c r="E846" s="22">
        <v>42</v>
      </c>
      <c r="F846" s="22">
        <f t="shared" si="88"/>
        <v>63</v>
      </c>
      <c r="G846" s="22">
        <f t="shared" si="89"/>
        <v>63</v>
      </c>
      <c r="H846" s="22">
        <f t="shared" si="89"/>
        <v>63</v>
      </c>
      <c r="I846" s="22">
        <f t="shared" si="89"/>
        <v>63</v>
      </c>
      <c r="J846" s="22">
        <f t="shared" si="89"/>
        <v>63</v>
      </c>
      <c r="K846" s="22">
        <f t="shared" si="89"/>
        <v>63</v>
      </c>
      <c r="L846" s="22">
        <f t="shared" si="89"/>
        <v>63</v>
      </c>
      <c r="M846" s="22">
        <f t="shared" si="89"/>
        <v>63</v>
      </c>
      <c r="N846" s="22">
        <f t="shared" si="89"/>
        <v>63</v>
      </c>
      <c r="O846" s="22">
        <f t="shared" si="89"/>
        <v>63</v>
      </c>
      <c r="P846" s="22">
        <f t="shared" si="89"/>
        <v>63</v>
      </c>
      <c r="Q846" s="22">
        <f t="shared" si="89"/>
        <v>63</v>
      </c>
      <c r="R846" s="42">
        <f>SUM(Table1[[#This Row],[Oct]:[September]])</f>
        <v>756</v>
      </c>
      <c r="S846" s="38">
        <f t="shared" si="85"/>
        <v>741.66420734032101</v>
      </c>
      <c r="T846" s="37">
        <f>Table1[[#This Row],[Annual Demand]]/365</f>
        <v>2.0712328767123287</v>
      </c>
      <c r="U846" s="37">
        <f>Table1[[#This Row],[Daily Demand]]*Table1[[#This Row],[Lead Time (days)]]</f>
        <v>12.427397260273972</v>
      </c>
      <c r="V846" s="37">
        <f>T846*AB846*SQRT(Table1[[#This Row],[Lead Time (days)]])</f>
        <v>6.8491759766698941</v>
      </c>
      <c r="W846" s="37">
        <f t="shared" si="86"/>
        <v>0.8</v>
      </c>
      <c r="X846" s="37">
        <f>Table1[[#This Row],[Demand during Lead Time]]+NORMSINV(W846)*V846</f>
        <v>18.191809194716861</v>
      </c>
      <c r="Y846" s="43">
        <f t="shared" si="87"/>
        <v>142.18135928696464</v>
      </c>
      <c r="Z846" s="27">
        <v>0.5</v>
      </c>
      <c r="AA846" s="22">
        <v>1</v>
      </c>
      <c r="AB846" s="22">
        <v>1.35</v>
      </c>
      <c r="AC846" s="22">
        <v>6</v>
      </c>
    </row>
    <row r="847" spans="1:29" x14ac:dyDescent="0.2">
      <c r="A847" s="25">
        <v>97836.378863481572</v>
      </c>
      <c r="B847" s="26">
        <v>7.88990832</v>
      </c>
      <c r="C847" s="26">
        <v>427.59450952182158</v>
      </c>
      <c r="D847" s="26">
        <f>C847/Table1[[#This Row],[Std. Price ($)]]</f>
        <v>54.195117633739699</v>
      </c>
      <c r="E847" s="22">
        <v>82</v>
      </c>
      <c r="F847" s="22">
        <f t="shared" si="88"/>
        <v>205</v>
      </c>
      <c r="G847" s="22">
        <f t="shared" si="89"/>
        <v>205</v>
      </c>
      <c r="H847" s="22">
        <f t="shared" si="89"/>
        <v>205</v>
      </c>
      <c r="I847" s="22">
        <f t="shared" si="89"/>
        <v>205</v>
      </c>
      <c r="J847" s="22">
        <f t="shared" si="89"/>
        <v>205</v>
      </c>
      <c r="K847" s="22">
        <f t="shared" si="89"/>
        <v>205</v>
      </c>
      <c r="L847" s="22">
        <f t="shared" si="89"/>
        <v>205</v>
      </c>
      <c r="M847" s="22">
        <f t="shared" si="89"/>
        <v>205</v>
      </c>
      <c r="N847" s="22">
        <f t="shared" si="89"/>
        <v>205</v>
      </c>
      <c r="O847" s="22">
        <f t="shared" si="89"/>
        <v>205</v>
      </c>
      <c r="P847" s="22">
        <f t="shared" si="89"/>
        <v>205</v>
      </c>
      <c r="Q847" s="22">
        <f t="shared" si="89"/>
        <v>205</v>
      </c>
      <c r="R847" s="42">
        <f>SUM(Table1[[#This Row],[Oct]:[September]])</f>
        <v>2460</v>
      </c>
      <c r="S847" s="38">
        <f t="shared" si="85"/>
        <v>2405.8048823662602</v>
      </c>
      <c r="T847" s="37">
        <f>Table1[[#This Row],[Annual Demand]]/365</f>
        <v>6.7397260273972606</v>
      </c>
      <c r="U847" s="37">
        <f>Table1[[#This Row],[Daily Demand]]*Table1[[#This Row],[Lead Time (days)]]</f>
        <v>175.23287671232879</v>
      </c>
      <c r="V847" s="37">
        <f>T847*AB847*SQRT(Table1[[#This Row],[Lead Time (days)]])</f>
        <v>18.213977100882939</v>
      </c>
      <c r="W847" s="37">
        <f t="shared" si="86"/>
        <v>0.8</v>
      </c>
      <c r="X847" s="37">
        <f>Table1[[#This Row],[Demand during Lead Time]]+NORMSINV(W847)*V847</f>
        <v>190.56214658824271</v>
      </c>
      <c r="Y847" s="43">
        <f t="shared" si="87"/>
        <v>1503.5178658436357</v>
      </c>
      <c r="Z847" s="27">
        <v>1.5</v>
      </c>
      <c r="AA847" s="22">
        <v>1</v>
      </c>
      <c r="AB847" s="22">
        <v>0.53</v>
      </c>
      <c r="AC847" s="22">
        <v>26</v>
      </c>
    </row>
    <row r="848" spans="1:29" x14ac:dyDescent="0.2">
      <c r="A848" s="25">
        <v>56216.195540066052</v>
      </c>
      <c r="B848" s="26">
        <v>18.16701969</v>
      </c>
      <c r="C848" s="26">
        <v>1110.5250715772947</v>
      </c>
      <c r="D848" s="26">
        <f>C848/Table1[[#This Row],[Std. Price ($)]]</f>
        <v>61.1286325730456</v>
      </c>
      <c r="E848" s="22">
        <v>82</v>
      </c>
      <c r="F848" s="22">
        <f t="shared" si="88"/>
        <v>98.4</v>
      </c>
      <c r="G848" s="22">
        <f t="shared" si="89"/>
        <v>98.4</v>
      </c>
      <c r="H848" s="22">
        <f t="shared" si="89"/>
        <v>98.4</v>
      </c>
      <c r="I848" s="22">
        <f t="shared" si="89"/>
        <v>98.4</v>
      </c>
      <c r="J848" s="22">
        <f t="shared" si="89"/>
        <v>98.4</v>
      </c>
      <c r="K848" s="22">
        <f t="shared" si="89"/>
        <v>98.4</v>
      </c>
      <c r="L848" s="22">
        <f t="shared" si="89"/>
        <v>98.4</v>
      </c>
      <c r="M848" s="22">
        <f t="shared" si="89"/>
        <v>98.4</v>
      </c>
      <c r="N848" s="22">
        <f t="shared" si="89"/>
        <v>98.4</v>
      </c>
      <c r="O848" s="22">
        <f t="shared" si="89"/>
        <v>98.4</v>
      </c>
      <c r="P848" s="22">
        <f t="shared" si="89"/>
        <v>98.4</v>
      </c>
      <c r="Q848" s="22">
        <f t="shared" si="89"/>
        <v>98.4</v>
      </c>
      <c r="R848" s="42">
        <f>SUM(Table1[[#This Row],[Oct]:[September]])</f>
        <v>1180.8</v>
      </c>
      <c r="S848" s="38">
        <f t="shared" si="85"/>
        <v>1119.6713674269542</v>
      </c>
      <c r="T848" s="37">
        <f>Table1[[#This Row],[Annual Demand]]/365</f>
        <v>3.2350684931506848</v>
      </c>
      <c r="U848" s="37">
        <f>Table1[[#This Row],[Daily Demand]]*Table1[[#This Row],[Lead Time (days)]]</f>
        <v>90.581917808219174</v>
      </c>
      <c r="V848" s="37">
        <f>T848*AB848*SQRT(Table1[[#This Row],[Lead Time (days)]])</f>
        <v>9.0727379095654044</v>
      </c>
      <c r="W848" s="37">
        <f t="shared" si="86"/>
        <v>0.8</v>
      </c>
      <c r="X848" s="37">
        <f>Table1[[#This Row],[Demand during Lead Time]]+NORMSINV(W848)*V848</f>
        <v>98.217726679551362</v>
      </c>
      <c r="Y848" s="43">
        <f t="shared" si="87"/>
        <v>1784.323374494448</v>
      </c>
      <c r="Z848" s="27">
        <v>0.2</v>
      </c>
      <c r="AA848" s="22">
        <v>1</v>
      </c>
      <c r="AB848" s="22">
        <v>0.53</v>
      </c>
      <c r="AC848" s="22">
        <v>28</v>
      </c>
    </row>
    <row r="849" spans="1:29" x14ac:dyDescent="0.2">
      <c r="A849" s="25">
        <v>78535.814992106927</v>
      </c>
      <c r="B849" s="26">
        <v>11.274599999999998</v>
      </c>
      <c r="C849" s="26">
        <v>42.943517446575726</v>
      </c>
      <c r="D849" s="26">
        <f>C849/Table1[[#This Row],[Std. Price ($)]]</f>
        <v>3.8088728155833231</v>
      </c>
      <c r="E849" s="22">
        <v>18</v>
      </c>
      <c r="F849" s="22">
        <f t="shared" si="88"/>
        <v>10.8</v>
      </c>
      <c r="G849" s="22">
        <f t="shared" si="89"/>
        <v>10.8</v>
      </c>
      <c r="H849" s="22">
        <f t="shared" si="89"/>
        <v>10.8</v>
      </c>
      <c r="I849" s="22">
        <f t="shared" si="89"/>
        <v>10.8</v>
      </c>
      <c r="J849" s="22">
        <f t="shared" si="89"/>
        <v>10.8</v>
      </c>
      <c r="K849" s="22">
        <f t="shared" si="89"/>
        <v>10.8</v>
      </c>
      <c r="L849" s="22">
        <f t="shared" si="89"/>
        <v>10.8</v>
      </c>
      <c r="M849" s="22">
        <f t="shared" si="89"/>
        <v>10.8</v>
      </c>
      <c r="N849" s="22">
        <f t="shared" si="89"/>
        <v>10.8</v>
      </c>
      <c r="O849" s="22">
        <f t="shared" si="89"/>
        <v>10.8</v>
      </c>
      <c r="P849" s="22">
        <f t="shared" si="89"/>
        <v>10.8</v>
      </c>
      <c r="Q849" s="22">
        <f t="shared" si="89"/>
        <v>10.8</v>
      </c>
      <c r="R849" s="42">
        <f>SUM(Table1[[#This Row],[Oct]:[September]])</f>
        <v>129.6</v>
      </c>
      <c r="S849" s="38">
        <f t="shared" si="85"/>
        <v>125.79112718441667</v>
      </c>
      <c r="T849" s="37">
        <f>Table1[[#This Row],[Annual Demand]]/365</f>
        <v>0.35506849315068489</v>
      </c>
      <c r="U849" s="37">
        <f>Table1[[#This Row],[Daily Demand]]*Table1[[#This Row],[Lead Time (days)]]</f>
        <v>5.6810958904109583</v>
      </c>
      <c r="V849" s="37">
        <f>T849*AB849*SQRT(Table1[[#This Row],[Lead Time (days)]])</f>
        <v>0.35506849315068489</v>
      </c>
      <c r="W849" s="37">
        <f t="shared" si="86"/>
        <v>0.8</v>
      </c>
      <c r="X849" s="37">
        <f>Table1[[#This Row],[Demand during Lead Time]]+NORMSINV(W849)*V849</f>
        <v>5.9799290736193136</v>
      </c>
      <c r="Y849" s="43">
        <f t="shared" si="87"/>
        <v>67.4213083334283</v>
      </c>
      <c r="Z849" s="27">
        <v>-0.4</v>
      </c>
      <c r="AA849" s="22">
        <v>0.97</v>
      </c>
      <c r="AB849" s="22">
        <v>0.25</v>
      </c>
      <c r="AC849" s="22">
        <v>16</v>
      </c>
    </row>
    <row r="850" spans="1:29" x14ac:dyDescent="0.2">
      <c r="A850" s="25">
        <v>4776.1228852583936</v>
      </c>
      <c r="B850" s="26">
        <v>20.230533789999999</v>
      </c>
      <c r="C850" s="26">
        <v>1226.3343873501162</v>
      </c>
      <c r="D850" s="26">
        <f>C850/Table1[[#This Row],[Std. Price ($)]]</f>
        <v>60.617994566030497</v>
      </c>
      <c r="E850" s="22">
        <v>82</v>
      </c>
      <c r="F850" s="22">
        <f t="shared" si="88"/>
        <v>180.39999999999998</v>
      </c>
      <c r="G850" s="22">
        <f t="shared" si="89"/>
        <v>180.39999999999998</v>
      </c>
      <c r="H850" s="22">
        <f t="shared" si="89"/>
        <v>180.39999999999998</v>
      </c>
      <c r="I850" s="22">
        <f t="shared" si="89"/>
        <v>180.39999999999998</v>
      </c>
      <c r="J850" s="22">
        <f t="shared" si="89"/>
        <v>180.39999999999998</v>
      </c>
      <c r="K850" s="22">
        <f t="shared" si="89"/>
        <v>180.39999999999998</v>
      </c>
      <c r="L850" s="22">
        <f t="shared" si="89"/>
        <v>180.39999999999998</v>
      </c>
      <c r="M850" s="22">
        <f t="shared" si="89"/>
        <v>180.39999999999998</v>
      </c>
      <c r="N850" s="22">
        <f t="shared" si="89"/>
        <v>180.39999999999998</v>
      </c>
      <c r="O850" s="22">
        <f t="shared" si="89"/>
        <v>180.39999999999998</v>
      </c>
      <c r="P850" s="22">
        <f t="shared" si="89"/>
        <v>180.39999999999998</v>
      </c>
      <c r="Q850" s="22">
        <f t="shared" si="89"/>
        <v>180.39999999999998</v>
      </c>
      <c r="R850" s="42">
        <f>SUM(Table1[[#This Row],[Oct]:[September]])</f>
        <v>2164.8000000000002</v>
      </c>
      <c r="S850" s="38">
        <f t="shared" si="85"/>
        <v>2104.1820054339696</v>
      </c>
      <c r="T850" s="37">
        <f>Table1[[#This Row],[Annual Demand]]/365</f>
        <v>5.9309589041095894</v>
      </c>
      <c r="U850" s="37">
        <f>Table1[[#This Row],[Daily Demand]]*Table1[[#This Row],[Lead Time (days)]]</f>
        <v>154.20493150684933</v>
      </c>
      <c r="V850" s="37">
        <f>T850*AB850*SQRT(Table1[[#This Row],[Lead Time (days)]])</f>
        <v>16.330720600640703</v>
      </c>
      <c r="W850" s="37">
        <f t="shared" si="86"/>
        <v>0.8</v>
      </c>
      <c r="X850" s="37">
        <f>Table1[[#This Row],[Demand during Lead Time]]+NORMSINV(W850)*V850</f>
        <v>167.94921272389519</v>
      </c>
      <c r="Y850" s="43">
        <f t="shared" si="87"/>
        <v>3397.7022230146595</v>
      </c>
      <c r="Z850" s="27">
        <v>1.2</v>
      </c>
      <c r="AA850" s="22">
        <v>0.8</v>
      </c>
      <c r="AB850" s="22">
        <v>0.54</v>
      </c>
      <c r="AC850" s="22">
        <v>26</v>
      </c>
    </row>
    <row r="851" spans="1:29" x14ac:dyDescent="0.2">
      <c r="A851" s="25">
        <v>16190.155759372605</v>
      </c>
      <c r="B851" s="26">
        <v>36.549999999999997</v>
      </c>
      <c r="C851" s="26">
        <v>339.69313125000002</v>
      </c>
      <c r="D851" s="26">
        <f>C851/Table1[[#This Row],[Std. Price ($)]]</f>
        <v>9.2939297195622448</v>
      </c>
      <c r="E851" s="22">
        <v>58</v>
      </c>
      <c r="F851" s="22">
        <f t="shared" si="88"/>
        <v>145</v>
      </c>
      <c r="G851" s="22">
        <f t="shared" si="89"/>
        <v>145</v>
      </c>
      <c r="H851" s="22">
        <f t="shared" si="89"/>
        <v>145</v>
      </c>
      <c r="I851" s="22">
        <f t="shared" si="89"/>
        <v>145</v>
      </c>
      <c r="J851" s="22">
        <f t="shared" si="89"/>
        <v>145</v>
      </c>
      <c r="K851" s="22">
        <f t="shared" si="89"/>
        <v>145</v>
      </c>
      <c r="L851" s="22">
        <f t="shared" si="89"/>
        <v>145</v>
      </c>
      <c r="M851" s="22">
        <f t="shared" si="89"/>
        <v>145</v>
      </c>
      <c r="N851" s="22">
        <f t="shared" si="89"/>
        <v>145</v>
      </c>
      <c r="O851" s="22">
        <f t="shared" si="89"/>
        <v>145</v>
      </c>
      <c r="P851" s="22">
        <f t="shared" si="89"/>
        <v>145</v>
      </c>
      <c r="Q851" s="22">
        <f t="shared" si="89"/>
        <v>145</v>
      </c>
      <c r="R851" s="42">
        <f>SUM(Table1[[#This Row],[Oct]:[September]])</f>
        <v>1740</v>
      </c>
      <c r="S851" s="38">
        <f t="shared" si="85"/>
        <v>1730.7060702804376</v>
      </c>
      <c r="T851" s="37">
        <f>Table1[[#This Row],[Annual Demand]]/365</f>
        <v>4.7671232876712333</v>
      </c>
      <c r="U851" s="37">
        <f>Table1[[#This Row],[Daily Demand]]*Table1[[#This Row],[Lead Time (days)]]</f>
        <v>71.506849315068493</v>
      </c>
      <c r="V851" s="37">
        <f>T851*AB851*SQRT(Table1[[#This Row],[Lead Time (days)]])</f>
        <v>4.6157472756170588</v>
      </c>
      <c r="W851" s="37">
        <f t="shared" si="86"/>
        <v>0.8</v>
      </c>
      <c r="X851" s="37">
        <f>Table1[[#This Row],[Demand during Lead Time]]+NORMSINV(W851)*V851</f>
        <v>75.391560231034148</v>
      </c>
      <c r="Y851" s="43">
        <f t="shared" si="87"/>
        <v>2755.5615264442981</v>
      </c>
      <c r="Z851" s="27">
        <v>1.5</v>
      </c>
      <c r="AA851" s="22">
        <v>1</v>
      </c>
      <c r="AB851" s="22">
        <v>0.25</v>
      </c>
      <c r="AC851" s="22">
        <v>15</v>
      </c>
    </row>
    <row r="852" spans="1:29" x14ac:dyDescent="0.2">
      <c r="A852" s="25">
        <v>5565.1942673587419</v>
      </c>
      <c r="B852" s="26">
        <v>6.2603489299999993</v>
      </c>
      <c r="C852" s="26">
        <v>242.22561366990271</v>
      </c>
      <c r="D852" s="26">
        <f>C852/Table1[[#This Row],[Std. Price ($)]]</f>
        <v>38.692030808241668</v>
      </c>
      <c r="E852" s="22">
        <v>58</v>
      </c>
      <c r="F852" s="22">
        <f t="shared" si="88"/>
        <v>127.6</v>
      </c>
      <c r="G852" s="22">
        <f t="shared" si="89"/>
        <v>127.6</v>
      </c>
      <c r="H852" s="22">
        <f t="shared" si="89"/>
        <v>127.6</v>
      </c>
      <c r="I852" s="22">
        <f t="shared" si="89"/>
        <v>127.6</v>
      </c>
      <c r="J852" s="22">
        <f t="shared" si="89"/>
        <v>127.6</v>
      </c>
      <c r="K852" s="22">
        <f t="shared" si="89"/>
        <v>127.6</v>
      </c>
      <c r="L852" s="22">
        <f t="shared" si="89"/>
        <v>127.6</v>
      </c>
      <c r="M852" s="22">
        <f t="shared" si="89"/>
        <v>127.6</v>
      </c>
      <c r="N852" s="22">
        <f t="shared" si="89"/>
        <v>127.6</v>
      </c>
      <c r="O852" s="22">
        <f t="shared" si="89"/>
        <v>127.6</v>
      </c>
      <c r="P852" s="22">
        <f t="shared" si="89"/>
        <v>127.6</v>
      </c>
      <c r="Q852" s="22">
        <f t="shared" si="89"/>
        <v>127.6</v>
      </c>
      <c r="R852" s="42">
        <f>SUM(Table1[[#This Row],[Oct]:[September]])</f>
        <v>1531.1999999999998</v>
      </c>
      <c r="S852" s="38">
        <f t="shared" si="85"/>
        <v>1492.5079691917581</v>
      </c>
      <c r="T852" s="37">
        <f>Table1[[#This Row],[Annual Demand]]/365</f>
        <v>4.1950684931506848</v>
      </c>
      <c r="U852" s="37">
        <f>Table1[[#This Row],[Daily Demand]]*Table1[[#This Row],[Lead Time (days)]]</f>
        <v>67.121095890410956</v>
      </c>
      <c r="V852" s="37">
        <f>T852*AB852*SQRT(Table1[[#This Row],[Lead Time (days)]])</f>
        <v>15.43785205479452</v>
      </c>
      <c r="W852" s="37">
        <f t="shared" si="86"/>
        <v>0.8</v>
      </c>
      <c r="X852" s="37">
        <f>Table1[[#This Row],[Demand during Lead Time]]+NORMSINV(W852)*V852</f>
        <v>80.113919980483274</v>
      </c>
      <c r="Y852" s="43">
        <f t="shared" si="87"/>
        <v>501.54109322792402</v>
      </c>
      <c r="Z852" s="27">
        <v>1.2</v>
      </c>
      <c r="AA852" s="22">
        <v>1</v>
      </c>
      <c r="AB852" s="22">
        <v>0.92</v>
      </c>
      <c r="AC852" s="22">
        <v>16</v>
      </c>
    </row>
    <row r="853" spans="1:29" x14ac:dyDescent="0.2">
      <c r="A853" s="25">
        <v>68070.968839199893</v>
      </c>
      <c r="B853" s="26">
        <v>27.554591779999996</v>
      </c>
      <c r="C853" s="26">
        <v>1380.289269176875</v>
      </c>
      <c r="D853" s="26">
        <f>C853/Table1[[#This Row],[Std. Price ($)]]</f>
        <v>50.092894868387532</v>
      </c>
      <c r="E853" s="22">
        <v>90</v>
      </c>
      <c r="F853" s="22">
        <f t="shared" si="88"/>
        <v>135</v>
      </c>
      <c r="G853" s="22">
        <f t="shared" si="89"/>
        <v>135</v>
      </c>
      <c r="H853" s="22">
        <f t="shared" si="89"/>
        <v>135</v>
      </c>
      <c r="I853" s="22">
        <f t="shared" si="89"/>
        <v>135</v>
      </c>
      <c r="J853" s="22">
        <f t="shared" si="89"/>
        <v>135</v>
      </c>
      <c r="K853" s="22">
        <f t="shared" si="89"/>
        <v>135</v>
      </c>
      <c r="L853" s="22">
        <f t="shared" si="89"/>
        <v>135</v>
      </c>
      <c r="M853" s="22">
        <f t="shared" si="89"/>
        <v>135</v>
      </c>
      <c r="N853" s="22">
        <f t="shared" si="89"/>
        <v>135</v>
      </c>
      <c r="O853" s="22">
        <f t="shared" si="89"/>
        <v>135</v>
      </c>
      <c r="P853" s="22">
        <f t="shared" si="89"/>
        <v>135</v>
      </c>
      <c r="Q853" s="22">
        <f t="shared" si="89"/>
        <v>135</v>
      </c>
      <c r="R853" s="42">
        <f>SUM(Table1[[#This Row],[Oct]:[September]])</f>
        <v>1620</v>
      </c>
      <c r="S853" s="38">
        <f t="shared" si="85"/>
        <v>1569.9071051316125</v>
      </c>
      <c r="T853" s="37">
        <f>Table1[[#This Row],[Annual Demand]]/365</f>
        <v>4.4383561643835616</v>
      </c>
      <c r="U853" s="37">
        <f>Table1[[#This Row],[Daily Demand]]*Table1[[#This Row],[Lead Time (days)]]</f>
        <v>71.013698630136986</v>
      </c>
      <c r="V853" s="37">
        <f>T853*AB853*SQRT(Table1[[#This Row],[Lead Time (days)]])</f>
        <v>12.959999999999999</v>
      </c>
      <c r="W853" s="37">
        <f t="shared" si="86"/>
        <v>0.8</v>
      </c>
      <c r="X853" s="37">
        <f>Table1[[#This Row],[Demand during Lead Time]]+NORMSINV(W853)*V853</f>
        <v>81.921109817241955</v>
      </c>
      <c r="Y853" s="43">
        <f t="shared" si="87"/>
        <v>2257.3027391786522</v>
      </c>
      <c r="Z853" s="27">
        <v>0.5</v>
      </c>
      <c r="AA853" s="22">
        <v>1</v>
      </c>
      <c r="AB853" s="22">
        <v>0.73</v>
      </c>
      <c r="AC853" s="22">
        <v>16</v>
      </c>
    </row>
    <row r="854" spans="1:29" x14ac:dyDescent="0.2">
      <c r="A854" s="25">
        <v>77925.24545065964</v>
      </c>
      <c r="B854" s="26">
        <v>40.980946179999997</v>
      </c>
      <c r="C854" s="26">
        <v>1648.4865103220977</v>
      </c>
      <c r="D854" s="26">
        <f>C854/Table1[[#This Row],[Std. Price ($)]]</f>
        <v>40.225682029923739</v>
      </c>
      <c r="E854" s="22">
        <v>74</v>
      </c>
      <c r="F854" s="22">
        <f t="shared" si="88"/>
        <v>185</v>
      </c>
      <c r="G854" s="22">
        <f t="shared" si="89"/>
        <v>185</v>
      </c>
      <c r="H854" s="22">
        <f t="shared" si="89"/>
        <v>185</v>
      </c>
      <c r="I854" s="22">
        <f t="shared" si="89"/>
        <v>185</v>
      </c>
      <c r="J854" s="22">
        <f t="shared" si="89"/>
        <v>185</v>
      </c>
      <c r="K854" s="22">
        <f t="shared" si="89"/>
        <v>185</v>
      </c>
      <c r="L854" s="22">
        <f t="shared" si="89"/>
        <v>185</v>
      </c>
      <c r="M854" s="22">
        <f t="shared" si="89"/>
        <v>185</v>
      </c>
      <c r="N854" s="22">
        <f t="shared" si="89"/>
        <v>185</v>
      </c>
      <c r="O854" s="22">
        <f t="shared" si="89"/>
        <v>185</v>
      </c>
      <c r="P854" s="22">
        <f t="shared" si="89"/>
        <v>185</v>
      </c>
      <c r="Q854" s="22">
        <f t="shared" si="89"/>
        <v>185</v>
      </c>
      <c r="R854" s="42">
        <f>SUM(Table1[[#This Row],[Oct]:[September]])</f>
        <v>2220</v>
      </c>
      <c r="S854" s="38">
        <f t="shared" si="85"/>
        <v>2179.7743179700765</v>
      </c>
      <c r="T854" s="37">
        <f>Table1[[#This Row],[Annual Demand]]/365</f>
        <v>6.0821917808219181</v>
      </c>
      <c r="U854" s="37">
        <f>Table1[[#This Row],[Daily Demand]]*Table1[[#This Row],[Lead Time (days)]]</f>
        <v>127.72602739726028</v>
      </c>
      <c r="V854" s="37">
        <f>T854*AB854*SQRT(Table1[[#This Row],[Lead Time (days)]])</f>
        <v>22.297683381483761</v>
      </c>
      <c r="W854" s="37">
        <f t="shared" si="86"/>
        <v>0.8</v>
      </c>
      <c r="X854" s="37">
        <f>Table1[[#This Row],[Demand during Lead Time]]+NORMSINV(W854)*V854</f>
        <v>146.49223119060292</v>
      </c>
      <c r="Y854" s="43">
        <f t="shared" si="87"/>
        <v>6003.3902422102155</v>
      </c>
      <c r="Z854" s="27">
        <v>1.5</v>
      </c>
      <c r="AA854" s="22">
        <v>1</v>
      </c>
      <c r="AB854" s="22">
        <v>0.8</v>
      </c>
      <c r="AC854" s="22">
        <v>21</v>
      </c>
    </row>
    <row r="855" spans="1:29" x14ac:dyDescent="0.2">
      <c r="A855" s="25">
        <v>46633.957193646071</v>
      </c>
      <c r="B855" s="26">
        <v>8.3002899999999986</v>
      </c>
      <c r="C855" s="26">
        <v>408.47745043445912</v>
      </c>
      <c r="D855" s="26">
        <f>C855/Table1[[#This Row],[Std. Price ($)]]</f>
        <v>49.212431184266954</v>
      </c>
      <c r="E855" s="22">
        <v>82</v>
      </c>
      <c r="F855" s="22">
        <f t="shared" si="88"/>
        <v>24.6</v>
      </c>
      <c r="G855" s="22">
        <f t="shared" si="89"/>
        <v>24.6</v>
      </c>
      <c r="H855" s="22">
        <f t="shared" si="89"/>
        <v>24.6</v>
      </c>
      <c r="I855" s="22">
        <f t="shared" si="89"/>
        <v>24.6</v>
      </c>
      <c r="J855" s="22">
        <f t="shared" si="89"/>
        <v>24.6</v>
      </c>
      <c r="K855" s="22">
        <f t="shared" si="89"/>
        <v>24.6</v>
      </c>
      <c r="L855" s="22">
        <f t="shared" si="89"/>
        <v>24.6</v>
      </c>
      <c r="M855" s="22">
        <f t="shared" si="89"/>
        <v>24.6</v>
      </c>
      <c r="N855" s="22">
        <f t="shared" si="89"/>
        <v>24.6</v>
      </c>
      <c r="O855" s="22">
        <f t="shared" si="89"/>
        <v>24.6</v>
      </c>
      <c r="P855" s="22">
        <f t="shared" si="89"/>
        <v>24.6</v>
      </c>
      <c r="Q855" s="22">
        <f t="shared" si="89"/>
        <v>24.6</v>
      </c>
      <c r="R855" s="42">
        <f>SUM(Table1[[#This Row],[Oct]:[September]])</f>
        <v>295.2</v>
      </c>
      <c r="S855" s="38">
        <f t="shared" si="85"/>
        <v>245.98756881573303</v>
      </c>
      <c r="T855" s="37">
        <f>Table1[[#This Row],[Annual Demand]]/365</f>
        <v>0.8087671232876712</v>
      </c>
      <c r="U855" s="37">
        <f>Table1[[#This Row],[Daily Demand]]*Table1[[#This Row],[Lead Time (days)]]</f>
        <v>12.940273972602739</v>
      </c>
      <c r="V855" s="37">
        <f>T855*AB855*SQRT(Table1[[#This Row],[Lead Time (days)]])</f>
        <v>2.7498082191780822</v>
      </c>
      <c r="W855" s="37">
        <f t="shared" si="86"/>
        <v>0.8</v>
      </c>
      <c r="X855" s="37">
        <f>Table1[[#This Row],[Demand during Lead Time]]+NORMSINV(W855)*V855</f>
        <v>15.254570958116336</v>
      </c>
      <c r="Y855" s="43">
        <f t="shared" si="87"/>
        <v>126.61736277794341</v>
      </c>
      <c r="Z855" s="27">
        <v>-0.7</v>
      </c>
      <c r="AA855" s="22">
        <v>0.94</v>
      </c>
      <c r="AB855" s="22">
        <v>0.85</v>
      </c>
      <c r="AC855" s="22">
        <v>16</v>
      </c>
    </row>
    <row r="856" spans="1:29" x14ac:dyDescent="0.2">
      <c r="A856" s="25">
        <v>18262.652895199473</v>
      </c>
      <c r="B856" s="26">
        <v>21.19224341</v>
      </c>
      <c r="C856" s="26">
        <v>81.150943856940174</v>
      </c>
      <c r="D856" s="26">
        <f>C856/Table1[[#This Row],[Std. Price ($)]]</f>
        <v>3.8292757537244695</v>
      </c>
      <c r="E856" s="22">
        <v>34</v>
      </c>
      <c r="F856" s="22">
        <f t="shared" si="88"/>
        <v>51</v>
      </c>
      <c r="G856" s="22">
        <f t="shared" si="89"/>
        <v>51</v>
      </c>
      <c r="H856" s="22">
        <f t="shared" si="89"/>
        <v>51</v>
      </c>
      <c r="I856" s="22">
        <f t="shared" si="89"/>
        <v>51</v>
      </c>
      <c r="J856" s="22">
        <f t="shared" si="89"/>
        <v>51</v>
      </c>
      <c r="K856" s="22">
        <f t="shared" si="89"/>
        <v>51</v>
      </c>
      <c r="L856" s="22">
        <f t="shared" si="89"/>
        <v>51</v>
      </c>
      <c r="M856" s="22">
        <f t="shared" si="89"/>
        <v>51</v>
      </c>
      <c r="N856" s="22">
        <f t="shared" si="89"/>
        <v>51</v>
      </c>
      <c r="O856" s="22">
        <f t="shared" si="89"/>
        <v>51</v>
      </c>
      <c r="P856" s="22">
        <f t="shared" si="89"/>
        <v>51</v>
      </c>
      <c r="Q856" s="22">
        <f t="shared" si="89"/>
        <v>51</v>
      </c>
      <c r="R856" s="42">
        <f>SUM(Table1[[#This Row],[Oct]:[September]])</f>
        <v>612</v>
      </c>
      <c r="S856" s="38">
        <f t="shared" si="85"/>
        <v>608.17072424627554</v>
      </c>
      <c r="T856" s="37">
        <f>Table1[[#This Row],[Annual Demand]]/365</f>
        <v>1.6767123287671233</v>
      </c>
      <c r="U856" s="37">
        <f>Table1[[#This Row],[Daily Demand]]*Table1[[#This Row],[Lead Time (days)]]</f>
        <v>3.3534246575342466</v>
      </c>
      <c r="V856" s="37">
        <f>T856*AB856*SQRT(Table1[[#This Row],[Lead Time (days)]])</f>
        <v>3.367145628067711</v>
      </c>
      <c r="W856" s="37">
        <f t="shared" si="86"/>
        <v>0.8</v>
      </c>
      <c r="X856" s="37">
        <f>Table1[[#This Row],[Demand during Lead Time]]+NORMSINV(W856)*V856</f>
        <v>6.1872859146482408</v>
      </c>
      <c r="Y856" s="43">
        <f t="shared" si="87"/>
        <v>131.12246915048999</v>
      </c>
      <c r="Z856" s="27">
        <v>0.5</v>
      </c>
      <c r="AA856" s="22">
        <v>1</v>
      </c>
      <c r="AB856" s="22">
        <v>1.42</v>
      </c>
      <c r="AC856" s="22">
        <v>2</v>
      </c>
    </row>
    <row r="857" spans="1:29" x14ac:dyDescent="0.2">
      <c r="A857" s="25">
        <v>60925.839746539044</v>
      </c>
      <c r="B857" s="26">
        <v>8.9147599999999994</v>
      </c>
      <c r="C857" s="26">
        <v>160.67298861232516</v>
      </c>
      <c r="D857" s="26">
        <f>C857/Table1[[#This Row],[Std. Price ($)]]</f>
        <v>18.023254536557928</v>
      </c>
      <c r="E857" s="22">
        <v>74</v>
      </c>
      <c r="F857" s="22">
        <f t="shared" si="88"/>
        <v>29.6</v>
      </c>
      <c r="G857" s="22">
        <f t="shared" si="89"/>
        <v>29.6</v>
      </c>
      <c r="H857" s="22">
        <f t="shared" si="89"/>
        <v>29.6</v>
      </c>
      <c r="I857" s="22">
        <f t="shared" si="89"/>
        <v>29.6</v>
      </c>
      <c r="J857" s="22">
        <f t="shared" si="89"/>
        <v>29.6</v>
      </c>
      <c r="K857" s="22">
        <f t="shared" si="89"/>
        <v>29.6</v>
      </c>
      <c r="L857" s="22">
        <f t="shared" si="89"/>
        <v>29.6</v>
      </c>
      <c r="M857" s="22">
        <f t="shared" si="89"/>
        <v>29.6</v>
      </c>
      <c r="N857" s="22">
        <f t="shared" si="89"/>
        <v>29.6</v>
      </c>
      <c r="O857" s="22">
        <f t="shared" si="89"/>
        <v>29.6</v>
      </c>
      <c r="P857" s="22">
        <f t="shared" si="89"/>
        <v>29.6</v>
      </c>
      <c r="Q857" s="22">
        <f t="shared" si="89"/>
        <v>29.6</v>
      </c>
      <c r="R857" s="42">
        <f>SUM(Table1[[#This Row],[Oct]:[September]])</f>
        <v>355.20000000000005</v>
      </c>
      <c r="S857" s="38">
        <f t="shared" si="85"/>
        <v>337.1767454634421</v>
      </c>
      <c r="T857" s="37">
        <f>Table1[[#This Row],[Annual Demand]]/365</f>
        <v>0.97315068493150703</v>
      </c>
      <c r="U857" s="37">
        <f>Table1[[#This Row],[Daily Demand]]*Table1[[#This Row],[Lead Time (days)]]</f>
        <v>5.8389041095890422</v>
      </c>
      <c r="V857" s="37">
        <f>T857*AB857*SQRT(Table1[[#This Row],[Lead Time (days)]])</f>
        <v>2.2406992636668215</v>
      </c>
      <c r="W857" s="37">
        <f t="shared" si="86"/>
        <v>0.8</v>
      </c>
      <c r="X857" s="37">
        <f>Table1[[#This Row],[Demand during Lead Time]]+NORMSINV(W857)*V857</f>
        <v>7.7247241879422344</v>
      </c>
      <c r="Y857" s="43">
        <f t="shared" si="87"/>
        <v>68.864062201699909</v>
      </c>
      <c r="Z857" s="27">
        <v>-0.6</v>
      </c>
      <c r="AA857" s="22">
        <v>0.95</v>
      </c>
      <c r="AB857" s="22">
        <v>0.94</v>
      </c>
      <c r="AC857" s="22">
        <v>6</v>
      </c>
    </row>
    <row r="858" spans="1:29" x14ac:dyDescent="0.2">
      <c r="A858" s="25">
        <v>70828.313153378549</v>
      </c>
      <c r="B858" s="26">
        <v>8.5483999999999991</v>
      </c>
      <c r="C858" s="26">
        <v>96.618891874023078</v>
      </c>
      <c r="D858" s="26">
        <f>C858/Table1[[#This Row],[Std. Price ($)]]</f>
        <v>11.302570290817355</v>
      </c>
      <c r="E858" s="22">
        <v>58</v>
      </c>
      <c r="F858" s="22">
        <f t="shared" si="88"/>
        <v>34.799999999999997</v>
      </c>
      <c r="G858" s="22">
        <f t="shared" si="89"/>
        <v>34.799999999999997</v>
      </c>
      <c r="H858" s="22">
        <f t="shared" si="89"/>
        <v>34.799999999999997</v>
      </c>
      <c r="I858" s="22">
        <f t="shared" si="89"/>
        <v>34.799999999999997</v>
      </c>
      <c r="J858" s="22">
        <f t="shared" si="89"/>
        <v>34.799999999999997</v>
      </c>
      <c r="K858" s="22">
        <f t="shared" si="89"/>
        <v>34.799999999999997</v>
      </c>
      <c r="L858" s="22">
        <f t="shared" si="89"/>
        <v>34.799999999999997</v>
      </c>
      <c r="M858" s="22">
        <f t="shared" si="89"/>
        <v>34.799999999999997</v>
      </c>
      <c r="N858" s="22">
        <f t="shared" si="89"/>
        <v>34.799999999999997</v>
      </c>
      <c r="O858" s="22">
        <f t="shared" si="89"/>
        <v>34.799999999999997</v>
      </c>
      <c r="P858" s="22">
        <f t="shared" si="89"/>
        <v>34.799999999999997</v>
      </c>
      <c r="Q858" s="22">
        <f t="shared" si="89"/>
        <v>34.799999999999997</v>
      </c>
      <c r="R858" s="42">
        <f>SUM(Table1[[#This Row],[Oct]:[September]])</f>
        <v>417.60000000000008</v>
      </c>
      <c r="S858" s="38">
        <f t="shared" si="85"/>
        <v>406.29742970918272</v>
      </c>
      <c r="T858" s="37">
        <f>Table1[[#This Row],[Annual Demand]]/365</f>
        <v>1.1441095890410962</v>
      </c>
      <c r="U858" s="37">
        <f>Table1[[#This Row],[Daily Demand]]*Table1[[#This Row],[Lead Time (days)]]</f>
        <v>6.864657534246577</v>
      </c>
      <c r="V858" s="37">
        <f>T858*AB858*SQRT(Table1[[#This Row],[Lead Time (days)]])</f>
        <v>1.9056895980237087</v>
      </c>
      <c r="W858" s="37">
        <f t="shared" si="86"/>
        <v>0.8</v>
      </c>
      <c r="X858" s="37">
        <f>Table1[[#This Row],[Demand during Lead Time]]+NORMSINV(W858)*V858</f>
        <v>8.4685263645423632</v>
      </c>
      <c r="Y858" s="43">
        <f t="shared" si="87"/>
        <v>72.392350774653934</v>
      </c>
      <c r="Z858" s="27">
        <v>-0.4</v>
      </c>
      <c r="AA858" s="22">
        <v>0.75</v>
      </c>
      <c r="AB858" s="22">
        <v>0.68</v>
      </c>
      <c r="AC858" s="22">
        <v>6</v>
      </c>
    </row>
    <row r="859" spans="1:29" x14ac:dyDescent="0.2">
      <c r="A859" s="25">
        <v>6622.8051489649606</v>
      </c>
      <c r="B859" s="26">
        <v>16.142190969999998</v>
      </c>
      <c r="C859" s="26">
        <v>1138.1662226989829</v>
      </c>
      <c r="D859" s="26">
        <f>C859/Table1[[#This Row],[Std. Price ($)]]</f>
        <v>70.50878191282996</v>
      </c>
      <c r="E859" s="22">
        <v>58</v>
      </c>
      <c r="F859" s="22">
        <f t="shared" si="88"/>
        <v>34.799999999999997</v>
      </c>
      <c r="G859" s="22">
        <f t="shared" si="89"/>
        <v>34.799999999999997</v>
      </c>
      <c r="H859" s="22">
        <f t="shared" si="89"/>
        <v>34.799999999999997</v>
      </c>
      <c r="I859" s="22">
        <f t="shared" si="89"/>
        <v>34.799999999999997</v>
      </c>
      <c r="J859" s="22">
        <f t="shared" si="89"/>
        <v>34.799999999999997</v>
      </c>
      <c r="K859" s="22">
        <f t="shared" si="89"/>
        <v>34.799999999999997</v>
      </c>
      <c r="L859" s="22">
        <f t="shared" si="89"/>
        <v>34.799999999999997</v>
      </c>
      <c r="M859" s="22">
        <f t="shared" si="89"/>
        <v>34.799999999999997</v>
      </c>
      <c r="N859" s="22">
        <f t="shared" si="89"/>
        <v>34.799999999999997</v>
      </c>
      <c r="O859" s="22">
        <f t="shared" si="89"/>
        <v>34.799999999999997</v>
      </c>
      <c r="P859" s="22">
        <f t="shared" si="89"/>
        <v>34.799999999999997</v>
      </c>
      <c r="Q859" s="22">
        <f t="shared" si="89"/>
        <v>34.799999999999997</v>
      </c>
      <c r="R859" s="42">
        <f>SUM(Table1[[#This Row],[Oct]:[September]])</f>
        <v>417.60000000000008</v>
      </c>
      <c r="S859" s="38">
        <f t="shared" si="85"/>
        <v>347.09121808717009</v>
      </c>
      <c r="T859" s="37">
        <f>Table1[[#This Row],[Annual Demand]]/365</f>
        <v>1.1441095890410962</v>
      </c>
      <c r="U859" s="37">
        <f>Table1[[#This Row],[Daily Demand]]*Table1[[#This Row],[Lead Time (days)]]</f>
        <v>12.585205479452057</v>
      </c>
      <c r="V859" s="37">
        <f>T859*AB859*SQRT(Table1[[#This Row],[Lead Time (days)]])</f>
        <v>13.129254501603718</v>
      </c>
      <c r="W859" s="37">
        <f t="shared" si="86"/>
        <v>0.95</v>
      </c>
      <c r="X859" s="37">
        <f>Table1[[#This Row],[Demand during Lead Time]]+NORMSINV(W859)*V859</f>
        <v>34.180907365583863</v>
      </c>
      <c r="Y859" s="43">
        <f t="shared" si="87"/>
        <v>551.75473422313428</v>
      </c>
      <c r="Z859" s="27">
        <v>-0.4</v>
      </c>
      <c r="AA859" s="22">
        <v>1</v>
      </c>
      <c r="AB859" s="22">
        <v>3.46</v>
      </c>
      <c r="AC859" s="22">
        <v>11</v>
      </c>
    </row>
    <row r="860" spans="1:29" x14ac:dyDescent="0.2">
      <c r="A860" s="25">
        <v>87383.016634778149</v>
      </c>
      <c r="B860" s="26">
        <v>13.975</v>
      </c>
      <c r="C860" s="26">
        <v>602.84716800000001</v>
      </c>
      <c r="D860" s="26">
        <f>C860/Table1[[#This Row],[Std. Price ($)]]</f>
        <v>43.137543327370309</v>
      </c>
      <c r="E860" s="22">
        <v>42</v>
      </c>
      <c r="F860" s="22">
        <f t="shared" si="88"/>
        <v>37.799999999999997</v>
      </c>
      <c r="G860" s="22">
        <f t="shared" si="89"/>
        <v>37.799999999999997</v>
      </c>
      <c r="H860" s="22">
        <f t="shared" si="89"/>
        <v>37.799999999999997</v>
      </c>
      <c r="I860" s="22">
        <f t="shared" si="89"/>
        <v>37.799999999999997</v>
      </c>
      <c r="J860" s="22">
        <f t="shared" si="89"/>
        <v>37.799999999999997</v>
      </c>
      <c r="K860" s="22">
        <f t="shared" si="89"/>
        <v>37.799999999999997</v>
      </c>
      <c r="L860" s="22">
        <f t="shared" si="89"/>
        <v>37.799999999999997</v>
      </c>
      <c r="M860" s="22">
        <f t="shared" si="89"/>
        <v>37.799999999999997</v>
      </c>
      <c r="N860" s="22">
        <f t="shared" si="89"/>
        <v>37.799999999999997</v>
      </c>
      <c r="O860" s="22">
        <f t="shared" si="89"/>
        <v>37.799999999999997</v>
      </c>
      <c r="P860" s="22">
        <f t="shared" si="89"/>
        <v>37.799999999999997</v>
      </c>
      <c r="Q860" s="22">
        <f t="shared" si="89"/>
        <v>37.799999999999997</v>
      </c>
      <c r="R860" s="42">
        <f>SUM(Table1[[#This Row],[Oct]:[September]])</f>
        <v>453.60000000000008</v>
      </c>
      <c r="S860" s="38">
        <f t="shared" si="85"/>
        <v>410.46245667262974</v>
      </c>
      <c r="T860" s="37">
        <f>Table1[[#This Row],[Annual Demand]]/365</f>
        <v>1.2427397260273976</v>
      </c>
      <c r="U860" s="37">
        <f>Table1[[#This Row],[Daily Demand]]*Table1[[#This Row],[Lead Time (days)]]</f>
        <v>19.883835616438361</v>
      </c>
      <c r="V860" s="37">
        <f>T860*AB860*SQRT(Table1[[#This Row],[Lead Time (days)]])</f>
        <v>7.9535342465753445</v>
      </c>
      <c r="W860" s="37">
        <f t="shared" si="86"/>
        <v>0.95</v>
      </c>
      <c r="X860" s="37">
        <f>Table1[[#This Row],[Demand during Lead Time]]+NORMSINV(W860)*V860</f>
        <v>32.966235269000556</v>
      </c>
      <c r="Y860" s="43">
        <f t="shared" si="87"/>
        <v>460.70313788428274</v>
      </c>
      <c r="Z860" s="27">
        <v>-0.1</v>
      </c>
      <c r="AA860" s="22">
        <v>1</v>
      </c>
      <c r="AB860" s="22">
        <v>1.6</v>
      </c>
      <c r="AC860" s="22">
        <v>16</v>
      </c>
    </row>
    <row r="861" spans="1:29" x14ac:dyDescent="0.2">
      <c r="A861" s="25">
        <v>47546.815606173368</v>
      </c>
      <c r="B861" s="26">
        <v>8.3419999999999987</v>
      </c>
      <c r="C861" s="26">
        <v>370.77838335999991</v>
      </c>
      <c r="D861" s="26">
        <f>C861/Table1[[#This Row],[Std. Price ($)]]</f>
        <v>44.447180935027568</v>
      </c>
      <c r="E861" s="22">
        <v>42</v>
      </c>
      <c r="F861" s="22">
        <f t="shared" si="88"/>
        <v>75.599999999999994</v>
      </c>
      <c r="G861" s="22">
        <f t="shared" si="89"/>
        <v>75.599999999999994</v>
      </c>
      <c r="H861" s="22">
        <f t="shared" si="89"/>
        <v>75.599999999999994</v>
      </c>
      <c r="I861" s="22">
        <f t="shared" si="89"/>
        <v>75.599999999999994</v>
      </c>
      <c r="J861" s="22">
        <f t="shared" si="89"/>
        <v>75.599999999999994</v>
      </c>
      <c r="K861" s="22">
        <f t="shared" si="89"/>
        <v>75.599999999999994</v>
      </c>
      <c r="L861" s="22">
        <f t="shared" si="89"/>
        <v>75.599999999999994</v>
      </c>
      <c r="M861" s="22">
        <f t="shared" si="89"/>
        <v>75.599999999999994</v>
      </c>
      <c r="N861" s="22">
        <f t="shared" si="89"/>
        <v>75.599999999999994</v>
      </c>
      <c r="O861" s="22">
        <f t="shared" si="89"/>
        <v>75.599999999999994</v>
      </c>
      <c r="P861" s="22">
        <f t="shared" si="89"/>
        <v>75.599999999999994</v>
      </c>
      <c r="Q861" s="22">
        <f t="shared" si="89"/>
        <v>75.599999999999994</v>
      </c>
      <c r="R861" s="42">
        <f>SUM(Table1[[#This Row],[Oct]:[September]])</f>
        <v>907.20000000000016</v>
      </c>
      <c r="S861" s="38">
        <f t="shared" si="85"/>
        <v>862.75281906497264</v>
      </c>
      <c r="T861" s="37">
        <f>Table1[[#This Row],[Annual Demand]]/365</f>
        <v>2.4854794520547951</v>
      </c>
      <c r="U861" s="37">
        <f>Table1[[#This Row],[Daily Demand]]*Table1[[#This Row],[Lead Time (days)]]</f>
        <v>39.767671232876722</v>
      </c>
      <c r="V861" s="37">
        <f>T861*AB861*SQRT(Table1[[#This Row],[Lead Time (days)]])</f>
        <v>15.907068493150689</v>
      </c>
      <c r="W861" s="37">
        <f t="shared" si="86"/>
        <v>0.95</v>
      </c>
      <c r="X861" s="37">
        <f>Table1[[#This Row],[Demand during Lead Time]]+NORMSINV(W861)*V861</f>
        <v>65.932470538001112</v>
      </c>
      <c r="Y861" s="43">
        <f t="shared" si="87"/>
        <v>550.00866922800515</v>
      </c>
      <c r="Z861" s="27">
        <v>0.8</v>
      </c>
      <c r="AA861" s="22">
        <v>1</v>
      </c>
      <c r="AB861" s="22">
        <v>1.6</v>
      </c>
      <c r="AC861" s="22">
        <v>16</v>
      </c>
    </row>
    <row r="862" spans="1:29" x14ac:dyDescent="0.2">
      <c r="A862" s="25">
        <v>1449.1958541890449</v>
      </c>
      <c r="B862" s="26">
        <v>6.5359999999999996</v>
      </c>
      <c r="C862" s="26">
        <v>588.54590270797814</v>
      </c>
      <c r="D862" s="26">
        <f>C862/Table1[[#This Row],[Std. Price ($)]]</f>
        <v>90.046802739898737</v>
      </c>
      <c r="E862" s="22">
        <v>58</v>
      </c>
      <c r="F862" s="22">
        <f t="shared" si="88"/>
        <v>46.4</v>
      </c>
      <c r="G862" s="22">
        <f t="shared" si="89"/>
        <v>46.4</v>
      </c>
      <c r="H862" s="22">
        <f t="shared" si="89"/>
        <v>46.4</v>
      </c>
      <c r="I862" s="22">
        <f t="shared" si="89"/>
        <v>46.4</v>
      </c>
      <c r="J862" s="22">
        <f t="shared" si="89"/>
        <v>46.4</v>
      </c>
      <c r="K862" s="22">
        <f t="shared" si="89"/>
        <v>46.4</v>
      </c>
      <c r="L862" s="22">
        <f t="shared" si="89"/>
        <v>46.4</v>
      </c>
      <c r="M862" s="22">
        <f t="shared" si="89"/>
        <v>46.4</v>
      </c>
      <c r="N862" s="22">
        <f t="shared" si="89"/>
        <v>46.4</v>
      </c>
      <c r="O862" s="22">
        <f t="shared" si="89"/>
        <v>46.4</v>
      </c>
      <c r="P862" s="22">
        <f t="shared" si="89"/>
        <v>46.4</v>
      </c>
      <c r="Q862" s="22">
        <f t="shared" si="89"/>
        <v>46.4</v>
      </c>
      <c r="R862" s="42">
        <f>SUM(Table1[[#This Row],[Oct]:[September]])</f>
        <v>556.79999999999984</v>
      </c>
      <c r="S862" s="38">
        <f t="shared" si="85"/>
        <v>466.7531972601011</v>
      </c>
      <c r="T862" s="37">
        <f>Table1[[#This Row],[Annual Demand]]/365</f>
        <v>1.5254794520547941</v>
      </c>
      <c r="U862" s="37">
        <f>Table1[[#This Row],[Daily Demand]]*Table1[[#This Row],[Lead Time (days)]]</f>
        <v>22.882191780821913</v>
      </c>
      <c r="V862" s="37">
        <f>T862*AB862*SQRT(Table1[[#This Row],[Lead Time (days)]])</f>
        <v>15.006717542486177</v>
      </c>
      <c r="W862" s="37">
        <f t="shared" si="86"/>
        <v>0.95</v>
      </c>
      <c r="X862" s="37">
        <f>Table1[[#This Row],[Demand during Lead Time]]+NORMSINV(W862)*V862</f>
        <v>47.566045559216576</v>
      </c>
      <c r="Y862" s="43">
        <f t="shared" si="87"/>
        <v>310.89167377503952</v>
      </c>
      <c r="Z862" s="27">
        <v>-0.2</v>
      </c>
      <c r="AA862" s="22">
        <v>0.97</v>
      </c>
      <c r="AB862" s="22">
        <v>2.54</v>
      </c>
      <c r="AC862" s="22">
        <v>15</v>
      </c>
    </row>
    <row r="863" spans="1:29" x14ac:dyDescent="0.2">
      <c r="A863" s="25">
        <v>63934.827276913376</v>
      </c>
      <c r="B863" s="26">
        <v>7.8452472299999991</v>
      </c>
      <c r="C863" s="26">
        <v>387.46440264071975</v>
      </c>
      <c r="D863" s="26">
        <f>C863/Table1[[#This Row],[Std. Price ($)]]</f>
        <v>49.388424772525596</v>
      </c>
      <c r="E863" s="22">
        <v>170</v>
      </c>
      <c r="F863" s="22">
        <f t="shared" si="88"/>
        <v>306</v>
      </c>
      <c r="G863" s="22">
        <f t="shared" si="89"/>
        <v>306</v>
      </c>
      <c r="H863" s="22">
        <f t="shared" si="89"/>
        <v>306</v>
      </c>
      <c r="I863" s="22">
        <f t="shared" si="89"/>
        <v>306</v>
      </c>
      <c r="J863" s="22">
        <f t="shared" si="89"/>
        <v>306</v>
      </c>
      <c r="K863" s="22">
        <f t="shared" si="89"/>
        <v>306</v>
      </c>
      <c r="L863" s="22">
        <f t="shared" si="89"/>
        <v>306</v>
      </c>
      <c r="M863" s="22">
        <f t="shared" si="89"/>
        <v>306</v>
      </c>
      <c r="N863" s="22">
        <f t="shared" si="89"/>
        <v>306</v>
      </c>
      <c r="O863" s="22">
        <f t="shared" si="89"/>
        <v>306</v>
      </c>
      <c r="P863" s="22">
        <f t="shared" si="89"/>
        <v>306</v>
      </c>
      <c r="Q863" s="22">
        <f t="shared" si="89"/>
        <v>306</v>
      </c>
      <c r="R863" s="42">
        <f>SUM(Table1[[#This Row],[Oct]:[September]])</f>
        <v>3672</v>
      </c>
      <c r="S863" s="38">
        <f t="shared" si="85"/>
        <v>3622.6115752274745</v>
      </c>
      <c r="T863" s="37">
        <f>Table1[[#This Row],[Annual Demand]]/365</f>
        <v>10.06027397260274</v>
      </c>
      <c r="U863" s="37">
        <f>Table1[[#This Row],[Daily Demand]]*Table1[[#This Row],[Lead Time (days)]]</f>
        <v>160.96438356164384</v>
      </c>
      <c r="V863" s="37">
        <f>T863*AB863*SQRT(Table1[[#This Row],[Lead Time (days)]])</f>
        <v>10.06027397260274</v>
      </c>
      <c r="W863" s="37">
        <f t="shared" si="86"/>
        <v>0.8</v>
      </c>
      <c r="X863" s="37">
        <f>Table1[[#This Row],[Demand during Lead Time]]+NORMSINV(W863)*V863</f>
        <v>169.43132375254726</v>
      </c>
      <c r="Y863" s="43">
        <f t="shared" si="87"/>
        <v>1329.2306233449044</v>
      </c>
      <c r="Z863" s="27">
        <v>0.8</v>
      </c>
      <c r="AA863" s="22">
        <v>0.77</v>
      </c>
      <c r="AB863" s="22">
        <v>0.25</v>
      </c>
      <c r="AC863" s="22">
        <v>16</v>
      </c>
    </row>
    <row r="864" spans="1:29" x14ac:dyDescent="0.2">
      <c r="A864" s="25">
        <v>84079.24587117089</v>
      </c>
      <c r="B864" s="26">
        <v>39.322010479999996</v>
      </c>
      <c r="C864" s="26">
        <v>1591.9029717649344</v>
      </c>
      <c r="D864" s="26">
        <f>C864/Table1[[#This Row],[Std. Price ($)]]</f>
        <v>40.483763478335113</v>
      </c>
      <c r="E864" s="22">
        <v>90</v>
      </c>
      <c r="F864" s="22">
        <f t="shared" si="88"/>
        <v>135</v>
      </c>
      <c r="G864" s="22">
        <f t="shared" si="89"/>
        <v>135</v>
      </c>
      <c r="H864" s="22">
        <f t="shared" si="89"/>
        <v>135</v>
      </c>
      <c r="I864" s="22">
        <f t="shared" si="89"/>
        <v>135</v>
      </c>
      <c r="J864" s="22">
        <f t="shared" si="89"/>
        <v>135</v>
      </c>
      <c r="K864" s="22">
        <f t="shared" si="89"/>
        <v>135</v>
      </c>
      <c r="L864" s="22">
        <f t="shared" si="89"/>
        <v>135</v>
      </c>
      <c r="M864" s="22">
        <f t="shared" si="89"/>
        <v>135</v>
      </c>
      <c r="N864" s="22">
        <f t="shared" si="89"/>
        <v>135</v>
      </c>
      <c r="O864" s="22">
        <f t="shared" si="89"/>
        <v>135</v>
      </c>
      <c r="P864" s="22">
        <f t="shared" si="89"/>
        <v>135</v>
      </c>
      <c r="Q864" s="22">
        <f t="shared" si="89"/>
        <v>135</v>
      </c>
      <c r="R864" s="42">
        <f>SUM(Table1[[#This Row],[Oct]:[September]])</f>
        <v>1620</v>
      </c>
      <c r="S864" s="38">
        <f t="shared" si="85"/>
        <v>1579.516236521665</v>
      </c>
      <c r="T864" s="37">
        <f>Table1[[#This Row],[Annual Demand]]/365</f>
        <v>4.4383561643835616</v>
      </c>
      <c r="U864" s="37">
        <f>Table1[[#This Row],[Daily Demand]]*Table1[[#This Row],[Lead Time (days)]]</f>
        <v>71.013698630136986</v>
      </c>
      <c r="V864" s="37">
        <f>T864*AB864*SQRT(Table1[[#This Row],[Lead Time (days)]])</f>
        <v>15.445479452054794</v>
      </c>
      <c r="W864" s="37">
        <f t="shared" si="86"/>
        <v>0.8</v>
      </c>
      <c r="X864" s="37">
        <f>Table1[[#This Row],[Demand during Lead Time]]+NORMSINV(W864)*V864</f>
        <v>84.012942099700453</v>
      </c>
      <c r="Y864" s="43">
        <f t="shared" si="87"/>
        <v>3303.5577897000539</v>
      </c>
      <c r="Z864" s="27">
        <v>0.5</v>
      </c>
      <c r="AA864" s="22">
        <v>1</v>
      </c>
      <c r="AB864" s="22">
        <v>0.87</v>
      </c>
      <c r="AC864" s="22">
        <v>16</v>
      </c>
    </row>
    <row r="865" spans="1:29" x14ac:dyDescent="0.2">
      <c r="A865" s="25">
        <v>83605.04193160031</v>
      </c>
      <c r="B865" s="26">
        <v>37.426487919999992</v>
      </c>
      <c r="C865" s="26">
        <v>1324.2720602925147</v>
      </c>
      <c r="D865" s="26">
        <f>C865/Table1[[#This Row],[Std. Price ($)]]</f>
        <v>35.383284243052074</v>
      </c>
      <c r="E865" s="22">
        <v>50</v>
      </c>
      <c r="F865" s="22">
        <f t="shared" si="88"/>
        <v>30</v>
      </c>
      <c r="G865" s="22">
        <f t="shared" si="89"/>
        <v>30</v>
      </c>
      <c r="H865" s="22">
        <f t="shared" si="89"/>
        <v>30</v>
      </c>
      <c r="I865" s="22">
        <f t="shared" si="89"/>
        <v>30</v>
      </c>
      <c r="J865" s="22">
        <f t="shared" si="89"/>
        <v>30</v>
      </c>
      <c r="K865" s="22">
        <f t="shared" si="89"/>
        <v>30</v>
      </c>
      <c r="L865" s="22">
        <f t="shared" si="89"/>
        <v>30</v>
      </c>
      <c r="M865" s="22">
        <f t="shared" si="89"/>
        <v>30</v>
      </c>
      <c r="N865" s="22">
        <f t="shared" si="89"/>
        <v>30</v>
      </c>
      <c r="O865" s="22">
        <f t="shared" si="89"/>
        <v>30</v>
      </c>
      <c r="P865" s="22">
        <f t="shared" si="89"/>
        <v>30</v>
      </c>
      <c r="Q865" s="22">
        <f t="shared" si="89"/>
        <v>30</v>
      </c>
      <c r="R865" s="42">
        <f>SUM(Table1[[#This Row],[Oct]:[September]])</f>
        <v>360</v>
      </c>
      <c r="S865" s="38">
        <f t="shared" si="85"/>
        <v>324.61671575694794</v>
      </c>
      <c r="T865" s="37">
        <f>Table1[[#This Row],[Annual Demand]]/365</f>
        <v>0.98630136986301364</v>
      </c>
      <c r="U865" s="37">
        <f>Table1[[#This Row],[Daily Demand]]*Table1[[#This Row],[Lead Time (days)]]</f>
        <v>27.61643835616438</v>
      </c>
      <c r="V865" s="37">
        <f>T865*AB865*SQRT(Table1[[#This Row],[Lead Time (days)]])</f>
        <v>2.7660786309650627</v>
      </c>
      <c r="W865" s="37">
        <f t="shared" si="86"/>
        <v>0.8</v>
      </c>
      <c r="X865" s="37">
        <f>Table1[[#This Row],[Demand during Lead Time]]+NORMSINV(W865)*V865</f>
        <v>29.944428865716876</v>
      </c>
      <c r="Y865" s="43">
        <f t="shared" si="87"/>
        <v>1120.7148052140517</v>
      </c>
      <c r="Z865" s="27">
        <v>-0.4</v>
      </c>
      <c r="AA865" s="22">
        <v>1</v>
      </c>
      <c r="AB865" s="22">
        <v>0.53</v>
      </c>
      <c r="AC865" s="22">
        <v>28</v>
      </c>
    </row>
    <row r="866" spans="1:29" x14ac:dyDescent="0.2">
      <c r="A866" s="25">
        <v>92397.659442883189</v>
      </c>
      <c r="B866" s="26">
        <v>9.4148289299999988</v>
      </c>
      <c r="C866" s="26">
        <v>66.044879948786189</v>
      </c>
      <c r="D866" s="26">
        <f>C866/Table1[[#This Row],[Std. Price ($)]]</f>
        <v>7.0149845992779181</v>
      </c>
      <c r="E866" s="22">
        <v>42</v>
      </c>
      <c r="F866" s="22">
        <f t="shared" si="88"/>
        <v>25.2</v>
      </c>
      <c r="G866" s="22">
        <f t="shared" si="89"/>
        <v>25.2</v>
      </c>
      <c r="H866" s="22">
        <f t="shared" si="89"/>
        <v>25.2</v>
      </c>
      <c r="I866" s="22">
        <f t="shared" si="89"/>
        <v>25.2</v>
      </c>
      <c r="J866" s="22">
        <f t="shared" si="89"/>
        <v>25.2</v>
      </c>
      <c r="K866" s="22">
        <f t="shared" si="89"/>
        <v>25.2</v>
      </c>
      <c r="L866" s="22">
        <f t="shared" si="89"/>
        <v>25.2</v>
      </c>
      <c r="M866" s="22">
        <f t="shared" si="89"/>
        <v>25.2</v>
      </c>
      <c r="N866" s="22">
        <f t="shared" si="89"/>
        <v>25.2</v>
      </c>
      <c r="O866" s="22">
        <f t="shared" si="89"/>
        <v>25.2</v>
      </c>
      <c r="P866" s="22">
        <f t="shared" si="89"/>
        <v>25.2</v>
      </c>
      <c r="Q866" s="22">
        <f t="shared" si="89"/>
        <v>25.2</v>
      </c>
      <c r="R866" s="42">
        <f>SUM(Table1[[#This Row],[Oct]:[September]])</f>
        <v>302.39999999999992</v>
      </c>
      <c r="S866" s="38">
        <f t="shared" si="85"/>
        <v>295.38501540072201</v>
      </c>
      <c r="T866" s="37">
        <f>Table1[[#This Row],[Annual Demand]]/365</f>
        <v>0.82849315068493123</v>
      </c>
      <c r="U866" s="37">
        <f>Table1[[#This Row],[Daily Demand]]*Table1[[#This Row],[Lead Time (days)]]</f>
        <v>4.1424657534246565</v>
      </c>
      <c r="V866" s="37">
        <f>T866*AB866*SQRT(Table1[[#This Row],[Lead Time (days)]])</f>
        <v>1.4079509229066069</v>
      </c>
      <c r="W866" s="37">
        <f t="shared" si="86"/>
        <v>0.8</v>
      </c>
      <c r="X866" s="37">
        <f>Table1[[#This Row],[Demand during Lead Time]]+NORMSINV(W866)*V866</f>
        <v>5.3274271459714386</v>
      </c>
      <c r="Y866" s="43">
        <f t="shared" si="87"/>
        <v>50.156815216359227</v>
      </c>
      <c r="Z866" s="27">
        <v>-0.4</v>
      </c>
      <c r="AA866" s="22">
        <v>1</v>
      </c>
      <c r="AB866" s="22">
        <v>0.76</v>
      </c>
      <c r="AC866" s="22">
        <v>5</v>
      </c>
    </row>
    <row r="867" spans="1:29" x14ac:dyDescent="0.2">
      <c r="A867" s="25">
        <v>89374.891939658322</v>
      </c>
      <c r="B867" s="26">
        <v>7.1220921500000003</v>
      </c>
      <c r="C867" s="26">
        <v>269.99841665427783</v>
      </c>
      <c r="D867" s="26">
        <f>C867/Table1[[#This Row],[Std. Price ($)]]</f>
        <v>37.909986415196528</v>
      </c>
      <c r="E867" s="22">
        <v>98</v>
      </c>
      <c r="F867" s="22">
        <f t="shared" si="88"/>
        <v>215.6</v>
      </c>
      <c r="G867" s="22">
        <f t="shared" si="89"/>
        <v>215.6</v>
      </c>
      <c r="H867" s="22">
        <f t="shared" si="89"/>
        <v>215.6</v>
      </c>
      <c r="I867" s="22">
        <f t="shared" si="89"/>
        <v>215.6</v>
      </c>
      <c r="J867" s="22">
        <f t="shared" si="89"/>
        <v>215.6</v>
      </c>
      <c r="K867" s="22">
        <f t="shared" si="89"/>
        <v>215.6</v>
      </c>
      <c r="L867" s="22">
        <f t="shared" si="89"/>
        <v>215.6</v>
      </c>
      <c r="M867" s="22">
        <f t="shared" si="89"/>
        <v>215.6</v>
      </c>
      <c r="N867" s="22">
        <f t="shared" si="89"/>
        <v>215.6</v>
      </c>
      <c r="O867" s="22">
        <f t="shared" si="89"/>
        <v>215.6</v>
      </c>
      <c r="P867" s="22">
        <f t="shared" si="89"/>
        <v>215.6</v>
      </c>
      <c r="Q867" s="22">
        <f t="shared" si="89"/>
        <v>215.6</v>
      </c>
      <c r="R867" s="42">
        <f>SUM(Table1[[#This Row],[Oct]:[September]])</f>
        <v>2587.1999999999994</v>
      </c>
      <c r="S867" s="38">
        <f t="shared" si="85"/>
        <v>2549.2900135848026</v>
      </c>
      <c r="T867" s="37">
        <f>Table1[[#This Row],[Annual Demand]]/365</f>
        <v>7.0882191780821904</v>
      </c>
      <c r="U867" s="37">
        <f>Table1[[#This Row],[Daily Demand]]*Table1[[#This Row],[Lead Time (days)]]</f>
        <v>77.970410958904097</v>
      </c>
      <c r="V867" s="37">
        <f>T867*AB867*SQRT(Table1[[#This Row],[Lead Time (days)]])</f>
        <v>18.101901853034978</v>
      </c>
      <c r="W867" s="37">
        <f t="shared" si="86"/>
        <v>0.8</v>
      </c>
      <c r="X867" s="37">
        <f>Table1[[#This Row],[Demand during Lead Time]]+NORMSINV(W867)*V867</f>
        <v>93.205355926471228</v>
      </c>
      <c r="Y867" s="43">
        <f t="shared" si="87"/>
        <v>663.81713378187669</v>
      </c>
      <c r="Z867" s="27">
        <v>1.2</v>
      </c>
      <c r="AA867" s="22">
        <v>1</v>
      </c>
      <c r="AB867" s="22">
        <v>0.77</v>
      </c>
      <c r="AC867" s="22">
        <v>11</v>
      </c>
    </row>
    <row r="868" spans="1:29" x14ac:dyDescent="0.2">
      <c r="A868" s="25">
        <v>20851.90804468494</v>
      </c>
      <c r="B868" s="26">
        <v>10.061999999999999</v>
      </c>
      <c r="C868" s="26">
        <v>437.34927150933345</v>
      </c>
      <c r="D868" s="26">
        <f>C868/Table1[[#This Row],[Std. Price ($)]]</f>
        <v>43.465441414165518</v>
      </c>
      <c r="E868" s="22">
        <v>82</v>
      </c>
      <c r="F868" s="22">
        <f t="shared" si="88"/>
        <v>114.80000000000001</v>
      </c>
      <c r="G868" s="22">
        <f t="shared" si="89"/>
        <v>114.80000000000001</v>
      </c>
      <c r="H868" s="22">
        <f t="shared" si="89"/>
        <v>114.80000000000001</v>
      </c>
      <c r="I868" s="22">
        <f t="shared" si="89"/>
        <v>114.80000000000001</v>
      </c>
      <c r="J868" s="22">
        <f t="shared" si="89"/>
        <v>114.80000000000001</v>
      </c>
      <c r="K868" s="22">
        <f t="shared" si="89"/>
        <v>114.80000000000001</v>
      </c>
      <c r="L868" s="22">
        <f t="shared" ref="G868:Q891" si="90">$E868+$Z868*$E868</f>
        <v>114.80000000000001</v>
      </c>
      <c r="M868" s="22">
        <f t="shared" si="90"/>
        <v>114.80000000000001</v>
      </c>
      <c r="N868" s="22">
        <f t="shared" si="90"/>
        <v>114.80000000000001</v>
      </c>
      <c r="O868" s="22">
        <f t="shared" si="90"/>
        <v>114.80000000000001</v>
      </c>
      <c r="P868" s="22">
        <f t="shared" si="90"/>
        <v>114.80000000000001</v>
      </c>
      <c r="Q868" s="22">
        <f t="shared" si="90"/>
        <v>114.80000000000001</v>
      </c>
      <c r="R868" s="42">
        <f>SUM(Table1[[#This Row],[Oct]:[September]])</f>
        <v>1377.5999999999997</v>
      </c>
      <c r="S868" s="38">
        <f t="shared" si="85"/>
        <v>1334.1345585858342</v>
      </c>
      <c r="T868" s="37">
        <f>Table1[[#This Row],[Annual Demand]]/365</f>
        <v>3.774246575342465</v>
      </c>
      <c r="U868" s="37">
        <f>Table1[[#This Row],[Daily Demand]]*Table1[[#This Row],[Lead Time (days)]]</f>
        <v>60.38794520547944</v>
      </c>
      <c r="V868" s="37">
        <f>T868*AB868*SQRT(Table1[[#This Row],[Lead Time (days)]])</f>
        <v>11.473709589041095</v>
      </c>
      <c r="W868" s="37">
        <f t="shared" si="86"/>
        <v>0.8</v>
      </c>
      <c r="X868" s="37">
        <f>Table1[[#This Row],[Demand during Lead Time]]+NORMSINV(W868)*V868</f>
        <v>70.04446282346558</v>
      </c>
      <c r="Y868" s="43">
        <f t="shared" si="87"/>
        <v>704.78738492971058</v>
      </c>
      <c r="Z868" s="27">
        <v>0.4</v>
      </c>
      <c r="AA868" s="22">
        <v>1</v>
      </c>
      <c r="AB868" s="22">
        <v>0.76</v>
      </c>
      <c r="AC868" s="22">
        <v>16</v>
      </c>
    </row>
    <row r="869" spans="1:29" x14ac:dyDescent="0.2">
      <c r="A869" s="25">
        <v>79546.862615071077</v>
      </c>
      <c r="B869" s="26">
        <v>13.759999999999998</v>
      </c>
      <c r="C869" s="26">
        <v>716.59411929495968</v>
      </c>
      <c r="D869" s="26">
        <f>C869/Table1[[#This Row],[Std. Price ($)]]</f>
        <v>52.078060995273241</v>
      </c>
      <c r="E869" s="22">
        <v>82</v>
      </c>
      <c r="F869" s="22">
        <f t="shared" si="88"/>
        <v>73.8</v>
      </c>
      <c r="G869" s="22">
        <f t="shared" si="90"/>
        <v>73.8</v>
      </c>
      <c r="H869" s="22">
        <f t="shared" si="90"/>
        <v>73.8</v>
      </c>
      <c r="I869" s="22">
        <f t="shared" si="90"/>
        <v>73.8</v>
      </c>
      <c r="J869" s="22">
        <f t="shared" si="90"/>
        <v>73.8</v>
      </c>
      <c r="K869" s="22">
        <f t="shared" si="90"/>
        <v>73.8</v>
      </c>
      <c r="L869" s="22">
        <f t="shared" si="90"/>
        <v>73.8</v>
      </c>
      <c r="M869" s="22">
        <f t="shared" si="90"/>
        <v>73.8</v>
      </c>
      <c r="N869" s="22">
        <f t="shared" si="90"/>
        <v>73.8</v>
      </c>
      <c r="O869" s="22">
        <f t="shared" si="90"/>
        <v>73.8</v>
      </c>
      <c r="P869" s="22">
        <f t="shared" si="90"/>
        <v>73.8</v>
      </c>
      <c r="Q869" s="22">
        <f t="shared" si="90"/>
        <v>73.8</v>
      </c>
      <c r="R869" s="42">
        <f>SUM(Table1[[#This Row],[Oct]:[September]])</f>
        <v>885.5999999999998</v>
      </c>
      <c r="S869" s="38">
        <f t="shared" si="85"/>
        <v>833.52193900472651</v>
      </c>
      <c r="T869" s="37">
        <f>Table1[[#This Row],[Annual Demand]]/365</f>
        <v>2.4263013698630131</v>
      </c>
      <c r="U869" s="37">
        <f>Table1[[#This Row],[Daily Demand]]*Table1[[#This Row],[Lead Time (days)]]</f>
        <v>38.82082191780821</v>
      </c>
      <c r="V869" s="37">
        <f>T869*AB869*SQRT(Table1[[#This Row],[Lead Time (days)]])</f>
        <v>7.3759561643835596</v>
      </c>
      <c r="W869" s="37">
        <f t="shared" si="86"/>
        <v>0.8</v>
      </c>
      <c r="X869" s="37">
        <f>Table1[[#This Row],[Demand during Lead Time]]+NORMSINV(W869)*V869</f>
        <v>45.028583243656449</v>
      </c>
      <c r="Y869" s="43">
        <f t="shared" si="87"/>
        <v>619.59330543271267</v>
      </c>
      <c r="Z869" s="27">
        <v>-0.1</v>
      </c>
      <c r="AA869" s="22">
        <v>0.75</v>
      </c>
      <c r="AB869" s="22">
        <v>0.76</v>
      </c>
      <c r="AC869" s="22">
        <v>16</v>
      </c>
    </row>
    <row r="870" spans="1:29" x14ac:dyDescent="0.2">
      <c r="A870" s="25">
        <v>72252.52323032917</v>
      </c>
      <c r="B870" s="26">
        <v>13.759999999999998</v>
      </c>
      <c r="C870" s="26">
        <v>582.30961094290478</v>
      </c>
      <c r="D870" s="26">
        <f>C870/Table1[[#This Row],[Std. Price ($)]]</f>
        <v>42.319012423176225</v>
      </c>
      <c r="E870" s="22">
        <v>82</v>
      </c>
      <c r="F870" s="22">
        <f t="shared" si="88"/>
        <v>73.8</v>
      </c>
      <c r="G870" s="22">
        <f t="shared" si="90"/>
        <v>73.8</v>
      </c>
      <c r="H870" s="22">
        <f t="shared" si="90"/>
        <v>73.8</v>
      </c>
      <c r="I870" s="22">
        <f t="shared" si="90"/>
        <v>73.8</v>
      </c>
      <c r="J870" s="22">
        <f t="shared" si="90"/>
        <v>73.8</v>
      </c>
      <c r="K870" s="22">
        <f t="shared" si="90"/>
        <v>73.8</v>
      </c>
      <c r="L870" s="22">
        <f t="shared" si="90"/>
        <v>73.8</v>
      </c>
      <c r="M870" s="22">
        <f t="shared" si="90"/>
        <v>73.8</v>
      </c>
      <c r="N870" s="22">
        <f t="shared" si="90"/>
        <v>73.8</v>
      </c>
      <c r="O870" s="22">
        <f t="shared" si="90"/>
        <v>73.8</v>
      </c>
      <c r="P870" s="22">
        <f t="shared" si="90"/>
        <v>73.8</v>
      </c>
      <c r="Q870" s="22">
        <f t="shared" si="90"/>
        <v>73.8</v>
      </c>
      <c r="R870" s="42">
        <f>SUM(Table1[[#This Row],[Oct]:[September]])</f>
        <v>885.5999999999998</v>
      </c>
      <c r="S870" s="38">
        <f t="shared" si="85"/>
        <v>843.28098757682358</v>
      </c>
      <c r="T870" s="37">
        <f>Table1[[#This Row],[Annual Demand]]/365</f>
        <v>2.4263013698630131</v>
      </c>
      <c r="U870" s="37">
        <f>Table1[[#This Row],[Daily Demand]]*Table1[[#This Row],[Lead Time (days)]]</f>
        <v>38.82082191780821</v>
      </c>
      <c r="V870" s="37">
        <f>T870*AB870*SQRT(Table1[[#This Row],[Lead Time (days)]])</f>
        <v>7.3759561643835596</v>
      </c>
      <c r="W870" s="37">
        <f t="shared" si="86"/>
        <v>0.8</v>
      </c>
      <c r="X870" s="37">
        <f>Table1[[#This Row],[Demand during Lead Time]]+NORMSINV(W870)*V870</f>
        <v>45.028583243656449</v>
      </c>
      <c r="Y870" s="43">
        <f t="shared" si="87"/>
        <v>619.59330543271267</v>
      </c>
      <c r="Z870" s="27">
        <v>-0.1</v>
      </c>
      <c r="AA870" s="22">
        <v>0.91</v>
      </c>
      <c r="AB870" s="22">
        <v>0.76</v>
      </c>
      <c r="AC870" s="22">
        <v>16</v>
      </c>
    </row>
    <row r="871" spans="1:29" x14ac:dyDescent="0.2">
      <c r="A871" s="25">
        <v>32381.692985005662</v>
      </c>
      <c r="B871" s="26">
        <v>10.534999999999998</v>
      </c>
      <c r="C871" s="26">
        <v>457.12454779313424</v>
      </c>
      <c r="D871" s="26">
        <f>C871/Table1[[#This Row],[Std. Price ($)]]</f>
        <v>43.391034436937289</v>
      </c>
      <c r="E871" s="22">
        <v>82</v>
      </c>
      <c r="F871" s="22">
        <f t="shared" si="88"/>
        <v>98.4</v>
      </c>
      <c r="G871" s="22">
        <f t="shared" si="90"/>
        <v>98.4</v>
      </c>
      <c r="H871" s="22">
        <f t="shared" si="90"/>
        <v>98.4</v>
      </c>
      <c r="I871" s="22">
        <f t="shared" si="90"/>
        <v>98.4</v>
      </c>
      <c r="J871" s="22">
        <f t="shared" si="90"/>
        <v>98.4</v>
      </c>
      <c r="K871" s="22">
        <f t="shared" si="90"/>
        <v>98.4</v>
      </c>
      <c r="L871" s="22">
        <f t="shared" si="90"/>
        <v>98.4</v>
      </c>
      <c r="M871" s="22">
        <f t="shared" si="90"/>
        <v>98.4</v>
      </c>
      <c r="N871" s="22">
        <f t="shared" si="90"/>
        <v>98.4</v>
      </c>
      <c r="O871" s="22">
        <f t="shared" si="90"/>
        <v>98.4</v>
      </c>
      <c r="P871" s="22">
        <f t="shared" si="90"/>
        <v>98.4</v>
      </c>
      <c r="Q871" s="22">
        <f t="shared" si="90"/>
        <v>98.4</v>
      </c>
      <c r="R871" s="42">
        <f>SUM(Table1[[#This Row],[Oct]:[September]])</f>
        <v>1180.8</v>
      </c>
      <c r="S871" s="38">
        <f t="shared" si="85"/>
        <v>1137.4089655630626</v>
      </c>
      <c r="T871" s="37">
        <f>Table1[[#This Row],[Annual Demand]]/365</f>
        <v>3.2350684931506848</v>
      </c>
      <c r="U871" s="37">
        <f>Table1[[#This Row],[Daily Demand]]*Table1[[#This Row],[Lead Time (days)]]</f>
        <v>51.761095890410957</v>
      </c>
      <c r="V871" s="37">
        <f>T871*AB871*SQRT(Table1[[#This Row],[Lead Time (days)]])</f>
        <v>9.8346082191780813</v>
      </c>
      <c r="W871" s="37">
        <f t="shared" si="86"/>
        <v>0.8</v>
      </c>
      <c r="X871" s="37">
        <f>Table1[[#This Row],[Demand during Lead Time]]+NORMSINV(W871)*V871</f>
        <v>60.038110991541942</v>
      </c>
      <c r="Y871" s="43">
        <f t="shared" si="87"/>
        <v>632.50149929589429</v>
      </c>
      <c r="Z871" s="27">
        <v>0.2</v>
      </c>
      <c r="AA871" s="22">
        <v>0.93</v>
      </c>
      <c r="AB871" s="22">
        <v>0.76</v>
      </c>
      <c r="AC871" s="22">
        <v>16</v>
      </c>
    </row>
    <row r="872" spans="1:29" x14ac:dyDescent="0.2">
      <c r="A872" s="25">
        <v>64875.31789060864</v>
      </c>
      <c r="B872" s="26">
        <v>8.2301514099999995</v>
      </c>
      <c r="C872" s="26">
        <v>1338.9472353931953</v>
      </c>
      <c r="D872" s="26">
        <f>C872/Table1[[#This Row],[Std. Price ($)]]</f>
        <v>162.68804408219211</v>
      </c>
      <c r="E872" s="22">
        <v>82</v>
      </c>
      <c r="F872" s="22">
        <f t="shared" si="88"/>
        <v>65.599999999999994</v>
      </c>
      <c r="G872" s="22">
        <f t="shared" si="90"/>
        <v>65.599999999999994</v>
      </c>
      <c r="H872" s="22">
        <f t="shared" si="90"/>
        <v>65.599999999999994</v>
      </c>
      <c r="I872" s="22">
        <f t="shared" si="90"/>
        <v>65.599999999999994</v>
      </c>
      <c r="J872" s="22">
        <f t="shared" si="90"/>
        <v>65.599999999999994</v>
      </c>
      <c r="K872" s="22">
        <f t="shared" si="90"/>
        <v>65.599999999999994</v>
      </c>
      <c r="L872" s="22">
        <f t="shared" si="90"/>
        <v>65.599999999999994</v>
      </c>
      <c r="M872" s="22">
        <f t="shared" si="90"/>
        <v>65.599999999999994</v>
      </c>
      <c r="N872" s="22">
        <f t="shared" si="90"/>
        <v>65.599999999999994</v>
      </c>
      <c r="O872" s="22">
        <f t="shared" si="90"/>
        <v>65.599999999999994</v>
      </c>
      <c r="P872" s="22">
        <f t="shared" si="90"/>
        <v>65.599999999999994</v>
      </c>
      <c r="Q872" s="22">
        <f t="shared" si="90"/>
        <v>65.599999999999994</v>
      </c>
      <c r="R872" s="42">
        <f>SUM(Table1[[#This Row],[Oct]:[September]])</f>
        <v>787.20000000000016</v>
      </c>
      <c r="S872" s="38">
        <f t="shared" si="85"/>
        <v>624.51195591780811</v>
      </c>
      <c r="T872" s="37">
        <f>Table1[[#This Row],[Annual Demand]]/365</f>
        <v>2.1567123287671239</v>
      </c>
      <c r="U872" s="37">
        <f>Table1[[#This Row],[Daily Demand]]*Table1[[#This Row],[Lead Time (days)]]</f>
        <v>155.28328767123293</v>
      </c>
      <c r="V872" s="37">
        <f>T872*AB872*SQRT(Table1[[#This Row],[Lead Time (days)]])</f>
        <v>13.725233214658774</v>
      </c>
      <c r="W872" s="37">
        <f t="shared" si="86"/>
        <v>0.8</v>
      </c>
      <c r="X872" s="37">
        <f>Table1[[#This Row],[Demand during Lead Time]]+NORMSINV(W872)*V872</f>
        <v>166.83473538042998</v>
      </c>
      <c r="Y872" s="43">
        <f t="shared" si="87"/>
        <v>1373.0751326282225</v>
      </c>
      <c r="Z872" s="27">
        <v>-0.2</v>
      </c>
      <c r="AA872" s="22">
        <v>0.96</v>
      </c>
      <c r="AB872" s="22">
        <v>0.75</v>
      </c>
      <c r="AC872" s="22">
        <v>72</v>
      </c>
    </row>
    <row r="873" spans="1:29" x14ac:dyDescent="0.2">
      <c r="A873" s="25">
        <v>51368.025118214522</v>
      </c>
      <c r="B873" s="26">
        <v>10.823099999999998</v>
      </c>
      <c r="C873" s="26">
        <v>340.882242182418</v>
      </c>
      <c r="D873" s="26">
        <f>C873/Table1[[#This Row],[Std. Price ($)]]</f>
        <v>31.49580454605594</v>
      </c>
      <c r="E873" s="22">
        <v>106</v>
      </c>
      <c r="F873" s="22">
        <f t="shared" si="88"/>
        <v>127.2</v>
      </c>
      <c r="G873" s="22">
        <f t="shared" si="90"/>
        <v>127.2</v>
      </c>
      <c r="H873" s="22">
        <f t="shared" si="90"/>
        <v>127.2</v>
      </c>
      <c r="I873" s="22">
        <f t="shared" si="90"/>
        <v>127.2</v>
      </c>
      <c r="J873" s="22">
        <f t="shared" si="90"/>
        <v>127.2</v>
      </c>
      <c r="K873" s="22">
        <f t="shared" si="90"/>
        <v>127.2</v>
      </c>
      <c r="L873" s="22">
        <f t="shared" si="90"/>
        <v>127.2</v>
      </c>
      <c r="M873" s="22">
        <f t="shared" si="90"/>
        <v>127.2</v>
      </c>
      <c r="N873" s="22">
        <f t="shared" si="90"/>
        <v>127.2</v>
      </c>
      <c r="O873" s="22">
        <f t="shared" si="90"/>
        <v>127.2</v>
      </c>
      <c r="P873" s="22">
        <f t="shared" si="90"/>
        <v>127.2</v>
      </c>
      <c r="Q873" s="22">
        <f t="shared" si="90"/>
        <v>127.2</v>
      </c>
      <c r="R873" s="42">
        <f>SUM(Table1[[#This Row],[Oct]:[September]])</f>
        <v>1526.4000000000003</v>
      </c>
      <c r="S873" s="38">
        <f t="shared" si="85"/>
        <v>1494.9041954539443</v>
      </c>
      <c r="T873" s="37">
        <f>Table1[[#This Row],[Annual Demand]]/365</f>
        <v>4.181917808219179</v>
      </c>
      <c r="U873" s="37">
        <f>Table1[[#This Row],[Daily Demand]]*Table1[[#This Row],[Lead Time (days)]]</f>
        <v>33.455342465753432</v>
      </c>
      <c r="V873" s="37">
        <f>T873*AB873*SQRT(Table1[[#This Row],[Lead Time (days)]])</f>
        <v>10.290577293136849</v>
      </c>
      <c r="W873" s="37">
        <f t="shared" si="86"/>
        <v>0.8</v>
      </c>
      <c r="X873" s="37">
        <f>Table1[[#This Row],[Demand during Lead Time]]+NORMSINV(W873)*V873</f>
        <v>42.116110821380694</v>
      </c>
      <c r="Y873" s="43">
        <f t="shared" si="87"/>
        <v>455.82687903088532</v>
      </c>
      <c r="Z873" s="27">
        <v>0.2</v>
      </c>
      <c r="AA873" s="22">
        <v>0.94</v>
      </c>
      <c r="AB873" s="22">
        <v>0.87</v>
      </c>
      <c r="AC873" s="22">
        <v>8</v>
      </c>
    </row>
    <row r="874" spans="1:29" x14ac:dyDescent="0.2">
      <c r="A874" s="25">
        <v>64151.560841164915</v>
      </c>
      <c r="B874" s="26">
        <v>6.5020570900000001</v>
      </c>
      <c r="C874" s="26">
        <v>114.98355365526004</v>
      </c>
      <c r="D874" s="26">
        <f>C874/Table1[[#This Row],[Std. Price ($)]]</f>
        <v>17.684180877479811</v>
      </c>
      <c r="E874" s="22">
        <v>98</v>
      </c>
      <c r="F874" s="22">
        <f t="shared" si="88"/>
        <v>215.6</v>
      </c>
      <c r="G874" s="22">
        <f t="shared" si="90"/>
        <v>215.6</v>
      </c>
      <c r="H874" s="22">
        <f t="shared" si="90"/>
        <v>215.6</v>
      </c>
      <c r="I874" s="22">
        <f t="shared" si="90"/>
        <v>215.6</v>
      </c>
      <c r="J874" s="22">
        <f t="shared" si="90"/>
        <v>215.6</v>
      </c>
      <c r="K874" s="22">
        <f t="shared" si="90"/>
        <v>215.6</v>
      </c>
      <c r="L874" s="22">
        <f t="shared" si="90"/>
        <v>215.6</v>
      </c>
      <c r="M874" s="22">
        <f t="shared" si="90"/>
        <v>215.6</v>
      </c>
      <c r="N874" s="22">
        <f t="shared" si="90"/>
        <v>215.6</v>
      </c>
      <c r="O874" s="22">
        <f t="shared" si="90"/>
        <v>215.6</v>
      </c>
      <c r="P874" s="22">
        <f t="shared" si="90"/>
        <v>215.6</v>
      </c>
      <c r="Q874" s="22">
        <f t="shared" si="90"/>
        <v>215.6</v>
      </c>
      <c r="R874" s="42">
        <f>SUM(Table1[[#This Row],[Oct]:[September]])</f>
        <v>2587.1999999999994</v>
      </c>
      <c r="S874" s="38">
        <f t="shared" si="85"/>
        <v>2569.5158191225196</v>
      </c>
      <c r="T874" s="37">
        <f>Table1[[#This Row],[Annual Demand]]/365</f>
        <v>7.0882191780821904</v>
      </c>
      <c r="U874" s="37">
        <f>Table1[[#This Row],[Daily Demand]]*Table1[[#This Row],[Lead Time (days)]]</f>
        <v>35.441095890410949</v>
      </c>
      <c r="V874" s="37">
        <f>T874*AB874*SQRT(Table1[[#This Row],[Lead Time (days)]])</f>
        <v>12.362797138855385</v>
      </c>
      <c r="W874" s="37">
        <f t="shared" si="86"/>
        <v>0.8</v>
      </c>
      <c r="X874" s="37">
        <f>Table1[[#This Row],[Demand during Lead Time]]+NORMSINV(W874)*V874</f>
        <v>45.845888468826118</v>
      </c>
      <c r="Y874" s="43">
        <f t="shared" si="87"/>
        <v>298.09258416608009</v>
      </c>
      <c r="Z874" s="27">
        <v>1.2</v>
      </c>
      <c r="AA874" s="22">
        <v>1</v>
      </c>
      <c r="AB874" s="22">
        <v>0.78</v>
      </c>
      <c r="AC874" s="22">
        <v>5</v>
      </c>
    </row>
    <row r="875" spans="1:29" x14ac:dyDescent="0.2">
      <c r="A875" s="25">
        <v>41610.363054874091</v>
      </c>
      <c r="B875" s="26">
        <v>8.7620996799999986</v>
      </c>
      <c r="C875" s="26">
        <v>140.38729832177305</v>
      </c>
      <c r="D875" s="26">
        <f>C875/Table1[[#This Row],[Std. Price ($)]]</f>
        <v>16.022106966234954</v>
      </c>
      <c r="E875" s="22">
        <v>74</v>
      </c>
      <c r="F875" s="22">
        <f t="shared" si="88"/>
        <v>66.599999999999994</v>
      </c>
      <c r="G875" s="22">
        <f t="shared" si="90"/>
        <v>66.599999999999994</v>
      </c>
      <c r="H875" s="22">
        <f t="shared" si="90"/>
        <v>66.599999999999994</v>
      </c>
      <c r="I875" s="22">
        <f t="shared" si="90"/>
        <v>66.599999999999994</v>
      </c>
      <c r="J875" s="22">
        <f t="shared" si="90"/>
        <v>66.599999999999994</v>
      </c>
      <c r="K875" s="22">
        <f t="shared" si="90"/>
        <v>66.599999999999994</v>
      </c>
      <c r="L875" s="22">
        <f t="shared" si="90"/>
        <v>66.599999999999994</v>
      </c>
      <c r="M875" s="22">
        <f t="shared" si="90"/>
        <v>66.599999999999994</v>
      </c>
      <c r="N875" s="22">
        <f t="shared" si="90"/>
        <v>66.599999999999994</v>
      </c>
      <c r="O875" s="22">
        <f t="shared" si="90"/>
        <v>66.599999999999994</v>
      </c>
      <c r="P875" s="22">
        <f t="shared" si="90"/>
        <v>66.599999999999994</v>
      </c>
      <c r="Q875" s="22">
        <f t="shared" si="90"/>
        <v>66.599999999999994</v>
      </c>
      <c r="R875" s="42">
        <f>SUM(Table1[[#This Row],[Oct]:[September]])</f>
        <v>799.20000000000016</v>
      </c>
      <c r="S875" s="38">
        <f t="shared" si="85"/>
        <v>783.17789303376526</v>
      </c>
      <c r="T875" s="37">
        <f>Table1[[#This Row],[Annual Demand]]/365</f>
        <v>2.1895890410958909</v>
      </c>
      <c r="U875" s="37">
        <f>Table1[[#This Row],[Daily Demand]]*Table1[[#This Row],[Lead Time (days)]]</f>
        <v>10.947945205479455</v>
      </c>
      <c r="V875" s="37">
        <f>T875*AB875*SQRT(Table1[[#This Row],[Lead Time (days)]])</f>
        <v>4.9450306380657834</v>
      </c>
      <c r="W875" s="37">
        <f t="shared" si="86"/>
        <v>0.8</v>
      </c>
      <c r="X875" s="37">
        <f>Table1[[#This Row],[Demand during Lead Time]]+NORMSINV(W875)*V875</f>
        <v>15.109787991144238</v>
      </c>
      <c r="Y875" s="43">
        <f t="shared" si="87"/>
        <v>132.39346852207274</v>
      </c>
      <c r="Z875" s="27">
        <v>-0.1</v>
      </c>
      <c r="AA875" s="22">
        <v>1</v>
      </c>
      <c r="AB875" s="22">
        <v>1.01</v>
      </c>
      <c r="AC875" s="22">
        <v>5</v>
      </c>
    </row>
    <row r="876" spans="1:29" x14ac:dyDescent="0.2">
      <c r="A876" s="25">
        <v>82785.408077018277</v>
      </c>
      <c r="B876" s="26">
        <v>11.428539999999998</v>
      </c>
      <c r="C876" s="26">
        <v>2531.2708010874758</v>
      </c>
      <c r="D876" s="26">
        <f>C876/Table1[[#This Row],[Std. Price ($)]]</f>
        <v>221.48680418386567</v>
      </c>
      <c r="E876" s="22">
        <v>186</v>
      </c>
      <c r="F876" s="22">
        <f t="shared" si="88"/>
        <v>409.2</v>
      </c>
      <c r="G876" s="22">
        <f t="shared" si="90"/>
        <v>409.2</v>
      </c>
      <c r="H876" s="22">
        <f t="shared" si="90"/>
        <v>409.2</v>
      </c>
      <c r="I876" s="22">
        <f t="shared" si="90"/>
        <v>409.2</v>
      </c>
      <c r="J876" s="22">
        <f t="shared" si="90"/>
        <v>409.2</v>
      </c>
      <c r="K876" s="22">
        <f t="shared" si="90"/>
        <v>409.2</v>
      </c>
      <c r="L876" s="22">
        <f t="shared" si="90"/>
        <v>409.2</v>
      </c>
      <c r="M876" s="22">
        <f t="shared" si="90"/>
        <v>409.2</v>
      </c>
      <c r="N876" s="22">
        <f t="shared" si="90"/>
        <v>409.2</v>
      </c>
      <c r="O876" s="22">
        <f t="shared" si="90"/>
        <v>409.2</v>
      </c>
      <c r="P876" s="22">
        <f t="shared" si="90"/>
        <v>409.2</v>
      </c>
      <c r="Q876" s="22">
        <f t="shared" si="90"/>
        <v>409.2</v>
      </c>
      <c r="R876" s="42">
        <f>SUM(Table1[[#This Row],[Oct]:[September]])</f>
        <v>4910.3999999999987</v>
      </c>
      <c r="S876" s="38">
        <f t="shared" si="85"/>
        <v>4688.9131958161333</v>
      </c>
      <c r="T876" s="37">
        <f>Table1[[#This Row],[Annual Demand]]/365</f>
        <v>13.453150684931503</v>
      </c>
      <c r="U876" s="37">
        <f>Table1[[#This Row],[Daily Demand]]*Table1[[#This Row],[Lead Time (days)]]</f>
        <v>215.25041095890404</v>
      </c>
      <c r="V876" s="37">
        <f>T876*AB876*SQRT(Table1[[#This Row],[Lead Time (days)]])</f>
        <v>99.55331506849312</v>
      </c>
      <c r="W876" s="37">
        <f t="shared" si="86"/>
        <v>0.95</v>
      </c>
      <c r="X876" s="37">
        <f>Table1[[#This Row],[Demand during Lead Time]]+NORMSINV(W876)*V876</f>
        <v>379.00104232435751</v>
      </c>
      <c r="Y876" s="43">
        <f t="shared" si="87"/>
        <v>4331.4285722456125</v>
      </c>
      <c r="Z876" s="27">
        <v>1.2</v>
      </c>
      <c r="AA876" s="22">
        <v>0.97</v>
      </c>
      <c r="AB876" s="22">
        <v>1.85</v>
      </c>
      <c r="AC876" s="22">
        <v>16</v>
      </c>
    </row>
    <row r="877" spans="1:29" x14ac:dyDescent="0.2">
      <c r="A877" s="25">
        <v>98043.108929873662</v>
      </c>
      <c r="B877" s="26">
        <v>7.2776162699999993</v>
      </c>
      <c r="C877" s="26">
        <v>198.67231485030297</v>
      </c>
      <c r="D877" s="26">
        <f>C877/Table1[[#This Row],[Std. Price ($)]]</f>
        <v>27.299091828910484</v>
      </c>
      <c r="E877" s="22">
        <v>74</v>
      </c>
      <c r="F877" s="22">
        <f t="shared" si="88"/>
        <v>103.6</v>
      </c>
      <c r="G877" s="22">
        <f t="shared" si="90"/>
        <v>103.6</v>
      </c>
      <c r="H877" s="22">
        <f t="shared" si="90"/>
        <v>103.6</v>
      </c>
      <c r="I877" s="22">
        <f t="shared" si="90"/>
        <v>103.6</v>
      </c>
      <c r="J877" s="22">
        <f t="shared" si="90"/>
        <v>103.6</v>
      </c>
      <c r="K877" s="22">
        <f t="shared" si="90"/>
        <v>103.6</v>
      </c>
      <c r="L877" s="22">
        <f t="shared" si="90"/>
        <v>103.6</v>
      </c>
      <c r="M877" s="22">
        <f t="shared" si="90"/>
        <v>103.6</v>
      </c>
      <c r="N877" s="22">
        <f t="shared" si="90"/>
        <v>103.6</v>
      </c>
      <c r="O877" s="22">
        <f t="shared" si="90"/>
        <v>103.6</v>
      </c>
      <c r="P877" s="22">
        <f t="shared" si="90"/>
        <v>103.6</v>
      </c>
      <c r="Q877" s="22">
        <f t="shared" si="90"/>
        <v>103.6</v>
      </c>
      <c r="R877" s="42">
        <f>SUM(Table1[[#This Row],[Oct]:[September]])</f>
        <v>1243.1999999999998</v>
      </c>
      <c r="S877" s="38">
        <f t="shared" si="85"/>
        <v>1215.9009081710894</v>
      </c>
      <c r="T877" s="37">
        <f>Table1[[#This Row],[Annual Demand]]/365</f>
        <v>3.4060273972602735</v>
      </c>
      <c r="U877" s="37">
        <f>Table1[[#This Row],[Daily Demand]]*Table1[[#This Row],[Lead Time (days)]]</f>
        <v>20.436164383561639</v>
      </c>
      <c r="V877" s="37">
        <f>T877*AB877*SQRT(Table1[[#This Row],[Lead Time (days)]])</f>
        <v>12.180822592912186</v>
      </c>
      <c r="W877" s="37">
        <f t="shared" si="86"/>
        <v>0.8</v>
      </c>
      <c r="X877" s="37">
        <f>Table1[[#This Row],[Demand during Lead Time]]+NORMSINV(W877)*V877</f>
        <v>30.687803320141221</v>
      </c>
      <c r="Y877" s="43">
        <f t="shared" si="87"/>
        <v>223.33405673321974</v>
      </c>
      <c r="Z877" s="27">
        <v>0.4</v>
      </c>
      <c r="AA877" s="22">
        <v>1</v>
      </c>
      <c r="AB877" s="22">
        <v>1.46</v>
      </c>
      <c r="AC877" s="22">
        <v>6</v>
      </c>
    </row>
    <row r="878" spans="1:29" x14ac:dyDescent="0.2">
      <c r="A878" s="25">
        <v>64314.378068317201</v>
      </c>
      <c r="B878" s="26">
        <v>43.495648099999997</v>
      </c>
      <c r="C878" s="26">
        <v>6752.9039803241949</v>
      </c>
      <c r="D878" s="26">
        <f>C878/Table1[[#This Row],[Std. Price ($)]]</f>
        <v>155.25470421313702</v>
      </c>
      <c r="E878" s="22">
        <v>66</v>
      </c>
      <c r="F878" s="22">
        <f t="shared" si="88"/>
        <v>145.19999999999999</v>
      </c>
      <c r="G878" s="22">
        <f t="shared" si="90"/>
        <v>145.19999999999999</v>
      </c>
      <c r="H878" s="22">
        <f t="shared" si="90"/>
        <v>145.19999999999999</v>
      </c>
      <c r="I878" s="22">
        <f t="shared" si="90"/>
        <v>145.19999999999999</v>
      </c>
      <c r="J878" s="22">
        <f t="shared" si="90"/>
        <v>145.19999999999999</v>
      </c>
      <c r="K878" s="22">
        <f t="shared" si="90"/>
        <v>145.19999999999999</v>
      </c>
      <c r="L878" s="22">
        <f t="shared" si="90"/>
        <v>145.19999999999999</v>
      </c>
      <c r="M878" s="22">
        <f t="shared" si="90"/>
        <v>145.19999999999999</v>
      </c>
      <c r="N878" s="22">
        <f t="shared" si="90"/>
        <v>145.19999999999999</v>
      </c>
      <c r="O878" s="22">
        <f t="shared" si="90"/>
        <v>145.19999999999999</v>
      </c>
      <c r="P878" s="22">
        <f t="shared" si="90"/>
        <v>145.19999999999999</v>
      </c>
      <c r="Q878" s="22">
        <f t="shared" si="90"/>
        <v>145.19999999999999</v>
      </c>
      <c r="R878" s="42">
        <f>SUM(Table1[[#This Row],[Oct]:[September]])</f>
        <v>1742.4000000000003</v>
      </c>
      <c r="S878" s="38">
        <f t="shared" si="85"/>
        <v>1587.1452957868632</v>
      </c>
      <c r="T878" s="37">
        <f>Table1[[#This Row],[Annual Demand]]/365</f>
        <v>4.7736986301369875</v>
      </c>
      <c r="U878" s="37">
        <f>Table1[[#This Row],[Daily Demand]]*Table1[[#This Row],[Lead Time (days)]]</f>
        <v>181.40054794520552</v>
      </c>
      <c r="V878" s="37">
        <f>T878*AB878*SQRT(Table1[[#This Row],[Lead Time (days)]])</f>
        <v>46.49474639688102</v>
      </c>
      <c r="W878" s="37">
        <f t="shared" si="86"/>
        <v>0.95</v>
      </c>
      <c r="X878" s="37">
        <f>Table1[[#This Row],[Demand during Lead Time]]+NORMSINV(W878)*V878</f>
        <v>257.87760019030412</v>
      </c>
      <c r="Y878" s="43">
        <f t="shared" si="87"/>
        <v>11216.55335074996</v>
      </c>
      <c r="Z878" s="27">
        <v>1.2</v>
      </c>
      <c r="AA878" s="22">
        <v>0.81</v>
      </c>
      <c r="AB878" s="22">
        <v>1.58</v>
      </c>
      <c r="AC878" s="22">
        <v>38</v>
      </c>
    </row>
    <row r="879" spans="1:29" x14ac:dyDescent="0.2">
      <c r="A879" s="25">
        <v>38489.705191662913</v>
      </c>
      <c r="B879" s="26">
        <v>21.545518509999997</v>
      </c>
      <c r="C879" s="26">
        <v>2485.0170682597018</v>
      </c>
      <c r="D879" s="26">
        <f>C879/Table1[[#This Row],[Std. Price ($)]]</f>
        <v>115.33800252272054</v>
      </c>
      <c r="E879" s="22">
        <v>66</v>
      </c>
      <c r="F879" s="22">
        <f t="shared" si="88"/>
        <v>118.80000000000001</v>
      </c>
      <c r="G879" s="22">
        <f t="shared" si="90"/>
        <v>118.80000000000001</v>
      </c>
      <c r="H879" s="22">
        <f t="shared" si="90"/>
        <v>118.80000000000001</v>
      </c>
      <c r="I879" s="22">
        <f t="shared" si="90"/>
        <v>118.80000000000001</v>
      </c>
      <c r="J879" s="22">
        <f t="shared" si="90"/>
        <v>118.80000000000001</v>
      </c>
      <c r="K879" s="22">
        <f t="shared" si="90"/>
        <v>118.80000000000001</v>
      </c>
      <c r="L879" s="22">
        <f t="shared" si="90"/>
        <v>118.80000000000001</v>
      </c>
      <c r="M879" s="22">
        <f t="shared" si="90"/>
        <v>118.80000000000001</v>
      </c>
      <c r="N879" s="22">
        <f t="shared" si="90"/>
        <v>118.80000000000001</v>
      </c>
      <c r="O879" s="22">
        <f t="shared" si="90"/>
        <v>118.80000000000001</v>
      </c>
      <c r="P879" s="22">
        <f t="shared" si="90"/>
        <v>118.80000000000001</v>
      </c>
      <c r="Q879" s="22">
        <f t="shared" si="90"/>
        <v>118.80000000000001</v>
      </c>
      <c r="R879" s="42">
        <f>SUM(Table1[[#This Row],[Oct]:[September]])</f>
        <v>1425.5999999999997</v>
      </c>
      <c r="S879" s="38">
        <f t="shared" si="85"/>
        <v>1310.2619974772792</v>
      </c>
      <c r="T879" s="37">
        <f>Table1[[#This Row],[Annual Demand]]/365</f>
        <v>3.9057534246575334</v>
      </c>
      <c r="U879" s="37">
        <f>Table1[[#This Row],[Daily Demand]]*Table1[[#This Row],[Lead Time (days)]]</f>
        <v>109.36109589041094</v>
      </c>
      <c r="V879" s="37">
        <f>T879*AB879*SQRT(Table1[[#This Row],[Lead Time (days)]])</f>
        <v>32.654341090985284</v>
      </c>
      <c r="W879" s="37">
        <f t="shared" si="86"/>
        <v>0.95</v>
      </c>
      <c r="X879" s="37">
        <f>Table1[[#This Row],[Demand during Lead Time]]+NORMSINV(W879)*V879</f>
        <v>163.07270726962855</v>
      </c>
      <c r="Y879" s="43">
        <f t="shared" si="87"/>
        <v>3513.4860329535932</v>
      </c>
      <c r="Z879" s="27">
        <v>0.8</v>
      </c>
      <c r="AA879" s="22">
        <v>1</v>
      </c>
      <c r="AB879" s="22">
        <v>1.58</v>
      </c>
      <c r="AC879" s="22">
        <v>28</v>
      </c>
    </row>
    <row r="880" spans="1:29" x14ac:dyDescent="0.2">
      <c r="A880" s="25">
        <v>47576.202616929753</v>
      </c>
      <c r="B880" s="26">
        <v>42.690824839999998</v>
      </c>
      <c r="C880" s="26">
        <v>1108.6463729879642</v>
      </c>
      <c r="D880" s="26">
        <f>C880/Table1[[#This Row],[Std. Price ($)]]</f>
        <v>25.969195421803995</v>
      </c>
      <c r="E880" s="22">
        <v>122</v>
      </c>
      <c r="F880" s="22">
        <f t="shared" si="88"/>
        <v>109.8</v>
      </c>
      <c r="G880" s="22">
        <f t="shared" si="90"/>
        <v>109.8</v>
      </c>
      <c r="H880" s="22">
        <f t="shared" si="90"/>
        <v>109.8</v>
      </c>
      <c r="I880" s="22">
        <f t="shared" si="90"/>
        <v>109.8</v>
      </c>
      <c r="J880" s="22">
        <f t="shared" si="90"/>
        <v>109.8</v>
      </c>
      <c r="K880" s="22">
        <f t="shared" si="90"/>
        <v>109.8</v>
      </c>
      <c r="L880" s="22">
        <f t="shared" si="90"/>
        <v>109.8</v>
      </c>
      <c r="M880" s="22">
        <f t="shared" si="90"/>
        <v>109.8</v>
      </c>
      <c r="N880" s="22">
        <f t="shared" si="90"/>
        <v>109.8</v>
      </c>
      <c r="O880" s="22">
        <f t="shared" si="90"/>
        <v>109.8</v>
      </c>
      <c r="P880" s="22">
        <f t="shared" si="90"/>
        <v>109.8</v>
      </c>
      <c r="Q880" s="22">
        <f t="shared" si="90"/>
        <v>109.8</v>
      </c>
      <c r="R880" s="42">
        <f>SUM(Table1[[#This Row],[Oct]:[September]])</f>
        <v>1317.5999999999997</v>
      </c>
      <c r="S880" s="38">
        <f t="shared" si="85"/>
        <v>1291.6308045781957</v>
      </c>
      <c r="T880" s="37">
        <f>Table1[[#This Row],[Annual Demand]]/365</f>
        <v>3.6098630136986292</v>
      </c>
      <c r="U880" s="37">
        <f>Table1[[#This Row],[Daily Demand]]*Table1[[#This Row],[Lead Time (days)]]</f>
        <v>18.049315068493147</v>
      </c>
      <c r="V880" s="37">
        <f>T880*AB880*SQRT(Table1[[#This Row],[Lead Time (days)]])</f>
        <v>7.3454281701640749</v>
      </c>
      <c r="W880" s="37">
        <f t="shared" si="86"/>
        <v>0.8</v>
      </c>
      <c r="X880" s="37">
        <f>Table1[[#This Row],[Demand during Lead Time]]+NORMSINV(W880)*V880</f>
        <v>24.231383386187872</v>
      </c>
      <c r="Y880" s="43">
        <f t="shared" si="87"/>
        <v>1034.4577437706325</v>
      </c>
      <c r="Z880" s="27">
        <v>-0.1</v>
      </c>
      <c r="AA880" s="22">
        <v>0.9</v>
      </c>
      <c r="AB880" s="22">
        <v>0.91</v>
      </c>
      <c r="AC880" s="22">
        <v>5</v>
      </c>
    </row>
    <row r="881" spans="1:29" x14ac:dyDescent="0.2">
      <c r="A881" s="25">
        <v>82265.285098747336</v>
      </c>
      <c r="B881" s="26">
        <v>6.3195792799999992</v>
      </c>
      <c r="C881" s="26">
        <v>210.78214123486077</v>
      </c>
      <c r="D881" s="26">
        <f>C881/Table1[[#This Row],[Std. Price ($)]]</f>
        <v>33.353824977231838</v>
      </c>
      <c r="E881" s="22">
        <v>114</v>
      </c>
      <c r="F881" s="22">
        <f t="shared" si="88"/>
        <v>91.2</v>
      </c>
      <c r="G881" s="22">
        <f t="shared" si="90"/>
        <v>91.2</v>
      </c>
      <c r="H881" s="22">
        <f t="shared" si="90"/>
        <v>91.2</v>
      </c>
      <c r="I881" s="22">
        <f t="shared" si="90"/>
        <v>91.2</v>
      </c>
      <c r="J881" s="22">
        <f t="shared" si="90"/>
        <v>91.2</v>
      </c>
      <c r="K881" s="22">
        <f t="shared" si="90"/>
        <v>91.2</v>
      </c>
      <c r="L881" s="22">
        <f t="shared" si="90"/>
        <v>91.2</v>
      </c>
      <c r="M881" s="22">
        <f t="shared" si="90"/>
        <v>91.2</v>
      </c>
      <c r="N881" s="22">
        <f t="shared" si="90"/>
        <v>91.2</v>
      </c>
      <c r="O881" s="22">
        <f t="shared" si="90"/>
        <v>91.2</v>
      </c>
      <c r="P881" s="22">
        <f t="shared" si="90"/>
        <v>91.2</v>
      </c>
      <c r="Q881" s="22">
        <f t="shared" si="90"/>
        <v>91.2</v>
      </c>
      <c r="R881" s="42">
        <f>SUM(Table1[[#This Row],[Oct]:[September]])</f>
        <v>1094.4000000000003</v>
      </c>
      <c r="S881" s="38">
        <f t="shared" si="85"/>
        <v>1061.0461750227685</v>
      </c>
      <c r="T881" s="37">
        <f>Table1[[#This Row],[Annual Demand]]/365</f>
        <v>2.9983561643835626</v>
      </c>
      <c r="U881" s="37">
        <f>Table1[[#This Row],[Daily Demand]]*Table1[[#This Row],[Lead Time (days)]]</f>
        <v>14.991780821917812</v>
      </c>
      <c r="V881" s="37">
        <f>T881*AB881*SQRT(Table1[[#This Row],[Lead Time (days)]])</f>
        <v>9.1181583578713656</v>
      </c>
      <c r="W881" s="37">
        <f t="shared" si="86"/>
        <v>0.8</v>
      </c>
      <c r="X881" s="37">
        <f>Table1[[#This Row],[Demand during Lead Time]]+NORMSINV(W881)*V881</f>
        <v>22.665816506982694</v>
      </c>
      <c r="Y881" s="43">
        <f t="shared" si="87"/>
        <v>143.23842436180979</v>
      </c>
      <c r="Z881" s="27">
        <v>-0.2</v>
      </c>
      <c r="AA881" s="22">
        <v>0.96</v>
      </c>
      <c r="AB881" s="22">
        <v>1.36</v>
      </c>
      <c r="AC881" s="22">
        <v>5</v>
      </c>
    </row>
    <row r="882" spans="1:29" x14ac:dyDescent="0.2">
      <c r="A882" s="25">
        <v>38388.468651004929</v>
      </c>
      <c r="B882" s="26">
        <v>5.4179999999999993</v>
      </c>
      <c r="C882" s="26">
        <v>359.91818356266668</v>
      </c>
      <c r="D882" s="26">
        <f>C882/Table1[[#This Row],[Std. Price ($)]]</f>
        <v>66.43008186834011</v>
      </c>
      <c r="E882" s="22">
        <v>74</v>
      </c>
      <c r="F882" s="22">
        <f t="shared" si="88"/>
        <v>185</v>
      </c>
      <c r="G882" s="22">
        <f t="shared" si="90"/>
        <v>185</v>
      </c>
      <c r="H882" s="22">
        <f t="shared" si="90"/>
        <v>185</v>
      </c>
      <c r="I882" s="22">
        <f t="shared" si="90"/>
        <v>185</v>
      </c>
      <c r="J882" s="22">
        <f t="shared" si="90"/>
        <v>185</v>
      </c>
      <c r="K882" s="22">
        <f t="shared" si="90"/>
        <v>185</v>
      </c>
      <c r="L882" s="22">
        <f t="shared" si="90"/>
        <v>185</v>
      </c>
      <c r="M882" s="22">
        <f t="shared" si="90"/>
        <v>185</v>
      </c>
      <c r="N882" s="22">
        <f t="shared" si="90"/>
        <v>185</v>
      </c>
      <c r="O882" s="22">
        <f t="shared" si="90"/>
        <v>185</v>
      </c>
      <c r="P882" s="22">
        <f t="shared" si="90"/>
        <v>185</v>
      </c>
      <c r="Q882" s="22">
        <f t="shared" si="90"/>
        <v>185</v>
      </c>
      <c r="R882" s="42">
        <f>SUM(Table1[[#This Row],[Oct]:[September]])</f>
        <v>2220</v>
      </c>
      <c r="S882" s="38">
        <f t="shared" si="85"/>
        <v>2153.56991813166</v>
      </c>
      <c r="T882" s="37">
        <f>Table1[[#This Row],[Annual Demand]]/365</f>
        <v>6.0821917808219181</v>
      </c>
      <c r="U882" s="37">
        <f>Table1[[#This Row],[Daily Demand]]*Table1[[#This Row],[Lead Time (days)]]</f>
        <v>97.31506849315069</v>
      </c>
      <c r="V882" s="37">
        <f>T882*AB882*SQRT(Table1[[#This Row],[Lead Time (days)]])</f>
        <v>30.897534246575344</v>
      </c>
      <c r="W882" s="37">
        <f t="shared" si="86"/>
        <v>0.8</v>
      </c>
      <c r="X882" s="37">
        <f>Table1[[#This Row],[Demand during Lead Time]]+NORMSINV(W882)*V882</f>
        <v>123.3190893801148</v>
      </c>
      <c r="Y882" s="43">
        <f t="shared" si="87"/>
        <v>668.14282626146189</v>
      </c>
      <c r="Z882" s="27">
        <v>1.5</v>
      </c>
      <c r="AA882" s="22">
        <v>1</v>
      </c>
      <c r="AB882" s="22">
        <v>1.27</v>
      </c>
      <c r="AC882" s="22">
        <v>16</v>
      </c>
    </row>
    <row r="883" spans="1:29" x14ac:dyDescent="0.2">
      <c r="A883" s="25">
        <v>12609.243091483169</v>
      </c>
      <c r="B883" s="26">
        <v>37.531641839999999</v>
      </c>
      <c r="C883" s="26">
        <v>1034.1208718990104</v>
      </c>
      <c r="D883" s="26">
        <f>C883/Table1[[#This Row],[Std. Price ($)]]</f>
        <v>27.553307587969094</v>
      </c>
      <c r="E883" s="22">
        <v>106</v>
      </c>
      <c r="F883" s="22">
        <f t="shared" si="88"/>
        <v>159</v>
      </c>
      <c r="G883" s="22">
        <f t="shared" si="90"/>
        <v>159</v>
      </c>
      <c r="H883" s="22">
        <f t="shared" si="90"/>
        <v>159</v>
      </c>
      <c r="I883" s="22">
        <f t="shared" si="90"/>
        <v>159</v>
      </c>
      <c r="J883" s="22">
        <f t="shared" si="90"/>
        <v>159</v>
      </c>
      <c r="K883" s="22">
        <f t="shared" si="90"/>
        <v>159</v>
      </c>
      <c r="L883" s="22">
        <f t="shared" si="90"/>
        <v>159</v>
      </c>
      <c r="M883" s="22">
        <f t="shared" si="90"/>
        <v>159</v>
      </c>
      <c r="N883" s="22">
        <f t="shared" si="90"/>
        <v>159</v>
      </c>
      <c r="O883" s="22">
        <f t="shared" si="90"/>
        <v>159</v>
      </c>
      <c r="P883" s="22">
        <f t="shared" si="90"/>
        <v>159</v>
      </c>
      <c r="Q883" s="22">
        <f t="shared" si="90"/>
        <v>159</v>
      </c>
      <c r="R883" s="42">
        <f>SUM(Table1[[#This Row],[Oct]:[September]])</f>
        <v>1908</v>
      </c>
      <c r="S883" s="38">
        <f t="shared" si="85"/>
        <v>1880.4466924120309</v>
      </c>
      <c r="T883" s="37">
        <f>Table1[[#This Row],[Annual Demand]]/365</f>
        <v>5.2273972602739729</v>
      </c>
      <c r="U883" s="37">
        <f>Table1[[#This Row],[Daily Demand]]*Table1[[#This Row],[Lead Time (days)]]</f>
        <v>26.136986301369866</v>
      </c>
      <c r="V883" s="37">
        <f>T883*AB883*SQRT(Table1[[#This Row],[Lead Time (days)]])</f>
        <v>13.091473493693018</v>
      </c>
      <c r="W883" s="37">
        <f t="shared" si="86"/>
        <v>0.8</v>
      </c>
      <c r="X883" s="37">
        <f>Table1[[#This Row],[Demand during Lead Time]]+NORMSINV(W883)*V883</f>
        <v>37.155048372418904</v>
      </c>
      <c r="Y883" s="43">
        <f t="shared" si="87"/>
        <v>1394.4899680615013</v>
      </c>
      <c r="Z883" s="27">
        <v>0.5</v>
      </c>
      <c r="AA883" s="22">
        <v>1</v>
      </c>
      <c r="AB883" s="22">
        <v>1.1200000000000001</v>
      </c>
      <c r="AC883" s="22">
        <v>5</v>
      </c>
    </row>
    <row r="884" spans="1:29" x14ac:dyDescent="0.2">
      <c r="A884" s="25">
        <v>68332.617409229162</v>
      </c>
      <c r="B884" s="26">
        <v>7.7172104299999997</v>
      </c>
      <c r="C884" s="26">
        <v>34.405056171212109</v>
      </c>
      <c r="D884" s="26">
        <f>C884/Table1[[#This Row],[Std. Price ($)]]</f>
        <v>4.4582244430533313</v>
      </c>
      <c r="E884" s="22">
        <v>90</v>
      </c>
      <c r="F884" s="22">
        <f t="shared" si="88"/>
        <v>81</v>
      </c>
      <c r="G884" s="22">
        <f t="shared" si="90"/>
        <v>81</v>
      </c>
      <c r="H884" s="22">
        <f t="shared" si="90"/>
        <v>81</v>
      </c>
      <c r="I884" s="22">
        <f t="shared" si="90"/>
        <v>81</v>
      </c>
      <c r="J884" s="22">
        <f t="shared" si="90"/>
        <v>81</v>
      </c>
      <c r="K884" s="22">
        <f t="shared" si="90"/>
        <v>81</v>
      </c>
      <c r="L884" s="22">
        <f t="shared" si="90"/>
        <v>81</v>
      </c>
      <c r="M884" s="22">
        <f t="shared" si="90"/>
        <v>81</v>
      </c>
      <c r="N884" s="22">
        <f t="shared" si="90"/>
        <v>81</v>
      </c>
      <c r="O884" s="22">
        <f t="shared" si="90"/>
        <v>81</v>
      </c>
      <c r="P884" s="22">
        <f t="shared" si="90"/>
        <v>81</v>
      </c>
      <c r="Q884" s="22">
        <f t="shared" si="90"/>
        <v>81</v>
      </c>
      <c r="R884" s="42">
        <f>SUM(Table1[[#This Row],[Oct]:[September]])</f>
        <v>972</v>
      </c>
      <c r="S884" s="38">
        <f t="shared" si="85"/>
        <v>967.54177555694662</v>
      </c>
      <c r="T884" s="37">
        <f>Table1[[#This Row],[Annual Demand]]/365</f>
        <v>2.6630136986301371</v>
      </c>
      <c r="U884" s="37">
        <f>Table1[[#This Row],[Daily Demand]]*Table1[[#This Row],[Lead Time (days)]]</f>
        <v>5.3260273972602743</v>
      </c>
      <c r="V884" s="37">
        <f>T884*AB884*SQRT(Table1[[#This Row],[Lead Time (days)]])</f>
        <v>1.9206957455879199</v>
      </c>
      <c r="W884" s="37">
        <f t="shared" si="86"/>
        <v>0.8</v>
      </c>
      <c r="X884" s="37">
        <f>Table1[[#This Row],[Demand during Lead Time]]+NORMSINV(W884)*V884</f>
        <v>6.9425257199802282</v>
      </c>
      <c r="Y884" s="43">
        <f t="shared" si="87"/>
        <v>53.576931896774674</v>
      </c>
      <c r="Z884" s="27">
        <v>-0.1</v>
      </c>
      <c r="AA884" s="22">
        <v>1</v>
      </c>
      <c r="AB884" s="22">
        <v>0.51</v>
      </c>
      <c r="AC884" s="22">
        <v>2</v>
      </c>
    </row>
    <row r="885" spans="1:29" x14ac:dyDescent="0.2">
      <c r="A885" s="25">
        <v>80519.245314686399</v>
      </c>
      <c r="B885" s="26">
        <v>23.133999999999997</v>
      </c>
      <c r="C885" s="26">
        <v>1395.4314231000001</v>
      </c>
      <c r="D885" s="26">
        <f>C885/Table1[[#This Row],[Std. Price ($)]]</f>
        <v>60.319504759228849</v>
      </c>
      <c r="E885" s="22">
        <v>66</v>
      </c>
      <c r="F885" s="22">
        <f t="shared" si="88"/>
        <v>52.8</v>
      </c>
      <c r="G885" s="22">
        <f t="shared" si="90"/>
        <v>52.8</v>
      </c>
      <c r="H885" s="22">
        <f t="shared" si="90"/>
        <v>52.8</v>
      </c>
      <c r="I885" s="22">
        <f t="shared" si="90"/>
        <v>52.8</v>
      </c>
      <c r="J885" s="22">
        <f t="shared" si="90"/>
        <v>52.8</v>
      </c>
      <c r="K885" s="22">
        <f t="shared" si="90"/>
        <v>52.8</v>
      </c>
      <c r="L885" s="22">
        <f t="shared" si="90"/>
        <v>52.8</v>
      </c>
      <c r="M885" s="22">
        <f t="shared" si="90"/>
        <v>52.8</v>
      </c>
      <c r="N885" s="22">
        <f t="shared" si="90"/>
        <v>52.8</v>
      </c>
      <c r="O885" s="22">
        <f t="shared" si="90"/>
        <v>52.8</v>
      </c>
      <c r="P885" s="22">
        <f t="shared" si="90"/>
        <v>52.8</v>
      </c>
      <c r="Q885" s="22">
        <f t="shared" si="90"/>
        <v>52.8</v>
      </c>
      <c r="R885" s="42">
        <f>SUM(Table1[[#This Row],[Oct]:[September]])</f>
        <v>633.59999999999991</v>
      </c>
      <c r="S885" s="38">
        <f t="shared" si="85"/>
        <v>573.28049524077107</v>
      </c>
      <c r="T885" s="37">
        <f>Table1[[#This Row],[Annual Demand]]/365</f>
        <v>1.735890410958904</v>
      </c>
      <c r="U885" s="37">
        <f>Table1[[#This Row],[Daily Demand]]*Table1[[#This Row],[Lead Time (days)]]</f>
        <v>26.038356164383558</v>
      </c>
      <c r="V885" s="37">
        <f>T885*AB885*SQRT(Table1[[#This Row],[Lead Time (days)]])</f>
        <v>8.7399970482304798</v>
      </c>
      <c r="W885" s="37">
        <f t="shared" si="86"/>
        <v>0.8</v>
      </c>
      <c r="X885" s="37">
        <f>Table1[[#This Row],[Demand during Lead Time]]+NORMSINV(W885)*V885</f>
        <v>33.39412326153893</v>
      </c>
      <c r="Y885" s="43">
        <f t="shared" si="87"/>
        <v>772.53964753244145</v>
      </c>
      <c r="Z885" s="27">
        <v>-0.2</v>
      </c>
      <c r="AA885" s="22">
        <v>1</v>
      </c>
      <c r="AB885" s="22">
        <v>1.3</v>
      </c>
      <c r="AC885" s="22">
        <v>15</v>
      </c>
    </row>
    <row r="886" spans="1:29" x14ac:dyDescent="0.2">
      <c r="A886" s="25">
        <v>63390.615405505399</v>
      </c>
      <c r="B886" s="26">
        <v>5.0671200000000001</v>
      </c>
      <c r="C886" s="26">
        <v>116.1107223452763</v>
      </c>
      <c r="D886" s="26">
        <f>C886/Table1[[#This Row],[Std. Price ($)]]</f>
        <v>22.914539688279792</v>
      </c>
      <c r="E886" s="22">
        <v>34</v>
      </c>
      <c r="F886" s="22">
        <f t="shared" si="88"/>
        <v>74.8</v>
      </c>
      <c r="G886" s="22">
        <f t="shared" si="90"/>
        <v>74.8</v>
      </c>
      <c r="H886" s="22">
        <f t="shared" si="90"/>
        <v>74.8</v>
      </c>
      <c r="I886" s="22">
        <f t="shared" si="90"/>
        <v>74.8</v>
      </c>
      <c r="J886" s="22">
        <f t="shared" si="90"/>
        <v>74.8</v>
      </c>
      <c r="K886" s="22">
        <f t="shared" si="90"/>
        <v>74.8</v>
      </c>
      <c r="L886" s="22">
        <f t="shared" si="90"/>
        <v>74.8</v>
      </c>
      <c r="M886" s="22">
        <f t="shared" si="90"/>
        <v>74.8</v>
      </c>
      <c r="N886" s="22">
        <f t="shared" si="90"/>
        <v>74.8</v>
      </c>
      <c r="O886" s="22">
        <f t="shared" si="90"/>
        <v>74.8</v>
      </c>
      <c r="P886" s="22">
        <f t="shared" si="90"/>
        <v>74.8</v>
      </c>
      <c r="Q886" s="22">
        <f t="shared" si="90"/>
        <v>74.8</v>
      </c>
      <c r="R886" s="42">
        <f>SUM(Table1[[#This Row],[Oct]:[September]])</f>
        <v>897.5999999999998</v>
      </c>
      <c r="S886" s="38">
        <f t="shared" si="85"/>
        <v>874.68546031172002</v>
      </c>
      <c r="T886" s="37">
        <f>Table1[[#This Row],[Annual Demand]]/365</f>
        <v>2.4591780821917801</v>
      </c>
      <c r="U886" s="37">
        <f>Table1[[#This Row],[Daily Demand]]*Table1[[#This Row],[Lead Time (days)]]</f>
        <v>19.673424657534241</v>
      </c>
      <c r="V886" s="37">
        <f>T886*AB886*SQRT(Table1[[#This Row],[Lead Time (days)]])</f>
        <v>13.841655924582568</v>
      </c>
      <c r="W886" s="37">
        <f t="shared" si="86"/>
        <v>0.95</v>
      </c>
      <c r="X886" s="37">
        <f>Table1[[#This Row],[Demand during Lead Time]]+NORMSINV(W886)*V886</f>
        <v>42.440922608098205</v>
      </c>
      <c r="Y886" s="43">
        <f t="shared" si="87"/>
        <v>215.05324776594659</v>
      </c>
      <c r="Z886" s="27">
        <v>1.2</v>
      </c>
      <c r="AA886" s="22">
        <v>0.94</v>
      </c>
      <c r="AB886" s="22">
        <v>1.99</v>
      </c>
      <c r="AC886" s="22">
        <v>8</v>
      </c>
    </row>
    <row r="887" spans="1:29" x14ac:dyDescent="0.2">
      <c r="A887" s="25">
        <v>68278.330934614743</v>
      </c>
      <c r="B887" s="26">
        <v>7.1035999999999992</v>
      </c>
      <c r="C887" s="26">
        <v>431.25423834239996</v>
      </c>
      <c r="D887" s="26">
        <f>C887/Table1[[#This Row],[Std. Price ($)]]</f>
        <v>60.709251413705729</v>
      </c>
      <c r="E887" s="22">
        <v>74</v>
      </c>
      <c r="F887" s="22">
        <f t="shared" si="88"/>
        <v>59.2</v>
      </c>
      <c r="G887" s="22">
        <f t="shared" si="90"/>
        <v>59.2</v>
      </c>
      <c r="H887" s="22">
        <f t="shared" si="90"/>
        <v>59.2</v>
      </c>
      <c r="I887" s="22">
        <f t="shared" si="90"/>
        <v>59.2</v>
      </c>
      <c r="J887" s="22">
        <f t="shared" si="90"/>
        <v>59.2</v>
      </c>
      <c r="K887" s="22">
        <f t="shared" si="90"/>
        <v>59.2</v>
      </c>
      <c r="L887" s="22">
        <f t="shared" si="90"/>
        <v>59.2</v>
      </c>
      <c r="M887" s="22">
        <f t="shared" si="90"/>
        <v>59.2</v>
      </c>
      <c r="N887" s="22">
        <f t="shared" si="90"/>
        <v>59.2</v>
      </c>
      <c r="O887" s="22">
        <f t="shared" si="90"/>
        <v>59.2</v>
      </c>
      <c r="P887" s="22">
        <f t="shared" si="90"/>
        <v>59.2</v>
      </c>
      <c r="Q887" s="22">
        <f t="shared" si="90"/>
        <v>59.2</v>
      </c>
      <c r="R887" s="42">
        <f>SUM(Table1[[#This Row],[Oct]:[September]])</f>
        <v>710.40000000000009</v>
      </c>
      <c r="S887" s="38">
        <f t="shared" si="85"/>
        <v>649.69074858629438</v>
      </c>
      <c r="T887" s="37">
        <f>Table1[[#This Row],[Annual Demand]]/365</f>
        <v>1.9463013698630141</v>
      </c>
      <c r="U887" s="37">
        <f>Table1[[#This Row],[Daily Demand]]*Table1[[#This Row],[Lead Time (days)]]</f>
        <v>31.140821917808225</v>
      </c>
      <c r="V887" s="37">
        <f>T887*AB887*SQRT(Table1[[#This Row],[Lead Time (days)]])</f>
        <v>9.2643945205479472</v>
      </c>
      <c r="W887" s="37">
        <f t="shared" si="86"/>
        <v>0.8</v>
      </c>
      <c r="X887" s="37">
        <f>Table1[[#This Row],[Demand during Lead Time]]+NORMSINV(W887)*V887</f>
        <v>38.93793306249794</v>
      </c>
      <c r="Y887" s="43">
        <f t="shared" si="87"/>
        <v>276.59950130276036</v>
      </c>
      <c r="Z887" s="27">
        <v>-0.2</v>
      </c>
      <c r="AA887" s="22">
        <v>1</v>
      </c>
      <c r="AB887" s="22">
        <v>1.19</v>
      </c>
      <c r="AC887" s="22">
        <v>16</v>
      </c>
    </row>
    <row r="888" spans="1:29" x14ac:dyDescent="0.2">
      <c r="A888" s="25">
        <v>62578.560969819395</v>
      </c>
      <c r="B888" s="26">
        <v>6.2281199999999997</v>
      </c>
      <c r="C888" s="26">
        <v>167.43353601763462</v>
      </c>
      <c r="D888" s="26">
        <f>C888/Table1[[#This Row],[Std. Price ($)]]</f>
        <v>26.883479447671952</v>
      </c>
      <c r="E888" s="22">
        <v>98</v>
      </c>
      <c r="F888" s="22">
        <f t="shared" si="88"/>
        <v>117.6</v>
      </c>
      <c r="G888" s="22">
        <f t="shared" si="90"/>
        <v>117.6</v>
      </c>
      <c r="H888" s="22">
        <f t="shared" si="90"/>
        <v>117.6</v>
      </c>
      <c r="I888" s="22">
        <f t="shared" si="90"/>
        <v>117.6</v>
      </c>
      <c r="J888" s="22">
        <f t="shared" si="90"/>
        <v>117.6</v>
      </c>
      <c r="K888" s="22">
        <f t="shared" si="90"/>
        <v>117.6</v>
      </c>
      <c r="L888" s="22">
        <f t="shared" si="90"/>
        <v>117.6</v>
      </c>
      <c r="M888" s="22">
        <f t="shared" si="90"/>
        <v>117.6</v>
      </c>
      <c r="N888" s="22">
        <f t="shared" si="90"/>
        <v>117.6</v>
      </c>
      <c r="O888" s="22">
        <f t="shared" si="90"/>
        <v>117.6</v>
      </c>
      <c r="P888" s="22">
        <f t="shared" si="90"/>
        <v>117.6</v>
      </c>
      <c r="Q888" s="22">
        <f t="shared" si="90"/>
        <v>117.6</v>
      </c>
      <c r="R888" s="42">
        <f>SUM(Table1[[#This Row],[Oct]:[September]])</f>
        <v>1411.1999999999998</v>
      </c>
      <c r="S888" s="38">
        <f t="shared" si="85"/>
        <v>1384.3165205523278</v>
      </c>
      <c r="T888" s="37">
        <f>Table1[[#This Row],[Annual Demand]]/365</f>
        <v>3.8663013698630131</v>
      </c>
      <c r="U888" s="37">
        <f>Table1[[#This Row],[Daily Demand]]*Table1[[#This Row],[Lead Time (days)]]</f>
        <v>23.197808219178079</v>
      </c>
      <c r="V888" s="37">
        <f>T888*AB888*SQRT(Table1[[#This Row],[Lead Time (days)]])</f>
        <v>9.5651702034678809</v>
      </c>
      <c r="W888" s="37">
        <f t="shared" si="86"/>
        <v>0.8</v>
      </c>
      <c r="X888" s="37">
        <f>Table1[[#This Row],[Demand during Lead Time]]+NORMSINV(W888)*V888</f>
        <v>31.248058565155603</v>
      </c>
      <c r="Y888" s="43">
        <f t="shared" si="87"/>
        <v>194.6166585108169</v>
      </c>
      <c r="Z888" s="27">
        <v>0.2</v>
      </c>
      <c r="AA888" s="22">
        <v>0.83</v>
      </c>
      <c r="AB888" s="22">
        <v>1.01</v>
      </c>
      <c r="AC888" s="22">
        <v>6</v>
      </c>
    </row>
    <row r="889" spans="1:29" x14ac:dyDescent="0.2">
      <c r="A889" s="25">
        <v>59627.688040663132</v>
      </c>
      <c r="B889" s="26">
        <v>107.07</v>
      </c>
      <c r="C889" s="26">
        <v>2330.6993968866664</v>
      </c>
      <c r="D889" s="26">
        <f>C889/Table1[[#This Row],[Std. Price ($)]]</f>
        <v>21.767996608636093</v>
      </c>
      <c r="E889" s="22">
        <v>82</v>
      </c>
      <c r="F889" s="22">
        <f t="shared" si="88"/>
        <v>49.199999999999996</v>
      </c>
      <c r="G889" s="22">
        <f t="shared" si="90"/>
        <v>49.199999999999996</v>
      </c>
      <c r="H889" s="22">
        <f t="shared" si="90"/>
        <v>49.199999999999996</v>
      </c>
      <c r="I889" s="22">
        <f t="shared" si="90"/>
        <v>49.199999999999996</v>
      </c>
      <c r="J889" s="22">
        <f t="shared" si="90"/>
        <v>49.199999999999996</v>
      </c>
      <c r="K889" s="22">
        <f t="shared" si="90"/>
        <v>49.199999999999996</v>
      </c>
      <c r="L889" s="22">
        <f t="shared" si="90"/>
        <v>49.199999999999996</v>
      </c>
      <c r="M889" s="22">
        <f t="shared" si="90"/>
        <v>49.199999999999996</v>
      </c>
      <c r="N889" s="22">
        <f t="shared" si="90"/>
        <v>49.199999999999996</v>
      </c>
      <c r="O889" s="22">
        <f t="shared" si="90"/>
        <v>49.199999999999996</v>
      </c>
      <c r="P889" s="22">
        <f t="shared" si="90"/>
        <v>49.199999999999996</v>
      </c>
      <c r="Q889" s="22">
        <f t="shared" si="90"/>
        <v>49.199999999999996</v>
      </c>
      <c r="R889" s="42">
        <f>SUM(Table1[[#This Row],[Oct]:[September]])</f>
        <v>590.4</v>
      </c>
      <c r="S889" s="38">
        <f t="shared" si="85"/>
        <v>568.63200339136392</v>
      </c>
      <c r="T889" s="37">
        <f>Table1[[#This Row],[Annual Demand]]/365</f>
        <v>1.6175342465753424</v>
      </c>
      <c r="U889" s="37">
        <f>Table1[[#This Row],[Daily Demand]]*Table1[[#This Row],[Lead Time (days)]]</f>
        <v>17.792876712328766</v>
      </c>
      <c r="V889" s="37">
        <f>T889*AB889*SQRT(Table1[[#This Row],[Lead Time (days)]])</f>
        <v>3.3261475924931871</v>
      </c>
      <c r="W889" s="37">
        <f t="shared" si="86"/>
        <v>0.8</v>
      </c>
      <c r="X889" s="37">
        <f>Table1[[#This Row],[Demand during Lead Time]]+NORMSINV(W889)*V889</f>
        <v>20.592233152168461</v>
      </c>
      <c r="Y889" s="43">
        <f t="shared" si="87"/>
        <v>2204.8104036026771</v>
      </c>
      <c r="Z889" s="27">
        <v>-0.4</v>
      </c>
      <c r="AA889" s="22">
        <v>1</v>
      </c>
      <c r="AB889" s="22">
        <v>0.62</v>
      </c>
      <c r="AC889" s="22">
        <v>11</v>
      </c>
    </row>
    <row r="890" spans="1:29" x14ac:dyDescent="0.2">
      <c r="A890" s="25">
        <v>95065.28912945342</v>
      </c>
      <c r="B890" s="26">
        <v>29.626960009999998</v>
      </c>
      <c r="C890" s="26">
        <v>224.96108478408797</v>
      </c>
      <c r="D890" s="26">
        <f>C890/Table1[[#This Row],[Std. Price ($)]]</f>
        <v>7.5931207490797838</v>
      </c>
      <c r="E890" s="22">
        <v>98</v>
      </c>
      <c r="F890" s="22">
        <f t="shared" si="88"/>
        <v>176.4</v>
      </c>
      <c r="G890" s="22">
        <f t="shared" si="90"/>
        <v>176.4</v>
      </c>
      <c r="H890" s="22">
        <f t="shared" si="90"/>
        <v>176.4</v>
      </c>
      <c r="I890" s="22">
        <f t="shared" si="90"/>
        <v>176.4</v>
      </c>
      <c r="J890" s="22">
        <f t="shared" si="90"/>
        <v>176.4</v>
      </c>
      <c r="K890" s="22">
        <f t="shared" si="90"/>
        <v>176.4</v>
      </c>
      <c r="L890" s="22">
        <f t="shared" si="90"/>
        <v>176.4</v>
      </c>
      <c r="M890" s="22">
        <f t="shared" si="90"/>
        <v>176.4</v>
      </c>
      <c r="N890" s="22">
        <f t="shared" si="90"/>
        <v>176.4</v>
      </c>
      <c r="O890" s="22">
        <f t="shared" si="90"/>
        <v>176.4</v>
      </c>
      <c r="P890" s="22">
        <f t="shared" si="90"/>
        <v>176.4</v>
      </c>
      <c r="Q890" s="22">
        <f t="shared" si="90"/>
        <v>176.4</v>
      </c>
      <c r="R890" s="42">
        <f>SUM(Table1[[#This Row],[Oct]:[September]])</f>
        <v>2116.8000000000006</v>
      </c>
      <c r="S890" s="38">
        <f t="shared" si="85"/>
        <v>2109.2068792509208</v>
      </c>
      <c r="T890" s="37">
        <f>Table1[[#This Row],[Annual Demand]]/365</f>
        <v>5.7994520547945223</v>
      </c>
      <c r="U890" s="37">
        <f>Table1[[#This Row],[Daily Demand]]*Table1[[#This Row],[Lead Time (days)]]</f>
        <v>23.197808219178089</v>
      </c>
      <c r="V890" s="37">
        <f>T890*AB890*SQRT(Table1[[#This Row],[Lead Time (days)]])</f>
        <v>5.451484931506851</v>
      </c>
      <c r="W890" s="37">
        <f t="shared" si="86"/>
        <v>0.8</v>
      </c>
      <c r="X890" s="37">
        <f>Table1[[#This Row],[Demand during Lead Time]]+NORMSINV(W890)*V890</f>
        <v>27.785893692037043</v>
      </c>
      <c r="Y890" s="43">
        <f t="shared" si="87"/>
        <v>823.21156125609264</v>
      </c>
      <c r="Z890" s="27">
        <v>0.8</v>
      </c>
      <c r="AA890" s="22">
        <v>1</v>
      </c>
      <c r="AB890" s="22">
        <v>0.47</v>
      </c>
      <c r="AC890" s="22">
        <v>4</v>
      </c>
    </row>
    <row r="891" spans="1:29" x14ac:dyDescent="0.2">
      <c r="A891" s="25">
        <v>38956.793456788109</v>
      </c>
      <c r="B891" s="26">
        <v>11.38683</v>
      </c>
      <c r="C891" s="26">
        <v>430.17716365066673</v>
      </c>
      <c r="D891" s="26">
        <f>C891/Table1[[#This Row],[Std. Price ($)]]</f>
        <v>37.778483006303489</v>
      </c>
      <c r="E891" s="22">
        <v>50</v>
      </c>
      <c r="F891" s="22">
        <f t="shared" si="88"/>
        <v>125</v>
      </c>
      <c r="G891" s="22">
        <f t="shared" si="90"/>
        <v>125</v>
      </c>
      <c r="H891" s="22">
        <f t="shared" si="90"/>
        <v>125</v>
      </c>
      <c r="I891" s="22">
        <f t="shared" si="90"/>
        <v>125</v>
      </c>
      <c r="J891" s="22">
        <f t="shared" si="90"/>
        <v>125</v>
      </c>
      <c r="K891" s="22">
        <f t="shared" si="90"/>
        <v>125</v>
      </c>
      <c r="L891" s="22">
        <f t="shared" si="90"/>
        <v>125</v>
      </c>
      <c r="M891" s="22">
        <f t="shared" si="90"/>
        <v>125</v>
      </c>
      <c r="N891" s="22">
        <f t="shared" ref="G891:Q914" si="91">$E891+$Z891*$E891</f>
        <v>125</v>
      </c>
      <c r="O891" s="22">
        <f t="shared" si="91"/>
        <v>125</v>
      </c>
      <c r="P891" s="22">
        <f t="shared" si="91"/>
        <v>125</v>
      </c>
      <c r="Q891" s="22">
        <f t="shared" si="91"/>
        <v>125</v>
      </c>
      <c r="R891" s="42">
        <f>SUM(Table1[[#This Row],[Oct]:[September]])</f>
        <v>1500</v>
      </c>
      <c r="S891" s="38">
        <f t="shared" si="85"/>
        <v>1462.2215169936965</v>
      </c>
      <c r="T891" s="37">
        <f>Table1[[#This Row],[Annual Demand]]/365</f>
        <v>4.1095890410958908</v>
      </c>
      <c r="U891" s="37">
        <f>Table1[[#This Row],[Daily Demand]]*Table1[[#This Row],[Lead Time (days)]]</f>
        <v>65.753424657534254</v>
      </c>
      <c r="V891" s="37">
        <f>T891*AB891*SQRT(Table1[[#This Row],[Lead Time (days)]])</f>
        <v>18.739726027397261</v>
      </c>
      <c r="W891" s="37">
        <f t="shared" si="86"/>
        <v>0.8</v>
      </c>
      <c r="X891" s="37">
        <f>Table1[[#This Row],[Demand during Lead Time]]+NORMSINV(W891)*V891</f>
        <v>81.525175993530794</v>
      </c>
      <c r="Y891" s="43">
        <f t="shared" si="87"/>
        <v>928.31331975841624</v>
      </c>
      <c r="Z891" s="27">
        <v>1.5</v>
      </c>
      <c r="AA891" s="22">
        <v>1</v>
      </c>
      <c r="AB891" s="22">
        <v>1.1399999999999999</v>
      </c>
      <c r="AC891" s="22">
        <v>16</v>
      </c>
    </row>
    <row r="892" spans="1:29" x14ac:dyDescent="0.2">
      <c r="A892" s="25">
        <v>22099.88081145766</v>
      </c>
      <c r="B892" s="26">
        <v>9.53203231</v>
      </c>
      <c r="C892" s="26">
        <v>131.48730525617648</v>
      </c>
      <c r="D892" s="26">
        <f>C892/Table1[[#This Row],[Std. Price ($)]]</f>
        <v>13.794257193005306</v>
      </c>
      <c r="E892" s="22">
        <v>34</v>
      </c>
      <c r="F892" s="22">
        <f t="shared" si="88"/>
        <v>40.799999999999997</v>
      </c>
      <c r="G892" s="22">
        <f t="shared" si="91"/>
        <v>40.799999999999997</v>
      </c>
      <c r="H892" s="22">
        <f t="shared" si="91"/>
        <v>40.799999999999997</v>
      </c>
      <c r="I892" s="22">
        <f t="shared" si="91"/>
        <v>40.799999999999997</v>
      </c>
      <c r="J892" s="22">
        <f t="shared" si="91"/>
        <v>40.799999999999997</v>
      </c>
      <c r="K892" s="22">
        <f t="shared" si="91"/>
        <v>40.799999999999997</v>
      </c>
      <c r="L892" s="22">
        <f t="shared" si="91"/>
        <v>40.799999999999997</v>
      </c>
      <c r="M892" s="22">
        <f t="shared" si="91"/>
        <v>40.799999999999997</v>
      </c>
      <c r="N892" s="22">
        <f t="shared" si="91"/>
        <v>40.799999999999997</v>
      </c>
      <c r="O892" s="22">
        <f t="shared" si="91"/>
        <v>40.799999999999997</v>
      </c>
      <c r="P892" s="22">
        <f t="shared" si="91"/>
        <v>40.799999999999997</v>
      </c>
      <c r="Q892" s="22">
        <f t="shared" si="91"/>
        <v>40.799999999999997</v>
      </c>
      <c r="R892" s="42">
        <f>SUM(Table1[[#This Row],[Oct]:[September]])</f>
        <v>489.60000000000008</v>
      </c>
      <c r="S892" s="38">
        <f t="shared" si="85"/>
        <v>475.80574280699477</v>
      </c>
      <c r="T892" s="37">
        <f>Table1[[#This Row],[Annual Demand]]/365</f>
        <v>1.3413698630136988</v>
      </c>
      <c r="U892" s="37">
        <f>Table1[[#This Row],[Daily Demand]]*Table1[[#This Row],[Lead Time (days)]]</f>
        <v>34.875616438356168</v>
      </c>
      <c r="V892" s="37">
        <f>T892*AB892*SQRT(Table1[[#This Row],[Lead Time (days)]])</f>
        <v>1.7099177766130325</v>
      </c>
      <c r="W892" s="37">
        <f t="shared" si="86"/>
        <v>0.8</v>
      </c>
      <c r="X892" s="37">
        <f>Table1[[#This Row],[Demand during Lead Time]]+NORMSINV(W892)*V892</f>
        <v>36.314719546817486</v>
      </c>
      <c r="Y892" s="43">
        <f t="shared" si="87"/>
        <v>346.15308004885281</v>
      </c>
      <c r="Z892" s="27">
        <v>0.2</v>
      </c>
      <c r="AA892" s="22">
        <v>0.84</v>
      </c>
      <c r="AB892" s="22">
        <v>0.25</v>
      </c>
      <c r="AC892" s="22">
        <v>26</v>
      </c>
    </row>
    <row r="893" spans="1:29" x14ac:dyDescent="0.2">
      <c r="A893" s="25">
        <v>66104.147126917946</v>
      </c>
      <c r="B893" s="26">
        <v>11.49051375</v>
      </c>
      <c r="C893" s="26">
        <v>129.44186630069694</v>
      </c>
      <c r="D893" s="26">
        <f>C893/Table1[[#This Row],[Std. Price ($)]]</f>
        <v>11.265106949695522</v>
      </c>
      <c r="E893" s="22">
        <v>34</v>
      </c>
      <c r="F893" s="22">
        <f t="shared" si="88"/>
        <v>30.6</v>
      </c>
      <c r="G893" s="22">
        <f t="shared" si="91"/>
        <v>30.6</v>
      </c>
      <c r="H893" s="22">
        <f t="shared" si="91"/>
        <v>30.6</v>
      </c>
      <c r="I893" s="22">
        <f t="shared" si="91"/>
        <v>30.6</v>
      </c>
      <c r="J893" s="22">
        <f t="shared" si="91"/>
        <v>30.6</v>
      </c>
      <c r="K893" s="22">
        <f t="shared" si="91"/>
        <v>30.6</v>
      </c>
      <c r="L893" s="22">
        <f t="shared" si="91"/>
        <v>30.6</v>
      </c>
      <c r="M893" s="22">
        <f t="shared" si="91"/>
        <v>30.6</v>
      </c>
      <c r="N893" s="22">
        <f t="shared" si="91"/>
        <v>30.6</v>
      </c>
      <c r="O893" s="22">
        <f t="shared" si="91"/>
        <v>30.6</v>
      </c>
      <c r="P893" s="22">
        <f t="shared" si="91"/>
        <v>30.6</v>
      </c>
      <c r="Q893" s="22">
        <f t="shared" si="91"/>
        <v>30.6</v>
      </c>
      <c r="R893" s="42">
        <f>SUM(Table1[[#This Row],[Oct]:[September]])</f>
        <v>367.20000000000005</v>
      </c>
      <c r="S893" s="38">
        <f t="shared" si="85"/>
        <v>355.93489305030454</v>
      </c>
      <c r="T893" s="37">
        <f>Table1[[#This Row],[Annual Demand]]/365</f>
        <v>1.006027397260274</v>
      </c>
      <c r="U893" s="37">
        <f>Table1[[#This Row],[Daily Demand]]*Table1[[#This Row],[Lead Time (days)]]</f>
        <v>21.126575342465756</v>
      </c>
      <c r="V893" s="37">
        <f>T893*AB893*SQRT(Table1[[#This Row],[Lead Time (days)]])</f>
        <v>1.1525491747861538</v>
      </c>
      <c r="W893" s="37">
        <f t="shared" si="86"/>
        <v>0.8</v>
      </c>
      <c r="X893" s="37">
        <f>Table1[[#This Row],[Demand during Lead Time]]+NORMSINV(W893)*V893</f>
        <v>22.096585200702723</v>
      </c>
      <c r="Y893" s="43">
        <f t="shared" si="87"/>
        <v>253.90111607672114</v>
      </c>
      <c r="Z893" s="27">
        <v>-0.1</v>
      </c>
      <c r="AA893" s="22">
        <v>0.8</v>
      </c>
      <c r="AB893" s="22">
        <v>0.25</v>
      </c>
      <c r="AC893" s="22">
        <v>21</v>
      </c>
    </row>
    <row r="894" spans="1:29" x14ac:dyDescent="0.2">
      <c r="A894" s="25">
        <v>17846.656331167022</v>
      </c>
      <c r="B894" s="26">
        <v>24.853999999999999</v>
      </c>
      <c r="C894" s="26">
        <v>3887.9650322572484</v>
      </c>
      <c r="D894" s="26">
        <f>C894/Table1[[#This Row],[Std. Price ($)]]</f>
        <v>156.43216513467644</v>
      </c>
      <c r="E894" s="22">
        <v>130</v>
      </c>
      <c r="F894" s="22">
        <f t="shared" si="88"/>
        <v>286</v>
      </c>
      <c r="G894" s="22">
        <f t="shared" si="91"/>
        <v>286</v>
      </c>
      <c r="H894" s="22">
        <f t="shared" si="91"/>
        <v>286</v>
      </c>
      <c r="I894" s="22">
        <f t="shared" si="91"/>
        <v>286</v>
      </c>
      <c r="J894" s="22">
        <f t="shared" si="91"/>
        <v>286</v>
      </c>
      <c r="K894" s="22">
        <f t="shared" si="91"/>
        <v>286</v>
      </c>
      <c r="L894" s="22">
        <f t="shared" si="91"/>
        <v>286</v>
      </c>
      <c r="M894" s="22">
        <f t="shared" si="91"/>
        <v>286</v>
      </c>
      <c r="N894" s="22">
        <f t="shared" si="91"/>
        <v>286</v>
      </c>
      <c r="O894" s="22">
        <f t="shared" si="91"/>
        <v>286</v>
      </c>
      <c r="P894" s="22">
        <f t="shared" si="91"/>
        <v>286</v>
      </c>
      <c r="Q894" s="22">
        <f t="shared" si="91"/>
        <v>286</v>
      </c>
      <c r="R894" s="42">
        <f>SUM(Table1[[#This Row],[Oct]:[September]])</f>
        <v>3432</v>
      </c>
      <c r="S894" s="38">
        <f t="shared" si="85"/>
        <v>3275.5678348653237</v>
      </c>
      <c r="T894" s="37">
        <f>Table1[[#This Row],[Annual Demand]]/365</f>
        <v>9.4027397260273968</v>
      </c>
      <c r="U894" s="37">
        <f>Table1[[#This Row],[Daily Demand]]*Table1[[#This Row],[Lead Time (days)]]</f>
        <v>150.44383561643835</v>
      </c>
      <c r="V894" s="37">
        <f>T894*AB894*SQRT(Table1[[#This Row],[Lead Time (days)]])</f>
        <v>71.836931506849311</v>
      </c>
      <c r="W894" s="37">
        <f t="shared" si="86"/>
        <v>0.95</v>
      </c>
      <c r="X894" s="37">
        <f>Table1[[#This Row],[Demand during Lead Time]]+NORMSINV(W894)*V894</f>
        <v>268.60507295454386</v>
      </c>
      <c r="Y894" s="43">
        <f t="shared" si="87"/>
        <v>6675.910483212233</v>
      </c>
      <c r="Z894" s="27">
        <v>1.2</v>
      </c>
      <c r="AA894" s="22">
        <v>0.8</v>
      </c>
      <c r="AB894" s="22">
        <v>1.91</v>
      </c>
      <c r="AC894" s="22">
        <v>16</v>
      </c>
    </row>
    <row r="895" spans="1:29" x14ac:dyDescent="0.2">
      <c r="A895" s="25">
        <v>7345.4401766695264</v>
      </c>
      <c r="B895" s="26">
        <v>34.631990160000001</v>
      </c>
      <c r="C895" s="26">
        <v>802.36518033305936</v>
      </c>
      <c r="D895" s="26">
        <f>C895/Table1[[#This Row],[Std. Price ($)]]</f>
        <v>23.168324333257413</v>
      </c>
      <c r="E895" s="22">
        <v>66</v>
      </c>
      <c r="F895" s="22">
        <f t="shared" si="88"/>
        <v>145.19999999999999</v>
      </c>
      <c r="G895" s="22">
        <f t="shared" si="91"/>
        <v>145.19999999999999</v>
      </c>
      <c r="H895" s="22">
        <f t="shared" si="91"/>
        <v>145.19999999999999</v>
      </c>
      <c r="I895" s="22">
        <f t="shared" si="91"/>
        <v>145.19999999999999</v>
      </c>
      <c r="J895" s="22">
        <f t="shared" si="91"/>
        <v>145.19999999999999</v>
      </c>
      <c r="K895" s="22">
        <f t="shared" si="91"/>
        <v>145.19999999999999</v>
      </c>
      <c r="L895" s="22">
        <f t="shared" si="91"/>
        <v>145.19999999999999</v>
      </c>
      <c r="M895" s="22">
        <f t="shared" si="91"/>
        <v>145.19999999999999</v>
      </c>
      <c r="N895" s="22">
        <f t="shared" si="91"/>
        <v>145.19999999999999</v>
      </c>
      <c r="O895" s="22">
        <f t="shared" si="91"/>
        <v>145.19999999999999</v>
      </c>
      <c r="P895" s="22">
        <f t="shared" si="91"/>
        <v>145.19999999999999</v>
      </c>
      <c r="Q895" s="22">
        <f t="shared" si="91"/>
        <v>145.19999999999999</v>
      </c>
      <c r="R895" s="42">
        <f>SUM(Table1[[#This Row],[Oct]:[September]])</f>
        <v>1742.4000000000003</v>
      </c>
      <c r="S895" s="38">
        <f t="shared" si="85"/>
        <v>1719.2316756667428</v>
      </c>
      <c r="T895" s="37">
        <f>Table1[[#This Row],[Annual Demand]]/365</f>
        <v>4.7736986301369875</v>
      </c>
      <c r="U895" s="37">
        <f>Table1[[#This Row],[Daily Demand]]*Table1[[#This Row],[Lead Time (days)]]</f>
        <v>23.868493150684937</v>
      </c>
      <c r="V895" s="37">
        <f>T895*AB895*SQRT(Table1[[#This Row],[Lead Time (days)]])</f>
        <v>16.224958254447575</v>
      </c>
      <c r="W895" s="37">
        <f t="shared" si="86"/>
        <v>0.95</v>
      </c>
      <c r="X895" s="37">
        <f>Table1[[#This Row],[Demand during Lead Time]]+NORMSINV(W895)*V895</f>
        <v>50.556174582649248</v>
      </c>
      <c r="Y895" s="43">
        <f t="shared" si="87"/>
        <v>1750.8609406735509</v>
      </c>
      <c r="Z895" s="27">
        <v>1.2</v>
      </c>
      <c r="AA895" s="22">
        <v>1</v>
      </c>
      <c r="AB895" s="22">
        <v>1.52</v>
      </c>
      <c r="AC895" s="22">
        <v>5</v>
      </c>
    </row>
    <row r="896" spans="1:29" x14ac:dyDescent="0.2">
      <c r="A896" s="25">
        <v>70461.630021247227</v>
      </c>
      <c r="B896" s="26">
        <v>6.5484699999999991</v>
      </c>
      <c r="C896" s="26">
        <v>327.99251663728</v>
      </c>
      <c r="D896" s="26">
        <f>C896/Table1[[#This Row],[Std. Price ($)]]</f>
        <v>50.086893066209363</v>
      </c>
      <c r="E896" s="22">
        <v>106</v>
      </c>
      <c r="F896" s="22">
        <f t="shared" si="88"/>
        <v>233.2</v>
      </c>
      <c r="G896" s="22">
        <f t="shared" si="91"/>
        <v>233.2</v>
      </c>
      <c r="H896" s="22">
        <f t="shared" si="91"/>
        <v>233.2</v>
      </c>
      <c r="I896" s="22">
        <f t="shared" si="91"/>
        <v>233.2</v>
      </c>
      <c r="J896" s="22">
        <f t="shared" si="91"/>
        <v>233.2</v>
      </c>
      <c r="K896" s="22">
        <f t="shared" si="91"/>
        <v>233.2</v>
      </c>
      <c r="L896" s="22">
        <f t="shared" si="91"/>
        <v>233.2</v>
      </c>
      <c r="M896" s="22">
        <f t="shared" si="91"/>
        <v>233.2</v>
      </c>
      <c r="N896" s="22">
        <f t="shared" si="91"/>
        <v>233.2</v>
      </c>
      <c r="O896" s="22">
        <f t="shared" si="91"/>
        <v>233.2</v>
      </c>
      <c r="P896" s="22">
        <f t="shared" si="91"/>
        <v>233.2</v>
      </c>
      <c r="Q896" s="22">
        <f t="shared" si="91"/>
        <v>233.2</v>
      </c>
      <c r="R896" s="42">
        <f>SUM(Table1[[#This Row],[Oct]:[September]])</f>
        <v>2798.3999999999996</v>
      </c>
      <c r="S896" s="38">
        <f t="shared" si="85"/>
        <v>2748.3131069337901</v>
      </c>
      <c r="T896" s="37">
        <f>Table1[[#This Row],[Annual Demand]]/365</f>
        <v>7.6668493150684922</v>
      </c>
      <c r="U896" s="37">
        <f>Table1[[#This Row],[Daily Demand]]*Table1[[#This Row],[Lead Time (days)]]</f>
        <v>122.66958904109588</v>
      </c>
      <c r="V896" s="37">
        <f>T896*AB896*SQRT(Table1[[#This Row],[Lead Time (days)]])</f>
        <v>18.707112328767121</v>
      </c>
      <c r="W896" s="37">
        <f t="shared" si="86"/>
        <v>0.8</v>
      </c>
      <c r="X896" s="37">
        <f>Table1[[#This Row],[Demand during Lead Time]]+NORMSINV(W896)*V896</f>
        <v>138.41389199581994</v>
      </c>
      <c r="Y896" s="43">
        <f t="shared" si="87"/>
        <v>906.39921931786682</v>
      </c>
      <c r="Z896" s="27">
        <v>1.2</v>
      </c>
      <c r="AA896" s="22">
        <v>1</v>
      </c>
      <c r="AB896" s="22">
        <v>0.61</v>
      </c>
      <c r="AC896" s="22">
        <v>16</v>
      </c>
    </row>
    <row r="897" spans="1:29" x14ac:dyDescent="0.2">
      <c r="A897" s="25">
        <v>64482.485302802364</v>
      </c>
      <c r="B897" s="26">
        <v>140.00541053999999</v>
      </c>
      <c r="C897" s="26">
        <v>37613.936535641093</v>
      </c>
      <c r="D897" s="26">
        <f>C897/Table1[[#This Row],[Std. Price ($)]]</f>
        <v>268.66059240542472</v>
      </c>
      <c r="E897" s="22">
        <v>204</v>
      </c>
      <c r="F897" s="22">
        <f t="shared" si="88"/>
        <v>326.39999999999998</v>
      </c>
      <c r="G897" s="22">
        <f t="shared" si="91"/>
        <v>326.39999999999998</v>
      </c>
      <c r="H897" s="22">
        <f t="shared" si="91"/>
        <v>326.39999999999998</v>
      </c>
      <c r="I897" s="22">
        <f t="shared" si="91"/>
        <v>326.39999999999998</v>
      </c>
      <c r="J897" s="22">
        <f t="shared" si="91"/>
        <v>326.39999999999998</v>
      </c>
      <c r="K897" s="22">
        <f t="shared" si="91"/>
        <v>326.39999999999998</v>
      </c>
      <c r="L897" s="22">
        <f t="shared" si="91"/>
        <v>326.39999999999998</v>
      </c>
      <c r="M897" s="22">
        <f t="shared" si="91"/>
        <v>326.39999999999998</v>
      </c>
      <c r="N897" s="22">
        <f t="shared" si="91"/>
        <v>326.39999999999998</v>
      </c>
      <c r="O897" s="22">
        <f t="shared" si="91"/>
        <v>326.39999999999998</v>
      </c>
      <c r="P897" s="22">
        <f t="shared" si="91"/>
        <v>326.39999999999998</v>
      </c>
      <c r="Q897" s="22">
        <f t="shared" si="91"/>
        <v>326.39999999999998</v>
      </c>
      <c r="R897" s="42">
        <f>SUM(Table1[[#This Row],[Oct]:[September]])</f>
        <v>3916.8000000000006</v>
      </c>
      <c r="S897" s="38">
        <f t="shared" si="85"/>
        <v>3648.1394075945759</v>
      </c>
      <c r="T897" s="37">
        <f>Table1[[#This Row],[Annual Demand]]/365</f>
        <v>10.73095890410959</v>
      </c>
      <c r="U897" s="37">
        <f>Table1[[#This Row],[Daily Demand]]*Table1[[#This Row],[Lead Time (days)]]</f>
        <v>300.46684931506854</v>
      </c>
      <c r="V897" s="37">
        <f>T897*AB897*SQRT(Table1[[#This Row],[Lead Time (days)]])</f>
        <v>69.275134558448784</v>
      </c>
      <c r="W897" s="37">
        <f t="shared" si="86"/>
        <v>0.8</v>
      </c>
      <c r="X897" s="37">
        <f>Table1[[#This Row],[Demand during Lead Time]]+NORMSINV(W897)*V897</f>
        <v>358.77027351807988</v>
      </c>
      <c r="Y897" s="43">
        <f t="shared" si="87"/>
        <v>50229.779433446856</v>
      </c>
      <c r="Z897" s="27">
        <v>0.6</v>
      </c>
      <c r="AA897" s="22">
        <v>1</v>
      </c>
      <c r="AB897" s="22">
        <v>1.22</v>
      </c>
      <c r="AC897" s="22">
        <v>28</v>
      </c>
    </row>
    <row r="898" spans="1:29" x14ac:dyDescent="0.2">
      <c r="A898" s="25">
        <v>62503.38677249763</v>
      </c>
      <c r="B898" s="26">
        <v>22.79</v>
      </c>
      <c r="C898" s="26">
        <v>1722.39255045</v>
      </c>
      <c r="D898" s="26">
        <f>C898/Table1[[#This Row],[Std. Price ($)]]</f>
        <v>75.576680581395351</v>
      </c>
      <c r="E898" s="22">
        <v>106</v>
      </c>
      <c r="F898" s="22">
        <f t="shared" si="88"/>
        <v>265</v>
      </c>
      <c r="G898" s="22">
        <f t="shared" si="91"/>
        <v>265</v>
      </c>
      <c r="H898" s="22">
        <f t="shared" si="91"/>
        <v>265</v>
      </c>
      <c r="I898" s="22">
        <f t="shared" si="91"/>
        <v>265</v>
      </c>
      <c r="J898" s="22">
        <f t="shared" si="91"/>
        <v>265</v>
      </c>
      <c r="K898" s="22">
        <f t="shared" si="91"/>
        <v>265</v>
      </c>
      <c r="L898" s="22">
        <f t="shared" si="91"/>
        <v>265</v>
      </c>
      <c r="M898" s="22">
        <f t="shared" si="91"/>
        <v>265</v>
      </c>
      <c r="N898" s="22">
        <f t="shared" si="91"/>
        <v>265</v>
      </c>
      <c r="O898" s="22">
        <f t="shared" si="91"/>
        <v>265</v>
      </c>
      <c r="P898" s="22">
        <f t="shared" si="91"/>
        <v>265</v>
      </c>
      <c r="Q898" s="22">
        <f t="shared" si="91"/>
        <v>265</v>
      </c>
      <c r="R898" s="42">
        <f>SUM(Table1[[#This Row],[Oct]:[September]])</f>
        <v>3180</v>
      </c>
      <c r="S898" s="38">
        <f t="shared" si="85"/>
        <v>3104.4233194186045</v>
      </c>
      <c r="T898" s="37">
        <f>Table1[[#This Row],[Annual Demand]]/365</f>
        <v>8.712328767123287</v>
      </c>
      <c r="U898" s="37">
        <f>Table1[[#This Row],[Daily Demand]]*Table1[[#This Row],[Lead Time (days)]]</f>
        <v>130.6849315068493</v>
      </c>
      <c r="V898" s="37">
        <f>T898*AB898*SQRT(Table1[[#This Row],[Lead Time (days)]])</f>
        <v>49.601775205975862</v>
      </c>
      <c r="W898" s="37">
        <f t="shared" si="86"/>
        <v>0.8</v>
      </c>
      <c r="X898" s="37">
        <f>Table1[[#This Row],[Demand during Lead Time]]+NORMSINV(W898)*V898</f>
        <v>172.43083874310912</v>
      </c>
      <c r="Y898" s="43">
        <f t="shared" si="87"/>
        <v>3929.6988149554568</v>
      </c>
      <c r="Z898" s="27">
        <v>1.5</v>
      </c>
      <c r="AA898" s="22">
        <v>1</v>
      </c>
      <c r="AB898" s="22">
        <v>1.47</v>
      </c>
      <c r="AC898" s="22">
        <v>15</v>
      </c>
    </row>
    <row r="899" spans="1:29" x14ac:dyDescent="0.2">
      <c r="A899" s="25">
        <v>70857.372472623101</v>
      </c>
      <c r="B899" s="26">
        <v>23.624202580000002</v>
      </c>
      <c r="C899" s="26">
        <v>242.70388416430643</v>
      </c>
      <c r="D899" s="26">
        <f>C899/Table1[[#This Row],[Std. Price ($)]]</f>
        <v>10.273527046782817</v>
      </c>
      <c r="E899" s="22">
        <v>58</v>
      </c>
      <c r="F899" s="22">
        <f t="shared" si="88"/>
        <v>46.4</v>
      </c>
      <c r="G899" s="22">
        <f t="shared" si="91"/>
        <v>46.4</v>
      </c>
      <c r="H899" s="22">
        <f t="shared" si="91"/>
        <v>46.4</v>
      </c>
      <c r="I899" s="22">
        <f t="shared" si="91"/>
        <v>46.4</v>
      </c>
      <c r="J899" s="22">
        <f t="shared" si="91"/>
        <v>46.4</v>
      </c>
      <c r="K899" s="22">
        <f t="shared" si="91"/>
        <v>46.4</v>
      </c>
      <c r="L899" s="22">
        <f t="shared" si="91"/>
        <v>46.4</v>
      </c>
      <c r="M899" s="22">
        <f t="shared" si="91"/>
        <v>46.4</v>
      </c>
      <c r="N899" s="22">
        <f t="shared" si="91"/>
        <v>46.4</v>
      </c>
      <c r="O899" s="22">
        <f t="shared" si="91"/>
        <v>46.4</v>
      </c>
      <c r="P899" s="22">
        <f t="shared" si="91"/>
        <v>46.4</v>
      </c>
      <c r="Q899" s="22">
        <f t="shared" si="91"/>
        <v>46.4</v>
      </c>
      <c r="R899" s="42">
        <f>SUM(Table1[[#This Row],[Oct]:[September]])</f>
        <v>556.79999999999984</v>
      </c>
      <c r="S899" s="38">
        <f t="shared" ref="S899:S962" si="92">R899-D899</f>
        <v>546.52647295321708</v>
      </c>
      <c r="T899" s="37">
        <f>Table1[[#This Row],[Annual Demand]]/365</f>
        <v>1.5254794520547941</v>
      </c>
      <c r="U899" s="37">
        <f>Table1[[#This Row],[Daily Demand]]*Table1[[#This Row],[Lead Time (days)]]</f>
        <v>7.6273972602739706</v>
      </c>
      <c r="V899" s="37">
        <f>T899*AB899*SQRT(Table1[[#This Row],[Lead Time (days)]])</f>
        <v>3.0017466627048131</v>
      </c>
      <c r="W899" s="37">
        <f t="shared" ref="W899:W962" si="93">IF(AB899&gt;1.5,0.95,0.8)</f>
        <v>0.8</v>
      </c>
      <c r="X899" s="37">
        <f>Table1[[#This Row],[Demand during Lead Time]]+NORMSINV(W899)*V899</f>
        <v>10.153730989412976</v>
      </c>
      <c r="Y899" s="43">
        <f t="shared" ref="Y899:Y962" si="94">IF(S899&gt;0,X899*B899,0)</f>
        <v>239.87379783671599</v>
      </c>
      <c r="Z899" s="27">
        <v>-0.2</v>
      </c>
      <c r="AA899" s="22">
        <v>1</v>
      </c>
      <c r="AB899" s="22">
        <v>0.88</v>
      </c>
      <c r="AC899" s="22">
        <v>5</v>
      </c>
    </row>
    <row r="900" spans="1:29" x14ac:dyDescent="0.2">
      <c r="A900" s="25">
        <v>84231.269872356221</v>
      </c>
      <c r="B900" s="26">
        <v>25.580023609999998</v>
      </c>
      <c r="C900" s="26">
        <v>401.14638643360479</v>
      </c>
      <c r="D900" s="26">
        <f>C900/Table1[[#This Row],[Std. Price ($)]]</f>
        <v>15.682017833509139</v>
      </c>
      <c r="E900" s="22">
        <v>82</v>
      </c>
      <c r="F900" s="22">
        <f t="shared" ref="F900:Q963" si="95">$E900+$Z900*$E900</f>
        <v>147.60000000000002</v>
      </c>
      <c r="G900" s="22">
        <f t="shared" si="91"/>
        <v>147.60000000000002</v>
      </c>
      <c r="H900" s="22">
        <f t="shared" si="91"/>
        <v>147.60000000000002</v>
      </c>
      <c r="I900" s="22">
        <f t="shared" si="91"/>
        <v>147.60000000000002</v>
      </c>
      <c r="J900" s="22">
        <f t="shared" si="91"/>
        <v>147.60000000000002</v>
      </c>
      <c r="K900" s="22">
        <f t="shared" si="91"/>
        <v>147.60000000000002</v>
      </c>
      <c r="L900" s="22">
        <f t="shared" si="91"/>
        <v>147.60000000000002</v>
      </c>
      <c r="M900" s="22">
        <f t="shared" si="91"/>
        <v>147.60000000000002</v>
      </c>
      <c r="N900" s="22">
        <f t="shared" si="91"/>
        <v>147.60000000000002</v>
      </c>
      <c r="O900" s="22">
        <f t="shared" si="91"/>
        <v>147.60000000000002</v>
      </c>
      <c r="P900" s="22">
        <f t="shared" si="91"/>
        <v>147.60000000000002</v>
      </c>
      <c r="Q900" s="22">
        <f t="shared" si="91"/>
        <v>147.60000000000002</v>
      </c>
      <c r="R900" s="42">
        <f>SUM(Table1[[#This Row],[Oct]:[September]])</f>
        <v>1771.1999999999998</v>
      </c>
      <c r="S900" s="38">
        <f t="shared" si="92"/>
        <v>1755.5179821664906</v>
      </c>
      <c r="T900" s="37">
        <f>Table1[[#This Row],[Annual Demand]]/365</f>
        <v>4.8526027397260272</v>
      </c>
      <c r="U900" s="37">
        <f>Table1[[#This Row],[Daily Demand]]*Table1[[#This Row],[Lead Time (days)]]</f>
        <v>24.263013698630136</v>
      </c>
      <c r="V900" s="37">
        <f>T900*AB900*SQRT(Table1[[#This Row],[Lead Time (days)]])</f>
        <v>10.19970461819937</v>
      </c>
      <c r="W900" s="37">
        <f t="shared" si="93"/>
        <v>0.8</v>
      </c>
      <c r="X900" s="37">
        <f>Table1[[#This Row],[Demand during Lead Time]]+NORMSINV(W900)*V900</f>
        <v>32.847301681478442</v>
      </c>
      <c r="Y900" s="43">
        <f t="shared" si="94"/>
        <v>840.23475253701122</v>
      </c>
      <c r="Z900" s="27">
        <v>0.8</v>
      </c>
      <c r="AA900" s="22">
        <v>0.82</v>
      </c>
      <c r="AB900" s="22">
        <v>0.94</v>
      </c>
      <c r="AC900" s="22">
        <v>5</v>
      </c>
    </row>
    <row r="901" spans="1:29" x14ac:dyDescent="0.2">
      <c r="A901" s="25">
        <v>43094.788820683672</v>
      </c>
      <c r="B901" s="26">
        <v>5.1803540499999992</v>
      </c>
      <c r="C901" s="26">
        <v>814.22602045509018</v>
      </c>
      <c r="D901" s="26">
        <f>C901/Table1[[#This Row],[Std. Price ($)]]</f>
        <v>157.17574756402806</v>
      </c>
      <c r="E901" s="22">
        <v>244</v>
      </c>
      <c r="F901" s="22">
        <f t="shared" si="95"/>
        <v>219.6</v>
      </c>
      <c r="G901" s="22">
        <f t="shared" si="91"/>
        <v>219.6</v>
      </c>
      <c r="H901" s="22">
        <f t="shared" si="91"/>
        <v>219.6</v>
      </c>
      <c r="I901" s="22">
        <f t="shared" si="91"/>
        <v>219.6</v>
      </c>
      <c r="J901" s="22">
        <f t="shared" si="91"/>
        <v>219.6</v>
      </c>
      <c r="K901" s="22">
        <f t="shared" si="91"/>
        <v>219.6</v>
      </c>
      <c r="L901" s="22">
        <f t="shared" si="91"/>
        <v>219.6</v>
      </c>
      <c r="M901" s="22">
        <f t="shared" si="91"/>
        <v>219.6</v>
      </c>
      <c r="N901" s="22">
        <f t="shared" si="91"/>
        <v>219.6</v>
      </c>
      <c r="O901" s="22">
        <f t="shared" si="91"/>
        <v>219.6</v>
      </c>
      <c r="P901" s="22">
        <f t="shared" si="91"/>
        <v>219.6</v>
      </c>
      <c r="Q901" s="22">
        <f t="shared" si="91"/>
        <v>219.6</v>
      </c>
      <c r="R901" s="42">
        <f>SUM(Table1[[#This Row],[Oct]:[September]])</f>
        <v>2635.1999999999994</v>
      </c>
      <c r="S901" s="38">
        <f t="shared" si="92"/>
        <v>2478.0242524359714</v>
      </c>
      <c r="T901" s="37">
        <f>Table1[[#This Row],[Annual Demand]]/365</f>
        <v>7.2197260273972583</v>
      </c>
      <c r="U901" s="37">
        <f>Table1[[#This Row],[Daily Demand]]*Table1[[#This Row],[Lead Time (days)]]</f>
        <v>79.416986301369846</v>
      </c>
      <c r="V901" s="37">
        <f>T901*AB901*SQRT(Table1[[#This Row],[Lead Time (days)]])</f>
        <v>26.100183331023445</v>
      </c>
      <c r="W901" s="37">
        <f t="shared" si="93"/>
        <v>0.8</v>
      </c>
      <c r="X901" s="37">
        <f>Table1[[#This Row],[Demand during Lead Time]]+NORMSINV(W901)*V901</f>
        <v>101.38345479290503</v>
      </c>
      <c r="Y901" s="43">
        <f t="shared" si="94"/>
        <v>525.20219063941738</v>
      </c>
      <c r="Z901" s="27">
        <v>-0.1</v>
      </c>
      <c r="AA901" s="22">
        <v>1</v>
      </c>
      <c r="AB901" s="22">
        <v>1.0900000000000001</v>
      </c>
      <c r="AC901" s="22">
        <v>11</v>
      </c>
    </row>
    <row r="902" spans="1:29" x14ac:dyDescent="0.2">
      <c r="A902" s="25">
        <v>36904.673778633733</v>
      </c>
      <c r="B902" s="26">
        <v>5.1290399999999998</v>
      </c>
      <c r="C902" s="26">
        <v>133.49638215760004</v>
      </c>
      <c r="D902" s="26">
        <f>C902/Table1[[#This Row],[Std. Price ($)]]</f>
        <v>26.027557234414246</v>
      </c>
      <c r="E902" s="22">
        <v>98</v>
      </c>
      <c r="F902" s="22">
        <f t="shared" si="95"/>
        <v>176.4</v>
      </c>
      <c r="G902" s="22">
        <f t="shared" si="91"/>
        <v>176.4</v>
      </c>
      <c r="H902" s="22">
        <f t="shared" si="91"/>
        <v>176.4</v>
      </c>
      <c r="I902" s="22">
        <f t="shared" si="91"/>
        <v>176.4</v>
      </c>
      <c r="J902" s="22">
        <f t="shared" si="91"/>
        <v>176.4</v>
      </c>
      <c r="K902" s="22">
        <f t="shared" si="91"/>
        <v>176.4</v>
      </c>
      <c r="L902" s="22">
        <f t="shared" si="91"/>
        <v>176.4</v>
      </c>
      <c r="M902" s="22">
        <f t="shared" si="91"/>
        <v>176.4</v>
      </c>
      <c r="N902" s="22">
        <f t="shared" si="91"/>
        <v>176.4</v>
      </c>
      <c r="O902" s="22">
        <f t="shared" si="91"/>
        <v>176.4</v>
      </c>
      <c r="P902" s="22">
        <f t="shared" si="91"/>
        <v>176.4</v>
      </c>
      <c r="Q902" s="22">
        <f t="shared" si="91"/>
        <v>176.4</v>
      </c>
      <c r="R902" s="42">
        <f>SUM(Table1[[#This Row],[Oct]:[September]])</f>
        <v>2116.8000000000006</v>
      </c>
      <c r="S902" s="38">
        <f t="shared" si="92"/>
        <v>2090.7724427655862</v>
      </c>
      <c r="T902" s="37">
        <f>Table1[[#This Row],[Annual Demand]]/365</f>
        <v>5.7994520547945223</v>
      </c>
      <c r="U902" s="37">
        <f>Table1[[#This Row],[Daily Demand]]*Table1[[#This Row],[Lead Time (days)]]</f>
        <v>34.796712328767136</v>
      </c>
      <c r="V902" s="37">
        <f>T902*AB902*SQRT(Table1[[#This Row],[Lead Time (days)]])</f>
        <v>13.495413405882907</v>
      </c>
      <c r="W902" s="37">
        <f t="shared" si="93"/>
        <v>0.8</v>
      </c>
      <c r="X902" s="37">
        <f>Table1[[#This Row],[Demand during Lead Time]]+NORMSINV(W902)*V902</f>
        <v>46.154738807002758</v>
      </c>
      <c r="Y902" s="43">
        <f t="shared" si="94"/>
        <v>236.72950153066941</v>
      </c>
      <c r="Z902" s="27">
        <v>0.8</v>
      </c>
      <c r="AA902" s="22">
        <v>1</v>
      </c>
      <c r="AB902" s="22">
        <v>0.95</v>
      </c>
      <c r="AC902" s="22">
        <v>6</v>
      </c>
    </row>
    <row r="903" spans="1:29" x14ac:dyDescent="0.2">
      <c r="A903" s="25">
        <v>60386.388368332722</v>
      </c>
      <c r="B903" s="26">
        <v>96.242599999999982</v>
      </c>
      <c r="C903" s="26">
        <v>2380.1044707945994</v>
      </c>
      <c r="D903" s="26">
        <f>C903/Table1[[#This Row],[Std. Price ($)]]</f>
        <v>24.730259477555673</v>
      </c>
      <c r="E903" s="22">
        <v>122</v>
      </c>
      <c r="F903" s="22">
        <f t="shared" si="95"/>
        <v>195.2</v>
      </c>
      <c r="G903" s="22">
        <f t="shared" si="91"/>
        <v>195.2</v>
      </c>
      <c r="H903" s="22">
        <f t="shared" si="91"/>
        <v>195.2</v>
      </c>
      <c r="I903" s="22">
        <f t="shared" si="91"/>
        <v>195.2</v>
      </c>
      <c r="J903" s="22">
        <f t="shared" si="91"/>
        <v>195.2</v>
      </c>
      <c r="K903" s="22">
        <f t="shared" si="91"/>
        <v>195.2</v>
      </c>
      <c r="L903" s="22">
        <f t="shared" si="91"/>
        <v>195.2</v>
      </c>
      <c r="M903" s="22">
        <f t="shared" si="91"/>
        <v>195.2</v>
      </c>
      <c r="N903" s="22">
        <f t="shared" si="91"/>
        <v>195.2</v>
      </c>
      <c r="O903" s="22">
        <f t="shared" si="91"/>
        <v>195.2</v>
      </c>
      <c r="P903" s="22">
        <f t="shared" si="91"/>
        <v>195.2</v>
      </c>
      <c r="Q903" s="22">
        <f t="shared" si="91"/>
        <v>195.2</v>
      </c>
      <c r="R903" s="42">
        <f>SUM(Table1[[#This Row],[Oct]:[September]])</f>
        <v>2342.4</v>
      </c>
      <c r="S903" s="38">
        <f t="shared" si="92"/>
        <v>2317.6697405224445</v>
      </c>
      <c r="T903" s="37">
        <f>Table1[[#This Row],[Annual Demand]]/365</f>
        <v>6.4175342465753431</v>
      </c>
      <c r="U903" s="37">
        <f>Table1[[#This Row],[Daily Demand]]*Table1[[#This Row],[Lead Time (days)]]</f>
        <v>70.592876712328774</v>
      </c>
      <c r="V903" s="37">
        <f>T903*AB903*SQRT(Table1[[#This Row],[Lead Time (days)]])</f>
        <v>10.003739992318875</v>
      </c>
      <c r="W903" s="37">
        <f t="shared" si="93"/>
        <v>0.8</v>
      </c>
      <c r="X903" s="37">
        <f>Table1[[#This Row],[Demand during Lead Time]]+NORMSINV(W903)*V903</f>
        <v>79.012236705006885</v>
      </c>
      <c r="Y903" s="43">
        <f t="shared" si="94"/>
        <v>7604.3430923052938</v>
      </c>
      <c r="Z903" s="27">
        <v>0.6</v>
      </c>
      <c r="AA903" s="22">
        <v>1</v>
      </c>
      <c r="AB903" s="22">
        <v>0.47</v>
      </c>
      <c r="AC903" s="22">
        <v>11</v>
      </c>
    </row>
    <row r="904" spans="1:29" x14ac:dyDescent="0.2">
      <c r="A904" s="25">
        <v>88924.538579694621</v>
      </c>
      <c r="B904" s="26">
        <v>18.270699999999998</v>
      </c>
      <c r="C904" s="26">
        <v>811.52949645386661</v>
      </c>
      <c r="D904" s="26">
        <f>C904/Table1[[#This Row],[Std. Price ($)]]</f>
        <v>44.416989850080547</v>
      </c>
      <c r="E904" s="22">
        <v>82</v>
      </c>
      <c r="F904" s="22">
        <f t="shared" si="95"/>
        <v>180.39999999999998</v>
      </c>
      <c r="G904" s="22">
        <f t="shared" si="91"/>
        <v>180.39999999999998</v>
      </c>
      <c r="H904" s="22">
        <f t="shared" si="91"/>
        <v>180.39999999999998</v>
      </c>
      <c r="I904" s="22">
        <f t="shared" si="91"/>
        <v>180.39999999999998</v>
      </c>
      <c r="J904" s="22">
        <f t="shared" si="91"/>
        <v>180.39999999999998</v>
      </c>
      <c r="K904" s="22">
        <f t="shared" si="91"/>
        <v>180.39999999999998</v>
      </c>
      <c r="L904" s="22">
        <f t="shared" si="91"/>
        <v>180.39999999999998</v>
      </c>
      <c r="M904" s="22">
        <f t="shared" si="91"/>
        <v>180.39999999999998</v>
      </c>
      <c r="N904" s="22">
        <f t="shared" si="91"/>
        <v>180.39999999999998</v>
      </c>
      <c r="O904" s="22">
        <f t="shared" si="91"/>
        <v>180.39999999999998</v>
      </c>
      <c r="P904" s="22">
        <f t="shared" si="91"/>
        <v>180.39999999999998</v>
      </c>
      <c r="Q904" s="22">
        <f t="shared" si="91"/>
        <v>180.39999999999998</v>
      </c>
      <c r="R904" s="42">
        <f>SUM(Table1[[#This Row],[Oct]:[September]])</f>
        <v>2164.8000000000002</v>
      </c>
      <c r="S904" s="38">
        <f t="shared" si="92"/>
        <v>2120.3830101499198</v>
      </c>
      <c r="T904" s="37">
        <f>Table1[[#This Row],[Annual Demand]]/365</f>
        <v>5.9309589041095894</v>
      </c>
      <c r="U904" s="37">
        <f>Table1[[#This Row],[Daily Demand]]*Table1[[#This Row],[Lead Time (days)]]</f>
        <v>94.89534246575343</v>
      </c>
      <c r="V904" s="37">
        <f>T904*AB904*SQRT(Table1[[#This Row],[Lead Time (days)]])</f>
        <v>16.369446575342465</v>
      </c>
      <c r="W904" s="37">
        <f t="shared" si="93"/>
        <v>0.8</v>
      </c>
      <c r="X904" s="37">
        <f>Table1[[#This Row],[Demand during Lead Time]]+NORMSINV(W904)*V904</f>
        <v>108.67221628539907</v>
      </c>
      <c r="Y904" s="43">
        <f t="shared" si="94"/>
        <v>1985.5174620856405</v>
      </c>
      <c r="Z904" s="27">
        <v>1.2</v>
      </c>
      <c r="AA904" s="22">
        <v>1</v>
      </c>
      <c r="AB904" s="22">
        <v>0.69</v>
      </c>
      <c r="AC904" s="22">
        <v>16</v>
      </c>
    </row>
    <row r="905" spans="1:29" x14ac:dyDescent="0.2">
      <c r="A905" s="25">
        <v>12676.446620449555</v>
      </c>
      <c r="B905" s="26">
        <v>32.925194169999997</v>
      </c>
      <c r="C905" s="26">
        <v>6020.3586257378129</v>
      </c>
      <c r="D905" s="26">
        <f>C905/Table1[[#This Row],[Std. Price ($)]]</f>
        <v>182.84960127048549</v>
      </c>
      <c r="E905" s="22">
        <v>146</v>
      </c>
      <c r="F905" s="22">
        <f t="shared" si="95"/>
        <v>204.4</v>
      </c>
      <c r="G905" s="22">
        <f t="shared" si="91"/>
        <v>204.4</v>
      </c>
      <c r="H905" s="22">
        <f t="shared" si="91"/>
        <v>204.4</v>
      </c>
      <c r="I905" s="22">
        <f t="shared" si="91"/>
        <v>204.4</v>
      </c>
      <c r="J905" s="22">
        <f t="shared" si="91"/>
        <v>204.4</v>
      </c>
      <c r="K905" s="22">
        <f t="shared" si="91"/>
        <v>204.4</v>
      </c>
      <c r="L905" s="22">
        <f t="shared" si="91"/>
        <v>204.4</v>
      </c>
      <c r="M905" s="22">
        <f t="shared" si="91"/>
        <v>204.4</v>
      </c>
      <c r="N905" s="22">
        <f t="shared" si="91"/>
        <v>204.4</v>
      </c>
      <c r="O905" s="22">
        <f t="shared" si="91"/>
        <v>204.4</v>
      </c>
      <c r="P905" s="22">
        <f t="shared" si="91"/>
        <v>204.4</v>
      </c>
      <c r="Q905" s="22">
        <f t="shared" si="91"/>
        <v>204.4</v>
      </c>
      <c r="R905" s="42">
        <f>SUM(Table1[[#This Row],[Oct]:[September]])</f>
        <v>2452.8000000000006</v>
      </c>
      <c r="S905" s="38">
        <f t="shared" si="92"/>
        <v>2269.9503987295152</v>
      </c>
      <c r="T905" s="37">
        <f>Table1[[#This Row],[Annual Demand]]/365</f>
        <v>6.7200000000000015</v>
      </c>
      <c r="U905" s="37">
        <f>Table1[[#This Row],[Daily Demand]]*Table1[[#This Row],[Lead Time (days)]]</f>
        <v>241.92000000000004</v>
      </c>
      <c r="V905" s="37">
        <f>T905*AB905*SQRT(Table1[[#This Row],[Lead Time (days)]])</f>
        <v>33.465600000000009</v>
      </c>
      <c r="W905" s="37">
        <f t="shared" si="93"/>
        <v>0.8</v>
      </c>
      <c r="X905" s="37">
        <f>Table1[[#This Row],[Demand during Lead Time]]+NORMSINV(W905)*V905</f>
        <v>270.08535955425776</v>
      </c>
      <c r="Y905" s="43">
        <f t="shared" si="94"/>
        <v>8892.6129057982016</v>
      </c>
      <c r="Z905" s="27">
        <v>0.4</v>
      </c>
      <c r="AA905" s="22">
        <v>0.72</v>
      </c>
      <c r="AB905" s="22">
        <v>0.83</v>
      </c>
      <c r="AC905" s="22">
        <v>36</v>
      </c>
    </row>
    <row r="906" spans="1:29" x14ac:dyDescent="0.2">
      <c r="A906" s="25">
        <v>97465.780257215025</v>
      </c>
      <c r="B906" s="26">
        <v>12.444199999999999</v>
      </c>
      <c r="C906" s="26">
        <v>457.3806526200263</v>
      </c>
      <c r="D906" s="26">
        <f>C906/Table1[[#This Row],[Std. Price ($)]]</f>
        <v>36.75452440655296</v>
      </c>
      <c r="E906" s="22">
        <v>154</v>
      </c>
      <c r="F906" s="22">
        <f t="shared" si="95"/>
        <v>184.8</v>
      </c>
      <c r="G906" s="22">
        <f t="shared" si="91"/>
        <v>184.8</v>
      </c>
      <c r="H906" s="22">
        <f t="shared" si="91"/>
        <v>184.8</v>
      </c>
      <c r="I906" s="22">
        <f t="shared" si="91"/>
        <v>184.8</v>
      </c>
      <c r="J906" s="22">
        <f t="shared" si="91"/>
        <v>184.8</v>
      </c>
      <c r="K906" s="22">
        <f t="shared" si="91"/>
        <v>184.8</v>
      </c>
      <c r="L906" s="22">
        <f t="shared" si="91"/>
        <v>184.8</v>
      </c>
      <c r="M906" s="22">
        <f t="shared" si="91"/>
        <v>184.8</v>
      </c>
      <c r="N906" s="22">
        <f t="shared" si="91"/>
        <v>184.8</v>
      </c>
      <c r="O906" s="22">
        <f t="shared" si="91"/>
        <v>184.8</v>
      </c>
      <c r="P906" s="22">
        <f t="shared" si="91"/>
        <v>184.8</v>
      </c>
      <c r="Q906" s="22">
        <f t="shared" si="91"/>
        <v>184.8</v>
      </c>
      <c r="R906" s="42">
        <f>SUM(Table1[[#This Row],[Oct]:[September]])</f>
        <v>2217.6</v>
      </c>
      <c r="S906" s="38">
        <f t="shared" si="92"/>
        <v>2180.8454755934467</v>
      </c>
      <c r="T906" s="37">
        <f>Table1[[#This Row],[Annual Demand]]/365</f>
        <v>6.0756164383561639</v>
      </c>
      <c r="U906" s="37">
        <f>Table1[[#This Row],[Daily Demand]]*Table1[[#This Row],[Lead Time (days)]]</f>
        <v>66.831780821917803</v>
      </c>
      <c r="V906" s="37">
        <f>T906*AB906*SQRT(Table1[[#This Row],[Lead Time (days)]])</f>
        <v>9.6722592461485597</v>
      </c>
      <c r="W906" s="37">
        <f t="shared" si="93"/>
        <v>0.8</v>
      </c>
      <c r="X906" s="37">
        <f>Table1[[#This Row],[Demand during Lead Time]]+NORMSINV(W906)*V906</f>
        <v>74.972159580098378</v>
      </c>
      <c r="Y906" s="43">
        <f t="shared" si="94"/>
        <v>932.96854824666013</v>
      </c>
      <c r="Z906" s="27">
        <v>0.2</v>
      </c>
      <c r="AA906" s="22">
        <v>0.96</v>
      </c>
      <c r="AB906" s="22">
        <v>0.48</v>
      </c>
      <c r="AC906" s="22">
        <v>11</v>
      </c>
    </row>
    <row r="907" spans="1:29" x14ac:dyDescent="0.2">
      <c r="A907" s="25">
        <v>13116.392558949574</v>
      </c>
      <c r="B907" s="26">
        <v>25.060399999999998</v>
      </c>
      <c r="C907" s="26">
        <v>1580.0585865781939</v>
      </c>
      <c r="D907" s="26">
        <f>C907/Table1[[#This Row],[Std. Price ($)]]</f>
        <v>63.050014627787029</v>
      </c>
      <c r="E907" s="22">
        <v>138</v>
      </c>
      <c r="F907" s="22">
        <f t="shared" si="95"/>
        <v>248.4</v>
      </c>
      <c r="G907" s="22">
        <f t="shared" si="91"/>
        <v>248.4</v>
      </c>
      <c r="H907" s="22">
        <f t="shared" si="91"/>
        <v>248.4</v>
      </c>
      <c r="I907" s="22">
        <f t="shared" si="91"/>
        <v>248.4</v>
      </c>
      <c r="J907" s="22">
        <f t="shared" si="91"/>
        <v>248.4</v>
      </c>
      <c r="K907" s="22">
        <f t="shared" si="91"/>
        <v>248.4</v>
      </c>
      <c r="L907" s="22">
        <f t="shared" si="91"/>
        <v>248.4</v>
      </c>
      <c r="M907" s="22">
        <f t="shared" si="91"/>
        <v>248.4</v>
      </c>
      <c r="N907" s="22">
        <f t="shared" si="91"/>
        <v>248.4</v>
      </c>
      <c r="O907" s="22">
        <f t="shared" si="91"/>
        <v>248.4</v>
      </c>
      <c r="P907" s="22">
        <f t="shared" si="91"/>
        <v>248.4</v>
      </c>
      <c r="Q907" s="22">
        <f t="shared" si="91"/>
        <v>248.4</v>
      </c>
      <c r="R907" s="42">
        <f>SUM(Table1[[#This Row],[Oct]:[September]])</f>
        <v>2980.8000000000006</v>
      </c>
      <c r="S907" s="38">
        <f t="shared" si="92"/>
        <v>2917.7499853722138</v>
      </c>
      <c r="T907" s="37">
        <f>Table1[[#This Row],[Annual Demand]]/365</f>
        <v>8.1665753424657552</v>
      </c>
      <c r="U907" s="37">
        <f>Table1[[#This Row],[Daily Demand]]*Table1[[#This Row],[Lead Time (days)]]</f>
        <v>130.66520547945208</v>
      </c>
      <c r="V907" s="37">
        <f>T907*AB907*SQRT(Table1[[#This Row],[Lead Time (days)]])</f>
        <v>27.766356164383566</v>
      </c>
      <c r="W907" s="37">
        <f t="shared" si="93"/>
        <v>0.8</v>
      </c>
      <c r="X907" s="37">
        <f>Table1[[#This Row],[Demand during Lead Time]]+NORMSINV(W907)*V907</f>
        <v>154.0339604063455</v>
      </c>
      <c r="Y907" s="43">
        <f t="shared" si="94"/>
        <v>3860.1526613671804</v>
      </c>
      <c r="Z907" s="27">
        <v>0.8</v>
      </c>
      <c r="AA907" s="22">
        <v>0.82</v>
      </c>
      <c r="AB907" s="22">
        <v>0.85</v>
      </c>
      <c r="AC907" s="22">
        <v>16</v>
      </c>
    </row>
    <row r="908" spans="1:29" x14ac:dyDescent="0.2">
      <c r="A908" s="25">
        <v>21915.70074893444</v>
      </c>
      <c r="B908" s="26">
        <v>5.9769999999999994</v>
      </c>
      <c r="C908" s="26">
        <v>166.01359720000002</v>
      </c>
      <c r="D908" s="26">
        <f>C908/Table1[[#This Row],[Std. Price ($)]]</f>
        <v>27.775405253471646</v>
      </c>
      <c r="E908" s="22">
        <v>50</v>
      </c>
      <c r="F908" s="22">
        <f t="shared" si="95"/>
        <v>30</v>
      </c>
      <c r="G908" s="22">
        <f t="shared" si="91"/>
        <v>30</v>
      </c>
      <c r="H908" s="22">
        <f t="shared" si="91"/>
        <v>30</v>
      </c>
      <c r="I908" s="22">
        <f t="shared" si="91"/>
        <v>30</v>
      </c>
      <c r="J908" s="22">
        <f t="shared" si="91"/>
        <v>30</v>
      </c>
      <c r="K908" s="22">
        <f t="shared" si="91"/>
        <v>30</v>
      </c>
      <c r="L908" s="22">
        <f t="shared" si="91"/>
        <v>30</v>
      </c>
      <c r="M908" s="22">
        <f t="shared" si="91"/>
        <v>30</v>
      </c>
      <c r="N908" s="22">
        <f t="shared" si="91"/>
        <v>30</v>
      </c>
      <c r="O908" s="22">
        <f t="shared" si="91"/>
        <v>30</v>
      </c>
      <c r="P908" s="22">
        <f t="shared" si="91"/>
        <v>30</v>
      </c>
      <c r="Q908" s="22">
        <f t="shared" si="91"/>
        <v>30</v>
      </c>
      <c r="R908" s="42">
        <f>SUM(Table1[[#This Row],[Oct]:[September]])</f>
        <v>360</v>
      </c>
      <c r="S908" s="38">
        <f t="shared" si="92"/>
        <v>332.22459474652834</v>
      </c>
      <c r="T908" s="37">
        <f>Table1[[#This Row],[Annual Demand]]/365</f>
        <v>0.98630136986301364</v>
      </c>
      <c r="U908" s="37">
        <f>Table1[[#This Row],[Daily Demand]]*Table1[[#This Row],[Lead Time (days)]]</f>
        <v>15.780821917808218</v>
      </c>
      <c r="V908" s="37">
        <f>T908*AB908*SQRT(Table1[[#This Row],[Lead Time (days)]])</f>
        <v>2.88</v>
      </c>
      <c r="W908" s="37">
        <f t="shared" si="93"/>
        <v>0.8</v>
      </c>
      <c r="X908" s="37">
        <f>Table1[[#This Row],[Demand during Lead Time]]+NORMSINV(W908)*V908</f>
        <v>18.204691070498214</v>
      </c>
      <c r="Y908" s="43">
        <f t="shared" si="94"/>
        <v>108.80943852836782</v>
      </c>
      <c r="Z908" s="27">
        <v>-0.4</v>
      </c>
      <c r="AA908" s="22">
        <v>1</v>
      </c>
      <c r="AB908" s="22">
        <v>0.73</v>
      </c>
      <c r="AC908" s="22">
        <v>16</v>
      </c>
    </row>
    <row r="909" spans="1:29" x14ac:dyDescent="0.2">
      <c r="A909" s="25">
        <v>78672.287313207518</v>
      </c>
      <c r="B909" s="26">
        <v>11.450469999999999</v>
      </c>
      <c r="C909" s="26">
        <v>2241.4115553898982</v>
      </c>
      <c r="D909" s="26">
        <f>C909/Table1[[#This Row],[Std. Price ($)]]</f>
        <v>195.74843263114076</v>
      </c>
      <c r="E909" s="22">
        <v>170</v>
      </c>
      <c r="F909" s="22">
        <f t="shared" si="95"/>
        <v>51.000000000000014</v>
      </c>
      <c r="G909" s="22">
        <f t="shared" si="91"/>
        <v>51.000000000000014</v>
      </c>
      <c r="H909" s="22">
        <f t="shared" si="91"/>
        <v>51.000000000000014</v>
      </c>
      <c r="I909" s="22">
        <f t="shared" si="91"/>
        <v>51.000000000000014</v>
      </c>
      <c r="J909" s="22">
        <f t="shared" si="91"/>
        <v>51.000000000000014</v>
      </c>
      <c r="K909" s="22">
        <f t="shared" si="91"/>
        <v>51.000000000000014</v>
      </c>
      <c r="L909" s="22">
        <f t="shared" si="91"/>
        <v>51.000000000000014</v>
      </c>
      <c r="M909" s="22">
        <f t="shared" si="91"/>
        <v>51.000000000000014</v>
      </c>
      <c r="N909" s="22">
        <f t="shared" si="91"/>
        <v>51.000000000000014</v>
      </c>
      <c r="O909" s="22">
        <f t="shared" si="91"/>
        <v>51.000000000000014</v>
      </c>
      <c r="P909" s="22">
        <f t="shared" si="91"/>
        <v>51.000000000000014</v>
      </c>
      <c r="Q909" s="22">
        <f t="shared" si="91"/>
        <v>51.000000000000014</v>
      </c>
      <c r="R909" s="42">
        <f>SUM(Table1[[#This Row],[Oct]:[September]])</f>
        <v>612.00000000000011</v>
      </c>
      <c r="S909" s="38">
        <f t="shared" si="92"/>
        <v>416.25156736885936</v>
      </c>
      <c r="T909" s="37">
        <f>Table1[[#This Row],[Annual Demand]]/365</f>
        <v>1.6767123287671235</v>
      </c>
      <c r="U909" s="37">
        <f>Table1[[#This Row],[Daily Demand]]*Table1[[#This Row],[Lead Time (days)]]</f>
        <v>45.271232876712332</v>
      </c>
      <c r="V909" s="37">
        <f>T909*AB909*SQRT(Table1[[#This Row],[Lead Time (days)]])</f>
        <v>8.7995773575984213</v>
      </c>
      <c r="W909" s="37">
        <f t="shared" si="93"/>
        <v>0.8</v>
      </c>
      <c r="X909" s="37">
        <f>Table1[[#This Row],[Demand during Lead Time]]+NORMSINV(W909)*V909</f>
        <v>52.677144027334606</v>
      </c>
      <c r="Y909" s="43">
        <f t="shared" si="94"/>
        <v>603.17805737067408</v>
      </c>
      <c r="Z909" s="27">
        <v>-0.7</v>
      </c>
      <c r="AA909" s="22">
        <v>0.85</v>
      </c>
      <c r="AB909" s="22">
        <v>1.01</v>
      </c>
      <c r="AC909" s="22">
        <v>27</v>
      </c>
    </row>
    <row r="910" spans="1:29" x14ac:dyDescent="0.2">
      <c r="A910" s="25">
        <v>48169.953354184938</v>
      </c>
      <c r="B910" s="26">
        <v>14.501820949999997</v>
      </c>
      <c r="C910" s="26">
        <v>1316.1031456904996</v>
      </c>
      <c r="D910" s="26">
        <f>C910/Table1[[#This Row],[Std. Price ($)]]</f>
        <v>90.754337005553765</v>
      </c>
      <c r="E910" s="22">
        <v>114</v>
      </c>
      <c r="F910" s="22">
        <f t="shared" si="95"/>
        <v>205.2</v>
      </c>
      <c r="G910" s="22">
        <f t="shared" si="91"/>
        <v>205.2</v>
      </c>
      <c r="H910" s="22">
        <f t="shared" si="91"/>
        <v>205.2</v>
      </c>
      <c r="I910" s="22">
        <f t="shared" si="91"/>
        <v>205.2</v>
      </c>
      <c r="J910" s="22">
        <f t="shared" si="91"/>
        <v>205.2</v>
      </c>
      <c r="K910" s="22">
        <f t="shared" si="91"/>
        <v>205.2</v>
      </c>
      <c r="L910" s="22">
        <f t="shared" si="91"/>
        <v>205.2</v>
      </c>
      <c r="M910" s="22">
        <f t="shared" si="91"/>
        <v>205.2</v>
      </c>
      <c r="N910" s="22">
        <f t="shared" si="91"/>
        <v>205.2</v>
      </c>
      <c r="O910" s="22">
        <f t="shared" si="91"/>
        <v>205.2</v>
      </c>
      <c r="P910" s="22">
        <f t="shared" si="91"/>
        <v>205.2</v>
      </c>
      <c r="Q910" s="22">
        <f t="shared" si="91"/>
        <v>205.2</v>
      </c>
      <c r="R910" s="42">
        <f>SUM(Table1[[#This Row],[Oct]:[September]])</f>
        <v>2462.3999999999996</v>
      </c>
      <c r="S910" s="38">
        <f t="shared" si="92"/>
        <v>2371.645662994446</v>
      </c>
      <c r="T910" s="37">
        <f>Table1[[#This Row],[Annual Demand]]/365</f>
        <v>6.746301369863013</v>
      </c>
      <c r="U910" s="37">
        <f>Table1[[#This Row],[Daily Demand]]*Table1[[#This Row],[Lead Time (days)]]</f>
        <v>195.64273972602737</v>
      </c>
      <c r="V910" s="37">
        <f>T910*AB910*SQRT(Table1[[#This Row],[Lead Time (days)]])</f>
        <v>29.063955772247674</v>
      </c>
      <c r="W910" s="37">
        <f t="shared" si="93"/>
        <v>0.8</v>
      </c>
      <c r="X910" s="37">
        <f>Table1[[#This Row],[Demand during Lead Time]]+NORMSINV(W910)*V910</f>
        <v>220.1035820355751</v>
      </c>
      <c r="Y910" s="43">
        <f t="shared" si="94"/>
        <v>3191.902737133546</v>
      </c>
      <c r="Z910" s="27">
        <v>0.8</v>
      </c>
      <c r="AA910" s="22">
        <v>0.93</v>
      </c>
      <c r="AB910" s="22">
        <v>0.8</v>
      </c>
      <c r="AC910" s="22">
        <v>29</v>
      </c>
    </row>
    <row r="911" spans="1:29" x14ac:dyDescent="0.2">
      <c r="A911" s="25">
        <v>68368.04535305014</v>
      </c>
      <c r="B911" s="26">
        <v>345.90167027000001</v>
      </c>
      <c r="C911" s="26">
        <v>35839.183621385811</v>
      </c>
      <c r="D911" s="26">
        <f>C911/Table1[[#This Row],[Std. Price ($)]]</f>
        <v>103.61090073202269</v>
      </c>
      <c r="E911" s="22">
        <v>90</v>
      </c>
      <c r="F911" s="22">
        <f t="shared" si="95"/>
        <v>135</v>
      </c>
      <c r="G911" s="22">
        <f t="shared" si="91"/>
        <v>135</v>
      </c>
      <c r="H911" s="22">
        <f t="shared" si="91"/>
        <v>135</v>
      </c>
      <c r="I911" s="22">
        <f t="shared" si="91"/>
        <v>135</v>
      </c>
      <c r="J911" s="22">
        <f t="shared" si="91"/>
        <v>135</v>
      </c>
      <c r="K911" s="22">
        <f t="shared" si="91"/>
        <v>135</v>
      </c>
      <c r="L911" s="22">
        <f t="shared" si="91"/>
        <v>135</v>
      </c>
      <c r="M911" s="22">
        <f t="shared" si="91"/>
        <v>135</v>
      </c>
      <c r="N911" s="22">
        <f t="shared" si="91"/>
        <v>135</v>
      </c>
      <c r="O911" s="22">
        <f t="shared" si="91"/>
        <v>135</v>
      </c>
      <c r="P911" s="22">
        <f t="shared" si="91"/>
        <v>135</v>
      </c>
      <c r="Q911" s="22">
        <f t="shared" si="91"/>
        <v>135</v>
      </c>
      <c r="R911" s="42">
        <f>SUM(Table1[[#This Row],[Oct]:[September]])</f>
        <v>1620</v>
      </c>
      <c r="S911" s="38">
        <f t="shared" si="92"/>
        <v>1516.3890992679774</v>
      </c>
      <c r="T911" s="37">
        <f>Table1[[#This Row],[Annual Demand]]/365</f>
        <v>4.4383561643835616</v>
      </c>
      <c r="U911" s="37">
        <f>Table1[[#This Row],[Daily Demand]]*Table1[[#This Row],[Lead Time (days)]]</f>
        <v>124.27397260273972</v>
      </c>
      <c r="V911" s="37">
        <f>T911*AB911*SQRT(Table1[[#This Row],[Lead Time (days)]])</f>
        <v>25.129563411503351</v>
      </c>
      <c r="W911" s="37">
        <f t="shared" si="93"/>
        <v>0.8</v>
      </c>
      <c r="X911" s="37">
        <f>Table1[[#This Row],[Demand during Lead Time]]+NORMSINV(W911)*V911</f>
        <v>145.42354676027796</v>
      </c>
      <c r="Y911" s="43">
        <f t="shared" si="94"/>
        <v>50302.247720967593</v>
      </c>
      <c r="Z911" s="27">
        <v>0.5</v>
      </c>
      <c r="AA911" s="22">
        <v>1</v>
      </c>
      <c r="AB911" s="22">
        <v>1.07</v>
      </c>
      <c r="AC911" s="22">
        <v>28</v>
      </c>
    </row>
    <row r="912" spans="1:29" x14ac:dyDescent="0.2">
      <c r="A912" s="25">
        <v>35029.333646755033</v>
      </c>
      <c r="B912" s="26">
        <v>15.178999999999998</v>
      </c>
      <c r="C912" s="26">
        <v>1351.5159387253334</v>
      </c>
      <c r="D912" s="26">
        <f>C912/Table1[[#This Row],[Std. Price ($)]]</f>
        <v>89.038536051474637</v>
      </c>
      <c r="E912" s="22">
        <v>106</v>
      </c>
      <c r="F912" s="22">
        <f t="shared" si="95"/>
        <v>159</v>
      </c>
      <c r="G912" s="22">
        <f t="shared" si="91"/>
        <v>159</v>
      </c>
      <c r="H912" s="22">
        <f t="shared" si="91"/>
        <v>159</v>
      </c>
      <c r="I912" s="22">
        <f t="shared" si="91"/>
        <v>159</v>
      </c>
      <c r="J912" s="22">
        <f t="shared" si="91"/>
        <v>159</v>
      </c>
      <c r="K912" s="22">
        <f t="shared" si="91"/>
        <v>159</v>
      </c>
      <c r="L912" s="22">
        <f t="shared" si="91"/>
        <v>159</v>
      </c>
      <c r="M912" s="22">
        <f t="shared" si="91"/>
        <v>159</v>
      </c>
      <c r="N912" s="22">
        <f t="shared" si="91"/>
        <v>159</v>
      </c>
      <c r="O912" s="22">
        <f t="shared" si="91"/>
        <v>159</v>
      </c>
      <c r="P912" s="22">
        <f t="shared" si="91"/>
        <v>159</v>
      </c>
      <c r="Q912" s="22">
        <f t="shared" si="91"/>
        <v>159</v>
      </c>
      <c r="R912" s="42">
        <f>SUM(Table1[[#This Row],[Oct]:[September]])</f>
        <v>1908</v>
      </c>
      <c r="S912" s="38">
        <f t="shared" si="92"/>
        <v>1818.9614639485253</v>
      </c>
      <c r="T912" s="37">
        <f>Table1[[#This Row],[Annual Demand]]/365</f>
        <v>5.2273972602739729</v>
      </c>
      <c r="U912" s="37">
        <f>Table1[[#This Row],[Daily Demand]]*Table1[[#This Row],[Lead Time (days)]]</f>
        <v>83.638356164383566</v>
      </c>
      <c r="V912" s="37">
        <f>T912*AB912*SQRT(Table1[[#This Row],[Lead Time (days)]])</f>
        <v>22.791452054794522</v>
      </c>
      <c r="W912" s="37">
        <f t="shared" si="93"/>
        <v>0.8</v>
      </c>
      <c r="X912" s="37">
        <f>Table1[[#This Row],[Demand during Lead Time]]+NORMSINV(W912)*V912</f>
        <v>102.82012615765768</v>
      </c>
      <c r="Y912" s="43">
        <f t="shared" si="94"/>
        <v>1560.7066949470859</v>
      </c>
      <c r="Z912" s="27">
        <v>0.5</v>
      </c>
      <c r="AA912" s="22">
        <v>1</v>
      </c>
      <c r="AB912" s="22">
        <v>1.0900000000000001</v>
      </c>
      <c r="AC912" s="22">
        <v>16</v>
      </c>
    </row>
    <row r="913" spans="1:29" x14ac:dyDescent="0.2">
      <c r="A913" s="25">
        <v>71873.541226501169</v>
      </c>
      <c r="B913" s="26">
        <v>6.4085707899999997</v>
      </c>
      <c r="C913" s="26">
        <v>167.58693507448069</v>
      </c>
      <c r="D913" s="26">
        <f>C913/Table1[[#This Row],[Std. Price ($)]]</f>
        <v>26.150438306148555</v>
      </c>
      <c r="E913" s="22">
        <v>138</v>
      </c>
      <c r="F913" s="22">
        <f t="shared" si="95"/>
        <v>248.4</v>
      </c>
      <c r="G913" s="22">
        <f t="shared" si="91"/>
        <v>248.4</v>
      </c>
      <c r="H913" s="22">
        <f t="shared" si="91"/>
        <v>248.4</v>
      </c>
      <c r="I913" s="22">
        <f t="shared" si="91"/>
        <v>248.4</v>
      </c>
      <c r="J913" s="22">
        <f t="shared" si="91"/>
        <v>248.4</v>
      </c>
      <c r="K913" s="22">
        <f t="shared" si="91"/>
        <v>248.4</v>
      </c>
      <c r="L913" s="22">
        <f t="shared" si="91"/>
        <v>248.4</v>
      </c>
      <c r="M913" s="22">
        <f t="shared" si="91"/>
        <v>248.4</v>
      </c>
      <c r="N913" s="22">
        <f t="shared" si="91"/>
        <v>248.4</v>
      </c>
      <c r="O913" s="22">
        <f t="shared" si="91"/>
        <v>248.4</v>
      </c>
      <c r="P913" s="22">
        <f t="shared" si="91"/>
        <v>248.4</v>
      </c>
      <c r="Q913" s="22">
        <f t="shared" si="91"/>
        <v>248.4</v>
      </c>
      <c r="R913" s="42">
        <f>SUM(Table1[[#This Row],[Oct]:[September]])</f>
        <v>2980.8000000000006</v>
      </c>
      <c r="S913" s="38">
        <f t="shared" si="92"/>
        <v>2954.6495616938519</v>
      </c>
      <c r="T913" s="37">
        <f>Table1[[#This Row],[Annual Demand]]/365</f>
        <v>8.1665753424657552</v>
      </c>
      <c r="U913" s="37">
        <f>Table1[[#This Row],[Daily Demand]]*Table1[[#This Row],[Lead Time (days)]]</f>
        <v>48.999452054794531</v>
      </c>
      <c r="V913" s="37">
        <f>T913*AB913*SQRT(Table1[[#This Row],[Lead Time (days)]])</f>
        <v>13.202602073123685</v>
      </c>
      <c r="W913" s="37">
        <f t="shared" si="93"/>
        <v>0.8</v>
      </c>
      <c r="X913" s="37">
        <f>Table1[[#This Row],[Demand during Lead Time]]+NORMSINV(W913)*V913</f>
        <v>60.111042297949211</v>
      </c>
      <c r="Y913" s="43">
        <f t="shared" si="94"/>
        <v>385.2258698270918</v>
      </c>
      <c r="Z913" s="27">
        <v>0.8</v>
      </c>
      <c r="AA913" s="22">
        <v>1</v>
      </c>
      <c r="AB913" s="22">
        <v>0.66</v>
      </c>
      <c r="AC913" s="22">
        <v>6</v>
      </c>
    </row>
    <row r="914" spans="1:29" x14ac:dyDescent="0.2">
      <c r="A914" s="25">
        <v>72831.123705101185</v>
      </c>
      <c r="B914" s="26">
        <v>6.418838759999999</v>
      </c>
      <c r="C914" s="26">
        <v>206.69553303232172</v>
      </c>
      <c r="D914" s="26">
        <f>C914/Table1[[#This Row],[Std. Price ($)]]</f>
        <v>32.201390432234781</v>
      </c>
      <c r="E914" s="22">
        <v>58</v>
      </c>
      <c r="F914" s="22">
        <f t="shared" si="95"/>
        <v>145</v>
      </c>
      <c r="G914" s="22">
        <f t="shared" si="91"/>
        <v>145</v>
      </c>
      <c r="H914" s="22">
        <f t="shared" si="91"/>
        <v>145</v>
      </c>
      <c r="I914" s="22">
        <f t="shared" si="91"/>
        <v>145</v>
      </c>
      <c r="J914" s="22">
        <f t="shared" si="91"/>
        <v>145</v>
      </c>
      <c r="K914" s="22">
        <f t="shared" si="91"/>
        <v>145</v>
      </c>
      <c r="L914" s="22">
        <f t="shared" si="91"/>
        <v>145</v>
      </c>
      <c r="M914" s="22">
        <f t="shared" si="91"/>
        <v>145</v>
      </c>
      <c r="N914" s="22">
        <f t="shared" si="91"/>
        <v>145</v>
      </c>
      <c r="O914" s="22">
        <f t="shared" si="91"/>
        <v>145</v>
      </c>
      <c r="P914" s="22">
        <f t="shared" ref="G914:Q937" si="96">$E914+$Z914*$E914</f>
        <v>145</v>
      </c>
      <c r="Q914" s="22">
        <f t="shared" si="96"/>
        <v>145</v>
      </c>
      <c r="R914" s="42">
        <f>SUM(Table1[[#This Row],[Oct]:[September]])</f>
        <v>1740</v>
      </c>
      <c r="S914" s="38">
        <f t="shared" si="92"/>
        <v>1707.7986095677652</v>
      </c>
      <c r="T914" s="37">
        <f>Table1[[#This Row],[Annual Demand]]/365</f>
        <v>4.7671232876712333</v>
      </c>
      <c r="U914" s="37">
        <f>Table1[[#This Row],[Daily Demand]]*Table1[[#This Row],[Lead Time (days)]]</f>
        <v>166.84931506849315</v>
      </c>
      <c r="V914" s="37">
        <f>T914*AB914*SQRT(Table1[[#This Row],[Lead Time (days)]])</f>
        <v>7.0506704264337898</v>
      </c>
      <c r="W914" s="37">
        <f t="shared" si="93"/>
        <v>0.8</v>
      </c>
      <c r="X914" s="37">
        <f>Table1[[#This Row],[Demand during Lead Time]]+NORMSINV(W914)*V914</f>
        <v>172.78330901030444</v>
      </c>
      <c r="Y914" s="43">
        <f t="shared" si="94"/>
        <v>1109.0682009563991</v>
      </c>
      <c r="Z914" s="27">
        <v>1.5</v>
      </c>
      <c r="AA914" s="22">
        <v>1</v>
      </c>
      <c r="AB914" s="22">
        <v>0.25</v>
      </c>
      <c r="AC914" s="22">
        <v>35</v>
      </c>
    </row>
    <row r="915" spans="1:29" x14ac:dyDescent="0.2">
      <c r="A915" s="25">
        <v>12080.646163947295</v>
      </c>
      <c r="B915" s="26">
        <v>7.653999999999999</v>
      </c>
      <c r="C915" s="26">
        <v>579.65722350813326</v>
      </c>
      <c r="D915" s="26">
        <f>C915/Table1[[#This Row],[Std. Price ($)]]</f>
        <v>75.732587341015588</v>
      </c>
      <c r="E915" s="22">
        <v>50</v>
      </c>
      <c r="F915" s="22">
        <f t="shared" si="95"/>
        <v>75</v>
      </c>
      <c r="G915" s="22">
        <f t="shared" si="96"/>
        <v>75</v>
      </c>
      <c r="H915" s="22">
        <f t="shared" si="96"/>
        <v>75</v>
      </c>
      <c r="I915" s="22">
        <f t="shared" si="96"/>
        <v>75</v>
      </c>
      <c r="J915" s="22">
        <f t="shared" si="96"/>
        <v>75</v>
      </c>
      <c r="K915" s="22">
        <f t="shared" si="96"/>
        <v>75</v>
      </c>
      <c r="L915" s="22">
        <f t="shared" si="96"/>
        <v>75</v>
      </c>
      <c r="M915" s="22">
        <f t="shared" si="96"/>
        <v>75</v>
      </c>
      <c r="N915" s="22">
        <f t="shared" si="96"/>
        <v>75</v>
      </c>
      <c r="O915" s="22">
        <f t="shared" si="96"/>
        <v>75</v>
      </c>
      <c r="P915" s="22">
        <f t="shared" si="96"/>
        <v>75</v>
      </c>
      <c r="Q915" s="22">
        <f t="shared" si="96"/>
        <v>75</v>
      </c>
      <c r="R915" s="42">
        <f>SUM(Table1[[#This Row],[Oct]:[September]])</f>
        <v>900</v>
      </c>
      <c r="S915" s="38">
        <f t="shared" si="92"/>
        <v>824.26741265898443</v>
      </c>
      <c r="T915" s="37">
        <f>Table1[[#This Row],[Annual Demand]]/365</f>
        <v>2.4657534246575343</v>
      </c>
      <c r="U915" s="37">
        <f>Table1[[#This Row],[Daily Demand]]*Table1[[#This Row],[Lead Time (days)]]</f>
        <v>39.452054794520549</v>
      </c>
      <c r="V915" s="37">
        <f>T915*AB915*SQRT(Table1[[#This Row],[Lead Time (days)]])</f>
        <v>22.980821917808221</v>
      </c>
      <c r="W915" s="37">
        <f t="shared" si="93"/>
        <v>0.95</v>
      </c>
      <c r="X915" s="37">
        <f>Table1[[#This Row],[Demand during Lead Time]]+NORMSINV(W915)*V915</f>
        <v>77.252143076353263</v>
      </c>
      <c r="Y915" s="43">
        <f t="shared" si="94"/>
        <v>591.28790310640784</v>
      </c>
      <c r="Z915" s="27">
        <v>0.5</v>
      </c>
      <c r="AA915" s="22">
        <v>0.88</v>
      </c>
      <c r="AB915" s="22">
        <v>2.33</v>
      </c>
      <c r="AC915" s="22">
        <v>16</v>
      </c>
    </row>
    <row r="916" spans="1:29" x14ac:dyDescent="0.2">
      <c r="A916" s="25">
        <v>94247.974727553024</v>
      </c>
      <c r="B916" s="26">
        <v>21.241999999999997</v>
      </c>
      <c r="C916" s="26">
        <v>231.74711824000002</v>
      </c>
      <c r="D916" s="26">
        <f>C916/Table1[[#This Row],[Std. Price ($)]]</f>
        <v>10.90985397985124</v>
      </c>
      <c r="E916" s="22">
        <v>10</v>
      </c>
      <c r="F916" s="22">
        <f t="shared" si="95"/>
        <v>18</v>
      </c>
      <c r="G916" s="22">
        <f t="shared" si="96"/>
        <v>18</v>
      </c>
      <c r="H916" s="22">
        <f t="shared" si="96"/>
        <v>18</v>
      </c>
      <c r="I916" s="22">
        <f t="shared" si="96"/>
        <v>18</v>
      </c>
      <c r="J916" s="22">
        <f t="shared" si="96"/>
        <v>18</v>
      </c>
      <c r="K916" s="22">
        <f t="shared" si="96"/>
        <v>18</v>
      </c>
      <c r="L916" s="22">
        <f t="shared" si="96"/>
        <v>18</v>
      </c>
      <c r="M916" s="22">
        <f t="shared" si="96"/>
        <v>18</v>
      </c>
      <c r="N916" s="22">
        <f t="shared" si="96"/>
        <v>18</v>
      </c>
      <c r="O916" s="22">
        <f t="shared" si="96"/>
        <v>18</v>
      </c>
      <c r="P916" s="22">
        <f t="shared" si="96"/>
        <v>18</v>
      </c>
      <c r="Q916" s="22">
        <f t="shared" si="96"/>
        <v>18</v>
      </c>
      <c r="R916" s="42">
        <f>SUM(Table1[[#This Row],[Oct]:[September]])</f>
        <v>216</v>
      </c>
      <c r="S916" s="38">
        <f t="shared" si="92"/>
        <v>205.09014602014875</v>
      </c>
      <c r="T916" s="37">
        <f>Table1[[#This Row],[Annual Demand]]/365</f>
        <v>0.59178082191780823</v>
      </c>
      <c r="U916" s="37">
        <f>Table1[[#This Row],[Daily Demand]]*Table1[[#This Row],[Lead Time (days)]]</f>
        <v>9.4684931506849317</v>
      </c>
      <c r="V916" s="37">
        <f>T916*AB916*SQRT(Table1[[#This Row],[Lead Time (days)]])</f>
        <v>4.0951232876712327</v>
      </c>
      <c r="W916" s="37">
        <f t="shared" si="93"/>
        <v>0.95</v>
      </c>
      <c r="X916" s="37">
        <f>Table1[[#This Row],[Demand during Lead Time]]+NORMSINV(W916)*V916</f>
        <v>16.204371543224394</v>
      </c>
      <c r="Y916" s="43">
        <f t="shared" si="94"/>
        <v>344.21326032117253</v>
      </c>
      <c r="Z916" s="27">
        <v>0.8</v>
      </c>
      <c r="AA916" s="22">
        <v>1</v>
      </c>
      <c r="AB916" s="22">
        <v>1.73</v>
      </c>
      <c r="AC916" s="22">
        <v>16</v>
      </c>
    </row>
    <row r="917" spans="1:29" x14ac:dyDescent="0.2">
      <c r="A917" s="25">
        <v>39637.390258841086</v>
      </c>
      <c r="B917" s="26">
        <v>32.791085340000002</v>
      </c>
      <c r="C917" s="26">
        <v>782.73558227007481</v>
      </c>
      <c r="D917" s="26">
        <f>C917/Table1[[#This Row],[Std. Price ($)]]</f>
        <v>23.870377395384949</v>
      </c>
      <c r="E917" s="22">
        <v>146</v>
      </c>
      <c r="F917" s="22">
        <f t="shared" si="95"/>
        <v>321.2</v>
      </c>
      <c r="G917" s="22">
        <f t="shared" si="96"/>
        <v>321.2</v>
      </c>
      <c r="H917" s="22">
        <f t="shared" si="96"/>
        <v>321.2</v>
      </c>
      <c r="I917" s="22">
        <f t="shared" si="96"/>
        <v>321.2</v>
      </c>
      <c r="J917" s="22">
        <f t="shared" si="96"/>
        <v>321.2</v>
      </c>
      <c r="K917" s="22">
        <f t="shared" si="96"/>
        <v>321.2</v>
      </c>
      <c r="L917" s="22">
        <f t="shared" si="96"/>
        <v>321.2</v>
      </c>
      <c r="M917" s="22">
        <f t="shared" si="96"/>
        <v>321.2</v>
      </c>
      <c r="N917" s="22">
        <f t="shared" si="96"/>
        <v>321.2</v>
      </c>
      <c r="O917" s="22">
        <f t="shared" si="96"/>
        <v>321.2</v>
      </c>
      <c r="P917" s="22">
        <f t="shared" si="96"/>
        <v>321.2</v>
      </c>
      <c r="Q917" s="22">
        <f t="shared" si="96"/>
        <v>321.2</v>
      </c>
      <c r="R917" s="42">
        <f>SUM(Table1[[#This Row],[Oct]:[September]])</f>
        <v>3854.3999999999992</v>
      </c>
      <c r="S917" s="38">
        <f t="shared" si="92"/>
        <v>3830.5296226046144</v>
      </c>
      <c r="T917" s="37">
        <f>Table1[[#This Row],[Annual Demand]]/365</f>
        <v>10.559999999999997</v>
      </c>
      <c r="U917" s="37">
        <f>Table1[[#This Row],[Daily Demand]]*Table1[[#This Row],[Lead Time (days)]]</f>
        <v>52.799999999999983</v>
      </c>
      <c r="V917" s="37">
        <f>T917*AB917*SQRT(Table1[[#This Row],[Lead Time (days)]])</f>
        <v>16.292885711254463</v>
      </c>
      <c r="W917" s="37">
        <f t="shared" si="93"/>
        <v>0.8</v>
      </c>
      <c r="X917" s="37">
        <f>Table1[[#This Row],[Demand during Lead Time]]+NORMSINV(W917)*V917</f>
        <v>66.512438570768481</v>
      </c>
      <c r="Y917" s="43">
        <f t="shared" si="94"/>
        <v>2181.0150493455772</v>
      </c>
      <c r="Z917" s="27">
        <v>1.2</v>
      </c>
      <c r="AA917" s="22">
        <v>1</v>
      </c>
      <c r="AB917" s="22">
        <v>0.69</v>
      </c>
      <c r="AC917" s="22">
        <v>5</v>
      </c>
    </row>
    <row r="918" spans="1:29" x14ac:dyDescent="0.2">
      <c r="A918" s="25">
        <v>31324.977791890331</v>
      </c>
      <c r="B918" s="26">
        <v>10.0867465</v>
      </c>
      <c r="C918" s="26">
        <v>1027.7251633492713</v>
      </c>
      <c r="D918" s="26">
        <f>C918/Table1[[#This Row],[Std. Price ($)]]</f>
        <v>101.88866780277181</v>
      </c>
      <c r="E918" s="22">
        <v>146</v>
      </c>
      <c r="F918" s="22">
        <f t="shared" si="95"/>
        <v>219</v>
      </c>
      <c r="G918" s="22">
        <f t="shared" si="96"/>
        <v>219</v>
      </c>
      <c r="H918" s="22">
        <f t="shared" si="96"/>
        <v>219</v>
      </c>
      <c r="I918" s="22">
        <f t="shared" si="96"/>
        <v>219</v>
      </c>
      <c r="J918" s="22">
        <f t="shared" si="96"/>
        <v>219</v>
      </c>
      <c r="K918" s="22">
        <f t="shared" si="96"/>
        <v>219</v>
      </c>
      <c r="L918" s="22">
        <f t="shared" si="96"/>
        <v>219</v>
      </c>
      <c r="M918" s="22">
        <f t="shared" si="96"/>
        <v>219</v>
      </c>
      <c r="N918" s="22">
        <f t="shared" si="96"/>
        <v>219</v>
      </c>
      <c r="O918" s="22">
        <f t="shared" si="96"/>
        <v>219</v>
      </c>
      <c r="P918" s="22">
        <f t="shared" si="96"/>
        <v>219</v>
      </c>
      <c r="Q918" s="22">
        <f t="shared" si="96"/>
        <v>219</v>
      </c>
      <c r="R918" s="42">
        <f>SUM(Table1[[#This Row],[Oct]:[September]])</f>
        <v>2628</v>
      </c>
      <c r="S918" s="38">
        <f t="shared" si="92"/>
        <v>2526.111332197228</v>
      </c>
      <c r="T918" s="37">
        <f>Table1[[#This Row],[Annual Demand]]/365</f>
        <v>7.2</v>
      </c>
      <c r="U918" s="37">
        <f>Table1[[#This Row],[Daily Demand]]*Table1[[#This Row],[Lead Time (days)]]</f>
        <v>151.20000000000002</v>
      </c>
      <c r="V918" s="37">
        <f>T918*AB918*SQRT(Table1[[#This Row],[Lead Time (days)]])</f>
        <v>30.684926853424308</v>
      </c>
      <c r="W918" s="37">
        <f t="shared" si="93"/>
        <v>0.8</v>
      </c>
      <c r="X918" s="37">
        <f>Table1[[#This Row],[Demand during Lead Time]]+NORMSINV(W918)*V918</f>
        <v>177.02508599047366</v>
      </c>
      <c r="Y918" s="43">
        <f t="shared" si="94"/>
        <v>1785.6071665266093</v>
      </c>
      <c r="Z918" s="27">
        <v>0.5</v>
      </c>
      <c r="AA918" s="22">
        <v>0.78</v>
      </c>
      <c r="AB918" s="22">
        <v>0.93</v>
      </c>
      <c r="AC918" s="22">
        <v>21</v>
      </c>
    </row>
    <row r="919" spans="1:29" x14ac:dyDescent="0.2">
      <c r="A919" s="25">
        <v>3513.7992678658916</v>
      </c>
      <c r="B919" s="26">
        <v>8.3764000000000003</v>
      </c>
      <c r="C919" s="26">
        <v>277.7960792896709</v>
      </c>
      <c r="D919" s="26">
        <f>C919/Table1[[#This Row],[Std. Price ($)]]</f>
        <v>33.164137253434752</v>
      </c>
      <c r="E919" s="22">
        <v>90</v>
      </c>
      <c r="F919" s="22">
        <f t="shared" si="95"/>
        <v>108</v>
      </c>
      <c r="G919" s="22">
        <f t="shared" si="96"/>
        <v>108</v>
      </c>
      <c r="H919" s="22">
        <f t="shared" si="96"/>
        <v>108</v>
      </c>
      <c r="I919" s="22">
        <f t="shared" si="96"/>
        <v>108</v>
      </c>
      <c r="J919" s="22">
        <f t="shared" si="96"/>
        <v>108</v>
      </c>
      <c r="K919" s="22">
        <f t="shared" si="96"/>
        <v>108</v>
      </c>
      <c r="L919" s="22">
        <f t="shared" si="96"/>
        <v>108</v>
      </c>
      <c r="M919" s="22">
        <f t="shared" si="96"/>
        <v>108</v>
      </c>
      <c r="N919" s="22">
        <f t="shared" si="96"/>
        <v>108</v>
      </c>
      <c r="O919" s="22">
        <f t="shared" si="96"/>
        <v>108</v>
      </c>
      <c r="P919" s="22">
        <f t="shared" si="96"/>
        <v>108</v>
      </c>
      <c r="Q919" s="22">
        <f t="shared" si="96"/>
        <v>108</v>
      </c>
      <c r="R919" s="42">
        <f>SUM(Table1[[#This Row],[Oct]:[September]])</f>
        <v>1296</v>
      </c>
      <c r="S919" s="38">
        <f t="shared" si="92"/>
        <v>1262.8358627465652</v>
      </c>
      <c r="T919" s="37">
        <f>Table1[[#This Row],[Annual Demand]]/365</f>
        <v>3.5506849315068494</v>
      </c>
      <c r="U919" s="37">
        <f>Table1[[#This Row],[Daily Demand]]*Table1[[#This Row],[Lead Time (days)]]</f>
        <v>56.81095890410959</v>
      </c>
      <c r="V919" s="37">
        <f>T919*AB919*SQRT(Table1[[#This Row],[Lead Time (days)]])</f>
        <v>6.2492054794520548</v>
      </c>
      <c r="W919" s="37">
        <f t="shared" si="93"/>
        <v>0.8</v>
      </c>
      <c r="X919" s="37">
        <f>Table1[[#This Row],[Demand during Lead Time]]+NORMSINV(W919)*V919</f>
        <v>62.070422928576647</v>
      </c>
      <c r="Y919" s="43">
        <f t="shared" si="94"/>
        <v>519.92669061892946</v>
      </c>
      <c r="Z919" s="27">
        <v>0.2</v>
      </c>
      <c r="AA919" s="22">
        <v>0.82</v>
      </c>
      <c r="AB919" s="22">
        <v>0.44</v>
      </c>
      <c r="AC919" s="22">
        <v>16</v>
      </c>
    </row>
    <row r="920" spans="1:29" x14ac:dyDescent="0.2">
      <c r="A920" s="25">
        <v>26008.680478830847</v>
      </c>
      <c r="B920" s="26">
        <v>6.3058016499999994</v>
      </c>
      <c r="C920" s="26">
        <v>24.579988626572501</v>
      </c>
      <c r="D920" s="26">
        <f>C920/Table1[[#This Row],[Std. Price ($)]]</f>
        <v>3.8979958442829394</v>
      </c>
      <c r="E920" s="22">
        <v>122</v>
      </c>
      <c r="F920" s="22">
        <f t="shared" si="95"/>
        <v>268.39999999999998</v>
      </c>
      <c r="G920" s="22">
        <f t="shared" si="96"/>
        <v>268.39999999999998</v>
      </c>
      <c r="H920" s="22">
        <f t="shared" si="96"/>
        <v>268.39999999999998</v>
      </c>
      <c r="I920" s="22">
        <f t="shared" si="96"/>
        <v>268.39999999999998</v>
      </c>
      <c r="J920" s="22">
        <f t="shared" si="96"/>
        <v>268.39999999999998</v>
      </c>
      <c r="K920" s="22">
        <f t="shared" si="96"/>
        <v>268.39999999999998</v>
      </c>
      <c r="L920" s="22">
        <f t="shared" si="96"/>
        <v>268.39999999999998</v>
      </c>
      <c r="M920" s="22">
        <f t="shared" si="96"/>
        <v>268.39999999999998</v>
      </c>
      <c r="N920" s="22">
        <f t="shared" si="96"/>
        <v>268.39999999999998</v>
      </c>
      <c r="O920" s="22">
        <f t="shared" si="96"/>
        <v>268.39999999999998</v>
      </c>
      <c r="P920" s="22">
        <f t="shared" si="96"/>
        <v>268.39999999999998</v>
      </c>
      <c r="Q920" s="22">
        <f t="shared" si="96"/>
        <v>268.39999999999998</v>
      </c>
      <c r="R920" s="42">
        <f>SUM(Table1[[#This Row],[Oct]:[September]])</f>
        <v>3220.8000000000006</v>
      </c>
      <c r="S920" s="38">
        <f t="shared" si="92"/>
        <v>3216.9020041557178</v>
      </c>
      <c r="T920" s="37">
        <f>Table1[[#This Row],[Annual Demand]]/365</f>
        <v>8.8241095890410968</v>
      </c>
      <c r="U920" s="37">
        <f>Table1[[#This Row],[Daily Demand]]*Table1[[#This Row],[Lead Time (days)]]</f>
        <v>17.648219178082194</v>
      </c>
      <c r="V920" s="37">
        <f>T920*AB920*SQRT(Table1[[#This Row],[Lead Time (days)]])</f>
        <v>3.1197938641720997</v>
      </c>
      <c r="W920" s="37">
        <f t="shared" si="93"/>
        <v>0.8</v>
      </c>
      <c r="X920" s="37">
        <f>Table1[[#This Row],[Demand during Lead Time]]+NORMSINV(W920)*V920</f>
        <v>20.273903938539927</v>
      </c>
      <c r="Y920" s="43">
        <f t="shared" si="94"/>
        <v>127.84321690758657</v>
      </c>
      <c r="Z920" s="27">
        <v>1.2</v>
      </c>
      <c r="AA920" s="22">
        <v>1</v>
      </c>
      <c r="AB920" s="22">
        <v>0.25</v>
      </c>
      <c r="AC920" s="22">
        <v>2</v>
      </c>
    </row>
    <row r="921" spans="1:29" x14ac:dyDescent="0.2">
      <c r="A921" s="25">
        <v>63410.098848250993</v>
      </c>
      <c r="B921" s="26">
        <v>103.26320999999999</v>
      </c>
      <c r="C921" s="26">
        <v>3027.6680177430139</v>
      </c>
      <c r="D921" s="26">
        <f>C921/Table1[[#This Row],[Std. Price ($)]]</f>
        <v>29.319909944141909</v>
      </c>
      <c r="E921" s="22">
        <v>122</v>
      </c>
      <c r="F921" s="22">
        <f t="shared" si="95"/>
        <v>183</v>
      </c>
      <c r="G921" s="22">
        <f t="shared" si="96"/>
        <v>183</v>
      </c>
      <c r="H921" s="22">
        <f t="shared" si="96"/>
        <v>183</v>
      </c>
      <c r="I921" s="22">
        <f t="shared" si="96"/>
        <v>183</v>
      </c>
      <c r="J921" s="22">
        <f t="shared" si="96"/>
        <v>183</v>
      </c>
      <c r="K921" s="22">
        <f t="shared" si="96"/>
        <v>183</v>
      </c>
      <c r="L921" s="22">
        <f t="shared" si="96"/>
        <v>183</v>
      </c>
      <c r="M921" s="22">
        <f t="shared" si="96"/>
        <v>183</v>
      </c>
      <c r="N921" s="22">
        <f t="shared" si="96"/>
        <v>183</v>
      </c>
      <c r="O921" s="22">
        <f t="shared" si="96"/>
        <v>183</v>
      </c>
      <c r="P921" s="22">
        <f t="shared" si="96"/>
        <v>183</v>
      </c>
      <c r="Q921" s="22">
        <f t="shared" si="96"/>
        <v>183</v>
      </c>
      <c r="R921" s="42">
        <f>SUM(Table1[[#This Row],[Oct]:[September]])</f>
        <v>2196</v>
      </c>
      <c r="S921" s="38">
        <f t="shared" si="92"/>
        <v>2166.6800900558583</v>
      </c>
      <c r="T921" s="37">
        <f>Table1[[#This Row],[Annual Demand]]/365</f>
        <v>6.0164383561643833</v>
      </c>
      <c r="U921" s="37">
        <f>Table1[[#This Row],[Daily Demand]]*Table1[[#This Row],[Lead Time (days)]]</f>
        <v>66.180821917808217</v>
      </c>
      <c r="V921" s="37">
        <f>T921*AB921*SQRT(Table1[[#This Row],[Lead Time (days)]])</f>
        <v>11.174390416951937</v>
      </c>
      <c r="W921" s="37">
        <f t="shared" si="93"/>
        <v>0.8</v>
      </c>
      <c r="X921" s="37">
        <f>Table1[[#This Row],[Demand during Lead Time]]+NORMSINV(W921)*V921</f>
        <v>75.585426164948657</v>
      </c>
      <c r="Y921" s="43">
        <f t="shared" si="94"/>
        <v>7805.1937350105873</v>
      </c>
      <c r="Z921" s="27">
        <v>0.5</v>
      </c>
      <c r="AA921" s="22">
        <v>1</v>
      </c>
      <c r="AB921" s="22">
        <v>0.56000000000000005</v>
      </c>
      <c r="AC921" s="22">
        <v>11</v>
      </c>
    </row>
    <row r="922" spans="1:29" x14ac:dyDescent="0.2">
      <c r="A922" s="25">
        <v>68318.788661735292</v>
      </c>
      <c r="B922" s="26">
        <v>8.8008099999999985</v>
      </c>
      <c r="C922" s="26">
        <v>259.24653897999997</v>
      </c>
      <c r="D922" s="26">
        <f>C922/Table1[[#This Row],[Std. Price ($)]]</f>
        <v>29.457122580762455</v>
      </c>
      <c r="E922" s="22">
        <v>130</v>
      </c>
      <c r="F922" s="22">
        <f t="shared" si="95"/>
        <v>182</v>
      </c>
      <c r="G922" s="22">
        <f t="shared" si="96"/>
        <v>182</v>
      </c>
      <c r="H922" s="22">
        <f t="shared" si="96"/>
        <v>182</v>
      </c>
      <c r="I922" s="22">
        <f t="shared" si="96"/>
        <v>182</v>
      </c>
      <c r="J922" s="22">
        <f t="shared" si="96"/>
        <v>182</v>
      </c>
      <c r="K922" s="22">
        <f t="shared" si="96"/>
        <v>182</v>
      </c>
      <c r="L922" s="22">
        <f t="shared" si="96"/>
        <v>182</v>
      </c>
      <c r="M922" s="22">
        <f t="shared" si="96"/>
        <v>182</v>
      </c>
      <c r="N922" s="22">
        <f t="shared" si="96"/>
        <v>182</v>
      </c>
      <c r="O922" s="22">
        <f t="shared" si="96"/>
        <v>182</v>
      </c>
      <c r="P922" s="22">
        <f t="shared" si="96"/>
        <v>182</v>
      </c>
      <c r="Q922" s="22">
        <f t="shared" si="96"/>
        <v>182</v>
      </c>
      <c r="R922" s="42">
        <f>SUM(Table1[[#This Row],[Oct]:[September]])</f>
        <v>2184</v>
      </c>
      <c r="S922" s="38">
        <f t="shared" si="92"/>
        <v>2154.5428774192374</v>
      </c>
      <c r="T922" s="37">
        <f>Table1[[#This Row],[Annual Demand]]/365</f>
        <v>5.9835616438356167</v>
      </c>
      <c r="U922" s="37">
        <f>Table1[[#This Row],[Daily Demand]]*Table1[[#This Row],[Lead Time (days)]]</f>
        <v>95.736986301369868</v>
      </c>
      <c r="V922" s="37">
        <f>T922*AB922*SQRT(Table1[[#This Row],[Lead Time (days)]])</f>
        <v>5.9835616438356167</v>
      </c>
      <c r="W922" s="37">
        <f t="shared" si="93"/>
        <v>0.8</v>
      </c>
      <c r="X922" s="37">
        <f>Table1[[#This Row],[Demand during Lead Time]]+NORMSINV(W922)*V922</f>
        <v>100.77287883321438</v>
      </c>
      <c r="Y922" s="43">
        <f t="shared" si="94"/>
        <v>886.88295976414122</v>
      </c>
      <c r="Z922" s="27">
        <v>0.4</v>
      </c>
      <c r="AA922" s="22">
        <v>1</v>
      </c>
      <c r="AB922" s="22">
        <v>0.25</v>
      </c>
      <c r="AC922" s="22">
        <v>16</v>
      </c>
    </row>
    <row r="923" spans="1:29" x14ac:dyDescent="0.2">
      <c r="A923" s="25">
        <v>14177.7025101542</v>
      </c>
      <c r="B923" s="26">
        <v>93.848630899999989</v>
      </c>
      <c r="C923" s="26">
        <v>6508.7848970940859</v>
      </c>
      <c r="D923" s="26">
        <f>C923/Table1[[#This Row],[Std. Price ($)]]</f>
        <v>69.354074051751425</v>
      </c>
      <c r="E923" s="22">
        <v>162</v>
      </c>
      <c r="F923" s="22">
        <f t="shared" si="95"/>
        <v>194.4</v>
      </c>
      <c r="G923" s="22">
        <f t="shared" si="96"/>
        <v>194.4</v>
      </c>
      <c r="H923" s="22">
        <f t="shared" si="96"/>
        <v>194.4</v>
      </c>
      <c r="I923" s="22">
        <f t="shared" si="96"/>
        <v>194.4</v>
      </c>
      <c r="J923" s="22">
        <f t="shared" si="96"/>
        <v>194.4</v>
      </c>
      <c r="K923" s="22">
        <f t="shared" si="96"/>
        <v>194.4</v>
      </c>
      <c r="L923" s="22">
        <f t="shared" si="96"/>
        <v>194.4</v>
      </c>
      <c r="M923" s="22">
        <f t="shared" si="96"/>
        <v>194.4</v>
      </c>
      <c r="N923" s="22">
        <f t="shared" si="96"/>
        <v>194.4</v>
      </c>
      <c r="O923" s="22">
        <f t="shared" si="96"/>
        <v>194.4</v>
      </c>
      <c r="P923" s="22">
        <f t="shared" si="96"/>
        <v>194.4</v>
      </c>
      <c r="Q923" s="22">
        <f t="shared" si="96"/>
        <v>194.4</v>
      </c>
      <c r="R923" s="42">
        <f>SUM(Table1[[#This Row],[Oct]:[September]])</f>
        <v>2332.8000000000006</v>
      </c>
      <c r="S923" s="38">
        <f t="shared" si="92"/>
        <v>2263.4459259482492</v>
      </c>
      <c r="T923" s="37">
        <f>Table1[[#This Row],[Annual Demand]]/365</f>
        <v>6.3912328767123308</v>
      </c>
      <c r="U923" s="37">
        <f>Table1[[#This Row],[Daily Demand]]*Table1[[#This Row],[Lead Time (days)]]</f>
        <v>102.25972602739729</v>
      </c>
      <c r="V923" s="37">
        <f>T923*AB923*SQRT(Table1[[#This Row],[Lead Time (days)]])</f>
        <v>16.361556164383568</v>
      </c>
      <c r="W923" s="37">
        <f t="shared" si="93"/>
        <v>0.8</v>
      </c>
      <c r="X923" s="37">
        <f>Table1[[#This Row],[Demand during Lead Time]]+NORMSINV(W923)*V923</f>
        <v>116.02995910963831</v>
      </c>
      <c r="Y923" s="43">
        <f t="shared" si="94"/>
        <v>10889.252805822538</v>
      </c>
      <c r="Z923" s="27">
        <v>0.2</v>
      </c>
      <c r="AA923" s="22">
        <v>0.75</v>
      </c>
      <c r="AB923" s="22">
        <v>0.64</v>
      </c>
      <c r="AC923" s="22">
        <v>16</v>
      </c>
    </row>
    <row r="924" spans="1:29" x14ac:dyDescent="0.2">
      <c r="A924" s="25">
        <v>71728.949057662394</v>
      </c>
      <c r="B924" s="26">
        <v>10.706999999999999</v>
      </c>
      <c r="C924" s="26">
        <v>548.64510248533338</v>
      </c>
      <c r="D924" s="26">
        <f>C924/Table1[[#This Row],[Std. Price ($)]]</f>
        <v>51.241720601973796</v>
      </c>
      <c r="E924" s="22">
        <v>34</v>
      </c>
      <c r="F924" s="22">
        <f t="shared" si="95"/>
        <v>30.6</v>
      </c>
      <c r="G924" s="22">
        <f t="shared" si="96"/>
        <v>30.6</v>
      </c>
      <c r="H924" s="22">
        <f t="shared" si="96"/>
        <v>30.6</v>
      </c>
      <c r="I924" s="22">
        <f t="shared" si="96"/>
        <v>30.6</v>
      </c>
      <c r="J924" s="22">
        <f t="shared" si="96"/>
        <v>30.6</v>
      </c>
      <c r="K924" s="22">
        <f t="shared" si="96"/>
        <v>30.6</v>
      </c>
      <c r="L924" s="22">
        <f t="shared" si="96"/>
        <v>30.6</v>
      </c>
      <c r="M924" s="22">
        <f t="shared" si="96"/>
        <v>30.6</v>
      </c>
      <c r="N924" s="22">
        <f t="shared" si="96"/>
        <v>30.6</v>
      </c>
      <c r="O924" s="22">
        <f t="shared" si="96"/>
        <v>30.6</v>
      </c>
      <c r="P924" s="22">
        <f t="shared" si="96"/>
        <v>30.6</v>
      </c>
      <c r="Q924" s="22">
        <f t="shared" si="96"/>
        <v>30.6</v>
      </c>
      <c r="R924" s="42">
        <f>SUM(Table1[[#This Row],[Oct]:[September]])</f>
        <v>367.20000000000005</v>
      </c>
      <c r="S924" s="38">
        <f t="shared" si="92"/>
        <v>315.95827939802626</v>
      </c>
      <c r="T924" s="37">
        <f>Table1[[#This Row],[Annual Demand]]/365</f>
        <v>1.006027397260274</v>
      </c>
      <c r="U924" s="37">
        <f>Table1[[#This Row],[Daily Demand]]*Table1[[#This Row],[Lead Time (days)]]</f>
        <v>16.096438356164384</v>
      </c>
      <c r="V924" s="37">
        <f>T924*AB924*SQRT(Table1[[#This Row],[Lead Time (days)]])</f>
        <v>9.496898630136986</v>
      </c>
      <c r="W924" s="37">
        <f t="shared" si="93"/>
        <v>0.95</v>
      </c>
      <c r="X924" s="37">
        <f>Table1[[#This Row],[Demand during Lead Time]]+NORMSINV(W924)*V924</f>
        <v>31.71744651273567</v>
      </c>
      <c r="Y924" s="43">
        <f t="shared" si="94"/>
        <v>339.5986998118608</v>
      </c>
      <c r="Z924" s="27">
        <v>-0.1</v>
      </c>
      <c r="AA924" s="22">
        <v>1</v>
      </c>
      <c r="AB924" s="22">
        <v>2.36</v>
      </c>
      <c r="AC924" s="22">
        <v>16</v>
      </c>
    </row>
    <row r="925" spans="1:29" x14ac:dyDescent="0.2">
      <c r="A925" s="25">
        <v>24878.723651870394</v>
      </c>
      <c r="B925" s="26">
        <v>65.617999999999995</v>
      </c>
      <c r="C925" s="26">
        <v>10144.650384704</v>
      </c>
      <c r="D925" s="26">
        <f>C925/Table1[[#This Row],[Std. Price ($)]]</f>
        <v>154.60163956085222</v>
      </c>
      <c r="E925" s="22">
        <v>228</v>
      </c>
      <c r="F925" s="22">
        <f t="shared" si="95"/>
        <v>319.2</v>
      </c>
      <c r="G925" s="22">
        <f t="shared" si="96"/>
        <v>319.2</v>
      </c>
      <c r="H925" s="22">
        <f t="shared" si="96"/>
        <v>319.2</v>
      </c>
      <c r="I925" s="22">
        <f t="shared" si="96"/>
        <v>319.2</v>
      </c>
      <c r="J925" s="22">
        <f t="shared" si="96"/>
        <v>319.2</v>
      </c>
      <c r="K925" s="22">
        <f t="shared" si="96"/>
        <v>319.2</v>
      </c>
      <c r="L925" s="22">
        <f t="shared" si="96"/>
        <v>319.2</v>
      </c>
      <c r="M925" s="22">
        <f t="shared" si="96"/>
        <v>319.2</v>
      </c>
      <c r="N925" s="22">
        <f t="shared" si="96"/>
        <v>319.2</v>
      </c>
      <c r="O925" s="22">
        <f t="shared" si="96"/>
        <v>319.2</v>
      </c>
      <c r="P925" s="22">
        <f t="shared" si="96"/>
        <v>319.2</v>
      </c>
      <c r="Q925" s="22">
        <f t="shared" si="96"/>
        <v>319.2</v>
      </c>
      <c r="R925" s="42">
        <f>SUM(Table1[[#This Row],[Oct]:[September]])</f>
        <v>3830.3999999999992</v>
      </c>
      <c r="S925" s="38">
        <f t="shared" si="92"/>
        <v>3675.798360439147</v>
      </c>
      <c r="T925" s="37">
        <f>Table1[[#This Row],[Annual Demand]]/365</f>
        <v>10.494246575342464</v>
      </c>
      <c r="U925" s="37">
        <f>Table1[[#This Row],[Daily Demand]]*Table1[[#This Row],[Lead Time (days)]]</f>
        <v>167.90794520547942</v>
      </c>
      <c r="V925" s="37">
        <f>T925*AB925*SQRT(Table1[[#This Row],[Lead Time (days)]])</f>
        <v>45.754915068493148</v>
      </c>
      <c r="W925" s="37">
        <f t="shared" si="93"/>
        <v>0.8</v>
      </c>
      <c r="X925" s="37">
        <f>Table1[[#This Row],[Demand during Lead Time]]+NORMSINV(W925)*V925</f>
        <v>206.41625326744855</v>
      </c>
      <c r="Y925" s="43">
        <f t="shared" si="94"/>
        <v>13544.621706903437</v>
      </c>
      <c r="Z925" s="27">
        <v>0.4</v>
      </c>
      <c r="AA925" s="22">
        <v>1</v>
      </c>
      <c r="AB925" s="22">
        <v>1.0900000000000001</v>
      </c>
      <c r="AC925" s="22">
        <v>16</v>
      </c>
    </row>
    <row r="926" spans="1:29" x14ac:dyDescent="0.2">
      <c r="A926" s="25">
        <v>40405.163967163629</v>
      </c>
      <c r="B926" s="26">
        <v>101.16278512999999</v>
      </c>
      <c r="C926" s="26">
        <v>8711.3810067509348</v>
      </c>
      <c r="D926" s="26">
        <f>C926/Table1[[#This Row],[Std. Price ($)]]</f>
        <v>86.112506645169077</v>
      </c>
      <c r="E926" s="22">
        <v>122</v>
      </c>
      <c r="F926" s="22">
        <f t="shared" si="95"/>
        <v>48.8</v>
      </c>
      <c r="G926" s="22">
        <f t="shared" si="96"/>
        <v>48.8</v>
      </c>
      <c r="H926" s="22">
        <f t="shared" si="96"/>
        <v>48.8</v>
      </c>
      <c r="I926" s="22">
        <f t="shared" si="96"/>
        <v>48.8</v>
      </c>
      <c r="J926" s="22">
        <f t="shared" si="96"/>
        <v>48.8</v>
      </c>
      <c r="K926" s="22">
        <f t="shared" si="96"/>
        <v>48.8</v>
      </c>
      <c r="L926" s="22">
        <f t="shared" si="96"/>
        <v>48.8</v>
      </c>
      <c r="M926" s="22">
        <f t="shared" si="96"/>
        <v>48.8</v>
      </c>
      <c r="N926" s="22">
        <f t="shared" si="96"/>
        <v>48.8</v>
      </c>
      <c r="O926" s="22">
        <f t="shared" si="96"/>
        <v>48.8</v>
      </c>
      <c r="P926" s="22">
        <f t="shared" si="96"/>
        <v>48.8</v>
      </c>
      <c r="Q926" s="22">
        <f t="shared" si="96"/>
        <v>48.8</v>
      </c>
      <c r="R926" s="42">
        <f>SUM(Table1[[#This Row],[Oct]:[September]])</f>
        <v>585.6</v>
      </c>
      <c r="S926" s="38">
        <f t="shared" si="92"/>
        <v>499.48749335483092</v>
      </c>
      <c r="T926" s="37">
        <f>Table1[[#This Row],[Annual Demand]]/365</f>
        <v>1.6043835616438358</v>
      </c>
      <c r="U926" s="37">
        <f>Table1[[#This Row],[Daily Demand]]*Table1[[#This Row],[Lead Time (days)]]</f>
        <v>52.944657534246581</v>
      </c>
      <c r="V926" s="37">
        <f>T926*AB926*SQRT(Table1[[#This Row],[Lead Time (days)]])</f>
        <v>4.7004057582587997</v>
      </c>
      <c r="W926" s="37">
        <f t="shared" si="93"/>
        <v>0.8</v>
      </c>
      <c r="X926" s="37">
        <f>Table1[[#This Row],[Demand during Lead Time]]+NORMSINV(W926)*V926</f>
        <v>56.900618826805584</v>
      </c>
      <c r="Y926" s="43">
        <f t="shared" si="94"/>
        <v>5756.2250761401656</v>
      </c>
      <c r="Z926" s="27">
        <v>-0.6</v>
      </c>
      <c r="AA926" s="22">
        <v>0.8</v>
      </c>
      <c r="AB926" s="22">
        <v>0.51</v>
      </c>
      <c r="AC926" s="22">
        <v>33</v>
      </c>
    </row>
    <row r="927" spans="1:29" x14ac:dyDescent="0.2">
      <c r="A927" s="25">
        <v>70111.065833325658</v>
      </c>
      <c r="B927" s="26">
        <v>11.30857</v>
      </c>
      <c r="C927" s="26">
        <v>752.70935553146694</v>
      </c>
      <c r="D927" s="26">
        <f>C927/Table1[[#This Row],[Std. Price ($)]]</f>
        <v>66.560967083501012</v>
      </c>
      <c r="E927" s="22">
        <v>154</v>
      </c>
      <c r="F927" s="22">
        <f t="shared" si="95"/>
        <v>123.2</v>
      </c>
      <c r="G927" s="22">
        <f t="shared" si="96"/>
        <v>123.2</v>
      </c>
      <c r="H927" s="22">
        <f t="shared" si="96"/>
        <v>123.2</v>
      </c>
      <c r="I927" s="22">
        <f t="shared" si="96"/>
        <v>123.2</v>
      </c>
      <c r="J927" s="22">
        <f t="shared" si="96"/>
        <v>123.2</v>
      </c>
      <c r="K927" s="22">
        <f t="shared" si="96"/>
        <v>123.2</v>
      </c>
      <c r="L927" s="22">
        <f t="shared" si="96"/>
        <v>123.2</v>
      </c>
      <c r="M927" s="22">
        <f t="shared" si="96"/>
        <v>123.2</v>
      </c>
      <c r="N927" s="22">
        <f t="shared" si="96"/>
        <v>123.2</v>
      </c>
      <c r="O927" s="22">
        <f t="shared" si="96"/>
        <v>123.2</v>
      </c>
      <c r="P927" s="22">
        <f t="shared" si="96"/>
        <v>123.2</v>
      </c>
      <c r="Q927" s="22">
        <f t="shared" si="96"/>
        <v>123.2</v>
      </c>
      <c r="R927" s="42">
        <f>SUM(Table1[[#This Row],[Oct]:[September]])</f>
        <v>1478.4000000000003</v>
      </c>
      <c r="S927" s="38">
        <f t="shared" si="92"/>
        <v>1411.8390329164993</v>
      </c>
      <c r="T927" s="37">
        <f>Table1[[#This Row],[Annual Demand]]/365</f>
        <v>4.0504109589041102</v>
      </c>
      <c r="U927" s="37">
        <f>Table1[[#This Row],[Daily Demand]]*Table1[[#This Row],[Lead Time (days)]]</f>
        <v>32.403287671232881</v>
      </c>
      <c r="V927" s="37">
        <f>T927*AB927*SQRT(Table1[[#This Row],[Lead Time (days)]])</f>
        <v>12.601921444786976</v>
      </c>
      <c r="W927" s="37">
        <f t="shared" si="93"/>
        <v>0.8</v>
      </c>
      <c r="X927" s="37">
        <f>Table1[[#This Row],[Demand during Lead Time]]+NORMSINV(W927)*V927</f>
        <v>43.009332342983463</v>
      </c>
      <c r="Y927" s="43">
        <f t="shared" si="94"/>
        <v>486.37404545389245</v>
      </c>
      <c r="Z927" s="27">
        <v>-0.2</v>
      </c>
      <c r="AA927" s="22">
        <v>1</v>
      </c>
      <c r="AB927" s="22">
        <v>1.1000000000000001</v>
      </c>
      <c r="AC927" s="22">
        <v>8</v>
      </c>
    </row>
    <row r="928" spans="1:29" x14ac:dyDescent="0.2">
      <c r="A928" s="25">
        <v>27049.09814758545</v>
      </c>
      <c r="B928" s="26">
        <v>9.4264599999999987</v>
      </c>
      <c r="C928" s="26">
        <v>1411.3345243175102</v>
      </c>
      <c r="D928" s="26">
        <f>C928/Table1[[#This Row],[Std. Price ($)]]</f>
        <v>149.72052332662636</v>
      </c>
      <c r="E928" s="22">
        <v>252</v>
      </c>
      <c r="F928" s="22">
        <f t="shared" si="95"/>
        <v>352.8</v>
      </c>
      <c r="G928" s="22">
        <f t="shared" si="96"/>
        <v>352.8</v>
      </c>
      <c r="H928" s="22">
        <f t="shared" si="96"/>
        <v>352.8</v>
      </c>
      <c r="I928" s="22">
        <f t="shared" si="96"/>
        <v>352.8</v>
      </c>
      <c r="J928" s="22">
        <f t="shared" si="96"/>
        <v>352.8</v>
      </c>
      <c r="K928" s="22">
        <f t="shared" si="96"/>
        <v>352.8</v>
      </c>
      <c r="L928" s="22">
        <f t="shared" si="96"/>
        <v>352.8</v>
      </c>
      <c r="M928" s="22">
        <f t="shared" si="96"/>
        <v>352.8</v>
      </c>
      <c r="N928" s="22">
        <f t="shared" si="96"/>
        <v>352.8</v>
      </c>
      <c r="O928" s="22">
        <f t="shared" si="96"/>
        <v>352.8</v>
      </c>
      <c r="P928" s="22">
        <f t="shared" si="96"/>
        <v>352.8</v>
      </c>
      <c r="Q928" s="22">
        <f t="shared" si="96"/>
        <v>352.8</v>
      </c>
      <c r="R928" s="42">
        <f>SUM(Table1[[#This Row],[Oct]:[September]])</f>
        <v>4233.6000000000013</v>
      </c>
      <c r="S928" s="38">
        <f t="shared" si="92"/>
        <v>4083.8794766733749</v>
      </c>
      <c r="T928" s="37">
        <f>Table1[[#This Row],[Annual Demand]]/365</f>
        <v>11.598904109589045</v>
      </c>
      <c r="U928" s="37">
        <f>Table1[[#This Row],[Daily Demand]]*Table1[[#This Row],[Lead Time (days)]]</f>
        <v>185.58246575342471</v>
      </c>
      <c r="V928" s="37">
        <f>T928*AB928*SQRT(Table1[[#This Row],[Lead Time (days)]])</f>
        <v>48.715397260273988</v>
      </c>
      <c r="W928" s="37">
        <f t="shared" si="93"/>
        <v>0.8</v>
      </c>
      <c r="X928" s="37">
        <f>Table1[[#This Row],[Demand during Lead Time]]+NORMSINV(W928)*V928</f>
        <v>226.5823784896111</v>
      </c>
      <c r="Y928" s="43">
        <f t="shared" si="94"/>
        <v>2135.8697275371792</v>
      </c>
      <c r="Z928" s="27">
        <v>0.4</v>
      </c>
      <c r="AA928" s="22">
        <v>0.78</v>
      </c>
      <c r="AB928" s="22">
        <v>1.05</v>
      </c>
      <c r="AC928" s="22">
        <v>16</v>
      </c>
    </row>
    <row r="929" spans="1:29" x14ac:dyDescent="0.2">
      <c r="A929" s="25">
        <v>87621.463424152491</v>
      </c>
      <c r="B929" s="26">
        <v>11.07164774</v>
      </c>
      <c r="C929" s="26">
        <v>149.58670436110714</v>
      </c>
      <c r="D929" s="26">
        <f>C929/Table1[[#This Row],[Std. Price ($)]]</f>
        <v>13.510789710250224</v>
      </c>
      <c r="E929" s="22">
        <v>138</v>
      </c>
      <c r="F929" s="22">
        <f t="shared" si="95"/>
        <v>165.6</v>
      </c>
      <c r="G929" s="22">
        <f t="shared" si="96"/>
        <v>165.6</v>
      </c>
      <c r="H929" s="22">
        <f t="shared" si="96"/>
        <v>165.6</v>
      </c>
      <c r="I929" s="22">
        <f t="shared" si="96"/>
        <v>165.6</v>
      </c>
      <c r="J929" s="22">
        <f t="shared" si="96"/>
        <v>165.6</v>
      </c>
      <c r="K929" s="22">
        <f t="shared" si="96"/>
        <v>165.6</v>
      </c>
      <c r="L929" s="22">
        <f t="shared" si="96"/>
        <v>165.6</v>
      </c>
      <c r="M929" s="22">
        <f t="shared" si="96"/>
        <v>165.6</v>
      </c>
      <c r="N929" s="22">
        <f t="shared" si="96"/>
        <v>165.6</v>
      </c>
      <c r="O929" s="22">
        <f t="shared" si="96"/>
        <v>165.6</v>
      </c>
      <c r="P929" s="22">
        <f t="shared" si="96"/>
        <v>165.6</v>
      </c>
      <c r="Q929" s="22">
        <f t="shared" si="96"/>
        <v>165.6</v>
      </c>
      <c r="R929" s="42">
        <f>SUM(Table1[[#This Row],[Oct]:[September]])</f>
        <v>1987.1999999999996</v>
      </c>
      <c r="S929" s="38">
        <f t="shared" si="92"/>
        <v>1973.6892102897493</v>
      </c>
      <c r="T929" s="37">
        <f>Table1[[#This Row],[Annual Demand]]/365</f>
        <v>5.4443835616438347</v>
      </c>
      <c r="U929" s="37">
        <f>Table1[[#This Row],[Daily Demand]]*Table1[[#This Row],[Lead Time (days)]]</f>
        <v>16.333150684931503</v>
      </c>
      <c r="V929" s="37">
        <f>T929*AB929*SQRT(Table1[[#This Row],[Lead Time (days)]])</f>
        <v>7.0724617084949424</v>
      </c>
      <c r="W929" s="37">
        <f t="shared" si="93"/>
        <v>0.8</v>
      </c>
      <c r="X929" s="37">
        <f>Table1[[#This Row],[Demand during Lead Time]]+NORMSINV(W929)*V929</f>
        <v>22.285484632432222</v>
      </c>
      <c r="Y929" s="43">
        <f t="shared" si="94"/>
        <v>246.73703556547292</v>
      </c>
      <c r="Z929" s="27">
        <v>0.2</v>
      </c>
      <c r="AA929" s="22">
        <v>0.9</v>
      </c>
      <c r="AB929" s="22">
        <v>0.75</v>
      </c>
      <c r="AC929" s="22">
        <v>3</v>
      </c>
    </row>
    <row r="930" spans="1:29" x14ac:dyDescent="0.2">
      <c r="A930" s="25">
        <v>14288.30802860449</v>
      </c>
      <c r="B930" s="26">
        <v>17.565384759999997</v>
      </c>
      <c r="C930" s="26">
        <v>303.88962679072353</v>
      </c>
      <c r="D930" s="26">
        <f>C930/Table1[[#This Row],[Std. Price ($)]]</f>
        <v>17.30048222358003</v>
      </c>
      <c r="E930" s="22">
        <v>106</v>
      </c>
      <c r="F930" s="22">
        <f t="shared" si="95"/>
        <v>148.4</v>
      </c>
      <c r="G930" s="22">
        <f t="shared" si="96"/>
        <v>148.4</v>
      </c>
      <c r="H930" s="22">
        <f t="shared" si="96"/>
        <v>148.4</v>
      </c>
      <c r="I930" s="22">
        <f t="shared" si="96"/>
        <v>148.4</v>
      </c>
      <c r="J930" s="22">
        <f t="shared" si="96"/>
        <v>148.4</v>
      </c>
      <c r="K930" s="22">
        <f t="shared" si="96"/>
        <v>148.4</v>
      </c>
      <c r="L930" s="22">
        <f t="shared" si="96"/>
        <v>148.4</v>
      </c>
      <c r="M930" s="22">
        <f t="shared" si="96"/>
        <v>148.4</v>
      </c>
      <c r="N930" s="22">
        <f t="shared" si="96"/>
        <v>148.4</v>
      </c>
      <c r="O930" s="22">
        <f t="shared" si="96"/>
        <v>148.4</v>
      </c>
      <c r="P930" s="22">
        <f t="shared" si="96"/>
        <v>148.4</v>
      </c>
      <c r="Q930" s="22">
        <f t="shared" si="96"/>
        <v>148.4</v>
      </c>
      <c r="R930" s="42">
        <f>SUM(Table1[[#This Row],[Oct]:[September]])</f>
        <v>1780.8000000000004</v>
      </c>
      <c r="S930" s="38">
        <f t="shared" si="92"/>
        <v>1763.4995177764204</v>
      </c>
      <c r="T930" s="37">
        <f>Table1[[#This Row],[Annual Demand]]/365</f>
        <v>4.8789041095890422</v>
      </c>
      <c r="U930" s="37">
        <f>Table1[[#This Row],[Daily Demand]]*Table1[[#This Row],[Lead Time (days)]]</f>
        <v>29.273424657534253</v>
      </c>
      <c r="V930" s="37">
        <f>T930*AB930*SQRT(Table1[[#This Row],[Lead Time (days)]])</f>
        <v>7.768036622099685</v>
      </c>
      <c r="W930" s="37">
        <f t="shared" si="93"/>
        <v>0.8</v>
      </c>
      <c r="X930" s="37">
        <f>Table1[[#This Row],[Demand during Lead Time]]+NORMSINV(W930)*V930</f>
        <v>35.81116922186537</v>
      </c>
      <c r="Y930" s="43">
        <f t="shared" si="94"/>
        <v>629.03696608753489</v>
      </c>
      <c r="Z930" s="27">
        <v>0.4</v>
      </c>
      <c r="AA930" s="22">
        <v>1</v>
      </c>
      <c r="AB930" s="22">
        <v>0.65</v>
      </c>
      <c r="AC930" s="22">
        <v>6</v>
      </c>
    </row>
    <row r="931" spans="1:29" x14ac:dyDescent="0.2">
      <c r="A931" s="25">
        <v>16751.604788845088</v>
      </c>
      <c r="B931" s="26">
        <v>78.656247149999999</v>
      </c>
      <c r="C931" s="26">
        <v>32762.449683220275</v>
      </c>
      <c r="D931" s="26">
        <f>C931/Table1[[#This Row],[Std. Price ($)]]</f>
        <v>416.52698762427895</v>
      </c>
      <c r="E931" s="22">
        <v>292</v>
      </c>
      <c r="F931" s="22">
        <f t="shared" si="95"/>
        <v>350.4</v>
      </c>
      <c r="G931" s="22">
        <f t="shared" si="96"/>
        <v>350.4</v>
      </c>
      <c r="H931" s="22">
        <f t="shared" si="96"/>
        <v>350.4</v>
      </c>
      <c r="I931" s="22">
        <f t="shared" si="96"/>
        <v>350.4</v>
      </c>
      <c r="J931" s="22">
        <f t="shared" si="96"/>
        <v>350.4</v>
      </c>
      <c r="K931" s="22">
        <f t="shared" si="96"/>
        <v>350.4</v>
      </c>
      <c r="L931" s="22">
        <f t="shared" si="96"/>
        <v>350.4</v>
      </c>
      <c r="M931" s="22">
        <f t="shared" si="96"/>
        <v>350.4</v>
      </c>
      <c r="N931" s="22">
        <f t="shared" si="96"/>
        <v>350.4</v>
      </c>
      <c r="O931" s="22">
        <f t="shared" si="96"/>
        <v>350.4</v>
      </c>
      <c r="P931" s="22">
        <f t="shared" si="96"/>
        <v>350.4</v>
      </c>
      <c r="Q931" s="22">
        <f t="shared" si="96"/>
        <v>350.4</v>
      </c>
      <c r="R931" s="42">
        <f>SUM(Table1[[#This Row],[Oct]:[September]])</f>
        <v>4204.8</v>
      </c>
      <c r="S931" s="38">
        <f t="shared" si="92"/>
        <v>3788.273012375721</v>
      </c>
      <c r="T931" s="37">
        <f>Table1[[#This Row],[Annual Demand]]/365</f>
        <v>11.520000000000001</v>
      </c>
      <c r="U931" s="37">
        <f>Table1[[#This Row],[Daily Demand]]*Table1[[#This Row],[Lead Time (days)]]</f>
        <v>368.64000000000004</v>
      </c>
      <c r="V931" s="37">
        <f>T931*AB931*SQRT(Table1[[#This Row],[Lead Time (days)]])</f>
        <v>74.942005097275057</v>
      </c>
      <c r="W931" s="37">
        <f t="shared" si="93"/>
        <v>0.8</v>
      </c>
      <c r="X931" s="37">
        <f>Table1[[#This Row],[Demand during Lead Time]]+NORMSINV(W931)*V931</f>
        <v>431.71278277639635</v>
      </c>
      <c r="Y931" s="43">
        <f t="shared" si="94"/>
        <v>33956.907339874495</v>
      </c>
      <c r="Z931" s="27">
        <v>0.2</v>
      </c>
      <c r="AA931" s="22">
        <v>1</v>
      </c>
      <c r="AB931" s="22">
        <v>1.1499999999999999</v>
      </c>
      <c r="AC931" s="22">
        <v>32</v>
      </c>
    </row>
    <row r="932" spans="1:29" x14ac:dyDescent="0.2">
      <c r="A932" s="25">
        <v>65233.035041502262</v>
      </c>
      <c r="B932" s="26">
        <v>304.84380138999995</v>
      </c>
      <c r="C932" s="26">
        <v>62186.840203633248</v>
      </c>
      <c r="D932" s="26">
        <f>C932/Table1[[#This Row],[Std. Price ($)]]</f>
        <v>203.9957510045445</v>
      </c>
      <c r="E932" s="22">
        <v>114</v>
      </c>
      <c r="F932" s="22">
        <f t="shared" si="95"/>
        <v>136.80000000000001</v>
      </c>
      <c r="G932" s="22">
        <f t="shared" si="96"/>
        <v>136.80000000000001</v>
      </c>
      <c r="H932" s="22">
        <f t="shared" si="96"/>
        <v>136.80000000000001</v>
      </c>
      <c r="I932" s="22">
        <f t="shared" si="96"/>
        <v>136.80000000000001</v>
      </c>
      <c r="J932" s="22">
        <f t="shared" si="96"/>
        <v>136.80000000000001</v>
      </c>
      <c r="K932" s="22">
        <f t="shared" si="96"/>
        <v>136.80000000000001</v>
      </c>
      <c r="L932" s="22">
        <f t="shared" si="96"/>
        <v>136.80000000000001</v>
      </c>
      <c r="M932" s="22">
        <f t="shared" si="96"/>
        <v>136.80000000000001</v>
      </c>
      <c r="N932" s="22">
        <f t="shared" si="96"/>
        <v>136.80000000000001</v>
      </c>
      <c r="O932" s="22">
        <f t="shared" si="96"/>
        <v>136.80000000000001</v>
      </c>
      <c r="P932" s="22">
        <f t="shared" si="96"/>
        <v>136.80000000000001</v>
      </c>
      <c r="Q932" s="22">
        <f t="shared" si="96"/>
        <v>136.80000000000001</v>
      </c>
      <c r="R932" s="42">
        <f>SUM(Table1[[#This Row],[Oct]:[September]])</f>
        <v>1641.5999999999997</v>
      </c>
      <c r="S932" s="38">
        <f t="shared" si="92"/>
        <v>1437.6042489954552</v>
      </c>
      <c r="T932" s="37">
        <f>Table1[[#This Row],[Annual Demand]]/365</f>
        <v>4.4975342465753414</v>
      </c>
      <c r="U932" s="37">
        <f>Table1[[#This Row],[Daily Demand]]*Table1[[#This Row],[Lead Time (days)]]</f>
        <v>148.41863013698628</v>
      </c>
      <c r="V932" s="37">
        <f>T932*AB932*SQRT(Table1[[#This Row],[Lead Time (days)]])</f>
        <v>36.429277800507187</v>
      </c>
      <c r="W932" s="37">
        <f t="shared" si="93"/>
        <v>0.8</v>
      </c>
      <c r="X932" s="37">
        <f>Table1[[#This Row],[Demand during Lead Time]]+NORMSINV(W932)*V932</f>
        <v>179.07828385761954</v>
      </c>
      <c r="Y932" s="43">
        <f t="shared" si="94"/>
        <v>54590.904797554205</v>
      </c>
      <c r="Z932" s="27">
        <v>0.2</v>
      </c>
      <c r="AA932" s="22">
        <v>0.93</v>
      </c>
      <c r="AB932" s="22">
        <v>1.41</v>
      </c>
      <c r="AC932" s="22">
        <v>33</v>
      </c>
    </row>
    <row r="933" spans="1:29" x14ac:dyDescent="0.2">
      <c r="A933" s="25">
        <v>84810.900158026227</v>
      </c>
      <c r="B933" s="26">
        <v>18.973498880000001</v>
      </c>
      <c r="C933" s="26">
        <v>1275.5051635277953</v>
      </c>
      <c r="D933" s="26">
        <f>C933/Table1[[#This Row],[Std. Price ($)]]</f>
        <v>67.225616719133839</v>
      </c>
      <c r="E933" s="22">
        <v>90</v>
      </c>
      <c r="F933" s="22">
        <f t="shared" si="95"/>
        <v>36</v>
      </c>
      <c r="G933" s="22">
        <f t="shared" si="96"/>
        <v>36</v>
      </c>
      <c r="H933" s="22">
        <f t="shared" si="96"/>
        <v>36</v>
      </c>
      <c r="I933" s="22">
        <f t="shared" si="96"/>
        <v>36</v>
      </c>
      <c r="J933" s="22">
        <f t="shared" si="96"/>
        <v>36</v>
      </c>
      <c r="K933" s="22">
        <f t="shared" si="96"/>
        <v>36</v>
      </c>
      <c r="L933" s="22">
        <f t="shared" si="96"/>
        <v>36</v>
      </c>
      <c r="M933" s="22">
        <f t="shared" si="96"/>
        <v>36</v>
      </c>
      <c r="N933" s="22">
        <f t="shared" si="96"/>
        <v>36</v>
      </c>
      <c r="O933" s="22">
        <f t="shared" si="96"/>
        <v>36</v>
      </c>
      <c r="P933" s="22">
        <f t="shared" si="96"/>
        <v>36</v>
      </c>
      <c r="Q933" s="22">
        <f t="shared" si="96"/>
        <v>36</v>
      </c>
      <c r="R933" s="42">
        <f>SUM(Table1[[#This Row],[Oct]:[September]])</f>
        <v>432</v>
      </c>
      <c r="S933" s="38">
        <f t="shared" si="92"/>
        <v>364.77438328086618</v>
      </c>
      <c r="T933" s="37">
        <f>Table1[[#This Row],[Annual Demand]]/365</f>
        <v>1.1835616438356165</v>
      </c>
      <c r="U933" s="37">
        <f>Table1[[#This Row],[Daily Demand]]*Table1[[#This Row],[Lead Time (days)]]</f>
        <v>24.854794520547944</v>
      </c>
      <c r="V933" s="37">
        <f>T933*AB933*SQRT(Table1[[#This Row],[Lead Time (days)]])</f>
        <v>3.9593454004418454</v>
      </c>
      <c r="W933" s="37">
        <f t="shared" si="93"/>
        <v>0.8</v>
      </c>
      <c r="X933" s="37">
        <f>Table1[[#This Row],[Demand during Lead Time]]+NORMSINV(W933)*V933</f>
        <v>28.187063680609057</v>
      </c>
      <c r="Y933" s="43">
        <f t="shared" si="94"/>
        <v>534.80722117452467</v>
      </c>
      <c r="Z933" s="27">
        <v>-0.6</v>
      </c>
      <c r="AA933" s="22">
        <v>1</v>
      </c>
      <c r="AB933" s="22">
        <v>0.73</v>
      </c>
      <c r="AC933" s="22">
        <v>21</v>
      </c>
    </row>
    <row r="934" spans="1:29" x14ac:dyDescent="0.2">
      <c r="A934" s="25">
        <v>89414.435477556224</v>
      </c>
      <c r="B934" s="26">
        <v>14.241444769999999</v>
      </c>
      <c r="C934" s="26">
        <v>2416.65492444142</v>
      </c>
      <c r="D934" s="26">
        <f>C934/Table1[[#This Row],[Std. Price ($)]]</f>
        <v>169.6916965568108</v>
      </c>
      <c r="E934" s="22">
        <v>186</v>
      </c>
      <c r="F934" s="22">
        <f t="shared" si="95"/>
        <v>74.400000000000006</v>
      </c>
      <c r="G934" s="22">
        <f t="shared" si="96"/>
        <v>74.400000000000006</v>
      </c>
      <c r="H934" s="22">
        <f t="shared" si="96"/>
        <v>74.400000000000006</v>
      </c>
      <c r="I934" s="22">
        <f t="shared" si="96"/>
        <v>74.400000000000006</v>
      </c>
      <c r="J934" s="22">
        <f t="shared" si="96"/>
        <v>74.400000000000006</v>
      </c>
      <c r="K934" s="22">
        <f t="shared" si="96"/>
        <v>74.400000000000006</v>
      </c>
      <c r="L934" s="22">
        <f t="shared" si="96"/>
        <v>74.400000000000006</v>
      </c>
      <c r="M934" s="22">
        <f t="shared" si="96"/>
        <v>74.400000000000006</v>
      </c>
      <c r="N934" s="22">
        <f t="shared" si="96"/>
        <v>74.400000000000006</v>
      </c>
      <c r="O934" s="22">
        <f t="shared" si="96"/>
        <v>74.400000000000006</v>
      </c>
      <c r="P934" s="22">
        <f t="shared" si="96"/>
        <v>74.400000000000006</v>
      </c>
      <c r="Q934" s="22">
        <f t="shared" si="96"/>
        <v>74.400000000000006</v>
      </c>
      <c r="R934" s="42">
        <f>SUM(Table1[[#This Row],[Oct]:[September]])</f>
        <v>892.79999999999984</v>
      </c>
      <c r="S934" s="38">
        <f t="shared" si="92"/>
        <v>723.10830344318902</v>
      </c>
      <c r="T934" s="37">
        <f>Table1[[#This Row],[Annual Demand]]/365</f>
        <v>2.4460273972602735</v>
      </c>
      <c r="U934" s="37">
        <f>Table1[[#This Row],[Daily Demand]]*Table1[[#This Row],[Lead Time (days)]]</f>
        <v>39.136438356164376</v>
      </c>
      <c r="V934" s="37">
        <f>T934*AB934*SQRT(Table1[[#This Row],[Lead Time (days)]])</f>
        <v>13.697753424657531</v>
      </c>
      <c r="W934" s="37">
        <f t="shared" si="93"/>
        <v>0.8</v>
      </c>
      <c r="X934" s="37">
        <f>Table1[[#This Row],[Demand during Lead Time]]+NORMSINV(W934)*V934</f>
        <v>50.664758490602267</v>
      </c>
      <c r="Y934" s="43">
        <f t="shared" si="94"/>
        <v>721.53935982930068</v>
      </c>
      <c r="Z934" s="27">
        <v>-0.6</v>
      </c>
      <c r="AA934" s="22">
        <v>0.8</v>
      </c>
      <c r="AB934" s="22">
        <v>1.4</v>
      </c>
      <c r="AC934" s="22">
        <v>16</v>
      </c>
    </row>
    <row r="935" spans="1:29" x14ac:dyDescent="0.2">
      <c r="A935" s="25">
        <v>69878.49920572179</v>
      </c>
      <c r="B935" s="26">
        <v>6.8898899999999994</v>
      </c>
      <c r="C935" s="26">
        <v>263.41502685414423</v>
      </c>
      <c r="D935" s="26">
        <f>C935/Table1[[#This Row],[Std. Price ($)]]</f>
        <v>38.232109199732399</v>
      </c>
      <c r="E935" s="22">
        <v>82</v>
      </c>
      <c r="F935" s="22">
        <f t="shared" si="95"/>
        <v>123</v>
      </c>
      <c r="G935" s="22">
        <f t="shared" si="96"/>
        <v>123</v>
      </c>
      <c r="H935" s="22">
        <f t="shared" si="96"/>
        <v>123</v>
      </c>
      <c r="I935" s="22">
        <f t="shared" si="96"/>
        <v>123</v>
      </c>
      <c r="J935" s="22">
        <f t="shared" si="96"/>
        <v>123</v>
      </c>
      <c r="K935" s="22">
        <f t="shared" si="96"/>
        <v>123</v>
      </c>
      <c r="L935" s="22">
        <f t="shared" si="96"/>
        <v>123</v>
      </c>
      <c r="M935" s="22">
        <f t="shared" si="96"/>
        <v>123</v>
      </c>
      <c r="N935" s="22">
        <f t="shared" si="96"/>
        <v>123</v>
      </c>
      <c r="O935" s="22">
        <f t="shared" si="96"/>
        <v>123</v>
      </c>
      <c r="P935" s="22">
        <f t="shared" si="96"/>
        <v>123</v>
      </c>
      <c r="Q935" s="22">
        <f t="shared" si="96"/>
        <v>123</v>
      </c>
      <c r="R935" s="42">
        <f>SUM(Table1[[#This Row],[Oct]:[September]])</f>
        <v>1476</v>
      </c>
      <c r="S935" s="38">
        <f t="shared" si="92"/>
        <v>1437.7678908002677</v>
      </c>
      <c r="T935" s="37">
        <f>Table1[[#This Row],[Annual Demand]]/365</f>
        <v>4.043835616438356</v>
      </c>
      <c r="U935" s="37">
        <f>Table1[[#This Row],[Daily Demand]]*Table1[[#This Row],[Lead Time (days)]]</f>
        <v>32.350684931506848</v>
      </c>
      <c r="V935" s="37">
        <f>T935*AB935*SQRT(Table1[[#This Row],[Lead Time (days)]])</f>
        <v>15.55526430994661</v>
      </c>
      <c r="W935" s="37">
        <f t="shared" si="93"/>
        <v>0.8</v>
      </c>
      <c r="X935" s="37">
        <f>Table1[[#This Row],[Demand during Lead Time]]+NORMSINV(W935)*V935</f>
        <v>45.442325668596851</v>
      </c>
      <c r="Y935" s="43">
        <f t="shared" si="94"/>
        <v>313.09262520080875</v>
      </c>
      <c r="Z935" s="27">
        <v>0.5</v>
      </c>
      <c r="AA935" s="22">
        <v>0.85</v>
      </c>
      <c r="AB935" s="22">
        <v>1.36</v>
      </c>
      <c r="AC935" s="22">
        <v>8</v>
      </c>
    </row>
    <row r="936" spans="1:29" x14ac:dyDescent="0.2">
      <c r="A936" s="25">
        <v>89405.807026308496</v>
      </c>
      <c r="B936" s="26">
        <v>12.09891</v>
      </c>
      <c r="C936" s="26">
        <v>428.24421888003764</v>
      </c>
      <c r="D936" s="26">
        <f>C936/Table1[[#This Row],[Std. Price ($)]]</f>
        <v>35.39527270473436</v>
      </c>
      <c r="E936" s="22">
        <v>74</v>
      </c>
      <c r="F936" s="22">
        <f t="shared" si="95"/>
        <v>133.19999999999999</v>
      </c>
      <c r="G936" s="22">
        <f t="shared" si="96"/>
        <v>133.19999999999999</v>
      </c>
      <c r="H936" s="22">
        <f t="shared" si="96"/>
        <v>133.19999999999999</v>
      </c>
      <c r="I936" s="22">
        <f t="shared" si="96"/>
        <v>133.19999999999999</v>
      </c>
      <c r="J936" s="22">
        <f t="shared" si="96"/>
        <v>133.19999999999999</v>
      </c>
      <c r="K936" s="22">
        <f t="shared" si="96"/>
        <v>133.19999999999999</v>
      </c>
      <c r="L936" s="22">
        <f t="shared" si="96"/>
        <v>133.19999999999999</v>
      </c>
      <c r="M936" s="22">
        <f t="shared" si="96"/>
        <v>133.19999999999999</v>
      </c>
      <c r="N936" s="22">
        <f t="shared" si="96"/>
        <v>133.19999999999999</v>
      </c>
      <c r="O936" s="22">
        <f t="shared" si="96"/>
        <v>133.19999999999999</v>
      </c>
      <c r="P936" s="22">
        <f t="shared" si="96"/>
        <v>133.19999999999999</v>
      </c>
      <c r="Q936" s="22">
        <f t="shared" si="96"/>
        <v>133.19999999999999</v>
      </c>
      <c r="R936" s="42">
        <f>SUM(Table1[[#This Row],[Oct]:[September]])</f>
        <v>1598.4000000000003</v>
      </c>
      <c r="S936" s="38">
        <f t="shared" si="92"/>
        <v>1563.0047272952659</v>
      </c>
      <c r="T936" s="37">
        <f>Table1[[#This Row],[Annual Demand]]/365</f>
        <v>4.3791780821917818</v>
      </c>
      <c r="U936" s="37">
        <f>Table1[[#This Row],[Daily Demand]]*Table1[[#This Row],[Lead Time (days)]]</f>
        <v>35.033424657534255</v>
      </c>
      <c r="V936" s="37">
        <f>T936*AB936*SQRT(Table1[[#This Row],[Lead Time (days)]])</f>
        <v>18.207693525494896</v>
      </c>
      <c r="W936" s="37">
        <f t="shared" si="93"/>
        <v>0.8</v>
      </c>
      <c r="X936" s="37">
        <f>Table1[[#This Row],[Demand during Lead Time]]+NORMSINV(W936)*V936</f>
        <v>50.357406142978846</v>
      </c>
      <c r="Y936" s="43">
        <f t="shared" si="94"/>
        <v>609.26972475734817</v>
      </c>
      <c r="Z936" s="27">
        <v>0.8</v>
      </c>
      <c r="AA936" s="22">
        <v>0.9</v>
      </c>
      <c r="AB936" s="22">
        <v>1.47</v>
      </c>
      <c r="AC936" s="22">
        <v>8</v>
      </c>
    </row>
    <row r="937" spans="1:29" x14ac:dyDescent="0.2">
      <c r="A937" s="25">
        <v>91086.655850094074</v>
      </c>
      <c r="B937" s="26">
        <v>59.320485739999995</v>
      </c>
      <c r="C937" s="26">
        <v>2851.3109635167843</v>
      </c>
      <c r="D937" s="26">
        <f>C937/Table1[[#This Row],[Std. Price ($)]]</f>
        <v>48.066210651308545</v>
      </c>
      <c r="E937" s="22">
        <v>114</v>
      </c>
      <c r="F937" s="22">
        <f t="shared" si="95"/>
        <v>171</v>
      </c>
      <c r="G937" s="22">
        <f t="shared" si="96"/>
        <v>171</v>
      </c>
      <c r="H937" s="22">
        <f t="shared" si="96"/>
        <v>171</v>
      </c>
      <c r="I937" s="22">
        <f t="shared" si="96"/>
        <v>171</v>
      </c>
      <c r="J937" s="22">
        <f t="shared" si="96"/>
        <v>171</v>
      </c>
      <c r="K937" s="22">
        <f t="shared" si="96"/>
        <v>171</v>
      </c>
      <c r="L937" s="22">
        <f t="shared" si="96"/>
        <v>171</v>
      </c>
      <c r="M937" s="22">
        <f t="shared" si="96"/>
        <v>171</v>
      </c>
      <c r="N937" s="22">
        <f t="shared" si="96"/>
        <v>171</v>
      </c>
      <c r="O937" s="22">
        <f t="shared" si="96"/>
        <v>171</v>
      </c>
      <c r="P937" s="22">
        <f t="shared" si="96"/>
        <v>171</v>
      </c>
      <c r="Q937" s="22">
        <f t="shared" si="96"/>
        <v>171</v>
      </c>
      <c r="R937" s="42">
        <f>SUM(Table1[[#This Row],[Oct]:[September]])</f>
        <v>2052</v>
      </c>
      <c r="S937" s="38">
        <f t="shared" si="92"/>
        <v>2003.9337893486916</v>
      </c>
      <c r="T937" s="37">
        <f>Table1[[#This Row],[Annual Demand]]/365</f>
        <v>5.6219178082191785</v>
      </c>
      <c r="U937" s="37">
        <f>Table1[[#This Row],[Daily Demand]]*Table1[[#This Row],[Lead Time (days)]]</f>
        <v>89.950684931506856</v>
      </c>
      <c r="V937" s="37">
        <f>T937*AB937*SQRT(Table1[[#This Row],[Lead Time (days)]])</f>
        <v>15.0667397260274</v>
      </c>
      <c r="W937" s="37">
        <f t="shared" si="93"/>
        <v>0.8</v>
      </c>
      <c r="X937" s="37">
        <f>Table1[[#This Row],[Demand during Lead Time]]+NORMSINV(W937)*V937</f>
        <v>102.63117300564808</v>
      </c>
      <c r="Y937" s="43">
        <f t="shared" si="94"/>
        <v>6088.1310347610197</v>
      </c>
      <c r="Z937" s="27">
        <v>0.5</v>
      </c>
      <c r="AA937" s="22">
        <v>1</v>
      </c>
      <c r="AB937" s="22">
        <v>0.67</v>
      </c>
      <c r="AC937" s="22">
        <v>16</v>
      </c>
    </row>
    <row r="938" spans="1:29" x14ac:dyDescent="0.2">
      <c r="A938" s="25">
        <v>12419.573955987662</v>
      </c>
      <c r="B938" s="26">
        <v>8.1080318399999989</v>
      </c>
      <c r="C938" s="26">
        <v>755.27304357496973</v>
      </c>
      <c r="D938" s="26">
        <f>C938/Table1[[#This Row],[Std. Price ($)]]</f>
        <v>93.151218258532367</v>
      </c>
      <c r="E938" s="22">
        <v>138</v>
      </c>
      <c r="F938" s="22">
        <f t="shared" si="95"/>
        <v>165.6</v>
      </c>
      <c r="G938" s="22">
        <f t="shared" si="95"/>
        <v>165.6</v>
      </c>
      <c r="H938" s="22">
        <f t="shared" si="95"/>
        <v>165.6</v>
      </c>
      <c r="I938" s="22">
        <f t="shared" si="95"/>
        <v>165.6</v>
      </c>
      <c r="J938" s="22">
        <f t="shared" si="95"/>
        <v>165.6</v>
      </c>
      <c r="K938" s="22">
        <f t="shared" si="95"/>
        <v>165.6</v>
      </c>
      <c r="L938" s="22">
        <f t="shared" si="95"/>
        <v>165.6</v>
      </c>
      <c r="M938" s="22">
        <f t="shared" si="95"/>
        <v>165.6</v>
      </c>
      <c r="N938" s="22">
        <f t="shared" si="95"/>
        <v>165.6</v>
      </c>
      <c r="O938" s="22">
        <f t="shared" si="95"/>
        <v>165.6</v>
      </c>
      <c r="P938" s="22">
        <f t="shared" si="95"/>
        <v>165.6</v>
      </c>
      <c r="Q938" s="22">
        <f t="shared" si="95"/>
        <v>165.6</v>
      </c>
      <c r="R938" s="42">
        <f>SUM(Table1[[#This Row],[Oct]:[September]])</f>
        <v>1987.1999999999996</v>
      </c>
      <c r="S938" s="38">
        <f t="shared" si="92"/>
        <v>1894.0487817414673</v>
      </c>
      <c r="T938" s="37">
        <f>Table1[[#This Row],[Annual Demand]]/365</f>
        <v>5.4443835616438347</v>
      </c>
      <c r="U938" s="37">
        <f>Table1[[#This Row],[Daily Demand]]*Table1[[#This Row],[Lead Time (days)]]</f>
        <v>114.33205479452053</v>
      </c>
      <c r="V938" s="37">
        <f>T938*AB938*SQRT(Table1[[#This Row],[Lead Time (days)]])</f>
        <v>14.470593874491565</v>
      </c>
      <c r="W938" s="37">
        <f t="shared" si="93"/>
        <v>0.8</v>
      </c>
      <c r="X938" s="37">
        <f>Table1[[#This Row],[Demand during Lead Time]]+NORMSINV(W938)*V938</f>
        <v>126.51081386170279</v>
      </c>
      <c r="Y938" s="43">
        <f t="shared" si="94"/>
        <v>1025.7537068949994</v>
      </c>
      <c r="Z938" s="27">
        <v>0.2</v>
      </c>
      <c r="AA938" s="22">
        <v>1</v>
      </c>
      <c r="AB938" s="22">
        <v>0.57999999999999996</v>
      </c>
      <c r="AC938" s="22">
        <v>21</v>
      </c>
    </row>
    <row r="939" spans="1:29" x14ac:dyDescent="0.2">
      <c r="A939" s="25">
        <v>31126.681063138316</v>
      </c>
      <c r="B939" s="26">
        <v>12.888389999999999</v>
      </c>
      <c r="C939" s="26">
        <v>535.59088712154676</v>
      </c>
      <c r="D939" s="26">
        <f>C939/Table1[[#This Row],[Std. Price ($)]]</f>
        <v>41.556073886773042</v>
      </c>
      <c r="E939" s="22">
        <v>98</v>
      </c>
      <c r="F939" s="22">
        <f t="shared" si="95"/>
        <v>78.400000000000006</v>
      </c>
      <c r="G939" s="22">
        <f t="shared" si="95"/>
        <v>78.400000000000006</v>
      </c>
      <c r="H939" s="22">
        <f t="shared" si="95"/>
        <v>78.400000000000006</v>
      </c>
      <c r="I939" s="22">
        <f t="shared" si="95"/>
        <v>78.400000000000006</v>
      </c>
      <c r="J939" s="22">
        <f t="shared" si="95"/>
        <v>78.400000000000006</v>
      </c>
      <c r="K939" s="22">
        <f t="shared" si="95"/>
        <v>78.400000000000006</v>
      </c>
      <c r="L939" s="22">
        <f t="shared" si="95"/>
        <v>78.400000000000006</v>
      </c>
      <c r="M939" s="22">
        <f t="shared" si="95"/>
        <v>78.400000000000006</v>
      </c>
      <c r="N939" s="22">
        <f t="shared" si="95"/>
        <v>78.400000000000006</v>
      </c>
      <c r="O939" s="22">
        <f t="shared" si="95"/>
        <v>78.400000000000006</v>
      </c>
      <c r="P939" s="22">
        <f t="shared" si="95"/>
        <v>78.400000000000006</v>
      </c>
      <c r="Q939" s="22">
        <f t="shared" si="95"/>
        <v>78.400000000000006</v>
      </c>
      <c r="R939" s="42">
        <f>SUM(Table1[[#This Row],[Oct]:[September]])</f>
        <v>940.79999999999984</v>
      </c>
      <c r="S939" s="38">
        <f t="shared" si="92"/>
        <v>899.24392611322685</v>
      </c>
      <c r="T939" s="37">
        <f>Table1[[#This Row],[Annual Demand]]/365</f>
        <v>2.5775342465753419</v>
      </c>
      <c r="U939" s="37">
        <f>Table1[[#This Row],[Daily Demand]]*Table1[[#This Row],[Lead Time (days)]]</f>
        <v>41.240547945205471</v>
      </c>
      <c r="V939" s="37">
        <f>T939*AB939*SQRT(Table1[[#This Row],[Lead Time (days)]])</f>
        <v>6.2891835616438341</v>
      </c>
      <c r="W939" s="37">
        <f t="shared" si="93"/>
        <v>0.8</v>
      </c>
      <c r="X939" s="37">
        <f>Table1[[#This Row],[Demand during Lead Time]]+NORMSINV(W939)*V939</f>
        <v>46.533658372522652</v>
      </c>
      <c r="Y939" s="43">
        <f t="shared" si="94"/>
        <v>599.74393723183721</v>
      </c>
      <c r="Z939" s="27">
        <v>-0.2</v>
      </c>
      <c r="AA939" s="22">
        <v>1</v>
      </c>
      <c r="AB939" s="22">
        <v>0.61</v>
      </c>
      <c r="AC939" s="22">
        <v>16</v>
      </c>
    </row>
    <row r="940" spans="1:29" x14ac:dyDescent="0.2">
      <c r="A940" s="25">
        <v>13256.119310568549</v>
      </c>
      <c r="B940" s="26">
        <v>13.263779999999999</v>
      </c>
      <c r="C940" s="26">
        <v>2221.1566409823995</v>
      </c>
      <c r="D940" s="26">
        <f>C940/Table1[[#This Row],[Std. Price ($)]]</f>
        <v>167.46030475342621</v>
      </c>
      <c r="E940" s="22">
        <v>138</v>
      </c>
      <c r="F940" s="22">
        <f t="shared" si="95"/>
        <v>248.4</v>
      </c>
      <c r="G940" s="22">
        <f t="shared" si="95"/>
        <v>248.4</v>
      </c>
      <c r="H940" s="22">
        <f t="shared" si="95"/>
        <v>248.4</v>
      </c>
      <c r="I940" s="22">
        <f t="shared" si="95"/>
        <v>248.4</v>
      </c>
      <c r="J940" s="22">
        <f t="shared" si="95"/>
        <v>248.4</v>
      </c>
      <c r="K940" s="22">
        <f t="shared" si="95"/>
        <v>248.4</v>
      </c>
      <c r="L940" s="22">
        <f t="shared" si="95"/>
        <v>248.4</v>
      </c>
      <c r="M940" s="22">
        <f t="shared" si="95"/>
        <v>248.4</v>
      </c>
      <c r="N940" s="22">
        <f t="shared" si="95"/>
        <v>248.4</v>
      </c>
      <c r="O940" s="22">
        <f t="shared" si="95"/>
        <v>248.4</v>
      </c>
      <c r="P940" s="22">
        <f t="shared" si="95"/>
        <v>248.4</v>
      </c>
      <c r="Q940" s="22">
        <f t="shared" si="95"/>
        <v>248.4</v>
      </c>
      <c r="R940" s="42">
        <f>SUM(Table1[[#This Row],[Oct]:[September]])</f>
        <v>2980.8000000000006</v>
      </c>
      <c r="S940" s="38">
        <f t="shared" si="92"/>
        <v>2813.3396952465746</v>
      </c>
      <c r="T940" s="37">
        <f>Table1[[#This Row],[Annual Demand]]/365</f>
        <v>8.1665753424657552</v>
      </c>
      <c r="U940" s="37">
        <f>Table1[[#This Row],[Daily Demand]]*Table1[[#This Row],[Lead Time (days)]]</f>
        <v>130.66520547945208</v>
      </c>
      <c r="V940" s="37">
        <f>T940*AB940*SQRT(Table1[[#This Row],[Lead Time (days)]])</f>
        <v>62.065972602739734</v>
      </c>
      <c r="W940" s="37">
        <f t="shared" si="93"/>
        <v>0.95</v>
      </c>
      <c r="X940" s="37">
        <f>Table1[[#This Row],[Demand during Lead Time]]+NORMSINV(W940)*V940</f>
        <v>232.75464562533921</v>
      </c>
      <c r="Y940" s="43">
        <f t="shared" si="94"/>
        <v>3087.2064135524615</v>
      </c>
      <c r="Z940" s="27">
        <v>0.8</v>
      </c>
      <c r="AA940" s="22">
        <v>1</v>
      </c>
      <c r="AB940" s="22">
        <v>1.9</v>
      </c>
      <c r="AC940" s="22">
        <v>16</v>
      </c>
    </row>
    <row r="941" spans="1:29" x14ac:dyDescent="0.2">
      <c r="A941" s="25">
        <v>51079.916935264249</v>
      </c>
      <c r="B941" s="26">
        <v>12.18107698</v>
      </c>
      <c r="C941" s="26">
        <v>991.05707500025187</v>
      </c>
      <c r="D941" s="26">
        <f>C941/Table1[[#This Row],[Std. Price ($)]]</f>
        <v>81.36038189623622</v>
      </c>
      <c r="E941" s="22">
        <v>170</v>
      </c>
      <c r="F941" s="22">
        <f t="shared" si="95"/>
        <v>238</v>
      </c>
      <c r="G941" s="22">
        <f t="shared" si="95"/>
        <v>238</v>
      </c>
      <c r="H941" s="22">
        <f t="shared" si="95"/>
        <v>238</v>
      </c>
      <c r="I941" s="22">
        <f t="shared" si="95"/>
        <v>238</v>
      </c>
      <c r="J941" s="22">
        <f t="shared" si="95"/>
        <v>238</v>
      </c>
      <c r="K941" s="22">
        <f t="shared" si="95"/>
        <v>238</v>
      </c>
      <c r="L941" s="22">
        <f t="shared" si="95"/>
        <v>238</v>
      </c>
      <c r="M941" s="22">
        <f t="shared" si="95"/>
        <v>238</v>
      </c>
      <c r="N941" s="22">
        <f t="shared" si="95"/>
        <v>238</v>
      </c>
      <c r="O941" s="22">
        <f t="shared" si="95"/>
        <v>238</v>
      </c>
      <c r="P941" s="22">
        <f t="shared" si="95"/>
        <v>238</v>
      </c>
      <c r="Q941" s="22">
        <f t="shared" si="95"/>
        <v>238</v>
      </c>
      <c r="R941" s="42">
        <f>SUM(Table1[[#This Row],[Oct]:[September]])</f>
        <v>2856</v>
      </c>
      <c r="S941" s="38">
        <f t="shared" si="92"/>
        <v>2774.639618103764</v>
      </c>
      <c r="T941" s="37">
        <f>Table1[[#This Row],[Annual Demand]]/365</f>
        <v>7.8246575342465752</v>
      </c>
      <c r="U941" s="37">
        <f>Table1[[#This Row],[Daily Demand]]*Table1[[#This Row],[Lead Time (days)]]</f>
        <v>226.91506849315067</v>
      </c>
      <c r="V941" s="37">
        <f>T941*AB941*SQRT(Table1[[#This Row],[Lead Time (days)]])</f>
        <v>18.54031096777398</v>
      </c>
      <c r="W941" s="37">
        <f t="shared" si="93"/>
        <v>0.8</v>
      </c>
      <c r="X941" s="37">
        <f>Table1[[#This Row],[Demand during Lead Time]]+NORMSINV(W941)*V941</f>
        <v>242.51898788067405</v>
      </c>
      <c r="Y941" s="43">
        <f t="shared" si="94"/>
        <v>2954.1424604861777</v>
      </c>
      <c r="Z941" s="27">
        <v>0.4</v>
      </c>
      <c r="AA941" s="22">
        <v>1</v>
      </c>
      <c r="AB941" s="22">
        <v>0.44</v>
      </c>
      <c r="AC941" s="22">
        <v>29</v>
      </c>
    </row>
    <row r="942" spans="1:29" x14ac:dyDescent="0.2">
      <c r="A942" s="25">
        <v>69483.663590435375</v>
      </c>
      <c r="B942" s="26">
        <v>22.187999999999999</v>
      </c>
      <c r="C942" s="26">
        <v>1412.6041041493336</v>
      </c>
      <c r="D942" s="26">
        <f>C942/Table1[[#This Row],[Std. Price ($)]]</f>
        <v>63.665229139594992</v>
      </c>
      <c r="E942" s="22">
        <v>74</v>
      </c>
      <c r="F942" s="22">
        <f t="shared" si="95"/>
        <v>162.80000000000001</v>
      </c>
      <c r="G942" s="22">
        <f t="shared" si="95"/>
        <v>162.80000000000001</v>
      </c>
      <c r="H942" s="22">
        <f t="shared" si="95"/>
        <v>162.80000000000001</v>
      </c>
      <c r="I942" s="22">
        <f t="shared" si="95"/>
        <v>162.80000000000001</v>
      </c>
      <c r="J942" s="22">
        <f t="shared" si="95"/>
        <v>162.80000000000001</v>
      </c>
      <c r="K942" s="22">
        <f t="shared" si="95"/>
        <v>162.80000000000001</v>
      </c>
      <c r="L942" s="22">
        <f t="shared" si="95"/>
        <v>162.80000000000001</v>
      </c>
      <c r="M942" s="22">
        <f t="shared" si="95"/>
        <v>162.80000000000001</v>
      </c>
      <c r="N942" s="22">
        <f t="shared" si="95"/>
        <v>162.80000000000001</v>
      </c>
      <c r="O942" s="22">
        <f t="shared" si="95"/>
        <v>162.80000000000001</v>
      </c>
      <c r="P942" s="22">
        <f t="shared" si="95"/>
        <v>162.80000000000001</v>
      </c>
      <c r="Q942" s="22">
        <f t="shared" si="95"/>
        <v>162.80000000000001</v>
      </c>
      <c r="R942" s="42">
        <f>SUM(Table1[[#This Row],[Oct]:[September]])</f>
        <v>1953.5999999999997</v>
      </c>
      <c r="S942" s="38">
        <f t="shared" si="92"/>
        <v>1889.9347708604048</v>
      </c>
      <c r="T942" s="37">
        <f>Table1[[#This Row],[Annual Demand]]/365</f>
        <v>5.3523287671232866</v>
      </c>
      <c r="U942" s="37">
        <f>Table1[[#This Row],[Daily Demand]]*Table1[[#This Row],[Lead Time (days)]]</f>
        <v>85.637260273972586</v>
      </c>
      <c r="V942" s="37">
        <f>T942*AB942*SQRT(Table1[[#This Row],[Lead Time (days)]])</f>
        <v>24.406619178082185</v>
      </c>
      <c r="W942" s="37">
        <f t="shared" si="93"/>
        <v>0.8</v>
      </c>
      <c r="X942" s="37">
        <f>Table1[[#This Row],[Demand during Lead Time]]+NORMSINV(W942)*V942</f>
        <v>106.17838921397447</v>
      </c>
      <c r="Y942" s="43">
        <f t="shared" si="94"/>
        <v>2355.8860998796654</v>
      </c>
      <c r="Z942" s="27">
        <v>1.2</v>
      </c>
      <c r="AA942" s="22">
        <v>1</v>
      </c>
      <c r="AB942" s="22">
        <v>1.1399999999999999</v>
      </c>
      <c r="AC942" s="22">
        <v>16</v>
      </c>
    </row>
    <row r="943" spans="1:29" x14ac:dyDescent="0.2">
      <c r="A943" s="25">
        <v>63145.959935154031</v>
      </c>
      <c r="B943" s="26">
        <v>22.381030439999996</v>
      </c>
      <c r="C943" s="26">
        <v>1431.2924443176994</v>
      </c>
      <c r="D943" s="26">
        <f>C943/Table1[[#This Row],[Std. Price ($)]]</f>
        <v>63.951141488090464</v>
      </c>
      <c r="E943" s="22">
        <v>114</v>
      </c>
      <c r="F943" s="22">
        <f t="shared" si="95"/>
        <v>34.200000000000003</v>
      </c>
      <c r="G943" s="22">
        <f t="shared" si="95"/>
        <v>34.200000000000003</v>
      </c>
      <c r="H943" s="22">
        <f t="shared" si="95"/>
        <v>34.200000000000003</v>
      </c>
      <c r="I943" s="22">
        <f t="shared" si="95"/>
        <v>34.200000000000003</v>
      </c>
      <c r="J943" s="22">
        <f t="shared" si="95"/>
        <v>34.200000000000003</v>
      </c>
      <c r="K943" s="22">
        <f t="shared" si="95"/>
        <v>34.200000000000003</v>
      </c>
      <c r="L943" s="22">
        <f t="shared" si="95"/>
        <v>34.200000000000003</v>
      </c>
      <c r="M943" s="22">
        <f t="shared" si="95"/>
        <v>34.200000000000003</v>
      </c>
      <c r="N943" s="22">
        <f t="shared" si="95"/>
        <v>34.200000000000003</v>
      </c>
      <c r="O943" s="22">
        <f t="shared" si="95"/>
        <v>34.200000000000003</v>
      </c>
      <c r="P943" s="22">
        <f t="shared" si="95"/>
        <v>34.200000000000003</v>
      </c>
      <c r="Q943" s="22">
        <f t="shared" si="95"/>
        <v>34.200000000000003</v>
      </c>
      <c r="R943" s="42">
        <f>SUM(Table1[[#This Row],[Oct]:[September]])</f>
        <v>410.39999999999992</v>
      </c>
      <c r="S943" s="38">
        <f t="shared" si="92"/>
        <v>346.44885851190946</v>
      </c>
      <c r="T943" s="37">
        <f>Table1[[#This Row],[Annual Demand]]/365</f>
        <v>1.1243835616438353</v>
      </c>
      <c r="U943" s="37">
        <f>Table1[[#This Row],[Daily Demand]]*Table1[[#This Row],[Lead Time (days)]]</f>
        <v>32.607123287671229</v>
      </c>
      <c r="V943" s="37">
        <f>T943*AB943*SQRT(Table1[[#This Row],[Lead Time (days)]])</f>
        <v>3.4513447479544106</v>
      </c>
      <c r="W943" s="37">
        <f t="shared" si="93"/>
        <v>0.8</v>
      </c>
      <c r="X943" s="37">
        <f>Table1[[#This Row],[Demand during Lead Time]]+NORMSINV(W943)*V943</f>
        <v>35.511848311930024</v>
      </c>
      <c r="Y943" s="43">
        <f t="shared" si="94"/>
        <v>794.79175804996839</v>
      </c>
      <c r="Z943" s="27">
        <v>-0.7</v>
      </c>
      <c r="AA943" s="22">
        <v>1</v>
      </c>
      <c r="AB943" s="22">
        <v>0.56999999999999995</v>
      </c>
      <c r="AC943" s="22">
        <v>29</v>
      </c>
    </row>
    <row r="944" spans="1:29" x14ac:dyDescent="0.2">
      <c r="A944" s="25">
        <v>36370.452647071048</v>
      </c>
      <c r="B944" s="26">
        <v>10.38579</v>
      </c>
      <c r="C944" s="26">
        <v>1234.5362093891229</v>
      </c>
      <c r="D944" s="26">
        <f>C944/Table1[[#This Row],[Std. Price ($)]]</f>
        <v>118.86781933672093</v>
      </c>
      <c r="E944" s="22">
        <v>170</v>
      </c>
      <c r="F944" s="22">
        <f t="shared" si="95"/>
        <v>374</v>
      </c>
      <c r="G944" s="22">
        <f t="shared" si="95"/>
        <v>374</v>
      </c>
      <c r="H944" s="22">
        <f t="shared" si="95"/>
        <v>374</v>
      </c>
      <c r="I944" s="22">
        <f t="shared" si="95"/>
        <v>374</v>
      </c>
      <c r="J944" s="22">
        <f t="shared" si="95"/>
        <v>374</v>
      </c>
      <c r="K944" s="22">
        <f t="shared" si="95"/>
        <v>374</v>
      </c>
      <c r="L944" s="22">
        <f t="shared" si="95"/>
        <v>374</v>
      </c>
      <c r="M944" s="22">
        <f t="shared" si="95"/>
        <v>374</v>
      </c>
      <c r="N944" s="22">
        <f t="shared" si="95"/>
        <v>374</v>
      </c>
      <c r="O944" s="22">
        <f t="shared" si="95"/>
        <v>374</v>
      </c>
      <c r="P944" s="22">
        <f t="shared" si="95"/>
        <v>374</v>
      </c>
      <c r="Q944" s="22">
        <f t="shared" si="95"/>
        <v>374</v>
      </c>
      <c r="R944" s="42">
        <f>SUM(Table1[[#This Row],[Oct]:[September]])</f>
        <v>4488</v>
      </c>
      <c r="S944" s="38">
        <f t="shared" si="92"/>
        <v>4369.1321806632786</v>
      </c>
      <c r="T944" s="37">
        <f>Table1[[#This Row],[Annual Demand]]/365</f>
        <v>12.295890410958904</v>
      </c>
      <c r="U944" s="37">
        <f>Table1[[#This Row],[Daily Demand]]*Table1[[#This Row],[Lead Time (days)]]</f>
        <v>196.73424657534247</v>
      </c>
      <c r="V944" s="37">
        <f>T944*AB944*SQRT(Table1[[#This Row],[Lead Time (days)]])</f>
        <v>42.297863013698631</v>
      </c>
      <c r="W944" s="37">
        <f t="shared" si="93"/>
        <v>0.8</v>
      </c>
      <c r="X944" s="37">
        <f>Table1[[#This Row],[Demand during Lead Time]]+NORMSINV(W944)*V944</f>
        <v>232.33302622242968</v>
      </c>
      <c r="Y944" s="43">
        <f t="shared" si="94"/>
        <v>2412.9620204106482</v>
      </c>
      <c r="Z944" s="27">
        <v>1.2</v>
      </c>
      <c r="AA944" s="22">
        <v>0.92</v>
      </c>
      <c r="AB944" s="22">
        <v>0.86</v>
      </c>
      <c r="AC944" s="22">
        <v>16</v>
      </c>
    </row>
    <row r="945" spans="1:29" x14ac:dyDescent="0.2">
      <c r="A945" s="25">
        <v>54527.617911136862</v>
      </c>
      <c r="B945" s="26">
        <v>7.4493200000000002</v>
      </c>
      <c r="C945" s="26">
        <v>308.38473722189485</v>
      </c>
      <c r="D945" s="26">
        <f>C945/Table1[[#This Row],[Std. Price ($)]]</f>
        <v>41.397703041605787</v>
      </c>
      <c r="E945" s="22">
        <v>98</v>
      </c>
      <c r="F945" s="22">
        <f t="shared" si="95"/>
        <v>88.2</v>
      </c>
      <c r="G945" s="22">
        <f t="shared" si="95"/>
        <v>88.2</v>
      </c>
      <c r="H945" s="22">
        <f t="shared" si="95"/>
        <v>88.2</v>
      </c>
      <c r="I945" s="22">
        <f t="shared" si="95"/>
        <v>88.2</v>
      </c>
      <c r="J945" s="22">
        <f t="shared" si="95"/>
        <v>88.2</v>
      </c>
      <c r="K945" s="22">
        <f t="shared" si="95"/>
        <v>88.2</v>
      </c>
      <c r="L945" s="22">
        <f t="shared" si="95"/>
        <v>88.2</v>
      </c>
      <c r="M945" s="22">
        <f t="shared" si="95"/>
        <v>88.2</v>
      </c>
      <c r="N945" s="22">
        <f t="shared" si="95"/>
        <v>88.2</v>
      </c>
      <c r="O945" s="22">
        <f t="shared" si="95"/>
        <v>88.2</v>
      </c>
      <c r="P945" s="22">
        <f t="shared" si="95"/>
        <v>88.2</v>
      </c>
      <c r="Q945" s="22">
        <f t="shared" si="95"/>
        <v>88.2</v>
      </c>
      <c r="R945" s="42">
        <f>SUM(Table1[[#This Row],[Oct]:[September]])</f>
        <v>1058.4000000000003</v>
      </c>
      <c r="S945" s="38">
        <f t="shared" si="92"/>
        <v>1017.0022969583945</v>
      </c>
      <c r="T945" s="37">
        <f>Table1[[#This Row],[Annual Demand]]/365</f>
        <v>2.8997260273972612</v>
      </c>
      <c r="U945" s="37">
        <f>Table1[[#This Row],[Daily Demand]]*Table1[[#This Row],[Lead Time (days)]]</f>
        <v>31.896986301369871</v>
      </c>
      <c r="V945" s="37">
        <f>T945*AB945*SQRT(Table1[[#This Row],[Lead Time (days)]])</f>
        <v>8.2708807758259031</v>
      </c>
      <c r="W945" s="37">
        <f t="shared" si="93"/>
        <v>0.8</v>
      </c>
      <c r="X945" s="37">
        <f>Table1[[#This Row],[Demand during Lead Time]]+NORMSINV(W945)*V945</f>
        <v>38.857935182654977</v>
      </c>
      <c r="Y945" s="43">
        <f t="shared" si="94"/>
        <v>289.46519371485539</v>
      </c>
      <c r="Z945" s="27">
        <v>-0.1</v>
      </c>
      <c r="AA945" s="22">
        <v>0.96</v>
      </c>
      <c r="AB945" s="22">
        <v>0.86</v>
      </c>
      <c r="AC945" s="22">
        <v>11</v>
      </c>
    </row>
    <row r="946" spans="1:29" x14ac:dyDescent="0.2">
      <c r="A946" s="25">
        <v>14287.912513230072</v>
      </c>
      <c r="B946" s="26">
        <v>5.0752070099999997</v>
      </c>
      <c r="C946" s="26">
        <v>68.24836878824911</v>
      </c>
      <c r="D946" s="26">
        <f>C946/Table1[[#This Row],[Std. Price ($)]]</f>
        <v>13.447405919359555</v>
      </c>
      <c r="E946" s="22">
        <v>50</v>
      </c>
      <c r="F946" s="22">
        <f t="shared" si="95"/>
        <v>70</v>
      </c>
      <c r="G946" s="22">
        <f t="shared" si="95"/>
        <v>70</v>
      </c>
      <c r="H946" s="22">
        <f t="shared" si="95"/>
        <v>70</v>
      </c>
      <c r="I946" s="22">
        <f t="shared" si="95"/>
        <v>70</v>
      </c>
      <c r="J946" s="22">
        <f t="shared" si="95"/>
        <v>70</v>
      </c>
      <c r="K946" s="22">
        <f t="shared" si="95"/>
        <v>70</v>
      </c>
      <c r="L946" s="22">
        <f t="shared" si="95"/>
        <v>70</v>
      </c>
      <c r="M946" s="22">
        <f t="shared" si="95"/>
        <v>70</v>
      </c>
      <c r="N946" s="22">
        <f t="shared" si="95"/>
        <v>70</v>
      </c>
      <c r="O946" s="22">
        <f t="shared" si="95"/>
        <v>70</v>
      </c>
      <c r="P946" s="22">
        <f t="shared" si="95"/>
        <v>70</v>
      </c>
      <c r="Q946" s="22">
        <f t="shared" si="95"/>
        <v>70</v>
      </c>
      <c r="R946" s="42">
        <f>SUM(Table1[[#This Row],[Oct]:[September]])</f>
        <v>840</v>
      </c>
      <c r="S946" s="38">
        <f t="shared" si="92"/>
        <v>826.55259408064046</v>
      </c>
      <c r="T946" s="37">
        <f>Table1[[#This Row],[Annual Demand]]/365</f>
        <v>2.3013698630136985</v>
      </c>
      <c r="U946" s="37">
        <f>Table1[[#This Row],[Daily Demand]]*Table1[[#This Row],[Lead Time (days)]]</f>
        <v>11.506849315068493</v>
      </c>
      <c r="V946" s="37">
        <f>T946*AB946*SQRT(Table1[[#This Row],[Lead Time (days)]])</f>
        <v>6.0208427624295702</v>
      </c>
      <c r="W946" s="37">
        <f t="shared" si="93"/>
        <v>0.8</v>
      </c>
      <c r="X946" s="37">
        <f>Table1[[#This Row],[Demand during Lead Time]]+NORMSINV(W946)*V946</f>
        <v>16.574118427933023</v>
      </c>
      <c r="Y946" s="43">
        <f t="shared" si="94"/>
        <v>84.117082030015851</v>
      </c>
      <c r="Z946" s="27">
        <v>0.4</v>
      </c>
      <c r="AA946" s="22">
        <v>0.75</v>
      </c>
      <c r="AB946" s="22">
        <v>1.17</v>
      </c>
      <c r="AC946" s="22">
        <v>5</v>
      </c>
    </row>
    <row r="947" spans="1:29" x14ac:dyDescent="0.2">
      <c r="A947" s="25">
        <v>65229.239278828165</v>
      </c>
      <c r="B947" s="26">
        <v>67.584598979999996</v>
      </c>
      <c r="C947" s="26">
        <v>2531.9269516601717</v>
      </c>
      <c r="D947" s="26">
        <f>C947/Table1[[#This Row],[Std. Price ($)]]</f>
        <v>37.463075757976064</v>
      </c>
      <c r="E947" s="22">
        <v>98</v>
      </c>
      <c r="F947" s="22">
        <f t="shared" si="95"/>
        <v>117.6</v>
      </c>
      <c r="G947" s="22">
        <f t="shared" si="95"/>
        <v>117.6</v>
      </c>
      <c r="H947" s="22">
        <f t="shared" si="95"/>
        <v>117.6</v>
      </c>
      <c r="I947" s="22">
        <f t="shared" si="95"/>
        <v>117.6</v>
      </c>
      <c r="J947" s="22">
        <f t="shared" si="95"/>
        <v>117.6</v>
      </c>
      <c r="K947" s="22">
        <f t="shared" si="95"/>
        <v>117.6</v>
      </c>
      <c r="L947" s="22">
        <f t="shared" si="95"/>
        <v>117.6</v>
      </c>
      <c r="M947" s="22">
        <f t="shared" si="95"/>
        <v>117.6</v>
      </c>
      <c r="N947" s="22">
        <f t="shared" si="95"/>
        <v>117.6</v>
      </c>
      <c r="O947" s="22">
        <f t="shared" si="95"/>
        <v>117.6</v>
      </c>
      <c r="P947" s="22">
        <f t="shared" si="95"/>
        <v>117.6</v>
      </c>
      <c r="Q947" s="22">
        <f t="shared" si="95"/>
        <v>117.6</v>
      </c>
      <c r="R947" s="42">
        <f>SUM(Table1[[#This Row],[Oct]:[September]])</f>
        <v>1411.1999999999998</v>
      </c>
      <c r="S947" s="38">
        <f t="shared" si="92"/>
        <v>1373.7369242420239</v>
      </c>
      <c r="T947" s="37">
        <f>Table1[[#This Row],[Annual Demand]]/365</f>
        <v>3.8663013698630131</v>
      </c>
      <c r="U947" s="37">
        <f>Table1[[#This Row],[Daily Demand]]*Table1[[#This Row],[Lead Time (days)]]</f>
        <v>42.529315068493148</v>
      </c>
      <c r="V947" s="37">
        <f>T947*AB947*SQRT(Table1[[#This Row],[Lead Time (days)]])</f>
        <v>11.412533163542712</v>
      </c>
      <c r="W947" s="37">
        <f t="shared" si="93"/>
        <v>0.8</v>
      </c>
      <c r="X947" s="37">
        <f>Table1[[#This Row],[Demand during Lead Time]]+NORMSINV(W947)*V947</f>
        <v>52.134345307785765</v>
      </c>
      <c r="Y947" s="43">
        <f t="shared" si="94"/>
        <v>3523.4788207115453</v>
      </c>
      <c r="Z947" s="27">
        <v>0.2</v>
      </c>
      <c r="AA947" s="22">
        <v>0.95</v>
      </c>
      <c r="AB947" s="22">
        <v>0.89</v>
      </c>
      <c r="AC947" s="22">
        <v>11</v>
      </c>
    </row>
    <row r="948" spans="1:29" x14ac:dyDescent="0.2">
      <c r="A948" s="25">
        <v>30492.922999412065</v>
      </c>
      <c r="B948" s="26">
        <v>9.5253599999999992</v>
      </c>
      <c r="C948" s="26">
        <v>219.35172665120001</v>
      </c>
      <c r="D948" s="26">
        <f>C948/Table1[[#This Row],[Std. Price ($)]]</f>
        <v>23.028182310295886</v>
      </c>
      <c r="E948" s="22">
        <v>130</v>
      </c>
      <c r="F948" s="22">
        <f t="shared" si="95"/>
        <v>182</v>
      </c>
      <c r="G948" s="22">
        <f t="shared" si="95"/>
        <v>182</v>
      </c>
      <c r="H948" s="22">
        <f t="shared" si="95"/>
        <v>182</v>
      </c>
      <c r="I948" s="22">
        <f t="shared" si="95"/>
        <v>182</v>
      </c>
      <c r="J948" s="22">
        <f t="shared" si="95"/>
        <v>182</v>
      </c>
      <c r="K948" s="22">
        <f t="shared" si="95"/>
        <v>182</v>
      </c>
      <c r="L948" s="22">
        <f t="shared" si="95"/>
        <v>182</v>
      </c>
      <c r="M948" s="22">
        <f t="shared" si="95"/>
        <v>182</v>
      </c>
      <c r="N948" s="22">
        <f t="shared" si="95"/>
        <v>182</v>
      </c>
      <c r="O948" s="22">
        <f t="shared" si="95"/>
        <v>182</v>
      </c>
      <c r="P948" s="22">
        <f t="shared" si="95"/>
        <v>182</v>
      </c>
      <c r="Q948" s="22">
        <f t="shared" si="95"/>
        <v>182</v>
      </c>
      <c r="R948" s="42">
        <f>SUM(Table1[[#This Row],[Oct]:[September]])</f>
        <v>2184</v>
      </c>
      <c r="S948" s="38">
        <f t="shared" si="92"/>
        <v>2160.971817689704</v>
      </c>
      <c r="T948" s="37">
        <f>Table1[[#This Row],[Annual Demand]]/365</f>
        <v>5.9835616438356167</v>
      </c>
      <c r="U948" s="37">
        <f>Table1[[#This Row],[Daily Demand]]*Table1[[#This Row],[Lead Time (days)]]</f>
        <v>35.901369863013699</v>
      </c>
      <c r="V948" s="37">
        <f>T948*AB948*SQRT(Table1[[#This Row],[Lead Time (days)]])</f>
        <v>9.6734040954448872</v>
      </c>
      <c r="W948" s="37">
        <f t="shared" si="93"/>
        <v>0.8</v>
      </c>
      <c r="X948" s="37">
        <f>Table1[[#This Row],[Demand during Lead Time]]+NORMSINV(W948)*V948</f>
        <v>44.042712150671306</v>
      </c>
      <c r="Y948" s="43">
        <f t="shared" si="94"/>
        <v>419.52268861151839</v>
      </c>
      <c r="Z948" s="27">
        <v>0.4</v>
      </c>
      <c r="AA948" s="22">
        <v>1</v>
      </c>
      <c r="AB948" s="22">
        <v>0.66</v>
      </c>
      <c r="AC948" s="22">
        <v>6</v>
      </c>
    </row>
    <row r="949" spans="1:29" x14ac:dyDescent="0.2">
      <c r="A949" s="25">
        <v>5413.4945261120611</v>
      </c>
      <c r="B949" s="26">
        <v>16.984999999999999</v>
      </c>
      <c r="C949" s="26">
        <v>1369.150989732324</v>
      </c>
      <c r="D949" s="26">
        <f>C949/Table1[[#This Row],[Std. Price ($)]]</f>
        <v>80.609419472023788</v>
      </c>
      <c r="E949" s="22">
        <v>50</v>
      </c>
      <c r="F949" s="22">
        <f t="shared" si="95"/>
        <v>20</v>
      </c>
      <c r="G949" s="22">
        <f t="shared" si="95"/>
        <v>20</v>
      </c>
      <c r="H949" s="22">
        <f t="shared" si="95"/>
        <v>20</v>
      </c>
      <c r="I949" s="22">
        <f t="shared" si="95"/>
        <v>20</v>
      </c>
      <c r="J949" s="22">
        <f t="shared" si="95"/>
        <v>20</v>
      </c>
      <c r="K949" s="22">
        <f t="shared" si="95"/>
        <v>20</v>
      </c>
      <c r="L949" s="22">
        <f t="shared" si="95"/>
        <v>20</v>
      </c>
      <c r="M949" s="22">
        <f t="shared" si="95"/>
        <v>20</v>
      </c>
      <c r="N949" s="22">
        <f t="shared" si="95"/>
        <v>20</v>
      </c>
      <c r="O949" s="22">
        <f t="shared" si="95"/>
        <v>20</v>
      </c>
      <c r="P949" s="22">
        <f t="shared" si="95"/>
        <v>20</v>
      </c>
      <c r="Q949" s="22">
        <f t="shared" si="95"/>
        <v>20</v>
      </c>
      <c r="R949" s="42">
        <f>SUM(Table1[[#This Row],[Oct]:[September]])</f>
        <v>240</v>
      </c>
      <c r="S949" s="38">
        <f t="shared" si="92"/>
        <v>159.39058052797623</v>
      </c>
      <c r="T949" s="37">
        <f>Table1[[#This Row],[Annual Demand]]/365</f>
        <v>0.65753424657534243</v>
      </c>
      <c r="U949" s="37">
        <f>Table1[[#This Row],[Daily Demand]]*Table1[[#This Row],[Lead Time (days)]]</f>
        <v>14.465753424657533</v>
      </c>
      <c r="V949" s="37">
        <f>T949*AB949*SQRT(Table1[[#This Row],[Lead Time (days)]])</f>
        <v>4.7803689387789481</v>
      </c>
      <c r="W949" s="37">
        <f t="shared" si="93"/>
        <v>0.95</v>
      </c>
      <c r="X949" s="37">
        <f>Table1[[#This Row],[Demand during Lead Time]]+NORMSINV(W949)*V949</f>
        <v>22.328760611774243</v>
      </c>
      <c r="Y949" s="43">
        <f t="shared" si="94"/>
        <v>379.25399899098551</v>
      </c>
      <c r="Z949" s="27">
        <v>-0.6</v>
      </c>
      <c r="AA949" s="22">
        <v>0.86</v>
      </c>
      <c r="AB949" s="22">
        <v>1.55</v>
      </c>
      <c r="AC949" s="22">
        <v>22</v>
      </c>
    </row>
    <row r="950" spans="1:29" x14ac:dyDescent="0.2">
      <c r="A950" s="25">
        <v>81261.108648052366</v>
      </c>
      <c r="B950" s="26">
        <v>8.4792069799999989</v>
      </c>
      <c r="C950" s="26">
        <v>725.60352514856527</v>
      </c>
      <c r="D950" s="26">
        <f>C950/Table1[[#This Row],[Std. Price ($)]]</f>
        <v>85.574456061758426</v>
      </c>
      <c r="E950" s="22">
        <v>90</v>
      </c>
      <c r="F950" s="22">
        <f t="shared" si="95"/>
        <v>198</v>
      </c>
      <c r="G950" s="22">
        <f t="shared" si="95"/>
        <v>198</v>
      </c>
      <c r="H950" s="22">
        <f t="shared" si="95"/>
        <v>198</v>
      </c>
      <c r="I950" s="22">
        <f t="shared" si="95"/>
        <v>198</v>
      </c>
      <c r="J950" s="22">
        <f t="shared" si="95"/>
        <v>198</v>
      </c>
      <c r="K950" s="22">
        <f t="shared" si="95"/>
        <v>198</v>
      </c>
      <c r="L950" s="22">
        <f t="shared" si="95"/>
        <v>198</v>
      </c>
      <c r="M950" s="22">
        <f t="shared" si="95"/>
        <v>198</v>
      </c>
      <c r="N950" s="22">
        <f t="shared" si="95"/>
        <v>198</v>
      </c>
      <c r="O950" s="22">
        <f t="shared" si="95"/>
        <v>198</v>
      </c>
      <c r="P950" s="22">
        <f t="shared" si="95"/>
        <v>198</v>
      </c>
      <c r="Q950" s="22">
        <f t="shared" si="95"/>
        <v>198</v>
      </c>
      <c r="R950" s="42">
        <f>SUM(Table1[[#This Row],[Oct]:[September]])</f>
        <v>2376</v>
      </c>
      <c r="S950" s="38">
        <f t="shared" si="92"/>
        <v>2290.4255439382414</v>
      </c>
      <c r="T950" s="37">
        <f>Table1[[#This Row],[Annual Demand]]/365</f>
        <v>6.5095890410958903</v>
      </c>
      <c r="U950" s="37">
        <f>Table1[[#This Row],[Daily Demand]]*Table1[[#This Row],[Lead Time (days)]]</f>
        <v>136.7013698630137</v>
      </c>
      <c r="V950" s="37">
        <f>T950*AB950*SQRT(Table1[[#This Row],[Lead Time (days)]])</f>
        <v>25.952695535772918</v>
      </c>
      <c r="W950" s="37">
        <f t="shared" si="93"/>
        <v>0.8</v>
      </c>
      <c r="X950" s="37">
        <f>Table1[[#This Row],[Demand during Lead Time]]+NORMSINV(W950)*V950</f>
        <v>158.54370949437316</v>
      </c>
      <c r="Y950" s="43">
        <f t="shared" si="94"/>
        <v>1344.324928179781</v>
      </c>
      <c r="Z950" s="27">
        <v>1.2</v>
      </c>
      <c r="AA950" s="22">
        <v>0.9</v>
      </c>
      <c r="AB950" s="22">
        <v>0.87</v>
      </c>
      <c r="AC950" s="22">
        <v>21</v>
      </c>
    </row>
    <row r="951" spans="1:29" x14ac:dyDescent="0.2">
      <c r="A951" s="25">
        <v>8396.0366769339271</v>
      </c>
      <c r="B951" s="26">
        <v>75.292999999999992</v>
      </c>
      <c r="C951" s="26">
        <v>11798.669365905584</v>
      </c>
      <c r="D951" s="26">
        <f>C951/Table1[[#This Row],[Std. Price ($)]]</f>
        <v>156.70340358208048</v>
      </c>
      <c r="E951" s="22">
        <v>170</v>
      </c>
      <c r="F951" s="22">
        <f t="shared" si="95"/>
        <v>238</v>
      </c>
      <c r="G951" s="22">
        <f t="shared" si="95"/>
        <v>238</v>
      </c>
      <c r="H951" s="22">
        <f t="shared" si="95"/>
        <v>238</v>
      </c>
      <c r="I951" s="22">
        <f t="shared" si="95"/>
        <v>238</v>
      </c>
      <c r="J951" s="22">
        <f t="shared" si="95"/>
        <v>238</v>
      </c>
      <c r="K951" s="22">
        <f t="shared" si="95"/>
        <v>238</v>
      </c>
      <c r="L951" s="22">
        <f t="shared" si="95"/>
        <v>238</v>
      </c>
      <c r="M951" s="22">
        <f t="shared" si="95"/>
        <v>238</v>
      </c>
      <c r="N951" s="22">
        <f t="shared" si="95"/>
        <v>238</v>
      </c>
      <c r="O951" s="22">
        <f t="shared" si="95"/>
        <v>238</v>
      </c>
      <c r="P951" s="22">
        <f t="shared" si="95"/>
        <v>238</v>
      </c>
      <c r="Q951" s="22">
        <f t="shared" si="95"/>
        <v>238</v>
      </c>
      <c r="R951" s="42">
        <f>SUM(Table1[[#This Row],[Oct]:[September]])</f>
        <v>2856</v>
      </c>
      <c r="S951" s="38">
        <f t="shared" si="92"/>
        <v>2699.2965964179193</v>
      </c>
      <c r="T951" s="37">
        <f>Table1[[#This Row],[Annual Demand]]/365</f>
        <v>7.8246575342465752</v>
      </c>
      <c r="U951" s="37">
        <f>Table1[[#This Row],[Daily Demand]]*Table1[[#This Row],[Lead Time (days)]]</f>
        <v>164.31780821917809</v>
      </c>
      <c r="V951" s="37">
        <f>T951*AB951*SQRT(Table1[[#This Row],[Lead Time (days)]])</f>
        <v>40.518506544704337</v>
      </c>
      <c r="W951" s="37">
        <f t="shared" si="93"/>
        <v>0.8</v>
      </c>
      <c r="X951" s="37">
        <f>Table1[[#This Row],[Demand during Lead Time]]+NORMSINV(W951)*V951</f>
        <v>198.41904367986439</v>
      </c>
      <c r="Y951" s="43">
        <f t="shared" si="94"/>
        <v>14939.565055788027</v>
      </c>
      <c r="Z951" s="27">
        <v>0.4</v>
      </c>
      <c r="AA951" s="22">
        <v>0.94</v>
      </c>
      <c r="AB951" s="22">
        <v>1.1299999999999999</v>
      </c>
      <c r="AC951" s="22">
        <v>21</v>
      </c>
    </row>
    <row r="952" spans="1:29" x14ac:dyDescent="0.2">
      <c r="A952" s="25">
        <v>51747.625842543253</v>
      </c>
      <c r="B952" s="26">
        <v>11.141299999999999</v>
      </c>
      <c r="C952" s="26">
        <v>785.59071933640325</v>
      </c>
      <c r="D952" s="26">
        <f>C952/Table1[[#This Row],[Std. Price ($)]]</f>
        <v>70.511584764471223</v>
      </c>
      <c r="E952" s="22">
        <v>138</v>
      </c>
      <c r="F952" s="22">
        <f t="shared" si="95"/>
        <v>193.2</v>
      </c>
      <c r="G952" s="22">
        <f t="shared" si="95"/>
        <v>193.2</v>
      </c>
      <c r="H952" s="22">
        <f t="shared" si="95"/>
        <v>193.2</v>
      </c>
      <c r="I952" s="22">
        <f t="shared" si="95"/>
        <v>193.2</v>
      </c>
      <c r="J952" s="22">
        <f t="shared" si="95"/>
        <v>193.2</v>
      </c>
      <c r="K952" s="22">
        <f t="shared" si="95"/>
        <v>193.2</v>
      </c>
      <c r="L952" s="22">
        <f t="shared" si="95"/>
        <v>193.2</v>
      </c>
      <c r="M952" s="22">
        <f t="shared" si="95"/>
        <v>193.2</v>
      </c>
      <c r="N952" s="22">
        <f t="shared" si="95"/>
        <v>193.2</v>
      </c>
      <c r="O952" s="22">
        <f t="shared" si="95"/>
        <v>193.2</v>
      </c>
      <c r="P952" s="22">
        <f t="shared" si="95"/>
        <v>193.2</v>
      </c>
      <c r="Q952" s="22">
        <f t="shared" si="95"/>
        <v>193.2</v>
      </c>
      <c r="R952" s="42">
        <f>SUM(Table1[[#This Row],[Oct]:[September]])</f>
        <v>2318.4</v>
      </c>
      <c r="S952" s="38">
        <f t="shared" si="92"/>
        <v>2247.888415235529</v>
      </c>
      <c r="T952" s="37">
        <f>Table1[[#This Row],[Annual Demand]]/365</f>
        <v>6.3517808219178082</v>
      </c>
      <c r="U952" s="37">
        <f>Table1[[#This Row],[Daily Demand]]*Table1[[#This Row],[Lead Time (days)]]</f>
        <v>101.62849315068493</v>
      </c>
      <c r="V952" s="37">
        <f>T952*AB952*SQRT(Table1[[#This Row],[Lead Time (days)]])</f>
        <v>15.498345205479453</v>
      </c>
      <c r="W952" s="37">
        <f t="shared" si="93"/>
        <v>0.8</v>
      </c>
      <c r="X952" s="37">
        <f>Table1[[#This Row],[Demand during Lead Time]]+NORMSINV(W952)*V952</f>
        <v>114.67222956085942</v>
      </c>
      <c r="Y952" s="43">
        <f t="shared" si="94"/>
        <v>1277.5977112064029</v>
      </c>
      <c r="Z952" s="27">
        <v>0.4</v>
      </c>
      <c r="AA952" s="22">
        <v>0.97</v>
      </c>
      <c r="AB952" s="22">
        <v>0.61</v>
      </c>
      <c r="AC952" s="22">
        <v>16</v>
      </c>
    </row>
    <row r="953" spans="1:29" x14ac:dyDescent="0.2">
      <c r="A953" s="25">
        <v>55042.653466938573</v>
      </c>
      <c r="B953" s="26">
        <v>11.141299999999999</v>
      </c>
      <c r="C953" s="26">
        <v>797.79312224911996</v>
      </c>
      <c r="D953" s="26">
        <f>C953/Table1[[#This Row],[Std. Price ($)]]</f>
        <v>71.606825258194291</v>
      </c>
      <c r="E953" s="22">
        <v>138</v>
      </c>
      <c r="F953" s="22">
        <f t="shared" si="95"/>
        <v>193.2</v>
      </c>
      <c r="G953" s="22">
        <f t="shared" si="95"/>
        <v>193.2</v>
      </c>
      <c r="H953" s="22">
        <f t="shared" si="95"/>
        <v>193.2</v>
      </c>
      <c r="I953" s="22">
        <f t="shared" si="95"/>
        <v>193.2</v>
      </c>
      <c r="J953" s="22">
        <f t="shared" si="95"/>
        <v>193.2</v>
      </c>
      <c r="K953" s="22">
        <f t="shared" si="95"/>
        <v>193.2</v>
      </c>
      <c r="L953" s="22">
        <f t="shared" si="95"/>
        <v>193.2</v>
      </c>
      <c r="M953" s="22">
        <f t="shared" si="95"/>
        <v>193.2</v>
      </c>
      <c r="N953" s="22">
        <f t="shared" si="95"/>
        <v>193.2</v>
      </c>
      <c r="O953" s="22">
        <f t="shared" si="95"/>
        <v>193.2</v>
      </c>
      <c r="P953" s="22">
        <f t="shared" si="95"/>
        <v>193.2</v>
      </c>
      <c r="Q953" s="22">
        <f t="shared" si="95"/>
        <v>193.2</v>
      </c>
      <c r="R953" s="42">
        <f>SUM(Table1[[#This Row],[Oct]:[September]])</f>
        <v>2318.4</v>
      </c>
      <c r="S953" s="38">
        <f t="shared" si="92"/>
        <v>2246.7931747418056</v>
      </c>
      <c r="T953" s="37">
        <f>Table1[[#This Row],[Annual Demand]]/365</f>
        <v>6.3517808219178082</v>
      </c>
      <c r="U953" s="37">
        <f>Table1[[#This Row],[Daily Demand]]*Table1[[#This Row],[Lead Time (days)]]</f>
        <v>101.62849315068493</v>
      </c>
      <c r="V953" s="37">
        <f>T953*AB953*SQRT(Table1[[#This Row],[Lead Time (days)]])</f>
        <v>15.498345205479453</v>
      </c>
      <c r="W953" s="37">
        <f t="shared" si="93"/>
        <v>0.8</v>
      </c>
      <c r="X953" s="37">
        <f>Table1[[#This Row],[Demand during Lead Time]]+NORMSINV(W953)*V953</f>
        <v>114.67222956085942</v>
      </c>
      <c r="Y953" s="43">
        <f t="shared" si="94"/>
        <v>1277.5977112064029</v>
      </c>
      <c r="Z953" s="27">
        <v>0.4</v>
      </c>
      <c r="AA953" s="22">
        <v>0.88</v>
      </c>
      <c r="AB953" s="22">
        <v>0.61</v>
      </c>
      <c r="AC953" s="22">
        <v>16</v>
      </c>
    </row>
    <row r="954" spans="1:29" x14ac:dyDescent="0.2">
      <c r="A954" s="25">
        <v>23915.899941695905</v>
      </c>
      <c r="B954" s="26">
        <v>11.201499999999999</v>
      </c>
      <c r="C954" s="26">
        <v>792.92470897957901</v>
      </c>
      <c r="D954" s="26">
        <f>C954/Table1[[#This Row],[Std. Price ($)]]</f>
        <v>70.787368564886762</v>
      </c>
      <c r="E954" s="22">
        <v>138</v>
      </c>
      <c r="F954" s="22">
        <f t="shared" si="95"/>
        <v>165.6</v>
      </c>
      <c r="G954" s="22">
        <f t="shared" si="95"/>
        <v>165.6</v>
      </c>
      <c r="H954" s="22">
        <f t="shared" si="95"/>
        <v>165.6</v>
      </c>
      <c r="I954" s="22">
        <f t="shared" si="95"/>
        <v>165.6</v>
      </c>
      <c r="J954" s="22">
        <f t="shared" si="95"/>
        <v>165.6</v>
      </c>
      <c r="K954" s="22">
        <f t="shared" si="95"/>
        <v>165.6</v>
      </c>
      <c r="L954" s="22">
        <f t="shared" si="95"/>
        <v>165.6</v>
      </c>
      <c r="M954" s="22">
        <f t="shared" si="95"/>
        <v>165.6</v>
      </c>
      <c r="N954" s="22">
        <f t="shared" si="95"/>
        <v>165.6</v>
      </c>
      <c r="O954" s="22">
        <f t="shared" si="95"/>
        <v>165.6</v>
      </c>
      <c r="P954" s="22">
        <f t="shared" si="95"/>
        <v>165.6</v>
      </c>
      <c r="Q954" s="22">
        <f t="shared" si="95"/>
        <v>165.6</v>
      </c>
      <c r="R954" s="42">
        <f>SUM(Table1[[#This Row],[Oct]:[September]])</f>
        <v>1987.1999999999996</v>
      </c>
      <c r="S954" s="38">
        <f t="shared" si="92"/>
        <v>1916.4126314351129</v>
      </c>
      <c r="T954" s="37">
        <f>Table1[[#This Row],[Annual Demand]]/365</f>
        <v>5.4443835616438347</v>
      </c>
      <c r="U954" s="37">
        <f>Table1[[#This Row],[Daily Demand]]*Table1[[#This Row],[Lead Time (days)]]</f>
        <v>87.110136986301356</v>
      </c>
      <c r="V954" s="37">
        <f>T954*AB954*SQRT(Table1[[#This Row],[Lead Time (days)]])</f>
        <v>13.284295890410956</v>
      </c>
      <c r="W954" s="37">
        <f t="shared" si="93"/>
        <v>0.8</v>
      </c>
      <c r="X954" s="37">
        <f>Table1[[#This Row],[Demand during Lead Time]]+NORMSINV(W954)*V954</f>
        <v>98.290482480736628</v>
      </c>
      <c r="Y954" s="43">
        <f t="shared" si="94"/>
        <v>1101.0008395079712</v>
      </c>
      <c r="Z954" s="27">
        <v>0.2</v>
      </c>
      <c r="AA954" s="22">
        <v>0.93</v>
      </c>
      <c r="AB954" s="22">
        <v>0.61</v>
      </c>
      <c r="AC954" s="22">
        <v>16</v>
      </c>
    </row>
    <row r="955" spans="1:29" x14ac:dyDescent="0.2">
      <c r="A955" s="25">
        <v>60158.727899346733</v>
      </c>
      <c r="B955" s="26">
        <v>11.214399999999999</v>
      </c>
      <c r="C955" s="26">
        <v>798.35776667567723</v>
      </c>
      <c r="D955" s="26">
        <f>C955/Table1[[#This Row],[Std. Price ($)]]</f>
        <v>71.19041292228539</v>
      </c>
      <c r="E955" s="22">
        <v>138</v>
      </c>
      <c r="F955" s="22">
        <f t="shared" si="95"/>
        <v>303.60000000000002</v>
      </c>
      <c r="G955" s="22">
        <f t="shared" si="95"/>
        <v>303.60000000000002</v>
      </c>
      <c r="H955" s="22">
        <f t="shared" si="95"/>
        <v>303.60000000000002</v>
      </c>
      <c r="I955" s="22">
        <f t="shared" si="95"/>
        <v>303.60000000000002</v>
      </c>
      <c r="J955" s="22">
        <f t="shared" si="95"/>
        <v>303.60000000000002</v>
      </c>
      <c r="K955" s="22">
        <f t="shared" ref="G955:Q978" si="97">$E955+$Z955*$E955</f>
        <v>303.60000000000002</v>
      </c>
      <c r="L955" s="22">
        <f t="shared" si="97"/>
        <v>303.60000000000002</v>
      </c>
      <c r="M955" s="22">
        <f t="shared" si="97"/>
        <v>303.60000000000002</v>
      </c>
      <c r="N955" s="22">
        <f t="shared" si="97"/>
        <v>303.60000000000002</v>
      </c>
      <c r="O955" s="22">
        <f t="shared" si="97"/>
        <v>303.60000000000002</v>
      </c>
      <c r="P955" s="22">
        <f t="shared" si="97"/>
        <v>303.60000000000002</v>
      </c>
      <c r="Q955" s="22">
        <f t="shared" si="97"/>
        <v>303.60000000000002</v>
      </c>
      <c r="R955" s="42">
        <f>SUM(Table1[[#This Row],[Oct]:[September]])</f>
        <v>3643.1999999999994</v>
      </c>
      <c r="S955" s="38">
        <f t="shared" si="92"/>
        <v>3572.0095870777141</v>
      </c>
      <c r="T955" s="37">
        <f>Table1[[#This Row],[Annual Demand]]/365</f>
        <v>9.9813698630136969</v>
      </c>
      <c r="U955" s="37">
        <f>Table1[[#This Row],[Daily Demand]]*Table1[[#This Row],[Lead Time (days)]]</f>
        <v>159.70191780821915</v>
      </c>
      <c r="V955" s="37">
        <f>T955*AB955*SQRT(Table1[[#This Row],[Lead Time (days)]])</f>
        <v>24.354542465753418</v>
      </c>
      <c r="W955" s="37">
        <f t="shared" si="93"/>
        <v>0.8</v>
      </c>
      <c r="X955" s="37">
        <f>Table1[[#This Row],[Demand during Lead Time]]+NORMSINV(W955)*V955</f>
        <v>180.19921788135048</v>
      </c>
      <c r="Y955" s="43">
        <f t="shared" si="94"/>
        <v>2020.8261090086166</v>
      </c>
      <c r="Z955" s="27">
        <v>1.2</v>
      </c>
      <c r="AA955" s="22">
        <v>0.9</v>
      </c>
      <c r="AB955" s="22">
        <v>0.61</v>
      </c>
      <c r="AC955" s="22">
        <v>16</v>
      </c>
    </row>
    <row r="956" spans="1:29" x14ac:dyDescent="0.2">
      <c r="A956" s="25">
        <v>8766.7816671749606</v>
      </c>
      <c r="B956" s="26">
        <v>11.132699999999998</v>
      </c>
      <c r="C956" s="26">
        <v>784.24491036319989</v>
      </c>
      <c r="D956" s="26">
        <f>C956/Table1[[#This Row],[Std. Price ($)]]</f>
        <v>70.445166973258964</v>
      </c>
      <c r="E956" s="22">
        <v>138</v>
      </c>
      <c r="F956" s="22">
        <f t="shared" si="95"/>
        <v>165.6</v>
      </c>
      <c r="G956" s="22">
        <f t="shared" si="97"/>
        <v>165.6</v>
      </c>
      <c r="H956" s="22">
        <f t="shared" si="97"/>
        <v>165.6</v>
      </c>
      <c r="I956" s="22">
        <f t="shared" si="97"/>
        <v>165.6</v>
      </c>
      <c r="J956" s="22">
        <f t="shared" si="97"/>
        <v>165.6</v>
      </c>
      <c r="K956" s="22">
        <f t="shared" si="97"/>
        <v>165.6</v>
      </c>
      <c r="L956" s="22">
        <f t="shared" si="97"/>
        <v>165.6</v>
      </c>
      <c r="M956" s="22">
        <f t="shared" si="97"/>
        <v>165.6</v>
      </c>
      <c r="N956" s="22">
        <f t="shared" si="97"/>
        <v>165.6</v>
      </c>
      <c r="O956" s="22">
        <f t="shared" si="97"/>
        <v>165.6</v>
      </c>
      <c r="P956" s="22">
        <f t="shared" si="97"/>
        <v>165.6</v>
      </c>
      <c r="Q956" s="22">
        <f t="shared" si="97"/>
        <v>165.6</v>
      </c>
      <c r="R956" s="42">
        <f>SUM(Table1[[#This Row],[Oct]:[September]])</f>
        <v>1987.1999999999996</v>
      </c>
      <c r="S956" s="38">
        <f t="shared" si="92"/>
        <v>1916.7548330267407</v>
      </c>
      <c r="T956" s="37">
        <f>Table1[[#This Row],[Annual Demand]]/365</f>
        <v>5.4443835616438347</v>
      </c>
      <c r="U956" s="37">
        <f>Table1[[#This Row],[Daily Demand]]*Table1[[#This Row],[Lead Time (days)]]</f>
        <v>87.110136986301356</v>
      </c>
      <c r="V956" s="37">
        <f>T956*AB956*SQRT(Table1[[#This Row],[Lead Time (days)]])</f>
        <v>13.284295890410956</v>
      </c>
      <c r="W956" s="37">
        <f t="shared" si="93"/>
        <v>0.8</v>
      </c>
      <c r="X956" s="37">
        <f>Table1[[#This Row],[Demand during Lead Time]]+NORMSINV(W956)*V956</f>
        <v>98.290482480736628</v>
      </c>
      <c r="Y956" s="43">
        <f t="shared" si="94"/>
        <v>1094.2384543132964</v>
      </c>
      <c r="Z956" s="27">
        <v>0.2</v>
      </c>
      <c r="AA956" s="22">
        <v>1</v>
      </c>
      <c r="AB956" s="22">
        <v>0.61</v>
      </c>
      <c r="AC956" s="22">
        <v>16</v>
      </c>
    </row>
    <row r="957" spans="1:29" x14ac:dyDescent="0.2">
      <c r="A957" s="25">
        <v>42965.736430858691</v>
      </c>
      <c r="B957" s="26">
        <v>11.136999999999999</v>
      </c>
      <c r="C957" s="26">
        <v>816.69438494331564</v>
      </c>
      <c r="D957" s="26">
        <f>C957/Table1[[#This Row],[Std. Price ($)]]</f>
        <v>73.331631942472455</v>
      </c>
      <c r="E957" s="22">
        <v>138</v>
      </c>
      <c r="F957" s="22">
        <f t="shared" si="95"/>
        <v>193.2</v>
      </c>
      <c r="G957" s="22">
        <f t="shared" si="97"/>
        <v>193.2</v>
      </c>
      <c r="H957" s="22">
        <f t="shared" si="97"/>
        <v>193.2</v>
      </c>
      <c r="I957" s="22">
        <f t="shared" si="97"/>
        <v>193.2</v>
      </c>
      <c r="J957" s="22">
        <f t="shared" si="97"/>
        <v>193.2</v>
      </c>
      <c r="K957" s="22">
        <f t="shared" si="97"/>
        <v>193.2</v>
      </c>
      <c r="L957" s="22">
        <f t="shared" si="97"/>
        <v>193.2</v>
      </c>
      <c r="M957" s="22">
        <f t="shared" si="97"/>
        <v>193.2</v>
      </c>
      <c r="N957" s="22">
        <f t="shared" si="97"/>
        <v>193.2</v>
      </c>
      <c r="O957" s="22">
        <f t="shared" si="97"/>
        <v>193.2</v>
      </c>
      <c r="P957" s="22">
        <f t="shared" si="97"/>
        <v>193.2</v>
      </c>
      <c r="Q957" s="22">
        <f t="shared" si="97"/>
        <v>193.2</v>
      </c>
      <c r="R957" s="42">
        <f>SUM(Table1[[#This Row],[Oct]:[September]])</f>
        <v>2318.4</v>
      </c>
      <c r="S957" s="38">
        <f t="shared" si="92"/>
        <v>2245.0683680575276</v>
      </c>
      <c r="T957" s="37">
        <f>Table1[[#This Row],[Annual Demand]]/365</f>
        <v>6.3517808219178082</v>
      </c>
      <c r="U957" s="37">
        <f>Table1[[#This Row],[Daily Demand]]*Table1[[#This Row],[Lead Time (days)]]</f>
        <v>101.62849315068493</v>
      </c>
      <c r="V957" s="37">
        <f>T957*AB957*SQRT(Table1[[#This Row],[Lead Time (days)]])</f>
        <v>15.498345205479453</v>
      </c>
      <c r="W957" s="37">
        <f t="shared" si="93"/>
        <v>0.8</v>
      </c>
      <c r="X957" s="37">
        <f>Table1[[#This Row],[Demand during Lead Time]]+NORMSINV(W957)*V957</f>
        <v>114.67222956085942</v>
      </c>
      <c r="Y957" s="43">
        <f t="shared" si="94"/>
        <v>1277.1046206192912</v>
      </c>
      <c r="Z957" s="27">
        <v>0.4</v>
      </c>
      <c r="AA957" s="22">
        <v>0.81</v>
      </c>
      <c r="AB957" s="22">
        <v>0.61</v>
      </c>
      <c r="AC957" s="22">
        <v>16</v>
      </c>
    </row>
    <row r="958" spans="1:29" x14ac:dyDescent="0.2">
      <c r="A958" s="25">
        <v>86459.939945595703</v>
      </c>
      <c r="B958" s="26">
        <v>11.734699999999998</v>
      </c>
      <c r="C958" s="26">
        <v>820.96162239520004</v>
      </c>
      <c r="D958" s="26">
        <f>C958/Table1[[#This Row],[Std. Price ($)]]</f>
        <v>69.960171320545058</v>
      </c>
      <c r="E958" s="22">
        <v>138</v>
      </c>
      <c r="F958" s="22">
        <f t="shared" si="95"/>
        <v>165.6</v>
      </c>
      <c r="G958" s="22">
        <f t="shared" si="97"/>
        <v>165.6</v>
      </c>
      <c r="H958" s="22">
        <f t="shared" si="97"/>
        <v>165.6</v>
      </c>
      <c r="I958" s="22">
        <f t="shared" si="97"/>
        <v>165.6</v>
      </c>
      <c r="J958" s="22">
        <f t="shared" si="97"/>
        <v>165.6</v>
      </c>
      <c r="K958" s="22">
        <f t="shared" si="97"/>
        <v>165.6</v>
      </c>
      <c r="L958" s="22">
        <f t="shared" si="97"/>
        <v>165.6</v>
      </c>
      <c r="M958" s="22">
        <f t="shared" si="97"/>
        <v>165.6</v>
      </c>
      <c r="N958" s="22">
        <f t="shared" si="97"/>
        <v>165.6</v>
      </c>
      <c r="O958" s="22">
        <f t="shared" si="97"/>
        <v>165.6</v>
      </c>
      <c r="P958" s="22">
        <f t="shared" si="97"/>
        <v>165.6</v>
      </c>
      <c r="Q958" s="22">
        <f t="shared" si="97"/>
        <v>165.6</v>
      </c>
      <c r="R958" s="42">
        <f>SUM(Table1[[#This Row],[Oct]:[September]])</f>
        <v>1987.1999999999996</v>
      </c>
      <c r="S958" s="38">
        <f t="shared" si="92"/>
        <v>1917.2398286794546</v>
      </c>
      <c r="T958" s="37">
        <f>Table1[[#This Row],[Annual Demand]]/365</f>
        <v>5.4443835616438347</v>
      </c>
      <c r="U958" s="37">
        <f>Table1[[#This Row],[Daily Demand]]*Table1[[#This Row],[Lead Time (days)]]</f>
        <v>87.110136986301356</v>
      </c>
      <c r="V958" s="37">
        <f>T958*AB958*SQRT(Table1[[#This Row],[Lead Time (days)]])</f>
        <v>13.284295890410956</v>
      </c>
      <c r="W958" s="37">
        <f t="shared" si="93"/>
        <v>0.8</v>
      </c>
      <c r="X958" s="37">
        <f>Table1[[#This Row],[Demand during Lead Time]]+NORMSINV(W958)*V958</f>
        <v>98.290482480736628</v>
      </c>
      <c r="Y958" s="43">
        <f t="shared" si="94"/>
        <v>1153.4093247666999</v>
      </c>
      <c r="Z958" s="27">
        <v>0.2</v>
      </c>
      <c r="AA958" s="22">
        <v>1</v>
      </c>
      <c r="AB958" s="22">
        <v>0.61</v>
      </c>
      <c r="AC958" s="22">
        <v>16</v>
      </c>
    </row>
    <row r="959" spans="1:29" x14ac:dyDescent="0.2">
      <c r="A959" s="25">
        <v>64325.689912923423</v>
      </c>
      <c r="B959" s="26">
        <v>11.8035</v>
      </c>
      <c r="C959" s="26">
        <v>825.157818056</v>
      </c>
      <c r="D959" s="26">
        <f>C959/Table1[[#This Row],[Std. Price ($)]]</f>
        <v>69.907893256745879</v>
      </c>
      <c r="E959" s="22">
        <v>138</v>
      </c>
      <c r="F959" s="22">
        <f t="shared" si="95"/>
        <v>55.2</v>
      </c>
      <c r="G959" s="22">
        <f t="shared" si="97"/>
        <v>55.2</v>
      </c>
      <c r="H959" s="22">
        <f t="shared" si="97"/>
        <v>55.2</v>
      </c>
      <c r="I959" s="22">
        <f t="shared" si="97"/>
        <v>55.2</v>
      </c>
      <c r="J959" s="22">
        <f t="shared" si="97"/>
        <v>55.2</v>
      </c>
      <c r="K959" s="22">
        <f t="shared" si="97"/>
        <v>55.2</v>
      </c>
      <c r="L959" s="22">
        <f t="shared" si="97"/>
        <v>55.2</v>
      </c>
      <c r="M959" s="22">
        <f t="shared" si="97"/>
        <v>55.2</v>
      </c>
      <c r="N959" s="22">
        <f t="shared" si="97"/>
        <v>55.2</v>
      </c>
      <c r="O959" s="22">
        <f t="shared" si="97"/>
        <v>55.2</v>
      </c>
      <c r="P959" s="22">
        <f t="shared" si="97"/>
        <v>55.2</v>
      </c>
      <c r="Q959" s="22">
        <f t="shared" si="97"/>
        <v>55.2</v>
      </c>
      <c r="R959" s="42">
        <f>SUM(Table1[[#This Row],[Oct]:[September]])</f>
        <v>662.40000000000009</v>
      </c>
      <c r="S959" s="38">
        <f t="shared" si="92"/>
        <v>592.49210674325423</v>
      </c>
      <c r="T959" s="37">
        <f>Table1[[#This Row],[Annual Demand]]/365</f>
        <v>1.8147945205479454</v>
      </c>
      <c r="U959" s="37">
        <f>Table1[[#This Row],[Daily Demand]]*Table1[[#This Row],[Lead Time (days)]]</f>
        <v>29.036712328767127</v>
      </c>
      <c r="V959" s="37">
        <f>T959*AB959*SQRT(Table1[[#This Row],[Lead Time (days)]])</f>
        <v>4.4280986301369865</v>
      </c>
      <c r="W959" s="37">
        <f t="shared" si="93"/>
        <v>0.8</v>
      </c>
      <c r="X959" s="37">
        <f>Table1[[#This Row],[Demand during Lead Time]]+NORMSINV(W959)*V959</f>
        <v>32.76349416024555</v>
      </c>
      <c r="Y959" s="43">
        <f t="shared" si="94"/>
        <v>386.72390332045836</v>
      </c>
      <c r="Z959" s="27">
        <v>-0.6</v>
      </c>
      <c r="AA959" s="22">
        <v>1</v>
      </c>
      <c r="AB959" s="22">
        <v>0.61</v>
      </c>
      <c r="AC959" s="22">
        <v>16</v>
      </c>
    </row>
    <row r="960" spans="1:29" x14ac:dyDescent="0.2">
      <c r="A960" s="25">
        <v>82812.703317562715</v>
      </c>
      <c r="B960" s="26">
        <v>11.730399999999999</v>
      </c>
      <c r="C960" s="26">
        <v>820.69936016639986</v>
      </c>
      <c r="D960" s="26">
        <f>C960/Table1[[#This Row],[Std. Price ($)]]</f>
        <v>69.963459060765189</v>
      </c>
      <c r="E960" s="22">
        <v>138</v>
      </c>
      <c r="F960" s="22">
        <f t="shared" si="95"/>
        <v>110.4</v>
      </c>
      <c r="G960" s="22">
        <f t="shared" si="97"/>
        <v>110.4</v>
      </c>
      <c r="H960" s="22">
        <f t="shared" si="97"/>
        <v>110.4</v>
      </c>
      <c r="I960" s="22">
        <f t="shared" si="97"/>
        <v>110.4</v>
      </c>
      <c r="J960" s="22">
        <f t="shared" si="97"/>
        <v>110.4</v>
      </c>
      <c r="K960" s="22">
        <f t="shared" si="97"/>
        <v>110.4</v>
      </c>
      <c r="L960" s="22">
        <f t="shared" si="97"/>
        <v>110.4</v>
      </c>
      <c r="M960" s="22">
        <f t="shared" si="97"/>
        <v>110.4</v>
      </c>
      <c r="N960" s="22">
        <f t="shared" si="97"/>
        <v>110.4</v>
      </c>
      <c r="O960" s="22">
        <f t="shared" si="97"/>
        <v>110.4</v>
      </c>
      <c r="P960" s="22">
        <f t="shared" si="97"/>
        <v>110.4</v>
      </c>
      <c r="Q960" s="22">
        <f t="shared" si="97"/>
        <v>110.4</v>
      </c>
      <c r="R960" s="42">
        <f>SUM(Table1[[#This Row],[Oct]:[September]])</f>
        <v>1324.8000000000002</v>
      </c>
      <c r="S960" s="38">
        <f t="shared" si="92"/>
        <v>1254.836540939235</v>
      </c>
      <c r="T960" s="37">
        <f>Table1[[#This Row],[Annual Demand]]/365</f>
        <v>3.6295890410958909</v>
      </c>
      <c r="U960" s="37">
        <f>Table1[[#This Row],[Daily Demand]]*Table1[[#This Row],[Lead Time (days)]]</f>
        <v>58.073424657534254</v>
      </c>
      <c r="V960" s="37">
        <f>T960*AB960*SQRT(Table1[[#This Row],[Lead Time (days)]])</f>
        <v>8.8561972602739729</v>
      </c>
      <c r="W960" s="37">
        <f t="shared" si="93"/>
        <v>0.8</v>
      </c>
      <c r="X960" s="37">
        <f>Table1[[#This Row],[Demand during Lead Time]]+NORMSINV(W960)*V960</f>
        <v>65.5269883204911</v>
      </c>
      <c r="Y960" s="43">
        <f t="shared" si="94"/>
        <v>768.65778379468873</v>
      </c>
      <c r="Z960" s="27">
        <v>-0.2</v>
      </c>
      <c r="AA960" s="22">
        <v>1</v>
      </c>
      <c r="AB960" s="22">
        <v>0.61</v>
      </c>
      <c r="AC960" s="22">
        <v>16</v>
      </c>
    </row>
    <row r="961" spans="1:29" x14ac:dyDescent="0.2">
      <c r="A961" s="25">
        <v>93034.150640640539</v>
      </c>
      <c r="B961" s="26">
        <v>74.829849149999987</v>
      </c>
      <c r="C961" s="26">
        <v>2381.525366100223</v>
      </c>
      <c r="D961" s="26">
        <f>C961/Table1[[#This Row],[Std. Price ($)]]</f>
        <v>31.825874208650912</v>
      </c>
      <c r="E961" s="22">
        <v>90</v>
      </c>
      <c r="F961" s="22">
        <f t="shared" si="95"/>
        <v>198</v>
      </c>
      <c r="G961" s="22">
        <f t="shared" si="97"/>
        <v>198</v>
      </c>
      <c r="H961" s="22">
        <f t="shared" si="97"/>
        <v>198</v>
      </c>
      <c r="I961" s="22">
        <f t="shared" si="97"/>
        <v>198</v>
      </c>
      <c r="J961" s="22">
        <f t="shared" si="97"/>
        <v>198</v>
      </c>
      <c r="K961" s="22">
        <f t="shared" si="97"/>
        <v>198</v>
      </c>
      <c r="L961" s="22">
        <f t="shared" si="97"/>
        <v>198</v>
      </c>
      <c r="M961" s="22">
        <f t="shared" si="97"/>
        <v>198</v>
      </c>
      <c r="N961" s="22">
        <f t="shared" si="97"/>
        <v>198</v>
      </c>
      <c r="O961" s="22">
        <f t="shared" si="97"/>
        <v>198</v>
      </c>
      <c r="P961" s="22">
        <f t="shared" si="97"/>
        <v>198</v>
      </c>
      <c r="Q961" s="22">
        <f t="shared" si="97"/>
        <v>198</v>
      </c>
      <c r="R961" s="42">
        <f>SUM(Table1[[#This Row],[Oct]:[September]])</f>
        <v>2376</v>
      </c>
      <c r="S961" s="38">
        <f t="shared" si="92"/>
        <v>2344.1741257913491</v>
      </c>
      <c r="T961" s="37">
        <f>Table1[[#This Row],[Annual Demand]]/365</f>
        <v>6.5095890410958903</v>
      </c>
      <c r="U961" s="37">
        <f>Table1[[#This Row],[Daily Demand]]*Table1[[#This Row],[Lead Time (days)]]</f>
        <v>71.605479452054794</v>
      </c>
      <c r="V961" s="37">
        <f>T961*AB961*SQRT(Table1[[#This Row],[Lead Time (days)]])</f>
        <v>17.703688798754058</v>
      </c>
      <c r="W961" s="37">
        <f t="shared" si="93"/>
        <v>0.8</v>
      </c>
      <c r="X961" s="37">
        <f>Table1[[#This Row],[Demand during Lead Time]]+NORMSINV(W961)*V961</f>
        <v>86.505279857653179</v>
      </c>
      <c r="Y961" s="43">
        <f t="shared" si="94"/>
        <v>6473.1770424267197</v>
      </c>
      <c r="Z961" s="27">
        <v>1.2</v>
      </c>
      <c r="AA961" s="22">
        <v>0.91</v>
      </c>
      <c r="AB961" s="22">
        <v>0.82</v>
      </c>
      <c r="AC961" s="22">
        <v>11</v>
      </c>
    </row>
    <row r="962" spans="1:29" x14ac:dyDescent="0.2">
      <c r="A962" s="25">
        <v>43497.306614167312</v>
      </c>
      <c r="B962" s="26">
        <v>11.793014449999999</v>
      </c>
      <c r="C962" s="26">
        <v>224.69835593090471</v>
      </c>
      <c r="D962" s="26">
        <f>C962/Table1[[#This Row],[Std. Price ($)]]</f>
        <v>19.053513152517567</v>
      </c>
      <c r="E962" s="22">
        <v>114</v>
      </c>
      <c r="F962" s="22">
        <f t="shared" si="95"/>
        <v>136.80000000000001</v>
      </c>
      <c r="G962" s="22">
        <f t="shared" si="97"/>
        <v>136.80000000000001</v>
      </c>
      <c r="H962" s="22">
        <f t="shared" si="97"/>
        <v>136.80000000000001</v>
      </c>
      <c r="I962" s="22">
        <f t="shared" si="97"/>
        <v>136.80000000000001</v>
      </c>
      <c r="J962" s="22">
        <f t="shared" si="97"/>
        <v>136.80000000000001</v>
      </c>
      <c r="K962" s="22">
        <f t="shared" si="97"/>
        <v>136.80000000000001</v>
      </c>
      <c r="L962" s="22">
        <f t="shared" si="97"/>
        <v>136.80000000000001</v>
      </c>
      <c r="M962" s="22">
        <f t="shared" si="97"/>
        <v>136.80000000000001</v>
      </c>
      <c r="N962" s="22">
        <f t="shared" si="97"/>
        <v>136.80000000000001</v>
      </c>
      <c r="O962" s="22">
        <f t="shared" si="97"/>
        <v>136.80000000000001</v>
      </c>
      <c r="P962" s="22">
        <f t="shared" si="97"/>
        <v>136.80000000000001</v>
      </c>
      <c r="Q962" s="22">
        <f t="shared" si="97"/>
        <v>136.80000000000001</v>
      </c>
      <c r="R962" s="42">
        <f>SUM(Table1[[#This Row],[Oct]:[September]])</f>
        <v>1641.5999999999997</v>
      </c>
      <c r="S962" s="38">
        <f t="shared" si="92"/>
        <v>1622.5464868474821</v>
      </c>
      <c r="T962" s="37">
        <f>Table1[[#This Row],[Annual Demand]]/365</f>
        <v>4.4975342465753414</v>
      </c>
      <c r="U962" s="37">
        <f>Table1[[#This Row],[Daily Demand]]*Table1[[#This Row],[Lead Time (days)]]</f>
        <v>22.487671232876707</v>
      </c>
      <c r="V962" s="37">
        <f>T962*AB962*SQRT(Table1[[#This Row],[Lead Time (days)]])</f>
        <v>7.844297999051097</v>
      </c>
      <c r="W962" s="37">
        <f t="shared" si="93"/>
        <v>0.8</v>
      </c>
      <c r="X962" s="37">
        <f>Table1[[#This Row],[Demand during Lead Time]]+NORMSINV(W962)*V962</f>
        <v>29.089598991351636</v>
      </c>
      <c r="Y962" s="43">
        <f t="shared" si="94"/>
        <v>343.05406124971523</v>
      </c>
      <c r="Z962" s="27">
        <v>0.2</v>
      </c>
      <c r="AA962" s="22">
        <v>0.93</v>
      </c>
      <c r="AB962" s="22">
        <v>0.78</v>
      </c>
      <c r="AC962" s="22">
        <v>5</v>
      </c>
    </row>
    <row r="963" spans="1:29" x14ac:dyDescent="0.2">
      <c r="A963" s="25">
        <v>60330.378703865295</v>
      </c>
      <c r="B963" s="26">
        <v>11.324909999999999</v>
      </c>
      <c r="C963" s="26">
        <v>1031.90135281376</v>
      </c>
      <c r="D963" s="26">
        <f>C963/Table1[[#This Row],[Std. Price ($)]]</f>
        <v>91.117841361543725</v>
      </c>
      <c r="E963" s="22">
        <v>204</v>
      </c>
      <c r="F963" s="22">
        <f t="shared" si="95"/>
        <v>244.8</v>
      </c>
      <c r="G963" s="22">
        <f t="shared" si="97"/>
        <v>244.8</v>
      </c>
      <c r="H963" s="22">
        <f t="shared" si="97"/>
        <v>244.8</v>
      </c>
      <c r="I963" s="22">
        <f t="shared" si="97"/>
        <v>244.8</v>
      </c>
      <c r="J963" s="22">
        <f t="shared" si="97"/>
        <v>244.8</v>
      </c>
      <c r="K963" s="22">
        <f t="shared" si="97"/>
        <v>244.8</v>
      </c>
      <c r="L963" s="22">
        <f t="shared" si="97"/>
        <v>244.8</v>
      </c>
      <c r="M963" s="22">
        <f t="shared" si="97"/>
        <v>244.8</v>
      </c>
      <c r="N963" s="22">
        <f t="shared" si="97"/>
        <v>244.8</v>
      </c>
      <c r="O963" s="22">
        <f t="shared" si="97"/>
        <v>244.8</v>
      </c>
      <c r="P963" s="22">
        <f t="shared" si="97"/>
        <v>244.8</v>
      </c>
      <c r="Q963" s="22">
        <f t="shared" si="97"/>
        <v>244.8</v>
      </c>
      <c r="R963" s="42">
        <f>SUM(Table1[[#This Row],[Oct]:[September]])</f>
        <v>2937.6000000000004</v>
      </c>
      <c r="S963" s="38">
        <f t="shared" ref="S963:S1026" si="98">R963-D963</f>
        <v>2846.4821586384564</v>
      </c>
      <c r="T963" s="37">
        <f>Table1[[#This Row],[Annual Demand]]/365</f>
        <v>8.0482191780821921</v>
      </c>
      <c r="U963" s="37">
        <f>Table1[[#This Row],[Daily Demand]]*Table1[[#This Row],[Lead Time (days)]]</f>
        <v>64.385753424657537</v>
      </c>
      <c r="V963" s="37">
        <f>T963*AB963*SQRT(Table1[[#This Row],[Lead Time (days)]])</f>
        <v>25.950733629276783</v>
      </c>
      <c r="W963" s="37">
        <f t="shared" ref="W963:W1026" si="99">IF(AB963&gt;1.5,0.95,0.8)</f>
        <v>0.8</v>
      </c>
      <c r="X963" s="37">
        <f>Table1[[#This Row],[Demand during Lead Time]]+NORMSINV(W963)*V963</f>
        <v>86.226441873851584</v>
      </c>
      <c r="Y963" s="43">
        <f t="shared" ref="Y963:Y1026" si="100">IF(S963&gt;0,X963*B963,0)</f>
        <v>976.50669384160051</v>
      </c>
      <c r="Z963" s="27">
        <v>0.2</v>
      </c>
      <c r="AA963" s="22">
        <v>1</v>
      </c>
      <c r="AB963" s="22">
        <v>1.1399999999999999</v>
      </c>
      <c r="AC963" s="22">
        <v>8</v>
      </c>
    </row>
    <row r="964" spans="1:29" x14ac:dyDescent="0.2">
      <c r="A964" s="25">
        <v>67997.989260595088</v>
      </c>
      <c r="B964" s="26">
        <v>114.20170824</v>
      </c>
      <c r="C964" s="26">
        <v>1366.0982676232322</v>
      </c>
      <c r="D964" s="26">
        <f>C964/Table1[[#This Row],[Std. Price ($)]]</f>
        <v>11.962152656703834</v>
      </c>
      <c r="E964" s="22">
        <v>736</v>
      </c>
      <c r="F964" s="22">
        <f t="shared" ref="F964:F1027" si="101">$E964+$Z964*$E964</f>
        <v>1840</v>
      </c>
      <c r="G964" s="22">
        <f t="shared" si="97"/>
        <v>1840</v>
      </c>
      <c r="H964" s="22">
        <f t="shared" si="97"/>
        <v>1840</v>
      </c>
      <c r="I964" s="22">
        <f t="shared" si="97"/>
        <v>1840</v>
      </c>
      <c r="J964" s="22">
        <f t="shared" si="97"/>
        <v>1840</v>
      </c>
      <c r="K964" s="22">
        <f t="shared" si="97"/>
        <v>1840</v>
      </c>
      <c r="L964" s="22">
        <f t="shared" si="97"/>
        <v>1840</v>
      </c>
      <c r="M964" s="22">
        <f t="shared" si="97"/>
        <v>1840</v>
      </c>
      <c r="N964" s="22">
        <f t="shared" si="97"/>
        <v>1840</v>
      </c>
      <c r="O964" s="22">
        <f t="shared" si="97"/>
        <v>1840</v>
      </c>
      <c r="P964" s="22">
        <f t="shared" si="97"/>
        <v>1840</v>
      </c>
      <c r="Q964" s="22">
        <f t="shared" si="97"/>
        <v>1840</v>
      </c>
      <c r="R964" s="42">
        <f>SUM(Table1[[#This Row],[Oct]:[September]])</f>
        <v>22080</v>
      </c>
      <c r="S964" s="38">
        <f t="shared" si="98"/>
        <v>22068.037847343297</v>
      </c>
      <c r="T964" s="37">
        <f>Table1[[#This Row],[Annual Demand]]/365</f>
        <v>60.493150684931507</v>
      </c>
      <c r="U964" s="37">
        <f>Table1[[#This Row],[Daily Demand]]*Table1[[#This Row],[Lead Time (days)]]</f>
        <v>120.98630136986301</v>
      </c>
      <c r="V964" s="37">
        <f>T964*AB964*SQRT(Table1[[#This Row],[Lead Time (days)]])</f>
        <v>21.387558532327358</v>
      </c>
      <c r="W964" s="37">
        <f t="shared" si="99"/>
        <v>0.8</v>
      </c>
      <c r="X964" s="37">
        <f>Table1[[#This Row],[Demand during Lead Time]]+NORMSINV(W964)*V964</f>
        <v>138.98652476495329</v>
      </c>
      <c r="Y964" s="43">
        <f t="shared" si="100"/>
        <v>15872.498550498731</v>
      </c>
      <c r="Z964" s="27">
        <v>1.5</v>
      </c>
      <c r="AA964" s="22">
        <v>1</v>
      </c>
      <c r="AB964" s="22">
        <v>0.25</v>
      </c>
      <c r="AC964" s="22">
        <v>2</v>
      </c>
    </row>
    <row r="965" spans="1:29" x14ac:dyDescent="0.2">
      <c r="A965" s="25">
        <v>6348.9477221259413</v>
      </c>
      <c r="B965" s="26">
        <v>15.1274</v>
      </c>
      <c r="C965" s="26">
        <v>1139.6243042480157</v>
      </c>
      <c r="D965" s="26">
        <f>C965/Table1[[#This Row],[Std. Price ($)]]</f>
        <v>75.335107437366347</v>
      </c>
      <c r="E965" s="22">
        <v>106</v>
      </c>
      <c r="F965" s="22">
        <f t="shared" si="101"/>
        <v>190.8</v>
      </c>
      <c r="G965" s="22">
        <f t="shared" si="97"/>
        <v>190.8</v>
      </c>
      <c r="H965" s="22">
        <f t="shared" si="97"/>
        <v>190.8</v>
      </c>
      <c r="I965" s="22">
        <f t="shared" si="97"/>
        <v>190.8</v>
      </c>
      <c r="J965" s="22">
        <f t="shared" si="97"/>
        <v>190.8</v>
      </c>
      <c r="K965" s="22">
        <f t="shared" si="97"/>
        <v>190.8</v>
      </c>
      <c r="L965" s="22">
        <f t="shared" si="97"/>
        <v>190.8</v>
      </c>
      <c r="M965" s="22">
        <f t="shared" si="97"/>
        <v>190.8</v>
      </c>
      <c r="N965" s="22">
        <f t="shared" si="97"/>
        <v>190.8</v>
      </c>
      <c r="O965" s="22">
        <f t="shared" si="97"/>
        <v>190.8</v>
      </c>
      <c r="P965" s="22">
        <f t="shared" si="97"/>
        <v>190.8</v>
      </c>
      <c r="Q965" s="22">
        <f t="shared" si="97"/>
        <v>190.8</v>
      </c>
      <c r="R965" s="42">
        <f>SUM(Table1[[#This Row],[Oct]:[September]])</f>
        <v>2289.6</v>
      </c>
      <c r="S965" s="38">
        <f t="shared" si="98"/>
        <v>2214.2648925626336</v>
      </c>
      <c r="T965" s="37">
        <f>Table1[[#This Row],[Annual Demand]]/365</f>
        <v>6.2728767123287668</v>
      </c>
      <c r="U965" s="37">
        <f>Table1[[#This Row],[Daily Demand]]*Table1[[#This Row],[Lead Time (days)]]</f>
        <v>94.093150684931501</v>
      </c>
      <c r="V965" s="37">
        <f>T965*AB965*SQRT(Table1[[#This Row],[Lead Time (days)]])</f>
        <v>23.32295715807518</v>
      </c>
      <c r="W965" s="37">
        <f t="shared" si="99"/>
        <v>0.8</v>
      </c>
      <c r="X965" s="37">
        <f>Table1[[#This Row],[Demand during Lead Time]]+NORMSINV(W965)*V965</f>
        <v>113.72224665887897</v>
      </c>
      <c r="Y965" s="43">
        <f t="shared" si="100"/>
        <v>1720.3219141075258</v>
      </c>
      <c r="Z965" s="27">
        <v>0.8</v>
      </c>
      <c r="AA965" s="22">
        <v>0.82</v>
      </c>
      <c r="AB965" s="22">
        <v>0.96</v>
      </c>
      <c r="AC965" s="22">
        <v>15</v>
      </c>
    </row>
    <row r="966" spans="1:29" x14ac:dyDescent="0.2">
      <c r="A966" s="25">
        <v>2037.8526357927806</v>
      </c>
      <c r="B966" s="26">
        <v>57.91933375</v>
      </c>
      <c r="C966" s="26">
        <v>1373.2801434091825</v>
      </c>
      <c r="D966" s="26">
        <f>C966/Table1[[#This Row],[Std. Price ($)]]</f>
        <v>23.710219964489536</v>
      </c>
      <c r="E966" s="22">
        <v>186</v>
      </c>
      <c r="F966" s="22">
        <f t="shared" si="101"/>
        <v>409.2</v>
      </c>
      <c r="G966" s="22">
        <f t="shared" si="97"/>
        <v>409.2</v>
      </c>
      <c r="H966" s="22">
        <f t="shared" si="97"/>
        <v>409.2</v>
      </c>
      <c r="I966" s="22">
        <f t="shared" si="97"/>
        <v>409.2</v>
      </c>
      <c r="J966" s="22">
        <f t="shared" si="97"/>
        <v>409.2</v>
      </c>
      <c r="K966" s="22">
        <f t="shared" si="97"/>
        <v>409.2</v>
      </c>
      <c r="L966" s="22">
        <f t="shared" si="97"/>
        <v>409.2</v>
      </c>
      <c r="M966" s="22">
        <f t="shared" si="97"/>
        <v>409.2</v>
      </c>
      <c r="N966" s="22">
        <f t="shared" si="97"/>
        <v>409.2</v>
      </c>
      <c r="O966" s="22">
        <f t="shared" si="97"/>
        <v>409.2</v>
      </c>
      <c r="P966" s="22">
        <f t="shared" si="97"/>
        <v>409.2</v>
      </c>
      <c r="Q966" s="22">
        <f t="shared" si="97"/>
        <v>409.2</v>
      </c>
      <c r="R966" s="42">
        <f>SUM(Table1[[#This Row],[Oct]:[September]])</f>
        <v>4910.3999999999987</v>
      </c>
      <c r="S966" s="38">
        <f t="shared" si="98"/>
        <v>4886.6897800355091</v>
      </c>
      <c r="T966" s="37">
        <f>Table1[[#This Row],[Annual Demand]]/365</f>
        <v>13.453150684931503</v>
      </c>
      <c r="U966" s="37">
        <f>Table1[[#This Row],[Daily Demand]]*Table1[[#This Row],[Lead Time (days)]]</f>
        <v>80.718904109589019</v>
      </c>
      <c r="V966" s="37">
        <f>T966*AB966*SQRT(Table1[[#This Row],[Lead Time (days)]])</f>
        <v>14.829009574885291</v>
      </c>
      <c r="W966" s="37">
        <f t="shared" si="99"/>
        <v>0.8</v>
      </c>
      <c r="X966" s="37">
        <f>Table1[[#This Row],[Demand during Lead Time]]+NORMSINV(W966)*V966</f>
        <v>93.199313440668547</v>
      </c>
      <c r="Y966" s="43">
        <f t="shared" si="100"/>
        <v>5398.0421404409426</v>
      </c>
      <c r="Z966" s="27">
        <v>1.2</v>
      </c>
      <c r="AA966" s="22">
        <v>0.97</v>
      </c>
      <c r="AB966" s="22">
        <v>0.45</v>
      </c>
      <c r="AC966" s="22">
        <v>6</v>
      </c>
    </row>
    <row r="967" spans="1:29" x14ac:dyDescent="0.2">
      <c r="A967" s="25">
        <v>36888.645427185482</v>
      </c>
      <c r="B967" s="26">
        <v>6.1840475799999988</v>
      </c>
      <c r="C967" s="26">
        <v>812.72224634726456</v>
      </c>
      <c r="D967" s="26">
        <f>C967/Table1[[#This Row],[Std. Price ($)]]</f>
        <v>131.42237924813392</v>
      </c>
      <c r="E967" s="22">
        <v>170</v>
      </c>
      <c r="F967" s="22">
        <f t="shared" si="101"/>
        <v>102</v>
      </c>
      <c r="G967" s="22">
        <f t="shared" si="97"/>
        <v>102</v>
      </c>
      <c r="H967" s="22">
        <f t="shared" si="97"/>
        <v>102</v>
      </c>
      <c r="I967" s="22">
        <f t="shared" si="97"/>
        <v>102</v>
      </c>
      <c r="J967" s="22">
        <f t="shared" si="97"/>
        <v>102</v>
      </c>
      <c r="K967" s="22">
        <f t="shared" si="97"/>
        <v>102</v>
      </c>
      <c r="L967" s="22">
        <f t="shared" si="97"/>
        <v>102</v>
      </c>
      <c r="M967" s="22">
        <f t="shared" si="97"/>
        <v>102</v>
      </c>
      <c r="N967" s="22">
        <f t="shared" si="97"/>
        <v>102</v>
      </c>
      <c r="O967" s="22">
        <f t="shared" si="97"/>
        <v>102</v>
      </c>
      <c r="P967" s="22">
        <f t="shared" si="97"/>
        <v>102</v>
      </c>
      <c r="Q967" s="22">
        <f t="shared" si="97"/>
        <v>102</v>
      </c>
      <c r="R967" s="42">
        <f>SUM(Table1[[#This Row],[Oct]:[September]])</f>
        <v>1224</v>
      </c>
      <c r="S967" s="38">
        <f t="shared" si="98"/>
        <v>1092.5776207518661</v>
      </c>
      <c r="T967" s="37">
        <f>Table1[[#This Row],[Annual Demand]]/365</f>
        <v>3.3534246575342466</v>
      </c>
      <c r="U967" s="37">
        <f>Table1[[#This Row],[Daily Demand]]*Table1[[#This Row],[Lead Time (days)]]</f>
        <v>36.887671232876713</v>
      </c>
      <c r="V967" s="37">
        <f>T967*AB967*SQRT(Table1[[#This Row],[Lead Time (days)]])</f>
        <v>15.237210351920996</v>
      </c>
      <c r="W967" s="37">
        <f t="shared" si="99"/>
        <v>0.8</v>
      </c>
      <c r="X967" s="37">
        <f>Table1[[#This Row],[Demand during Lead Time]]+NORMSINV(W967)*V967</f>
        <v>49.711631005470451</v>
      </c>
      <c r="Y967" s="43">
        <f t="shared" si="100"/>
        <v>307.41909141723244</v>
      </c>
      <c r="Z967" s="27">
        <v>-0.4</v>
      </c>
      <c r="AA967" s="22">
        <v>0.82</v>
      </c>
      <c r="AB967" s="22">
        <v>1.37</v>
      </c>
      <c r="AC967" s="22">
        <v>11</v>
      </c>
    </row>
    <row r="968" spans="1:29" x14ac:dyDescent="0.2">
      <c r="A968" s="25">
        <v>30641.938473272847</v>
      </c>
      <c r="B968" s="26">
        <v>5.3986388199999995</v>
      </c>
      <c r="C968" s="26">
        <v>171.17800017490958</v>
      </c>
      <c r="D968" s="26">
        <f>C968/Table1[[#This Row],[Std. Price ($)]]</f>
        <v>31.707622214095366</v>
      </c>
      <c r="E968" s="22">
        <v>98</v>
      </c>
      <c r="F968" s="22">
        <f t="shared" si="101"/>
        <v>58.8</v>
      </c>
      <c r="G968" s="22">
        <f t="shared" si="97"/>
        <v>58.8</v>
      </c>
      <c r="H968" s="22">
        <f t="shared" si="97"/>
        <v>58.8</v>
      </c>
      <c r="I968" s="22">
        <f t="shared" si="97"/>
        <v>58.8</v>
      </c>
      <c r="J968" s="22">
        <f t="shared" si="97"/>
        <v>58.8</v>
      </c>
      <c r="K968" s="22">
        <f t="shared" si="97"/>
        <v>58.8</v>
      </c>
      <c r="L968" s="22">
        <f t="shared" si="97"/>
        <v>58.8</v>
      </c>
      <c r="M968" s="22">
        <f t="shared" si="97"/>
        <v>58.8</v>
      </c>
      <c r="N968" s="22">
        <f t="shared" si="97"/>
        <v>58.8</v>
      </c>
      <c r="O968" s="22">
        <f t="shared" si="97"/>
        <v>58.8</v>
      </c>
      <c r="P968" s="22">
        <f t="shared" si="97"/>
        <v>58.8</v>
      </c>
      <c r="Q968" s="22">
        <f t="shared" si="97"/>
        <v>58.8</v>
      </c>
      <c r="R968" s="42">
        <f>SUM(Table1[[#This Row],[Oct]:[September]])</f>
        <v>705.59999999999991</v>
      </c>
      <c r="S968" s="38">
        <f t="shared" si="98"/>
        <v>673.8923777859045</v>
      </c>
      <c r="T968" s="37">
        <f>Table1[[#This Row],[Annual Demand]]/365</f>
        <v>1.9331506849315065</v>
      </c>
      <c r="U968" s="37">
        <f>Table1[[#This Row],[Daily Demand]]*Table1[[#This Row],[Lead Time (days)]]</f>
        <v>15.465205479452052</v>
      </c>
      <c r="V968" s="37">
        <f>T968*AB968*SQRT(Table1[[#This Row],[Lead Time (days)]])</f>
        <v>4.7022872167944767</v>
      </c>
      <c r="W968" s="37">
        <f t="shared" si="99"/>
        <v>0.8</v>
      </c>
      <c r="X968" s="37">
        <f>Table1[[#This Row],[Demand during Lead Time]]+NORMSINV(W968)*V968</f>
        <v>19.422750247464769</v>
      </c>
      <c r="Y968" s="43">
        <f t="shared" si="100"/>
        <v>104.8564134771279</v>
      </c>
      <c r="Z968" s="27">
        <v>-0.4</v>
      </c>
      <c r="AA968" s="22">
        <v>0.97</v>
      </c>
      <c r="AB968" s="22">
        <v>0.86</v>
      </c>
      <c r="AC968" s="22">
        <v>8</v>
      </c>
    </row>
    <row r="969" spans="1:29" x14ac:dyDescent="0.2">
      <c r="A969" s="25">
        <v>14082.865802015176</v>
      </c>
      <c r="B969" s="26">
        <v>5.8175473999999996</v>
      </c>
      <c r="C969" s="26">
        <v>141.67945578833204</v>
      </c>
      <c r="D969" s="26">
        <f>C969/Table1[[#This Row],[Std. Price ($)]]</f>
        <v>24.353812018503202</v>
      </c>
      <c r="E969" s="22">
        <v>98</v>
      </c>
      <c r="F969" s="22">
        <f t="shared" si="101"/>
        <v>58.8</v>
      </c>
      <c r="G969" s="22">
        <f t="shared" si="97"/>
        <v>58.8</v>
      </c>
      <c r="H969" s="22">
        <f t="shared" si="97"/>
        <v>58.8</v>
      </c>
      <c r="I969" s="22">
        <f t="shared" si="97"/>
        <v>58.8</v>
      </c>
      <c r="J969" s="22">
        <f t="shared" si="97"/>
        <v>58.8</v>
      </c>
      <c r="K969" s="22">
        <f t="shared" si="97"/>
        <v>58.8</v>
      </c>
      <c r="L969" s="22">
        <f t="shared" si="97"/>
        <v>58.8</v>
      </c>
      <c r="M969" s="22">
        <f t="shared" si="97"/>
        <v>58.8</v>
      </c>
      <c r="N969" s="22">
        <f t="shared" si="97"/>
        <v>58.8</v>
      </c>
      <c r="O969" s="22">
        <f t="shared" si="97"/>
        <v>58.8</v>
      </c>
      <c r="P969" s="22">
        <f t="shared" si="97"/>
        <v>58.8</v>
      </c>
      <c r="Q969" s="22">
        <f t="shared" si="97"/>
        <v>58.8</v>
      </c>
      <c r="R969" s="42">
        <f>SUM(Table1[[#This Row],[Oct]:[September]])</f>
        <v>705.59999999999991</v>
      </c>
      <c r="S969" s="38">
        <f t="shared" si="98"/>
        <v>681.24618798149675</v>
      </c>
      <c r="T969" s="37">
        <f>Table1[[#This Row],[Annual Demand]]/365</f>
        <v>1.9331506849315065</v>
      </c>
      <c r="U969" s="37">
        <f>Table1[[#This Row],[Daily Demand]]*Table1[[#This Row],[Lead Time (days)]]</f>
        <v>11.598904109589039</v>
      </c>
      <c r="V969" s="37">
        <f>T969*AB969*SQRT(Table1[[#This Row],[Lead Time (days)]])</f>
        <v>4.2617094965945999</v>
      </c>
      <c r="W969" s="37">
        <f t="shared" si="99"/>
        <v>0.8</v>
      </c>
      <c r="X969" s="37">
        <f>Table1[[#This Row],[Demand during Lead Time]]+NORMSINV(W969)*V969</f>
        <v>15.185649313242392</v>
      </c>
      <c r="Y969" s="43">
        <f t="shared" si="100"/>
        <v>88.343234679565057</v>
      </c>
      <c r="Z969" s="27">
        <v>-0.4</v>
      </c>
      <c r="AA969" s="22">
        <v>1</v>
      </c>
      <c r="AB969" s="22">
        <v>0.9</v>
      </c>
      <c r="AC969" s="22">
        <v>6</v>
      </c>
    </row>
    <row r="970" spans="1:29" x14ac:dyDescent="0.2">
      <c r="A970" s="25">
        <v>36230.004491260981</v>
      </c>
      <c r="B970" s="26">
        <v>5.0469099999999996</v>
      </c>
      <c r="C970" s="26">
        <v>441.33706465382363</v>
      </c>
      <c r="D970" s="26">
        <f>C970/Table1[[#This Row],[Std. Price ($)]]</f>
        <v>87.446985314543682</v>
      </c>
      <c r="E970" s="22">
        <v>130</v>
      </c>
      <c r="F970" s="22">
        <f t="shared" si="101"/>
        <v>156</v>
      </c>
      <c r="G970" s="22">
        <f t="shared" si="97"/>
        <v>156</v>
      </c>
      <c r="H970" s="22">
        <f t="shared" si="97"/>
        <v>156</v>
      </c>
      <c r="I970" s="22">
        <f t="shared" si="97"/>
        <v>156</v>
      </c>
      <c r="J970" s="22">
        <f t="shared" si="97"/>
        <v>156</v>
      </c>
      <c r="K970" s="22">
        <f t="shared" si="97"/>
        <v>156</v>
      </c>
      <c r="L970" s="22">
        <f t="shared" si="97"/>
        <v>156</v>
      </c>
      <c r="M970" s="22">
        <f t="shared" si="97"/>
        <v>156</v>
      </c>
      <c r="N970" s="22">
        <f t="shared" si="97"/>
        <v>156</v>
      </c>
      <c r="O970" s="22">
        <f t="shared" si="97"/>
        <v>156</v>
      </c>
      <c r="P970" s="22">
        <f t="shared" si="97"/>
        <v>156</v>
      </c>
      <c r="Q970" s="22">
        <f t="shared" si="97"/>
        <v>156</v>
      </c>
      <c r="R970" s="42">
        <f>SUM(Table1[[#This Row],[Oct]:[September]])</f>
        <v>1872</v>
      </c>
      <c r="S970" s="38">
        <f t="shared" si="98"/>
        <v>1784.5530146854562</v>
      </c>
      <c r="T970" s="37">
        <f>Table1[[#This Row],[Annual Demand]]/365</f>
        <v>5.1287671232876715</v>
      </c>
      <c r="U970" s="37">
        <f>Table1[[#This Row],[Daily Demand]]*Table1[[#This Row],[Lead Time (days)]]</f>
        <v>82.060273972602744</v>
      </c>
      <c r="V970" s="37">
        <f>T970*AB970*SQRT(Table1[[#This Row],[Lead Time (days)]])</f>
        <v>17.232657534246577</v>
      </c>
      <c r="W970" s="37">
        <f t="shared" si="99"/>
        <v>0.8</v>
      </c>
      <c r="X970" s="37">
        <f>Table1[[#This Row],[Demand during Lead Time]]+NORMSINV(W970)*V970</f>
        <v>96.563644464314933</v>
      </c>
      <c r="Y970" s="43">
        <f t="shared" si="100"/>
        <v>487.34802288339563</v>
      </c>
      <c r="Z970" s="27">
        <v>0.2</v>
      </c>
      <c r="AA970" s="22">
        <v>0.71</v>
      </c>
      <c r="AB970" s="22">
        <v>0.84</v>
      </c>
      <c r="AC970" s="22">
        <v>16</v>
      </c>
    </row>
    <row r="971" spans="1:29" x14ac:dyDescent="0.2">
      <c r="A971" s="25">
        <v>70545.460368806773</v>
      </c>
      <c r="B971" s="26">
        <v>15.14073</v>
      </c>
      <c r="C971" s="26">
        <v>1298.4241060574461</v>
      </c>
      <c r="D971" s="26">
        <f>C971/Table1[[#This Row],[Std. Price ($)]]</f>
        <v>85.757034572140583</v>
      </c>
      <c r="E971" s="22">
        <v>130</v>
      </c>
      <c r="F971" s="22">
        <f t="shared" si="101"/>
        <v>286</v>
      </c>
      <c r="G971" s="22">
        <f t="shared" si="97"/>
        <v>286</v>
      </c>
      <c r="H971" s="22">
        <f t="shared" si="97"/>
        <v>286</v>
      </c>
      <c r="I971" s="22">
        <f t="shared" si="97"/>
        <v>286</v>
      </c>
      <c r="J971" s="22">
        <f t="shared" si="97"/>
        <v>286</v>
      </c>
      <c r="K971" s="22">
        <f t="shared" si="97"/>
        <v>286</v>
      </c>
      <c r="L971" s="22">
        <f t="shared" si="97"/>
        <v>286</v>
      </c>
      <c r="M971" s="22">
        <f t="shared" si="97"/>
        <v>286</v>
      </c>
      <c r="N971" s="22">
        <f t="shared" si="97"/>
        <v>286</v>
      </c>
      <c r="O971" s="22">
        <f t="shared" si="97"/>
        <v>286</v>
      </c>
      <c r="P971" s="22">
        <f t="shared" si="97"/>
        <v>286</v>
      </c>
      <c r="Q971" s="22">
        <f t="shared" si="97"/>
        <v>286</v>
      </c>
      <c r="R971" s="42">
        <f>SUM(Table1[[#This Row],[Oct]:[September]])</f>
        <v>3432</v>
      </c>
      <c r="S971" s="38">
        <f t="shared" si="98"/>
        <v>3346.2429654278594</v>
      </c>
      <c r="T971" s="37">
        <f>Table1[[#This Row],[Annual Demand]]/365</f>
        <v>9.4027397260273968</v>
      </c>
      <c r="U971" s="37">
        <f>Table1[[#This Row],[Daily Demand]]*Table1[[#This Row],[Lead Time (days)]]</f>
        <v>150.44383561643835</v>
      </c>
      <c r="V971" s="37">
        <f>T971*AB971*SQRT(Table1[[#This Row],[Lead Time (days)]])</f>
        <v>31.593205479452052</v>
      </c>
      <c r="W971" s="37">
        <f t="shared" si="99"/>
        <v>0.8</v>
      </c>
      <c r="X971" s="37">
        <f>Table1[[#This Row],[Demand during Lead Time]]+NORMSINV(W971)*V971</f>
        <v>177.03334818457736</v>
      </c>
      <c r="Y971" s="43">
        <f t="shared" si="100"/>
        <v>2680.414125858676</v>
      </c>
      <c r="Z971" s="27">
        <v>1.2</v>
      </c>
      <c r="AA971" s="22">
        <v>0.96</v>
      </c>
      <c r="AB971" s="22">
        <v>0.84</v>
      </c>
      <c r="AC971" s="22">
        <v>16</v>
      </c>
    </row>
    <row r="972" spans="1:29" x14ac:dyDescent="0.2">
      <c r="A972" s="25">
        <v>90062.383285634889</v>
      </c>
      <c r="B972" s="26">
        <v>8.377320629999998</v>
      </c>
      <c r="C972" s="26">
        <v>3900</v>
      </c>
      <c r="D972" s="26">
        <f>C972/Table1[[#This Row],[Std. Price ($)]]</f>
        <v>465.54264451019355</v>
      </c>
      <c r="E972" s="22">
        <v>34</v>
      </c>
      <c r="F972" s="22">
        <f t="shared" si="101"/>
        <v>10.200000000000003</v>
      </c>
      <c r="G972" s="22">
        <f t="shared" si="97"/>
        <v>10.200000000000003</v>
      </c>
      <c r="H972" s="22">
        <f t="shared" si="97"/>
        <v>10.200000000000003</v>
      </c>
      <c r="I972" s="22">
        <f t="shared" si="97"/>
        <v>10.200000000000003</v>
      </c>
      <c r="J972" s="22">
        <f t="shared" si="97"/>
        <v>10.200000000000003</v>
      </c>
      <c r="K972" s="22">
        <f t="shared" si="97"/>
        <v>10.200000000000003</v>
      </c>
      <c r="L972" s="22">
        <f t="shared" si="97"/>
        <v>10.200000000000003</v>
      </c>
      <c r="M972" s="22">
        <f t="shared" si="97"/>
        <v>10.200000000000003</v>
      </c>
      <c r="N972" s="22">
        <f t="shared" si="97"/>
        <v>10.200000000000003</v>
      </c>
      <c r="O972" s="22">
        <f t="shared" si="97"/>
        <v>10.200000000000003</v>
      </c>
      <c r="P972" s="22">
        <f t="shared" si="97"/>
        <v>10.200000000000003</v>
      </c>
      <c r="Q972" s="22">
        <f t="shared" si="97"/>
        <v>10.200000000000003</v>
      </c>
      <c r="R972" s="42">
        <f>SUM(Table1[[#This Row],[Oct]:[September]])</f>
        <v>122.40000000000003</v>
      </c>
      <c r="S972" s="38">
        <f t="shared" si="98"/>
        <v>-343.14264451019352</v>
      </c>
      <c r="T972" s="37">
        <f>Table1[[#This Row],[Annual Demand]]/365</f>
        <v>0.33534246575342475</v>
      </c>
      <c r="U972" s="37">
        <f>Table1[[#This Row],[Daily Demand]]*Table1[[#This Row],[Lead Time (days)]]</f>
        <v>30.180821917808228</v>
      </c>
      <c r="V972" s="37">
        <f>T972*AB972*SQRT(Table1[[#This Row],[Lead Time (days)]])</f>
        <v>11.007429355002325</v>
      </c>
      <c r="W972" s="37">
        <f t="shared" si="99"/>
        <v>0.95</v>
      </c>
      <c r="X972" s="37">
        <f>Table1[[#This Row],[Demand during Lead Time]]+NORMSINV(W972)*V972</f>
        <v>48.286432015795896</v>
      </c>
      <c r="Y972" s="43">
        <f t="shared" si="100"/>
        <v>0</v>
      </c>
      <c r="Z972" s="27">
        <v>-0.7</v>
      </c>
      <c r="AA972" s="22">
        <v>1</v>
      </c>
      <c r="AB972" s="22">
        <v>3.46</v>
      </c>
      <c r="AC972" s="22">
        <v>90</v>
      </c>
    </row>
    <row r="973" spans="1:29" x14ac:dyDescent="0.2">
      <c r="A973" s="25">
        <v>91032.29837283153</v>
      </c>
      <c r="B973" s="26">
        <v>13.459</v>
      </c>
      <c r="C973" s="26">
        <v>1394.8791646301256</v>
      </c>
      <c r="D973" s="26">
        <f>C973/Table1[[#This Row],[Std. Price ($)]]</f>
        <v>103.63913846720601</v>
      </c>
      <c r="E973" s="22">
        <v>170</v>
      </c>
      <c r="F973" s="22">
        <f t="shared" si="101"/>
        <v>153</v>
      </c>
      <c r="G973" s="22">
        <f t="shared" si="97"/>
        <v>153</v>
      </c>
      <c r="H973" s="22">
        <f t="shared" si="97"/>
        <v>153</v>
      </c>
      <c r="I973" s="22">
        <f t="shared" si="97"/>
        <v>153</v>
      </c>
      <c r="J973" s="22">
        <f t="shared" si="97"/>
        <v>153</v>
      </c>
      <c r="K973" s="22">
        <f t="shared" si="97"/>
        <v>153</v>
      </c>
      <c r="L973" s="22">
        <f t="shared" si="97"/>
        <v>153</v>
      </c>
      <c r="M973" s="22">
        <f t="shared" si="97"/>
        <v>153</v>
      </c>
      <c r="N973" s="22">
        <f t="shared" si="97"/>
        <v>153</v>
      </c>
      <c r="O973" s="22">
        <f t="shared" si="97"/>
        <v>153</v>
      </c>
      <c r="P973" s="22">
        <f t="shared" si="97"/>
        <v>153</v>
      </c>
      <c r="Q973" s="22">
        <f t="shared" si="97"/>
        <v>153</v>
      </c>
      <c r="R973" s="42">
        <f>SUM(Table1[[#This Row],[Oct]:[September]])</f>
        <v>1836</v>
      </c>
      <c r="S973" s="38">
        <f t="shared" si="98"/>
        <v>1732.3608615327939</v>
      </c>
      <c r="T973" s="37">
        <f>Table1[[#This Row],[Annual Demand]]/365</f>
        <v>5.0301369863013701</v>
      </c>
      <c r="U973" s="37">
        <f>Table1[[#This Row],[Daily Demand]]*Table1[[#This Row],[Lead Time (days)]]</f>
        <v>80.482191780821921</v>
      </c>
      <c r="V973" s="37">
        <f>T973*AB973*SQRT(Table1[[#This Row],[Lead Time (days)]])</f>
        <v>15.291616438356165</v>
      </c>
      <c r="W973" s="37">
        <f t="shared" si="99"/>
        <v>0.8</v>
      </c>
      <c r="X973" s="37">
        <f>Table1[[#This Row],[Demand during Lead Time]]+NORMSINV(W973)*V973</f>
        <v>93.351940870995094</v>
      </c>
      <c r="Y973" s="43">
        <f t="shared" si="100"/>
        <v>1256.423772182723</v>
      </c>
      <c r="Z973" s="27">
        <v>-0.1</v>
      </c>
      <c r="AA973" s="22">
        <v>0.93</v>
      </c>
      <c r="AB973" s="22">
        <v>0.76</v>
      </c>
      <c r="AC973" s="22">
        <v>16</v>
      </c>
    </row>
    <row r="974" spans="1:29" x14ac:dyDescent="0.2">
      <c r="A974" s="25">
        <v>38944.518831152222</v>
      </c>
      <c r="B974" s="26">
        <v>15.020759999999999</v>
      </c>
      <c r="C974" s="26">
        <v>380.009355043771</v>
      </c>
      <c r="D974" s="26">
        <f>C974/Table1[[#This Row],[Std. Price ($)]]</f>
        <v>25.298943265438702</v>
      </c>
      <c r="E974" s="22">
        <v>170</v>
      </c>
      <c r="F974" s="22">
        <f t="shared" si="101"/>
        <v>374</v>
      </c>
      <c r="G974" s="22">
        <f t="shared" si="97"/>
        <v>374</v>
      </c>
      <c r="H974" s="22">
        <f t="shared" si="97"/>
        <v>374</v>
      </c>
      <c r="I974" s="22">
        <f t="shared" si="97"/>
        <v>374</v>
      </c>
      <c r="J974" s="22">
        <f t="shared" si="97"/>
        <v>374</v>
      </c>
      <c r="K974" s="22">
        <f t="shared" si="97"/>
        <v>374</v>
      </c>
      <c r="L974" s="22">
        <f t="shared" si="97"/>
        <v>374</v>
      </c>
      <c r="M974" s="22">
        <f t="shared" si="97"/>
        <v>374</v>
      </c>
      <c r="N974" s="22">
        <f t="shared" si="97"/>
        <v>374</v>
      </c>
      <c r="O974" s="22">
        <f t="shared" si="97"/>
        <v>374</v>
      </c>
      <c r="P974" s="22">
        <f t="shared" si="97"/>
        <v>374</v>
      </c>
      <c r="Q974" s="22">
        <f t="shared" si="97"/>
        <v>374</v>
      </c>
      <c r="R974" s="42">
        <f>SUM(Table1[[#This Row],[Oct]:[September]])</f>
        <v>4488</v>
      </c>
      <c r="S974" s="38">
        <f t="shared" si="98"/>
        <v>4462.7010567345615</v>
      </c>
      <c r="T974" s="37">
        <f>Table1[[#This Row],[Annual Demand]]/365</f>
        <v>12.295890410958904</v>
      </c>
      <c r="U974" s="37">
        <f>Table1[[#This Row],[Daily Demand]]*Table1[[#This Row],[Lead Time (days)]]</f>
        <v>73.775342465753425</v>
      </c>
      <c r="V974" s="37">
        <f>T974*AB974*SQRT(Table1[[#This Row],[Lead Time (days)]])</f>
        <v>16.866448166416728</v>
      </c>
      <c r="W974" s="37">
        <f t="shared" si="99"/>
        <v>0.8</v>
      </c>
      <c r="X974" s="37">
        <f>Table1[[#This Row],[Demand during Lead Time]]+NORMSINV(W974)*V974</f>
        <v>87.9705033775667</v>
      </c>
      <c r="Y974" s="43">
        <f t="shared" si="100"/>
        <v>1321.3838183136188</v>
      </c>
      <c r="Z974" s="27">
        <v>1.2</v>
      </c>
      <c r="AA974" s="22">
        <v>0.86</v>
      </c>
      <c r="AB974" s="22">
        <v>0.56000000000000005</v>
      </c>
      <c r="AC974" s="22">
        <v>6</v>
      </c>
    </row>
    <row r="975" spans="1:29" x14ac:dyDescent="0.2">
      <c r="A975" s="25">
        <v>11233.80771266641</v>
      </c>
      <c r="B975" s="26">
        <v>220.62408824999997</v>
      </c>
      <c r="C975" s="26">
        <v>3903.8171229611094</v>
      </c>
      <c r="D975" s="26">
        <f>C975/Table1[[#This Row],[Std. Price ($)]]</f>
        <v>17.694428355155413</v>
      </c>
      <c r="E975" s="22">
        <v>10</v>
      </c>
      <c r="F975" s="22">
        <f t="shared" si="101"/>
        <v>4</v>
      </c>
      <c r="G975" s="22">
        <f t="shared" si="97"/>
        <v>4</v>
      </c>
      <c r="H975" s="22">
        <f t="shared" si="97"/>
        <v>4</v>
      </c>
      <c r="I975" s="22">
        <f t="shared" si="97"/>
        <v>4</v>
      </c>
      <c r="J975" s="22">
        <f t="shared" si="97"/>
        <v>4</v>
      </c>
      <c r="K975" s="22">
        <f t="shared" si="97"/>
        <v>4</v>
      </c>
      <c r="L975" s="22">
        <f t="shared" si="97"/>
        <v>4</v>
      </c>
      <c r="M975" s="22">
        <f t="shared" si="97"/>
        <v>4</v>
      </c>
      <c r="N975" s="22">
        <f t="shared" si="97"/>
        <v>4</v>
      </c>
      <c r="O975" s="22">
        <f t="shared" si="97"/>
        <v>4</v>
      </c>
      <c r="P975" s="22">
        <f t="shared" si="97"/>
        <v>4</v>
      </c>
      <c r="Q975" s="22">
        <f t="shared" si="97"/>
        <v>4</v>
      </c>
      <c r="R975" s="42">
        <f>SUM(Table1[[#This Row],[Oct]:[September]])</f>
        <v>48</v>
      </c>
      <c r="S975" s="38">
        <f t="shared" si="98"/>
        <v>30.305571644844587</v>
      </c>
      <c r="T975" s="37">
        <f>Table1[[#This Row],[Annual Demand]]/365</f>
        <v>0.13150684931506848</v>
      </c>
      <c r="U975" s="37">
        <f>Table1[[#This Row],[Daily Demand]]*Table1[[#This Row],[Lead Time (days)]]</f>
        <v>3.5506849315068489</v>
      </c>
      <c r="V975" s="37">
        <f>T975*AB975*SQRT(Table1[[#This Row],[Lead Time (days)]])</f>
        <v>1.1548270809040053</v>
      </c>
      <c r="W975" s="37">
        <f t="shared" si="99"/>
        <v>0.95</v>
      </c>
      <c r="X975" s="37">
        <f>Table1[[#This Row],[Demand during Lead Time]]+NORMSINV(W975)*V975</f>
        <v>5.4502064440335829</v>
      </c>
      <c r="Y975" s="43">
        <f t="shared" si="100"/>
        <v>1202.4468274891838</v>
      </c>
      <c r="Z975" s="27">
        <v>-0.6</v>
      </c>
      <c r="AA975" s="22">
        <v>0.77</v>
      </c>
      <c r="AB975" s="22">
        <v>1.69</v>
      </c>
      <c r="AC975" s="22">
        <v>27</v>
      </c>
    </row>
    <row r="976" spans="1:29" x14ac:dyDescent="0.2">
      <c r="A976" s="25">
        <v>42687.207780557335</v>
      </c>
      <c r="B976" s="26">
        <v>62.893526019999996</v>
      </c>
      <c r="C976" s="26">
        <v>1238.1329416165572</v>
      </c>
      <c r="D976" s="26">
        <f>C976/Table1[[#This Row],[Std. Price ($)]]</f>
        <v>19.686174714116582</v>
      </c>
      <c r="E976" s="22">
        <v>220</v>
      </c>
      <c r="F976" s="22">
        <f t="shared" si="101"/>
        <v>132</v>
      </c>
      <c r="G976" s="22">
        <f t="shared" si="97"/>
        <v>132</v>
      </c>
      <c r="H976" s="22">
        <f t="shared" si="97"/>
        <v>132</v>
      </c>
      <c r="I976" s="22">
        <f t="shared" si="97"/>
        <v>132</v>
      </c>
      <c r="J976" s="22">
        <f t="shared" si="97"/>
        <v>132</v>
      </c>
      <c r="K976" s="22">
        <f t="shared" si="97"/>
        <v>132</v>
      </c>
      <c r="L976" s="22">
        <f t="shared" si="97"/>
        <v>132</v>
      </c>
      <c r="M976" s="22">
        <f t="shared" si="97"/>
        <v>132</v>
      </c>
      <c r="N976" s="22">
        <f t="shared" si="97"/>
        <v>132</v>
      </c>
      <c r="O976" s="22">
        <f t="shared" si="97"/>
        <v>132</v>
      </c>
      <c r="P976" s="22">
        <f t="shared" si="97"/>
        <v>132</v>
      </c>
      <c r="Q976" s="22">
        <f t="shared" si="97"/>
        <v>132</v>
      </c>
      <c r="R976" s="42">
        <f>SUM(Table1[[#This Row],[Oct]:[September]])</f>
        <v>1584</v>
      </c>
      <c r="S976" s="38">
        <f t="shared" si="98"/>
        <v>1564.3138252858835</v>
      </c>
      <c r="T976" s="37">
        <f>Table1[[#This Row],[Annual Demand]]/365</f>
        <v>4.3397260273972602</v>
      </c>
      <c r="U976" s="37">
        <f>Table1[[#This Row],[Daily Demand]]*Table1[[#This Row],[Lead Time (days)]]</f>
        <v>13.019178082191781</v>
      </c>
      <c r="V976" s="37">
        <f>T976*AB976*SQRT(Table1[[#This Row],[Lead Time (days)]])</f>
        <v>4.8106406210439037</v>
      </c>
      <c r="W976" s="37">
        <f t="shared" si="99"/>
        <v>0.8</v>
      </c>
      <c r="X976" s="37">
        <f>Table1[[#This Row],[Demand during Lead Time]]+NORMSINV(W976)*V976</f>
        <v>17.067915375950722</v>
      </c>
      <c r="Y976" s="43">
        <f t="shared" si="100"/>
        <v>1073.4613798045148</v>
      </c>
      <c r="Z976" s="27">
        <v>-0.4</v>
      </c>
      <c r="AA976" s="22">
        <v>0.95</v>
      </c>
      <c r="AB976" s="22">
        <v>0.64</v>
      </c>
      <c r="AC976" s="22">
        <v>3</v>
      </c>
    </row>
    <row r="977" spans="1:29" x14ac:dyDescent="0.2">
      <c r="A977" s="25">
        <v>5477.9446211135173</v>
      </c>
      <c r="B977" s="26">
        <v>26.296850809999999</v>
      </c>
      <c r="C977" s="26">
        <v>351.28425043553131</v>
      </c>
      <c r="D977" s="26">
        <f>C977/Table1[[#This Row],[Std. Price ($)]]</f>
        <v>13.358415156766496</v>
      </c>
      <c r="E977" s="22">
        <v>42</v>
      </c>
      <c r="F977" s="22">
        <f t="shared" si="101"/>
        <v>92.4</v>
      </c>
      <c r="G977" s="22">
        <f t="shared" si="97"/>
        <v>92.4</v>
      </c>
      <c r="H977" s="22">
        <f t="shared" si="97"/>
        <v>92.4</v>
      </c>
      <c r="I977" s="22">
        <f t="shared" si="97"/>
        <v>92.4</v>
      </c>
      <c r="J977" s="22">
        <f t="shared" si="97"/>
        <v>92.4</v>
      </c>
      <c r="K977" s="22">
        <f t="shared" si="97"/>
        <v>92.4</v>
      </c>
      <c r="L977" s="22">
        <f t="shared" si="97"/>
        <v>92.4</v>
      </c>
      <c r="M977" s="22">
        <f t="shared" si="97"/>
        <v>92.4</v>
      </c>
      <c r="N977" s="22">
        <f t="shared" si="97"/>
        <v>92.4</v>
      </c>
      <c r="O977" s="22">
        <f t="shared" si="97"/>
        <v>92.4</v>
      </c>
      <c r="P977" s="22">
        <f t="shared" si="97"/>
        <v>92.4</v>
      </c>
      <c r="Q977" s="22">
        <f t="shared" si="97"/>
        <v>92.4</v>
      </c>
      <c r="R977" s="42">
        <f>SUM(Table1[[#This Row],[Oct]:[September]])</f>
        <v>1108.8</v>
      </c>
      <c r="S977" s="38">
        <f t="shared" si="98"/>
        <v>1095.4415848432334</v>
      </c>
      <c r="T977" s="37">
        <f>Table1[[#This Row],[Annual Demand]]/365</f>
        <v>3.037808219178082</v>
      </c>
      <c r="U977" s="37">
        <f>Table1[[#This Row],[Daily Demand]]*Table1[[#This Row],[Lead Time (days)]]</f>
        <v>15.18904109589041</v>
      </c>
      <c r="V977" s="37">
        <f>T977*AB977*SQRT(Table1[[#This Row],[Lead Time (days)]])</f>
        <v>11.004248002717432</v>
      </c>
      <c r="W977" s="37">
        <f t="shared" si="99"/>
        <v>0.95</v>
      </c>
      <c r="X977" s="37">
        <f>Table1[[#This Row],[Demand during Lead Time]]+NORMSINV(W977)*V977</f>
        <v>33.289418335033666</v>
      </c>
      <c r="Y977" s="43">
        <f t="shared" si="100"/>
        <v>875.40686750805889</v>
      </c>
      <c r="Z977" s="27">
        <v>1.2</v>
      </c>
      <c r="AA977" s="22">
        <v>0.98</v>
      </c>
      <c r="AB977" s="22">
        <v>1.62</v>
      </c>
      <c r="AC977" s="22">
        <v>5</v>
      </c>
    </row>
    <row r="978" spans="1:29" x14ac:dyDescent="0.2">
      <c r="A978" s="25">
        <v>54362.082734698379</v>
      </c>
      <c r="B978" s="26">
        <v>125.14608328999999</v>
      </c>
      <c r="C978" s="26">
        <v>30968.299341780661</v>
      </c>
      <c r="D978" s="26">
        <f>C978/Table1[[#This Row],[Std. Price ($)]]</f>
        <v>247.45719983915177</v>
      </c>
      <c r="E978" s="22">
        <v>220</v>
      </c>
      <c r="F978" s="22">
        <f t="shared" si="101"/>
        <v>198</v>
      </c>
      <c r="G978" s="22">
        <f t="shared" si="97"/>
        <v>198</v>
      </c>
      <c r="H978" s="22">
        <f t="shared" si="97"/>
        <v>198</v>
      </c>
      <c r="I978" s="22">
        <f t="shared" si="97"/>
        <v>198</v>
      </c>
      <c r="J978" s="22">
        <f t="shared" si="97"/>
        <v>198</v>
      </c>
      <c r="K978" s="22">
        <f t="shared" si="97"/>
        <v>198</v>
      </c>
      <c r="L978" s="22">
        <f t="shared" si="97"/>
        <v>198</v>
      </c>
      <c r="M978" s="22">
        <f t="shared" ref="G978:Q1001" si="102">$E978+$Z978*$E978</f>
        <v>198</v>
      </c>
      <c r="N978" s="22">
        <f t="shared" si="102"/>
        <v>198</v>
      </c>
      <c r="O978" s="22">
        <f t="shared" si="102"/>
        <v>198</v>
      </c>
      <c r="P978" s="22">
        <f t="shared" si="102"/>
        <v>198</v>
      </c>
      <c r="Q978" s="22">
        <f t="shared" si="102"/>
        <v>198</v>
      </c>
      <c r="R978" s="42">
        <f>SUM(Table1[[#This Row],[Oct]:[September]])</f>
        <v>2376</v>
      </c>
      <c r="S978" s="38">
        <f t="shared" si="98"/>
        <v>2128.5428001608484</v>
      </c>
      <c r="T978" s="37">
        <f>Table1[[#This Row],[Annual Demand]]/365</f>
        <v>6.5095890410958903</v>
      </c>
      <c r="U978" s="37">
        <f>Table1[[#This Row],[Daily Demand]]*Table1[[#This Row],[Lead Time (days)]]</f>
        <v>182.26849315068492</v>
      </c>
      <c r="V978" s="37">
        <f>T978*AB978*SQRT(Table1[[#This Row],[Lead Time (days)]])</f>
        <v>35.82332777913998</v>
      </c>
      <c r="W978" s="37">
        <f t="shared" si="99"/>
        <v>0.8</v>
      </c>
      <c r="X978" s="37">
        <f>Table1[[#This Row],[Demand during Lead Time]]+NORMSINV(W978)*V978</f>
        <v>212.41816646685157</v>
      </c>
      <c r="Y978" s="43">
        <f t="shared" si="100"/>
        <v>26583.30155296969</v>
      </c>
      <c r="Z978" s="27">
        <v>-0.1</v>
      </c>
      <c r="AA978" s="22">
        <v>1</v>
      </c>
      <c r="AB978" s="22">
        <v>1.04</v>
      </c>
      <c r="AC978" s="22">
        <v>28</v>
      </c>
    </row>
    <row r="979" spans="1:29" x14ac:dyDescent="0.2">
      <c r="A979" s="25">
        <v>29891.194711443248</v>
      </c>
      <c r="B979" s="26">
        <v>9.4867494400000005</v>
      </c>
      <c r="C979" s="26">
        <v>1223.4978025701323</v>
      </c>
      <c r="D979" s="26">
        <f>C979/Table1[[#This Row],[Std. Price ($)]]</f>
        <v>128.96912797247148</v>
      </c>
      <c r="E979" s="22">
        <v>114</v>
      </c>
      <c r="F979" s="22">
        <f t="shared" si="101"/>
        <v>250.79999999999998</v>
      </c>
      <c r="G979" s="22">
        <f t="shared" si="102"/>
        <v>250.79999999999998</v>
      </c>
      <c r="H979" s="22">
        <f t="shared" si="102"/>
        <v>250.79999999999998</v>
      </c>
      <c r="I979" s="22">
        <f t="shared" si="102"/>
        <v>250.79999999999998</v>
      </c>
      <c r="J979" s="22">
        <f t="shared" si="102"/>
        <v>250.79999999999998</v>
      </c>
      <c r="K979" s="22">
        <f t="shared" si="102"/>
        <v>250.79999999999998</v>
      </c>
      <c r="L979" s="22">
        <f t="shared" si="102"/>
        <v>250.79999999999998</v>
      </c>
      <c r="M979" s="22">
        <f t="shared" si="102"/>
        <v>250.79999999999998</v>
      </c>
      <c r="N979" s="22">
        <f t="shared" si="102"/>
        <v>250.79999999999998</v>
      </c>
      <c r="O979" s="22">
        <f t="shared" si="102"/>
        <v>250.79999999999998</v>
      </c>
      <c r="P979" s="22">
        <f t="shared" si="102"/>
        <v>250.79999999999998</v>
      </c>
      <c r="Q979" s="22">
        <f t="shared" si="102"/>
        <v>250.79999999999998</v>
      </c>
      <c r="R979" s="42">
        <f>SUM(Table1[[#This Row],[Oct]:[September]])</f>
        <v>3009.6000000000004</v>
      </c>
      <c r="S979" s="38">
        <f t="shared" si="98"/>
        <v>2880.6308720275288</v>
      </c>
      <c r="T979" s="37">
        <f>Table1[[#This Row],[Annual Demand]]/365</f>
        <v>8.2454794520547949</v>
      </c>
      <c r="U979" s="37">
        <f>Table1[[#This Row],[Daily Demand]]*Table1[[#This Row],[Lead Time (days)]]</f>
        <v>173.15506849315068</v>
      </c>
      <c r="V979" s="37">
        <f>T979*AB979*SQRT(Table1[[#This Row],[Lead Time (days)]])</f>
        <v>40.052665754058744</v>
      </c>
      <c r="W979" s="37">
        <f t="shared" si="99"/>
        <v>0.8</v>
      </c>
      <c r="X979" s="37">
        <f>Table1[[#This Row],[Demand during Lead Time]]+NORMSINV(W979)*V979</f>
        <v>206.86424245296524</v>
      </c>
      <c r="Y979" s="43">
        <f t="shared" si="100"/>
        <v>1962.4692362466924</v>
      </c>
      <c r="Z979" s="27">
        <v>1.2</v>
      </c>
      <c r="AA979" s="22">
        <v>0.8</v>
      </c>
      <c r="AB979" s="22">
        <v>1.06</v>
      </c>
      <c r="AC979" s="22">
        <v>21</v>
      </c>
    </row>
    <row r="980" spans="1:29" x14ac:dyDescent="0.2">
      <c r="A980" s="25">
        <v>49843.969563489634</v>
      </c>
      <c r="B980" s="26">
        <v>11.450469999999999</v>
      </c>
      <c r="C980" s="26">
        <v>7454.3820604375842</v>
      </c>
      <c r="D980" s="26">
        <f>C980/Table1[[#This Row],[Std. Price ($)]]</f>
        <v>651.01101181327795</v>
      </c>
      <c r="E980" s="22">
        <v>372</v>
      </c>
      <c r="F980" s="22">
        <f t="shared" si="101"/>
        <v>669.6</v>
      </c>
      <c r="G980" s="22">
        <f t="shared" si="102"/>
        <v>669.6</v>
      </c>
      <c r="H980" s="22">
        <f t="shared" si="102"/>
        <v>669.6</v>
      </c>
      <c r="I980" s="22">
        <f t="shared" si="102"/>
        <v>669.6</v>
      </c>
      <c r="J980" s="22">
        <f t="shared" si="102"/>
        <v>669.6</v>
      </c>
      <c r="K980" s="22">
        <f t="shared" si="102"/>
        <v>669.6</v>
      </c>
      <c r="L980" s="22">
        <f t="shared" si="102"/>
        <v>669.6</v>
      </c>
      <c r="M980" s="22">
        <f t="shared" si="102"/>
        <v>669.6</v>
      </c>
      <c r="N980" s="22">
        <f t="shared" si="102"/>
        <v>669.6</v>
      </c>
      <c r="O980" s="22">
        <f t="shared" si="102"/>
        <v>669.6</v>
      </c>
      <c r="P980" s="22">
        <f t="shared" si="102"/>
        <v>669.6</v>
      </c>
      <c r="Q980" s="22">
        <f t="shared" si="102"/>
        <v>669.6</v>
      </c>
      <c r="R980" s="42">
        <f>SUM(Table1[[#This Row],[Oct]:[September]])</f>
        <v>8035.2000000000016</v>
      </c>
      <c r="S980" s="38">
        <f t="shared" si="98"/>
        <v>7384.1889881867237</v>
      </c>
      <c r="T980" s="37">
        <f>Table1[[#This Row],[Annual Demand]]/365</f>
        <v>22.014246575342469</v>
      </c>
      <c r="U980" s="37">
        <f>Table1[[#This Row],[Daily Demand]]*Table1[[#This Row],[Lead Time (days)]]</f>
        <v>594.38465753424668</v>
      </c>
      <c r="V980" s="37">
        <f>T980*AB980*SQRT(Table1[[#This Row],[Lead Time (days)]])</f>
        <v>180.73522146891258</v>
      </c>
      <c r="W980" s="37">
        <f t="shared" si="99"/>
        <v>0.95</v>
      </c>
      <c r="X980" s="37">
        <f>Table1[[#This Row],[Demand during Lead Time]]+NORMSINV(W980)*V980</f>
        <v>891.66764208526502</v>
      </c>
      <c r="Y980" s="43">
        <f t="shared" si="100"/>
        <v>10210.013585668064</v>
      </c>
      <c r="Z980" s="27">
        <v>0.8</v>
      </c>
      <c r="AA980" s="22">
        <v>0.75</v>
      </c>
      <c r="AB980" s="22">
        <v>1.58</v>
      </c>
      <c r="AC980" s="22">
        <v>27</v>
      </c>
    </row>
    <row r="981" spans="1:29" x14ac:dyDescent="0.2">
      <c r="A981" s="25">
        <v>60104.76149723991</v>
      </c>
      <c r="B981" s="26">
        <v>15.870854089999998</v>
      </c>
      <c r="C981" s="26">
        <v>7937.8565578188727</v>
      </c>
      <c r="D981" s="26">
        <f>C981/Table1[[#This Row],[Std. Price ($)]]</f>
        <v>500.15308015593217</v>
      </c>
      <c r="E981" s="22">
        <v>170</v>
      </c>
      <c r="F981" s="22">
        <f t="shared" si="101"/>
        <v>153</v>
      </c>
      <c r="G981" s="22">
        <f t="shared" si="102"/>
        <v>153</v>
      </c>
      <c r="H981" s="22">
        <f t="shared" si="102"/>
        <v>153</v>
      </c>
      <c r="I981" s="22">
        <f t="shared" si="102"/>
        <v>153</v>
      </c>
      <c r="J981" s="22">
        <f t="shared" si="102"/>
        <v>153</v>
      </c>
      <c r="K981" s="22">
        <f t="shared" si="102"/>
        <v>153</v>
      </c>
      <c r="L981" s="22">
        <f t="shared" si="102"/>
        <v>153</v>
      </c>
      <c r="M981" s="22">
        <f t="shared" si="102"/>
        <v>153</v>
      </c>
      <c r="N981" s="22">
        <f t="shared" si="102"/>
        <v>153</v>
      </c>
      <c r="O981" s="22">
        <f t="shared" si="102"/>
        <v>153</v>
      </c>
      <c r="P981" s="22">
        <f t="shared" si="102"/>
        <v>153</v>
      </c>
      <c r="Q981" s="22">
        <f t="shared" si="102"/>
        <v>153</v>
      </c>
      <c r="R981" s="42">
        <f>SUM(Table1[[#This Row],[Oct]:[September]])</f>
        <v>1836</v>
      </c>
      <c r="S981" s="38">
        <f t="shared" si="98"/>
        <v>1335.8469198440678</v>
      </c>
      <c r="T981" s="37">
        <f>Table1[[#This Row],[Annual Demand]]/365</f>
        <v>5.0301369863013701</v>
      </c>
      <c r="U981" s="37">
        <f>Table1[[#This Row],[Daily Demand]]*Table1[[#This Row],[Lead Time (days)]]</f>
        <v>387.32054794520548</v>
      </c>
      <c r="V981" s="37">
        <f>T981*AB981*SQRT(Table1[[#This Row],[Lead Time (days)]])</f>
        <v>41.049523814203575</v>
      </c>
      <c r="W981" s="37">
        <f t="shared" si="99"/>
        <v>0.8</v>
      </c>
      <c r="X981" s="37">
        <f>Table1[[#This Row],[Demand during Lead Time]]+NORMSINV(W981)*V981</f>
        <v>421.86869881529623</v>
      </c>
      <c r="Y981" s="43">
        <f t="shared" si="100"/>
        <v>6695.4165640357214</v>
      </c>
      <c r="Z981" s="27">
        <v>-0.1</v>
      </c>
      <c r="AA981" s="22">
        <v>0.96</v>
      </c>
      <c r="AB981" s="22">
        <v>0.93</v>
      </c>
      <c r="AC981" s="22">
        <v>77</v>
      </c>
    </row>
    <row r="982" spans="1:29" x14ac:dyDescent="0.2">
      <c r="A982" s="25">
        <v>81043.205687688052</v>
      </c>
      <c r="B982" s="26">
        <v>133.58429966</v>
      </c>
      <c r="C982" s="26">
        <v>5451.4668933823823</v>
      </c>
      <c r="D982" s="26">
        <f>C982/Table1[[#This Row],[Std. Price ($)]]</f>
        <v>40.809188708983811</v>
      </c>
      <c r="E982" s="22">
        <v>186</v>
      </c>
      <c r="F982" s="22">
        <f t="shared" si="101"/>
        <v>148.80000000000001</v>
      </c>
      <c r="G982" s="22">
        <f t="shared" si="102"/>
        <v>148.80000000000001</v>
      </c>
      <c r="H982" s="22">
        <f t="shared" si="102"/>
        <v>148.80000000000001</v>
      </c>
      <c r="I982" s="22">
        <f t="shared" si="102"/>
        <v>148.80000000000001</v>
      </c>
      <c r="J982" s="22">
        <f t="shared" si="102"/>
        <v>148.80000000000001</v>
      </c>
      <c r="K982" s="22">
        <f t="shared" si="102"/>
        <v>148.80000000000001</v>
      </c>
      <c r="L982" s="22">
        <f t="shared" si="102"/>
        <v>148.80000000000001</v>
      </c>
      <c r="M982" s="22">
        <f t="shared" si="102"/>
        <v>148.80000000000001</v>
      </c>
      <c r="N982" s="22">
        <f t="shared" si="102"/>
        <v>148.80000000000001</v>
      </c>
      <c r="O982" s="22">
        <f t="shared" si="102"/>
        <v>148.80000000000001</v>
      </c>
      <c r="P982" s="22">
        <f t="shared" si="102"/>
        <v>148.80000000000001</v>
      </c>
      <c r="Q982" s="22">
        <f t="shared" si="102"/>
        <v>148.80000000000001</v>
      </c>
      <c r="R982" s="42">
        <f>SUM(Table1[[#This Row],[Oct]:[September]])</f>
        <v>1785.5999999999997</v>
      </c>
      <c r="S982" s="38">
        <f t="shared" si="98"/>
        <v>1744.7908112910159</v>
      </c>
      <c r="T982" s="37">
        <f>Table1[[#This Row],[Annual Demand]]/365</f>
        <v>4.892054794520547</v>
      </c>
      <c r="U982" s="37">
        <f>Table1[[#This Row],[Daily Demand]]*Table1[[#This Row],[Lead Time (days)]]</f>
        <v>78.272876712328753</v>
      </c>
      <c r="V982" s="37">
        <f>T982*AB982*SQRT(Table1[[#This Row],[Lead Time (days)]])</f>
        <v>6.8488767123287655</v>
      </c>
      <c r="W982" s="37">
        <f t="shared" si="99"/>
        <v>0.8</v>
      </c>
      <c r="X982" s="37">
        <f>Table1[[#This Row],[Demand during Lead Time]]+NORMSINV(W982)*V982</f>
        <v>84.037036779547691</v>
      </c>
      <c r="Y982" s="43">
        <f t="shared" si="100"/>
        <v>11226.028703697541</v>
      </c>
      <c r="Z982" s="27">
        <v>-0.2</v>
      </c>
      <c r="AA982" s="22">
        <v>1</v>
      </c>
      <c r="AB982" s="22">
        <v>0.35</v>
      </c>
      <c r="AC982" s="22">
        <v>16</v>
      </c>
    </row>
    <row r="983" spans="1:29" x14ac:dyDescent="0.2">
      <c r="A983" s="25">
        <v>86262.200539299563</v>
      </c>
      <c r="B983" s="26">
        <v>6.843682199999999</v>
      </c>
      <c r="C983" s="26">
        <v>108.27490377739566</v>
      </c>
      <c r="D983" s="26">
        <f>C983/Table1[[#This Row],[Std. Price ($)]]</f>
        <v>15.821147244007864</v>
      </c>
      <c r="E983" s="22">
        <v>58</v>
      </c>
      <c r="F983" s="22">
        <f t="shared" si="101"/>
        <v>145</v>
      </c>
      <c r="G983" s="22">
        <f t="shared" si="102"/>
        <v>145</v>
      </c>
      <c r="H983" s="22">
        <f t="shared" si="102"/>
        <v>145</v>
      </c>
      <c r="I983" s="22">
        <f t="shared" si="102"/>
        <v>145</v>
      </c>
      <c r="J983" s="22">
        <f t="shared" si="102"/>
        <v>145</v>
      </c>
      <c r="K983" s="22">
        <f t="shared" si="102"/>
        <v>145</v>
      </c>
      <c r="L983" s="22">
        <f t="shared" si="102"/>
        <v>145</v>
      </c>
      <c r="M983" s="22">
        <f t="shared" si="102"/>
        <v>145</v>
      </c>
      <c r="N983" s="22">
        <f t="shared" si="102"/>
        <v>145</v>
      </c>
      <c r="O983" s="22">
        <f t="shared" si="102"/>
        <v>145</v>
      </c>
      <c r="P983" s="22">
        <f t="shared" si="102"/>
        <v>145</v>
      </c>
      <c r="Q983" s="22">
        <f t="shared" si="102"/>
        <v>145</v>
      </c>
      <c r="R983" s="42">
        <f>SUM(Table1[[#This Row],[Oct]:[September]])</f>
        <v>1740</v>
      </c>
      <c r="S983" s="38">
        <f t="shared" si="98"/>
        <v>1724.1788527559922</v>
      </c>
      <c r="T983" s="37">
        <f>Table1[[#This Row],[Annual Demand]]/365</f>
        <v>4.7671232876712333</v>
      </c>
      <c r="U983" s="37">
        <f>Table1[[#This Row],[Daily Demand]]*Table1[[#This Row],[Lead Time (days)]]</f>
        <v>23.835616438356166</v>
      </c>
      <c r="V983" s="37">
        <f>T983*AB983*SQRT(Table1[[#This Row],[Lead Time (days)]])</f>
        <v>13.537706895011057</v>
      </c>
      <c r="W983" s="37">
        <f t="shared" si="99"/>
        <v>0.8</v>
      </c>
      <c r="X983" s="37">
        <f>Table1[[#This Row],[Demand during Lead Time]]+NORMSINV(W983)*V983</f>
        <v>35.229238015083922</v>
      </c>
      <c r="Y983" s="43">
        <f t="shared" si="100"/>
        <v>241.09770912339314</v>
      </c>
      <c r="Z983" s="27">
        <v>1.5</v>
      </c>
      <c r="AA983" s="22">
        <v>1</v>
      </c>
      <c r="AB983" s="22">
        <v>1.27</v>
      </c>
      <c r="AC983" s="22">
        <v>5</v>
      </c>
    </row>
    <row r="984" spans="1:29" x14ac:dyDescent="0.2">
      <c r="A984" s="25">
        <v>2893.48808816986</v>
      </c>
      <c r="B984" s="26">
        <v>25.233847809999997</v>
      </c>
      <c r="C984" s="26">
        <v>3682.5345103111563</v>
      </c>
      <c r="D984" s="26">
        <f>C984/Table1[[#This Row],[Std. Price ($)]]</f>
        <v>145.93630499950126</v>
      </c>
      <c r="E984" s="22">
        <v>204</v>
      </c>
      <c r="F984" s="22">
        <f t="shared" si="101"/>
        <v>122.39999999999999</v>
      </c>
      <c r="G984" s="22">
        <f t="shared" si="102"/>
        <v>122.39999999999999</v>
      </c>
      <c r="H984" s="22">
        <f t="shared" si="102"/>
        <v>122.39999999999999</v>
      </c>
      <c r="I984" s="22">
        <f t="shared" si="102"/>
        <v>122.39999999999999</v>
      </c>
      <c r="J984" s="22">
        <f t="shared" si="102"/>
        <v>122.39999999999999</v>
      </c>
      <c r="K984" s="22">
        <f t="shared" si="102"/>
        <v>122.39999999999999</v>
      </c>
      <c r="L984" s="22">
        <f t="shared" si="102"/>
        <v>122.39999999999999</v>
      </c>
      <c r="M984" s="22">
        <f t="shared" si="102"/>
        <v>122.39999999999999</v>
      </c>
      <c r="N984" s="22">
        <f t="shared" si="102"/>
        <v>122.39999999999999</v>
      </c>
      <c r="O984" s="22">
        <f t="shared" si="102"/>
        <v>122.39999999999999</v>
      </c>
      <c r="P984" s="22">
        <f t="shared" si="102"/>
        <v>122.39999999999999</v>
      </c>
      <c r="Q984" s="22">
        <f t="shared" si="102"/>
        <v>122.39999999999999</v>
      </c>
      <c r="R984" s="42">
        <f>SUM(Table1[[#This Row],[Oct]:[September]])</f>
        <v>1468.8000000000002</v>
      </c>
      <c r="S984" s="38">
        <f t="shared" si="98"/>
        <v>1322.8636950004989</v>
      </c>
      <c r="T984" s="37">
        <f>Table1[[#This Row],[Annual Demand]]/365</f>
        <v>4.0241095890410961</v>
      </c>
      <c r="U984" s="37">
        <f>Table1[[#This Row],[Daily Demand]]*Table1[[#This Row],[Lead Time (days)]]</f>
        <v>116.69917808219179</v>
      </c>
      <c r="V984" s="37">
        <f>T984*AB984*SQRT(Table1[[#This Row],[Lead Time (days)]])</f>
        <v>12.785591069984394</v>
      </c>
      <c r="W984" s="37">
        <f t="shared" si="99"/>
        <v>0.8</v>
      </c>
      <c r="X984" s="37">
        <f>Table1[[#This Row],[Demand during Lead Time]]+NORMSINV(W984)*V984</f>
        <v>127.45980301047091</v>
      </c>
      <c r="Y984" s="43">
        <f t="shared" si="100"/>
        <v>3216.3012710588023</v>
      </c>
      <c r="Z984" s="27">
        <v>-0.4</v>
      </c>
      <c r="AA984" s="22">
        <v>0.88</v>
      </c>
      <c r="AB984" s="22">
        <v>0.59</v>
      </c>
      <c r="AC984" s="22">
        <v>29</v>
      </c>
    </row>
    <row r="985" spans="1:29" x14ac:dyDescent="0.2">
      <c r="A985" s="25">
        <v>82832.343931019612</v>
      </c>
      <c r="B985" s="26">
        <v>9.2150526499999987</v>
      </c>
      <c r="C985" s="26">
        <v>1544.0003684651947</v>
      </c>
      <c r="D985" s="26">
        <f>C985/Table1[[#This Row],[Std. Price ($)]]</f>
        <v>167.55198555107495</v>
      </c>
      <c r="E985" s="22">
        <v>162</v>
      </c>
      <c r="F985" s="22">
        <f t="shared" si="101"/>
        <v>194.4</v>
      </c>
      <c r="G985" s="22">
        <f t="shared" si="102"/>
        <v>194.4</v>
      </c>
      <c r="H985" s="22">
        <f t="shared" si="102"/>
        <v>194.4</v>
      </c>
      <c r="I985" s="22">
        <f t="shared" si="102"/>
        <v>194.4</v>
      </c>
      <c r="J985" s="22">
        <f t="shared" si="102"/>
        <v>194.4</v>
      </c>
      <c r="K985" s="22">
        <f t="shared" si="102"/>
        <v>194.4</v>
      </c>
      <c r="L985" s="22">
        <f t="shared" si="102"/>
        <v>194.4</v>
      </c>
      <c r="M985" s="22">
        <f t="shared" si="102"/>
        <v>194.4</v>
      </c>
      <c r="N985" s="22">
        <f t="shared" si="102"/>
        <v>194.4</v>
      </c>
      <c r="O985" s="22">
        <f t="shared" si="102"/>
        <v>194.4</v>
      </c>
      <c r="P985" s="22">
        <f t="shared" si="102"/>
        <v>194.4</v>
      </c>
      <c r="Q985" s="22">
        <f t="shared" si="102"/>
        <v>194.4</v>
      </c>
      <c r="R985" s="42">
        <f>SUM(Table1[[#This Row],[Oct]:[September]])</f>
        <v>2332.8000000000006</v>
      </c>
      <c r="S985" s="38">
        <f t="shared" si="98"/>
        <v>2165.2480144489255</v>
      </c>
      <c r="T985" s="37">
        <f>Table1[[#This Row],[Annual Demand]]/365</f>
        <v>6.3912328767123308</v>
      </c>
      <c r="U985" s="37">
        <f>Table1[[#This Row],[Daily Demand]]*Table1[[#This Row],[Lead Time (days)]]</f>
        <v>198.12821917808225</v>
      </c>
      <c r="V985" s="37">
        <f>T985*AB985*SQRT(Table1[[#This Row],[Lead Time (days)]])</f>
        <v>33.805634713231186</v>
      </c>
      <c r="W985" s="37">
        <f t="shared" si="99"/>
        <v>0.8</v>
      </c>
      <c r="X985" s="37">
        <f>Table1[[#This Row],[Demand during Lead Time]]+NORMSINV(W985)*V985</f>
        <v>226.57975916714722</v>
      </c>
      <c r="Y985" s="43">
        <f t="shared" si="100"/>
        <v>2087.9444101495815</v>
      </c>
      <c r="Z985" s="27">
        <v>0.2</v>
      </c>
      <c r="AA985" s="22">
        <v>1</v>
      </c>
      <c r="AB985" s="22">
        <v>0.95</v>
      </c>
      <c r="AC985" s="22">
        <v>31</v>
      </c>
    </row>
    <row r="986" spans="1:29" x14ac:dyDescent="0.2">
      <c r="A986" s="25">
        <v>25584.028237359136</v>
      </c>
      <c r="B986" s="26">
        <v>10.618819899999998</v>
      </c>
      <c r="C986" s="26">
        <v>1753.9586284395284</v>
      </c>
      <c r="D986" s="26">
        <f>C986/Table1[[#This Row],[Std. Price ($)]]</f>
        <v>165.17453398371779</v>
      </c>
      <c r="E986" s="22">
        <v>162</v>
      </c>
      <c r="F986" s="22">
        <f t="shared" si="101"/>
        <v>97.2</v>
      </c>
      <c r="G986" s="22">
        <f t="shared" si="102"/>
        <v>97.2</v>
      </c>
      <c r="H986" s="22">
        <f t="shared" si="102"/>
        <v>97.2</v>
      </c>
      <c r="I986" s="22">
        <f t="shared" si="102"/>
        <v>97.2</v>
      </c>
      <c r="J986" s="22">
        <f t="shared" si="102"/>
        <v>97.2</v>
      </c>
      <c r="K986" s="22">
        <f t="shared" si="102"/>
        <v>97.2</v>
      </c>
      <c r="L986" s="22">
        <f t="shared" si="102"/>
        <v>97.2</v>
      </c>
      <c r="M986" s="22">
        <f t="shared" si="102"/>
        <v>97.2</v>
      </c>
      <c r="N986" s="22">
        <f t="shared" si="102"/>
        <v>97.2</v>
      </c>
      <c r="O986" s="22">
        <f t="shared" si="102"/>
        <v>97.2</v>
      </c>
      <c r="P986" s="22">
        <f t="shared" si="102"/>
        <v>97.2</v>
      </c>
      <c r="Q986" s="22">
        <f t="shared" si="102"/>
        <v>97.2</v>
      </c>
      <c r="R986" s="42">
        <f>SUM(Table1[[#This Row],[Oct]:[September]])</f>
        <v>1166.4000000000003</v>
      </c>
      <c r="S986" s="38">
        <f t="shared" si="98"/>
        <v>1001.2254660162826</v>
      </c>
      <c r="T986" s="37">
        <f>Table1[[#This Row],[Annual Demand]]/365</f>
        <v>3.1956164383561654</v>
      </c>
      <c r="U986" s="37">
        <f>Table1[[#This Row],[Daily Demand]]*Table1[[#This Row],[Lead Time (days)]]</f>
        <v>99.064109589041124</v>
      </c>
      <c r="V986" s="37">
        <f>T986*AB986*SQRT(Table1[[#This Row],[Lead Time (days)]])</f>
        <v>16.902817356615593</v>
      </c>
      <c r="W986" s="37">
        <f t="shared" si="99"/>
        <v>0.8</v>
      </c>
      <c r="X986" s="37">
        <f>Table1[[#This Row],[Demand during Lead Time]]+NORMSINV(W986)*V986</f>
        <v>113.28987958357361</v>
      </c>
      <c r="Y986" s="43">
        <f t="shared" si="100"/>
        <v>1203.0048277906549</v>
      </c>
      <c r="Z986" s="27">
        <v>-0.4</v>
      </c>
      <c r="AA986" s="22">
        <v>1</v>
      </c>
      <c r="AB986" s="22">
        <v>0.95</v>
      </c>
      <c r="AC986" s="22">
        <v>31</v>
      </c>
    </row>
    <row r="987" spans="1:29" x14ac:dyDescent="0.2">
      <c r="A987" s="25">
        <v>50930.933792181953</v>
      </c>
      <c r="B987" s="26">
        <v>7.6867573999999994</v>
      </c>
      <c r="C987" s="26">
        <v>556.65740043227697</v>
      </c>
      <c r="D987" s="26">
        <f>C987/Table1[[#This Row],[Std. Price ($)]]</f>
        <v>72.417714188856408</v>
      </c>
      <c r="E987" s="22">
        <v>316</v>
      </c>
      <c r="F987" s="22">
        <f t="shared" si="101"/>
        <v>189.6</v>
      </c>
      <c r="G987" s="22">
        <f t="shared" si="102"/>
        <v>189.6</v>
      </c>
      <c r="H987" s="22">
        <f t="shared" si="102"/>
        <v>189.6</v>
      </c>
      <c r="I987" s="22">
        <f t="shared" si="102"/>
        <v>189.6</v>
      </c>
      <c r="J987" s="22">
        <f t="shared" si="102"/>
        <v>189.6</v>
      </c>
      <c r="K987" s="22">
        <f t="shared" si="102"/>
        <v>189.6</v>
      </c>
      <c r="L987" s="22">
        <f t="shared" si="102"/>
        <v>189.6</v>
      </c>
      <c r="M987" s="22">
        <f t="shared" si="102"/>
        <v>189.6</v>
      </c>
      <c r="N987" s="22">
        <f t="shared" si="102"/>
        <v>189.6</v>
      </c>
      <c r="O987" s="22">
        <f t="shared" si="102"/>
        <v>189.6</v>
      </c>
      <c r="P987" s="22">
        <f t="shared" si="102"/>
        <v>189.6</v>
      </c>
      <c r="Q987" s="22">
        <f t="shared" si="102"/>
        <v>189.6</v>
      </c>
      <c r="R987" s="42">
        <f>SUM(Table1[[#This Row],[Oct]:[September]])</f>
        <v>2275.1999999999994</v>
      </c>
      <c r="S987" s="38">
        <f t="shared" si="98"/>
        <v>2202.7822858111431</v>
      </c>
      <c r="T987" s="37">
        <f>Table1[[#This Row],[Annual Demand]]/365</f>
        <v>6.2334246575342451</v>
      </c>
      <c r="U987" s="37">
        <f>Table1[[#This Row],[Daily Demand]]*Table1[[#This Row],[Lead Time (days)]]</f>
        <v>37.400547945205474</v>
      </c>
      <c r="V987" s="37">
        <f>T987*AB987*SQRT(Table1[[#This Row],[Lead Time (days)]])</f>
        <v>12.978403296885595</v>
      </c>
      <c r="W987" s="37">
        <f t="shared" si="99"/>
        <v>0.8</v>
      </c>
      <c r="X987" s="37">
        <f>Table1[[#This Row],[Demand during Lead Time]]+NORMSINV(W987)*V987</f>
        <v>48.323447737737112</v>
      </c>
      <c r="Y987" s="43">
        <f t="shared" si="100"/>
        <v>371.450619491564</v>
      </c>
      <c r="Z987" s="27">
        <v>-0.4</v>
      </c>
      <c r="AA987" s="22">
        <v>0.87</v>
      </c>
      <c r="AB987" s="22">
        <v>0.85</v>
      </c>
      <c r="AC987" s="22">
        <v>6</v>
      </c>
    </row>
    <row r="988" spans="1:29" x14ac:dyDescent="0.2">
      <c r="A988" s="25">
        <v>44835.250621947183</v>
      </c>
      <c r="B988" s="26">
        <v>106.21030357999999</v>
      </c>
      <c r="C988" s="26">
        <v>11968.331039233271</v>
      </c>
      <c r="D988" s="26">
        <f>C988/Table1[[#This Row],[Std. Price ($)]]</f>
        <v>112.68521636621116</v>
      </c>
      <c r="E988" s="22">
        <v>82</v>
      </c>
      <c r="F988" s="22">
        <f t="shared" si="101"/>
        <v>49.199999999999996</v>
      </c>
      <c r="G988" s="22">
        <f t="shared" si="102"/>
        <v>49.199999999999996</v>
      </c>
      <c r="H988" s="22">
        <f t="shared" si="102"/>
        <v>49.199999999999996</v>
      </c>
      <c r="I988" s="22">
        <f t="shared" si="102"/>
        <v>49.199999999999996</v>
      </c>
      <c r="J988" s="22">
        <f t="shared" si="102"/>
        <v>49.199999999999996</v>
      </c>
      <c r="K988" s="22">
        <f t="shared" si="102"/>
        <v>49.199999999999996</v>
      </c>
      <c r="L988" s="22">
        <f t="shared" si="102"/>
        <v>49.199999999999996</v>
      </c>
      <c r="M988" s="22">
        <f t="shared" si="102"/>
        <v>49.199999999999996</v>
      </c>
      <c r="N988" s="22">
        <f t="shared" si="102"/>
        <v>49.199999999999996</v>
      </c>
      <c r="O988" s="22">
        <f t="shared" si="102"/>
        <v>49.199999999999996</v>
      </c>
      <c r="P988" s="22">
        <f t="shared" si="102"/>
        <v>49.199999999999996</v>
      </c>
      <c r="Q988" s="22">
        <f t="shared" si="102"/>
        <v>49.199999999999996</v>
      </c>
      <c r="R988" s="42">
        <f>SUM(Table1[[#This Row],[Oct]:[September]])</f>
        <v>590.4</v>
      </c>
      <c r="S988" s="38">
        <f t="shared" si="98"/>
        <v>477.71478363378878</v>
      </c>
      <c r="T988" s="37">
        <f>Table1[[#This Row],[Annual Demand]]/365</f>
        <v>1.6175342465753424</v>
      </c>
      <c r="U988" s="37">
        <f>Table1[[#This Row],[Daily Demand]]*Table1[[#This Row],[Lead Time (days)]]</f>
        <v>53.378630136986303</v>
      </c>
      <c r="V988" s="37">
        <f>T988*AB988*SQRT(Table1[[#This Row],[Lead Time (days)]])</f>
        <v>9.8495484211151094</v>
      </c>
      <c r="W988" s="37">
        <f t="shared" si="99"/>
        <v>0.8</v>
      </c>
      <c r="X988" s="37">
        <f>Table1[[#This Row],[Demand during Lead Time]]+NORMSINV(W988)*V988</f>
        <v>61.668219229301357</v>
      </c>
      <c r="Y988" s="43">
        <f t="shared" si="100"/>
        <v>6549.8002855820896</v>
      </c>
      <c r="Z988" s="27">
        <v>-0.4</v>
      </c>
      <c r="AA988" s="22">
        <v>0.81</v>
      </c>
      <c r="AB988" s="22">
        <v>1.06</v>
      </c>
      <c r="AC988" s="22">
        <v>33</v>
      </c>
    </row>
    <row r="989" spans="1:29" x14ac:dyDescent="0.2">
      <c r="A989" s="25">
        <v>44205.044112530013</v>
      </c>
      <c r="B989" s="26">
        <v>7.7099000000000002</v>
      </c>
      <c r="C989" s="26">
        <v>571.14148563236824</v>
      </c>
      <c r="D989" s="26">
        <f>C989/Table1[[#This Row],[Std. Price ($)]]</f>
        <v>74.078974517486373</v>
      </c>
      <c r="E989" s="22">
        <v>178</v>
      </c>
      <c r="F989" s="22">
        <f t="shared" si="101"/>
        <v>391.6</v>
      </c>
      <c r="G989" s="22">
        <f t="shared" si="102"/>
        <v>391.6</v>
      </c>
      <c r="H989" s="22">
        <f t="shared" si="102"/>
        <v>391.6</v>
      </c>
      <c r="I989" s="22">
        <f t="shared" si="102"/>
        <v>391.6</v>
      </c>
      <c r="J989" s="22">
        <f t="shared" si="102"/>
        <v>391.6</v>
      </c>
      <c r="K989" s="22">
        <f t="shared" si="102"/>
        <v>391.6</v>
      </c>
      <c r="L989" s="22">
        <f t="shared" si="102"/>
        <v>391.6</v>
      </c>
      <c r="M989" s="22">
        <f t="shared" si="102"/>
        <v>391.6</v>
      </c>
      <c r="N989" s="22">
        <f t="shared" si="102"/>
        <v>391.6</v>
      </c>
      <c r="O989" s="22">
        <f t="shared" si="102"/>
        <v>391.6</v>
      </c>
      <c r="P989" s="22">
        <f t="shared" si="102"/>
        <v>391.6</v>
      </c>
      <c r="Q989" s="22">
        <f t="shared" si="102"/>
        <v>391.6</v>
      </c>
      <c r="R989" s="42">
        <f>SUM(Table1[[#This Row],[Oct]:[September]])</f>
        <v>4699.2</v>
      </c>
      <c r="S989" s="38">
        <f t="shared" si="98"/>
        <v>4625.1210254825137</v>
      </c>
      <c r="T989" s="37">
        <f>Table1[[#This Row],[Annual Demand]]/365</f>
        <v>12.874520547945204</v>
      </c>
      <c r="U989" s="37">
        <f>Table1[[#This Row],[Daily Demand]]*Table1[[#This Row],[Lead Time (days)]]</f>
        <v>205.99232876712327</v>
      </c>
      <c r="V989" s="37">
        <f>T989*AB989*SQRT(Table1[[#This Row],[Lead Time (days)]])</f>
        <v>27.808964383561644</v>
      </c>
      <c r="W989" s="37">
        <f t="shared" si="99"/>
        <v>0.8</v>
      </c>
      <c r="X989" s="37">
        <f>Table1[[#This Row],[Demand during Lead Time]]+NORMSINV(W989)*V989</f>
        <v>229.39694367600168</v>
      </c>
      <c r="Y989" s="43">
        <f t="shared" si="100"/>
        <v>1768.6274960476055</v>
      </c>
      <c r="Z989" s="27">
        <v>1.2</v>
      </c>
      <c r="AA989" s="22">
        <v>0.95</v>
      </c>
      <c r="AB989" s="22">
        <v>0.54</v>
      </c>
      <c r="AC989" s="22">
        <v>16</v>
      </c>
    </row>
    <row r="990" spans="1:29" x14ac:dyDescent="0.2">
      <c r="A990" s="25">
        <v>93505.32572037616</v>
      </c>
      <c r="B990" s="26">
        <v>18.484839999999998</v>
      </c>
      <c r="C990" s="26">
        <v>1117.3027186463999</v>
      </c>
      <c r="D990" s="26">
        <f>C990/Table1[[#This Row],[Std. Price ($)]]</f>
        <v>60.444273179881456</v>
      </c>
      <c r="E990" s="22">
        <v>90</v>
      </c>
      <c r="F990" s="22">
        <f t="shared" si="101"/>
        <v>135</v>
      </c>
      <c r="G990" s="22">
        <f t="shared" si="102"/>
        <v>135</v>
      </c>
      <c r="H990" s="22">
        <f t="shared" si="102"/>
        <v>135</v>
      </c>
      <c r="I990" s="22">
        <f t="shared" si="102"/>
        <v>135</v>
      </c>
      <c r="J990" s="22">
        <f t="shared" si="102"/>
        <v>135</v>
      </c>
      <c r="K990" s="22">
        <f t="shared" si="102"/>
        <v>135</v>
      </c>
      <c r="L990" s="22">
        <f t="shared" si="102"/>
        <v>135</v>
      </c>
      <c r="M990" s="22">
        <f t="shared" si="102"/>
        <v>135</v>
      </c>
      <c r="N990" s="22">
        <f t="shared" si="102"/>
        <v>135</v>
      </c>
      <c r="O990" s="22">
        <f t="shared" si="102"/>
        <v>135</v>
      </c>
      <c r="P990" s="22">
        <f t="shared" si="102"/>
        <v>135</v>
      </c>
      <c r="Q990" s="22">
        <f t="shared" si="102"/>
        <v>135</v>
      </c>
      <c r="R990" s="42">
        <f>SUM(Table1[[#This Row],[Oct]:[September]])</f>
        <v>1620</v>
      </c>
      <c r="S990" s="38">
        <f t="shared" si="98"/>
        <v>1559.5557268201185</v>
      </c>
      <c r="T990" s="37">
        <f>Table1[[#This Row],[Annual Demand]]/365</f>
        <v>4.4383561643835616</v>
      </c>
      <c r="U990" s="37">
        <f>Table1[[#This Row],[Daily Demand]]*Table1[[#This Row],[Lead Time (days)]]</f>
        <v>71.013698630136986</v>
      </c>
      <c r="V990" s="37">
        <f>T990*AB990*SQRT(Table1[[#This Row],[Lead Time (days)]])</f>
        <v>15.445479452054794</v>
      </c>
      <c r="W990" s="37">
        <f t="shared" si="99"/>
        <v>0.8</v>
      </c>
      <c r="X990" s="37">
        <f>Table1[[#This Row],[Demand during Lead Time]]+NORMSINV(W990)*V990</f>
        <v>84.012942099700453</v>
      </c>
      <c r="Y990" s="43">
        <f t="shared" si="100"/>
        <v>1552.9657926422267</v>
      </c>
      <c r="Z990" s="27">
        <v>0.5</v>
      </c>
      <c r="AA990" s="22">
        <v>1</v>
      </c>
      <c r="AB990" s="22">
        <v>0.87</v>
      </c>
      <c r="AC990" s="22">
        <v>16</v>
      </c>
    </row>
    <row r="991" spans="1:29" x14ac:dyDescent="0.2">
      <c r="A991" s="25">
        <v>50685.293263513588</v>
      </c>
      <c r="B991" s="26">
        <v>14.04213289</v>
      </c>
      <c r="C991" s="26">
        <v>224.0770364223288</v>
      </c>
      <c r="D991" s="26">
        <f>C991/Table1[[#This Row],[Std. Price ($)]]</f>
        <v>15.957478694842974</v>
      </c>
      <c r="E991" s="22">
        <v>196</v>
      </c>
      <c r="F991" s="22">
        <f t="shared" si="101"/>
        <v>235.2</v>
      </c>
      <c r="G991" s="22">
        <f t="shared" si="102"/>
        <v>235.2</v>
      </c>
      <c r="H991" s="22">
        <f t="shared" si="102"/>
        <v>235.2</v>
      </c>
      <c r="I991" s="22">
        <f t="shared" si="102"/>
        <v>235.2</v>
      </c>
      <c r="J991" s="22">
        <f t="shared" si="102"/>
        <v>235.2</v>
      </c>
      <c r="K991" s="22">
        <f t="shared" si="102"/>
        <v>235.2</v>
      </c>
      <c r="L991" s="22">
        <f t="shared" si="102"/>
        <v>235.2</v>
      </c>
      <c r="M991" s="22">
        <f t="shared" si="102"/>
        <v>235.2</v>
      </c>
      <c r="N991" s="22">
        <f t="shared" si="102"/>
        <v>235.2</v>
      </c>
      <c r="O991" s="22">
        <f t="shared" si="102"/>
        <v>235.2</v>
      </c>
      <c r="P991" s="22">
        <f t="shared" si="102"/>
        <v>235.2</v>
      </c>
      <c r="Q991" s="22">
        <f t="shared" si="102"/>
        <v>235.2</v>
      </c>
      <c r="R991" s="42">
        <f>SUM(Table1[[#This Row],[Oct]:[September]])</f>
        <v>2822.3999999999996</v>
      </c>
      <c r="S991" s="38">
        <f t="shared" si="98"/>
        <v>2806.4425213051568</v>
      </c>
      <c r="T991" s="37">
        <f>Table1[[#This Row],[Annual Demand]]/365</f>
        <v>7.7326027397260262</v>
      </c>
      <c r="U991" s="37">
        <f>Table1[[#This Row],[Daily Demand]]*Table1[[#This Row],[Lead Time (days)]]</f>
        <v>38.663013698630131</v>
      </c>
      <c r="V991" s="37">
        <f>T991*AB991*SQRT(Table1[[#This Row],[Lead Time (days)]])</f>
        <v>6.0517188791599779</v>
      </c>
      <c r="W991" s="37">
        <f t="shared" si="99"/>
        <v>0.8</v>
      </c>
      <c r="X991" s="37">
        <f>Table1[[#This Row],[Demand during Lead Time]]+NORMSINV(W991)*V991</f>
        <v>43.756268806945251</v>
      </c>
      <c r="Y991" s="43">
        <f t="shared" si="100"/>
        <v>614.43134135768696</v>
      </c>
      <c r="Z991" s="27">
        <v>0.2</v>
      </c>
      <c r="AA991" s="22">
        <v>1</v>
      </c>
      <c r="AB991" s="22">
        <v>0.35</v>
      </c>
      <c r="AC991" s="22">
        <v>5</v>
      </c>
    </row>
    <row r="992" spans="1:29" x14ac:dyDescent="0.2">
      <c r="A992" s="25">
        <v>29811.365817647427</v>
      </c>
      <c r="B992" s="26">
        <v>42.031054769999997</v>
      </c>
      <c r="C992" s="26">
        <v>4792.9747069994919</v>
      </c>
      <c r="D992" s="26">
        <f>C992/Table1[[#This Row],[Std. Price ($)]]</f>
        <v>114.03412865147786</v>
      </c>
      <c r="E992" s="22">
        <v>324</v>
      </c>
      <c r="F992" s="22">
        <f t="shared" si="101"/>
        <v>486</v>
      </c>
      <c r="G992" s="22">
        <f t="shared" si="102"/>
        <v>486</v>
      </c>
      <c r="H992" s="22">
        <f t="shared" si="102"/>
        <v>486</v>
      </c>
      <c r="I992" s="22">
        <f t="shared" si="102"/>
        <v>486</v>
      </c>
      <c r="J992" s="22">
        <f t="shared" si="102"/>
        <v>486</v>
      </c>
      <c r="K992" s="22">
        <f t="shared" si="102"/>
        <v>486</v>
      </c>
      <c r="L992" s="22">
        <f t="shared" si="102"/>
        <v>486</v>
      </c>
      <c r="M992" s="22">
        <f t="shared" si="102"/>
        <v>486</v>
      </c>
      <c r="N992" s="22">
        <f t="shared" si="102"/>
        <v>486</v>
      </c>
      <c r="O992" s="22">
        <f t="shared" si="102"/>
        <v>486</v>
      </c>
      <c r="P992" s="22">
        <f t="shared" si="102"/>
        <v>486</v>
      </c>
      <c r="Q992" s="22">
        <f t="shared" si="102"/>
        <v>486</v>
      </c>
      <c r="R992" s="42">
        <f>SUM(Table1[[#This Row],[Oct]:[September]])</f>
        <v>5832</v>
      </c>
      <c r="S992" s="38">
        <f t="shared" si="98"/>
        <v>5717.9658713485223</v>
      </c>
      <c r="T992" s="37">
        <f>Table1[[#This Row],[Annual Demand]]/365</f>
        <v>15.978082191780821</v>
      </c>
      <c r="U992" s="37">
        <f>Table1[[#This Row],[Daily Demand]]*Table1[[#This Row],[Lead Time (days)]]</f>
        <v>175.75890410958903</v>
      </c>
      <c r="V992" s="37">
        <f>T992*AB992*SQRT(Table1[[#This Row],[Lead Time (days)]])</f>
        <v>42.924575834673099</v>
      </c>
      <c r="W992" s="37">
        <f t="shared" si="99"/>
        <v>0.8</v>
      </c>
      <c r="X992" s="37">
        <f>Table1[[#This Row],[Demand during Lead Time]]+NORMSINV(W992)*V992</f>
        <v>211.88513857416072</v>
      </c>
      <c r="Y992" s="43">
        <f t="shared" si="100"/>
        <v>8905.7558643595876</v>
      </c>
      <c r="Z992" s="27">
        <v>0.5</v>
      </c>
      <c r="AA992" s="22">
        <v>1</v>
      </c>
      <c r="AB992" s="22">
        <v>0.81</v>
      </c>
      <c r="AC992" s="22">
        <v>11</v>
      </c>
    </row>
    <row r="993" spans="1:29" x14ac:dyDescent="0.2">
      <c r="A993" s="25">
        <v>8351.7122882142085</v>
      </c>
      <c r="B993" s="26">
        <v>49.473770829999992</v>
      </c>
      <c r="C993" s="26">
        <v>5791.7047006479306</v>
      </c>
      <c r="D993" s="26">
        <f>C993/Table1[[#This Row],[Std. Price ($)]]</f>
        <v>117.06616664715492</v>
      </c>
      <c r="E993" s="22">
        <v>154</v>
      </c>
      <c r="F993" s="22">
        <f t="shared" si="101"/>
        <v>138.6</v>
      </c>
      <c r="G993" s="22">
        <f t="shared" si="102"/>
        <v>138.6</v>
      </c>
      <c r="H993" s="22">
        <f t="shared" si="102"/>
        <v>138.6</v>
      </c>
      <c r="I993" s="22">
        <f t="shared" si="102"/>
        <v>138.6</v>
      </c>
      <c r="J993" s="22">
        <f t="shared" si="102"/>
        <v>138.6</v>
      </c>
      <c r="K993" s="22">
        <f t="shared" si="102"/>
        <v>138.6</v>
      </c>
      <c r="L993" s="22">
        <f t="shared" si="102"/>
        <v>138.6</v>
      </c>
      <c r="M993" s="22">
        <f t="shared" si="102"/>
        <v>138.6</v>
      </c>
      <c r="N993" s="22">
        <f t="shared" si="102"/>
        <v>138.6</v>
      </c>
      <c r="O993" s="22">
        <f t="shared" si="102"/>
        <v>138.6</v>
      </c>
      <c r="P993" s="22">
        <f t="shared" si="102"/>
        <v>138.6</v>
      </c>
      <c r="Q993" s="22">
        <f t="shared" si="102"/>
        <v>138.6</v>
      </c>
      <c r="R993" s="42">
        <f>SUM(Table1[[#This Row],[Oct]:[September]])</f>
        <v>1663.1999999999996</v>
      </c>
      <c r="S993" s="38">
        <f t="shared" si="98"/>
        <v>1546.1338333528447</v>
      </c>
      <c r="T993" s="37">
        <f>Table1[[#This Row],[Annual Demand]]/365</f>
        <v>4.5567123287671221</v>
      </c>
      <c r="U993" s="37">
        <f>Table1[[#This Row],[Daily Demand]]*Table1[[#This Row],[Lead Time (days)]]</f>
        <v>154.92821917808214</v>
      </c>
      <c r="V993" s="37">
        <f>T993*AB993*SQRT(Table1[[#This Row],[Lead Time (days)]])</f>
        <v>14.879183417106173</v>
      </c>
      <c r="W993" s="37">
        <f t="shared" si="99"/>
        <v>0.8</v>
      </c>
      <c r="X993" s="37">
        <f>Table1[[#This Row],[Demand during Lead Time]]+NORMSINV(W993)*V993</f>
        <v>167.4508558801447</v>
      </c>
      <c r="Y993" s="43">
        <f t="shared" si="100"/>
        <v>8284.4252691016354</v>
      </c>
      <c r="Z993" s="27">
        <v>-0.1</v>
      </c>
      <c r="AA993" s="22">
        <v>0.95</v>
      </c>
      <c r="AB993" s="22">
        <v>0.56000000000000005</v>
      </c>
      <c r="AC993" s="22">
        <v>34</v>
      </c>
    </row>
    <row r="994" spans="1:29" x14ac:dyDescent="0.2">
      <c r="A994" s="25">
        <v>71032.686562262374</v>
      </c>
      <c r="B994" s="26">
        <v>107.22182998999999</v>
      </c>
      <c r="C994" s="26">
        <v>18976.106943515508</v>
      </c>
      <c r="D994" s="26">
        <f>C994/Table1[[#This Row],[Std. Price ($)]]</f>
        <v>176.97988315705214</v>
      </c>
      <c r="E994" s="22">
        <v>220</v>
      </c>
      <c r="F994" s="22">
        <f t="shared" si="101"/>
        <v>396</v>
      </c>
      <c r="G994" s="22">
        <f t="shared" si="102"/>
        <v>396</v>
      </c>
      <c r="H994" s="22">
        <f t="shared" si="102"/>
        <v>396</v>
      </c>
      <c r="I994" s="22">
        <f t="shared" si="102"/>
        <v>396</v>
      </c>
      <c r="J994" s="22">
        <f t="shared" si="102"/>
        <v>396</v>
      </c>
      <c r="K994" s="22">
        <f t="shared" si="102"/>
        <v>396</v>
      </c>
      <c r="L994" s="22">
        <f t="shared" si="102"/>
        <v>396</v>
      </c>
      <c r="M994" s="22">
        <f t="shared" si="102"/>
        <v>396</v>
      </c>
      <c r="N994" s="22">
        <f t="shared" si="102"/>
        <v>396</v>
      </c>
      <c r="O994" s="22">
        <f t="shared" si="102"/>
        <v>396</v>
      </c>
      <c r="P994" s="22">
        <f t="shared" si="102"/>
        <v>396</v>
      </c>
      <c r="Q994" s="22">
        <f t="shared" si="102"/>
        <v>396</v>
      </c>
      <c r="R994" s="42">
        <f>SUM(Table1[[#This Row],[Oct]:[September]])</f>
        <v>4752</v>
      </c>
      <c r="S994" s="38">
        <f t="shared" si="98"/>
        <v>4575.0201168429476</v>
      </c>
      <c r="T994" s="37">
        <f>Table1[[#This Row],[Annual Demand]]/365</f>
        <v>13.019178082191781</v>
      </c>
      <c r="U994" s="37">
        <f>Table1[[#This Row],[Daily Demand]]*Table1[[#This Row],[Lead Time (days)]]</f>
        <v>364.53698630136984</v>
      </c>
      <c r="V994" s="37">
        <f>T994*AB994*SQRT(Table1[[#This Row],[Lead Time (days)]])</f>
        <v>50.979351070314578</v>
      </c>
      <c r="W994" s="37">
        <f t="shared" si="99"/>
        <v>0.8</v>
      </c>
      <c r="X994" s="37">
        <f>Table1[[#This Row],[Demand during Lead Time]]+NORMSINV(W994)*V994</f>
        <v>407.44229063591467</v>
      </c>
      <c r="Y994" s="43">
        <f t="shared" si="100"/>
        <v>43686.70801730021</v>
      </c>
      <c r="Z994" s="27">
        <v>0.8</v>
      </c>
      <c r="AA994" s="22">
        <v>1</v>
      </c>
      <c r="AB994" s="22">
        <v>0.74</v>
      </c>
      <c r="AC994" s="22">
        <v>28</v>
      </c>
    </row>
    <row r="995" spans="1:29" x14ac:dyDescent="0.2">
      <c r="A995" s="25">
        <v>64524.540551395323</v>
      </c>
      <c r="B995" s="26">
        <v>5.9086261299999991</v>
      </c>
      <c r="C995" s="26">
        <v>159.36960773564348</v>
      </c>
      <c r="D995" s="26">
        <f>C995/Table1[[#This Row],[Std. Price ($)]]</f>
        <v>26.972362818231574</v>
      </c>
      <c r="E995" s="22">
        <v>204</v>
      </c>
      <c r="F995" s="22">
        <f t="shared" si="101"/>
        <v>285.60000000000002</v>
      </c>
      <c r="G995" s="22">
        <f t="shared" si="102"/>
        <v>285.60000000000002</v>
      </c>
      <c r="H995" s="22">
        <f t="shared" si="102"/>
        <v>285.60000000000002</v>
      </c>
      <c r="I995" s="22">
        <f t="shared" si="102"/>
        <v>285.60000000000002</v>
      </c>
      <c r="J995" s="22">
        <f t="shared" si="102"/>
        <v>285.60000000000002</v>
      </c>
      <c r="K995" s="22">
        <f t="shared" si="102"/>
        <v>285.60000000000002</v>
      </c>
      <c r="L995" s="22">
        <f t="shared" si="102"/>
        <v>285.60000000000002</v>
      </c>
      <c r="M995" s="22">
        <f t="shared" si="102"/>
        <v>285.60000000000002</v>
      </c>
      <c r="N995" s="22">
        <f t="shared" si="102"/>
        <v>285.60000000000002</v>
      </c>
      <c r="O995" s="22">
        <f t="shared" si="102"/>
        <v>285.60000000000002</v>
      </c>
      <c r="P995" s="22">
        <f t="shared" si="102"/>
        <v>285.60000000000002</v>
      </c>
      <c r="Q995" s="22">
        <f t="shared" si="102"/>
        <v>285.60000000000002</v>
      </c>
      <c r="R995" s="42">
        <f>SUM(Table1[[#This Row],[Oct]:[September]])</f>
        <v>3427.1999999999994</v>
      </c>
      <c r="S995" s="38">
        <f t="shared" si="98"/>
        <v>3400.2276371817679</v>
      </c>
      <c r="T995" s="37">
        <f>Table1[[#This Row],[Annual Demand]]/365</f>
        <v>9.3895890410958884</v>
      </c>
      <c r="U995" s="37">
        <f>Table1[[#This Row],[Daily Demand]]*Table1[[#This Row],[Lead Time (days)]]</f>
        <v>75.116712328767107</v>
      </c>
      <c r="V995" s="37">
        <f>T995*AB995*SQRT(Table1[[#This Row],[Lead Time (days)]])</f>
        <v>6.6394420835137957</v>
      </c>
      <c r="W995" s="37">
        <f t="shared" si="99"/>
        <v>0.8</v>
      </c>
      <c r="X995" s="37">
        <f>Table1[[#This Row],[Demand during Lead Time]]+NORMSINV(W995)*V995</f>
        <v>80.704607765329911</v>
      </c>
      <c r="Y995" s="43">
        <f t="shared" si="100"/>
        <v>476.85335425362916</v>
      </c>
      <c r="Z995" s="27">
        <v>0.4</v>
      </c>
      <c r="AA995" s="22">
        <v>0.96</v>
      </c>
      <c r="AB995" s="22">
        <v>0.25</v>
      </c>
      <c r="AC995" s="22">
        <v>8</v>
      </c>
    </row>
    <row r="996" spans="1:29" x14ac:dyDescent="0.2">
      <c r="A996" s="25">
        <v>76090.044322187488</v>
      </c>
      <c r="B996" s="26">
        <v>14.110238009999998</v>
      </c>
      <c r="C996" s="26">
        <v>89.611354305874244</v>
      </c>
      <c r="D996" s="26">
        <f>C996/Table1[[#This Row],[Std. Price ($)]]</f>
        <v>6.3508038803006883</v>
      </c>
      <c r="E996" s="22">
        <v>98</v>
      </c>
      <c r="F996" s="22">
        <f t="shared" si="101"/>
        <v>88.2</v>
      </c>
      <c r="G996" s="22">
        <f t="shared" si="102"/>
        <v>88.2</v>
      </c>
      <c r="H996" s="22">
        <f t="shared" si="102"/>
        <v>88.2</v>
      </c>
      <c r="I996" s="22">
        <f t="shared" si="102"/>
        <v>88.2</v>
      </c>
      <c r="J996" s="22">
        <f t="shared" si="102"/>
        <v>88.2</v>
      </c>
      <c r="K996" s="22">
        <f t="shared" si="102"/>
        <v>88.2</v>
      </c>
      <c r="L996" s="22">
        <f t="shared" si="102"/>
        <v>88.2</v>
      </c>
      <c r="M996" s="22">
        <f t="shared" si="102"/>
        <v>88.2</v>
      </c>
      <c r="N996" s="22">
        <f t="shared" si="102"/>
        <v>88.2</v>
      </c>
      <c r="O996" s="22">
        <f t="shared" si="102"/>
        <v>88.2</v>
      </c>
      <c r="P996" s="22">
        <f t="shared" si="102"/>
        <v>88.2</v>
      </c>
      <c r="Q996" s="22">
        <f t="shared" si="102"/>
        <v>88.2</v>
      </c>
      <c r="R996" s="42">
        <f>SUM(Table1[[#This Row],[Oct]:[September]])</f>
        <v>1058.4000000000003</v>
      </c>
      <c r="S996" s="38">
        <f t="shared" si="98"/>
        <v>1052.0491961196997</v>
      </c>
      <c r="T996" s="37">
        <f>Table1[[#This Row],[Annual Demand]]/365</f>
        <v>2.8997260273972612</v>
      </c>
      <c r="U996" s="37">
        <f>Table1[[#This Row],[Daily Demand]]*Table1[[#This Row],[Lead Time (days)]]</f>
        <v>5.7994520547945223</v>
      </c>
      <c r="V996" s="37">
        <f>T996*AB996*SQRT(Table1[[#This Row],[Lead Time (days)]])</f>
        <v>3.1576405438358273</v>
      </c>
      <c r="W996" s="37">
        <f t="shared" si="99"/>
        <v>0.8</v>
      </c>
      <c r="X996" s="37">
        <f>Table1[[#This Row],[Demand during Lead Time]]+NORMSINV(W996)*V996</f>
        <v>8.4569893844774811</v>
      </c>
      <c r="Y996" s="43">
        <f t="shared" si="100"/>
        <v>119.33013306302064</v>
      </c>
      <c r="Z996" s="27">
        <v>-0.1</v>
      </c>
      <c r="AA996" s="22">
        <v>0.96</v>
      </c>
      <c r="AB996" s="22">
        <v>0.77</v>
      </c>
      <c r="AC996" s="22">
        <v>2</v>
      </c>
    </row>
    <row r="997" spans="1:29" x14ac:dyDescent="0.2">
      <c r="A997" s="25">
        <v>18008.978871089974</v>
      </c>
      <c r="B997" s="26">
        <v>14.07605</v>
      </c>
      <c r="C997" s="26">
        <v>994.24417252160026</v>
      </c>
      <c r="D997" s="26">
        <f>C997/Table1[[#This Row],[Std. Price ($)]]</f>
        <v>70.633748283190258</v>
      </c>
      <c r="E997" s="22">
        <v>98</v>
      </c>
      <c r="F997" s="22">
        <f t="shared" si="101"/>
        <v>117.6</v>
      </c>
      <c r="G997" s="22">
        <f t="shared" si="102"/>
        <v>117.6</v>
      </c>
      <c r="H997" s="22">
        <f t="shared" si="102"/>
        <v>117.6</v>
      </c>
      <c r="I997" s="22">
        <f t="shared" si="102"/>
        <v>117.6</v>
      </c>
      <c r="J997" s="22">
        <f t="shared" si="102"/>
        <v>117.6</v>
      </c>
      <c r="K997" s="22">
        <f t="shared" si="102"/>
        <v>117.6</v>
      </c>
      <c r="L997" s="22">
        <f t="shared" si="102"/>
        <v>117.6</v>
      </c>
      <c r="M997" s="22">
        <f t="shared" si="102"/>
        <v>117.6</v>
      </c>
      <c r="N997" s="22">
        <f t="shared" si="102"/>
        <v>117.6</v>
      </c>
      <c r="O997" s="22">
        <f t="shared" si="102"/>
        <v>117.6</v>
      </c>
      <c r="P997" s="22">
        <f t="shared" si="102"/>
        <v>117.6</v>
      </c>
      <c r="Q997" s="22">
        <f t="shared" si="102"/>
        <v>117.6</v>
      </c>
      <c r="R997" s="42">
        <f>SUM(Table1[[#This Row],[Oct]:[September]])</f>
        <v>1411.1999999999998</v>
      </c>
      <c r="S997" s="38">
        <f t="shared" si="98"/>
        <v>1340.5662517168096</v>
      </c>
      <c r="T997" s="37">
        <f>Table1[[#This Row],[Annual Demand]]/365</f>
        <v>3.8663013698630131</v>
      </c>
      <c r="U997" s="37">
        <f>Table1[[#This Row],[Daily Demand]]*Table1[[#This Row],[Lead Time (days)]]</f>
        <v>61.860821917808209</v>
      </c>
      <c r="V997" s="37">
        <f>T997*AB997*SQRT(Table1[[#This Row],[Lead Time (days)]])</f>
        <v>14.227989041095888</v>
      </c>
      <c r="W997" s="37">
        <f t="shared" si="99"/>
        <v>0.8</v>
      </c>
      <c r="X997" s="37">
        <f>Table1[[#This Row],[Demand during Lead Time]]+NORMSINV(W997)*V997</f>
        <v>73.835399605837239</v>
      </c>
      <c r="Y997" s="43">
        <f t="shared" si="100"/>
        <v>1039.3107766217454</v>
      </c>
      <c r="Z997" s="27">
        <v>0.2</v>
      </c>
      <c r="AA997" s="22">
        <v>1</v>
      </c>
      <c r="AB997" s="22">
        <v>0.92</v>
      </c>
      <c r="AC997" s="22">
        <v>16</v>
      </c>
    </row>
    <row r="998" spans="1:29" x14ac:dyDescent="0.2">
      <c r="A998" s="25">
        <v>29459.795768429296</v>
      </c>
      <c r="B998" s="26">
        <v>18.565953480000001</v>
      </c>
      <c r="C998" s="26">
        <v>1014.0312351901683</v>
      </c>
      <c r="D998" s="26">
        <f>C998/Table1[[#This Row],[Std. Price ($)]]</f>
        <v>54.617783906575227</v>
      </c>
      <c r="E998" s="22">
        <v>162</v>
      </c>
      <c r="F998" s="22">
        <f t="shared" si="101"/>
        <v>291.60000000000002</v>
      </c>
      <c r="G998" s="22">
        <f t="shared" si="102"/>
        <v>291.60000000000002</v>
      </c>
      <c r="H998" s="22">
        <f t="shared" si="102"/>
        <v>291.60000000000002</v>
      </c>
      <c r="I998" s="22">
        <f t="shared" si="102"/>
        <v>291.60000000000002</v>
      </c>
      <c r="J998" s="22">
        <f t="shared" si="102"/>
        <v>291.60000000000002</v>
      </c>
      <c r="K998" s="22">
        <f t="shared" si="102"/>
        <v>291.60000000000002</v>
      </c>
      <c r="L998" s="22">
        <f t="shared" si="102"/>
        <v>291.60000000000002</v>
      </c>
      <c r="M998" s="22">
        <f t="shared" si="102"/>
        <v>291.60000000000002</v>
      </c>
      <c r="N998" s="22">
        <f t="shared" si="102"/>
        <v>291.60000000000002</v>
      </c>
      <c r="O998" s="22">
        <f t="shared" si="102"/>
        <v>291.60000000000002</v>
      </c>
      <c r="P998" s="22">
        <f t="shared" si="102"/>
        <v>291.60000000000002</v>
      </c>
      <c r="Q998" s="22">
        <f t="shared" si="102"/>
        <v>291.60000000000002</v>
      </c>
      <c r="R998" s="42">
        <f>SUM(Table1[[#This Row],[Oct]:[September]])</f>
        <v>3499.1999999999994</v>
      </c>
      <c r="S998" s="38">
        <f t="shared" si="98"/>
        <v>3444.582216093424</v>
      </c>
      <c r="T998" s="37">
        <f>Table1[[#This Row],[Annual Demand]]/365</f>
        <v>9.5868493150684913</v>
      </c>
      <c r="U998" s="37">
        <f>Table1[[#This Row],[Daily Demand]]*Table1[[#This Row],[Lead Time (days)]]</f>
        <v>201.32383561643832</v>
      </c>
      <c r="V998" s="37">
        <f>T998*AB998*SQRT(Table1[[#This Row],[Lead Time (days)]])</f>
        <v>18.890958944847871</v>
      </c>
      <c r="W998" s="37">
        <f t="shared" si="99"/>
        <v>0.8</v>
      </c>
      <c r="X998" s="37">
        <f>Table1[[#This Row],[Demand during Lead Time]]+NORMSINV(W998)*V998</f>
        <v>217.22286778697648</v>
      </c>
      <c r="Y998" s="43">
        <f t="shared" si="100"/>
        <v>4032.949658125196</v>
      </c>
      <c r="Z998" s="27">
        <v>0.8</v>
      </c>
      <c r="AA998" s="22">
        <v>0.85</v>
      </c>
      <c r="AB998" s="22">
        <v>0.43</v>
      </c>
      <c r="AC998" s="22">
        <v>21</v>
      </c>
    </row>
    <row r="999" spans="1:29" x14ac:dyDescent="0.2">
      <c r="A999" s="25">
        <v>44496.496613466399</v>
      </c>
      <c r="B999" s="26">
        <v>16.382999999999999</v>
      </c>
      <c r="C999" s="26">
        <v>4254.3666579500805</v>
      </c>
      <c r="D999" s="26">
        <f>C999/Table1[[#This Row],[Std. Price ($)]]</f>
        <v>259.6817834310005</v>
      </c>
      <c r="E999" s="22">
        <v>380</v>
      </c>
      <c r="F999" s="22">
        <f t="shared" si="101"/>
        <v>950</v>
      </c>
      <c r="G999" s="22">
        <f t="shared" si="102"/>
        <v>950</v>
      </c>
      <c r="H999" s="22">
        <f t="shared" si="102"/>
        <v>950</v>
      </c>
      <c r="I999" s="22">
        <f t="shared" si="102"/>
        <v>950</v>
      </c>
      <c r="J999" s="22">
        <f t="shared" si="102"/>
        <v>950</v>
      </c>
      <c r="K999" s="22">
        <f t="shared" si="102"/>
        <v>950</v>
      </c>
      <c r="L999" s="22">
        <f t="shared" si="102"/>
        <v>950</v>
      </c>
      <c r="M999" s="22">
        <f t="shared" si="102"/>
        <v>950</v>
      </c>
      <c r="N999" s="22">
        <f t="shared" si="102"/>
        <v>950</v>
      </c>
      <c r="O999" s="22">
        <f t="shared" si="102"/>
        <v>950</v>
      </c>
      <c r="P999" s="22">
        <f t="shared" si="102"/>
        <v>950</v>
      </c>
      <c r="Q999" s="22">
        <f t="shared" si="102"/>
        <v>950</v>
      </c>
      <c r="R999" s="42">
        <f>SUM(Table1[[#This Row],[Oct]:[September]])</f>
        <v>11400</v>
      </c>
      <c r="S999" s="38">
        <f t="shared" si="98"/>
        <v>11140.318216569</v>
      </c>
      <c r="T999" s="37">
        <f>Table1[[#This Row],[Annual Demand]]/365</f>
        <v>31.232876712328768</v>
      </c>
      <c r="U999" s="37">
        <f>Table1[[#This Row],[Daily Demand]]*Table1[[#This Row],[Lead Time (days)]]</f>
        <v>499.72602739726028</v>
      </c>
      <c r="V999" s="37">
        <f>T999*AB999*SQRT(Table1[[#This Row],[Lead Time (days)]])</f>
        <v>131.17808219178082</v>
      </c>
      <c r="W999" s="37">
        <f t="shared" si="99"/>
        <v>0.8</v>
      </c>
      <c r="X999" s="37">
        <f>Table1[[#This Row],[Demand during Lead Time]]+NORMSINV(W999)*V999</f>
        <v>610.12828674923605</v>
      </c>
      <c r="Y999" s="43">
        <f t="shared" si="100"/>
        <v>9995.7317218127337</v>
      </c>
      <c r="Z999" s="27">
        <v>1.5</v>
      </c>
      <c r="AA999" s="22">
        <v>0.97</v>
      </c>
      <c r="AB999" s="22">
        <v>1.05</v>
      </c>
      <c r="AC999" s="22">
        <v>16</v>
      </c>
    </row>
    <row r="1000" spans="1:29" x14ac:dyDescent="0.2">
      <c r="A1000" s="25">
        <v>32256.656254583471</v>
      </c>
      <c r="B1000" s="26">
        <v>26.24478684</v>
      </c>
      <c r="C1000" s="26">
        <v>235.7396417873295</v>
      </c>
      <c r="D1000" s="26">
        <f>C1000/Table1[[#This Row],[Std. Price ($)]]</f>
        <v>8.9823416446284803</v>
      </c>
      <c r="E1000" s="22">
        <v>74</v>
      </c>
      <c r="F1000" s="22">
        <f t="shared" si="101"/>
        <v>185</v>
      </c>
      <c r="G1000" s="22">
        <f t="shared" si="102"/>
        <v>185</v>
      </c>
      <c r="H1000" s="22">
        <f t="shared" si="102"/>
        <v>185</v>
      </c>
      <c r="I1000" s="22">
        <f t="shared" si="102"/>
        <v>185</v>
      </c>
      <c r="J1000" s="22">
        <f t="shared" si="102"/>
        <v>185</v>
      </c>
      <c r="K1000" s="22">
        <f t="shared" si="102"/>
        <v>185</v>
      </c>
      <c r="L1000" s="22">
        <f t="shared" si="102"/>
        <v>185</v>
      </c>
      <c r="M1000" s="22">
        <f t="shared" si="102"/>
        <v>185</v>
      </c>
      <c r="N1000" s="22">
        <f t="shared" si="102"/>
        <v>185</v>
      </c>
      <c r="O1000" s="22">
        <f t="shared" si="102"/>
        <v>185</v>
      </c>
      <c r="P1000" s="22">
        <f t="shared" si="102"/>
        <v>185</v>
      </c>
      <c r="Q1000" s="22">
        <f t="shared" si="102"/>
        <v>185</v>
      </c>
      <c r="R1000" s="42">
        <f>SUM(Table1[[#This Row],[Oct]:[September]])</f>
        <v>2220</v>
      </c>
      <c r="S1000" s="38">
        <f t="shared" si="98"/>
        <v>2211.0176583553716</v>
      </c>
      <c r="T1000" s="37">
        <f>Table1[[#This Row],[Annual Demand]]/365</f>
        <v>6.0821917808219181</v>
      </c>
      <c r="U1000" s="37">
        <f>Table1[[#This Row],[Daily Demand]]*Table1[[#This Row],[Lead Time (days)]]</f>
        <v>24.328767123287673</v>
      </c>
      <c r="V1000" s="37">
        <f>T1000*AB1000*SQRT(Table1[[#This Row],[Lead Time (days)]])</f>
        <v>8.8800000000000008</v>
      </c>
      <c r="W1000" s="37">
        <f t="shared" si="99"/>
        <v>0.8</v>
      </c>
      <c r="X1000" s="37">
        <f>Table1[[#This Row],[Demand during Lead Time]]+NORMSINV(W1000)*V1000</f>
        <v>31.802363677415155</v>
      </c>
      <c r="Y1000" s="43">
        <f t="shared" si="100"/>
        <v>834.64625572191926</v>
      </c>
      <c r="Z1000" s="27">
        <v>1.5</v>
      </c>
      <c r="AA1000" s="22">
        <v>0.82</v>
      </c>
      <c r="AB1000" s="22">
        <v>0.73</v>
      </c>
      <c r="AC1000" s="22">
        <v>4</v>
      </c>
    </row>
    <row r="1001" spans="1:29" x14ac:dyDescent="0.2">
      <c r="A1001" s="25">
        <v>63670.75083444974</v>
      </c>
      <c r="B1001" s="26">
        <v>6.3720500299999996</v>
      </c>
      <c r="C1001" s="26">
        <v>239.93651213937682</v>
      </c>
      <c r="D1001" s="26">
        <f>C1001/Table1[[#This Row],[Std. Price ($)]]</f>
        <v>37.654524212732341</v>
      </c>
      <c r="E1001" s="22">
        <v>244</v>
      </c>
      <c r="F1001" s="22">
        <f t="shared" si="101"/>
        <v>439.20000000000005</v>
      </c>
      <c r="G1001" s="22">
        <f t="shared" si="102"/>
        <v>439.20000000000005</v>
      </c>
      <c r="H1001" s="22">
        <f t="shared" si="102"/>
        <v>439.20000000000005</v>
      </c>
      <c r="I1001" s="22">
        <f t="shared" si="102"/>
        <v>439.20000000000005</v>
      </c>
      <c r="J1001" s="22">
        <f t="shared" si="102"/>
        <v>439.20000000000005</v>
      </c>
      <c r="K1001" s="22">
        <f t="shared" si="102"/>
        <v>439.20000000000005</v>
      </c>
      <c r="L1001" s="22">
        <f t="shared" si="102"/>
        <v>439.20000000000005</v>
      </c>
      <c r="M1001" s="22">
        <f t="shared" si="102"/>
        <v>439.20000000000005</v>
      </c>
      <c r="N1001" s="22">
        <f t="shared" si="102"/>
        <v>439.20000000000005</v>
      </c>
      <c r="O1001" s="22">
        <f t="shared" ref="G1001:Q1024" si="103">$E1001+$Z1001*$E1001</f>
        <v>439.20000000000005</v>
      </c>
      <c r="P1001" s="22">
        <f t="shared" si="103"/>
        <v>439.20000000000005</v>
      </c>
      <c r="Q1001" s="22">
        <f t="shared" si="103"/>
        <v>439.20000000000005</v>
      </c>
      <c r="R1001" s="42">
        <f>SUM(Table1[[#This Row],[Oct]:[September]])</f>
        <v>5270.3999999999987</v>
      </c>
      <c r="S1001" s="38">
        <f t="shared" si="98"/>
        <v>5232.7454757872665</v>
      </c>
      <c r="T1001" s="37">
        <f>Table1[[#This Row],[Annual Demand]]/365</f>
        <v>14.439452054794517</v>
      </c>
      <c r="U1001" s="37">
        <f>Table1[[#This Row],[Daily Demand]]*Table1[[#This Row],[Lead Time (days)]]</f>
        <v>72.197260273972589</v>
      </c>
      <c r="V1001" s="37">
        <f>T1001*AB1001*SQRT(Table1[[#This Row],[Lead Time (days)]])</f>
        <v>20.018309738469124</v>
      </c>
      <c r="W1001" s="37">
        <f t="shared" si="99"/>
        <v>0.8</v>
      </c>
      <c r="X1001" s="37">
        <f>Table1[[#This Row],[Demand during Lead Time]]+NORMSINV(W1001)*V1001</f>
        <v>89.04509481010767</v>
      </c>
      <c r="Y1001" s="43">
        <f t="shared" si="100"/>
        <v>567.39979905609937</v>
      </c>
      <c r="Z1001" s="27">
        <v>0.8</v>
      </c>
      <c r="AA1001" s="22">
        <v>0.84</v>
      </c>
      <c r="AB1001" s="22">
        <v>0.62</v>
      </c>
      <c r="AC1001" s="22">
        <v>5</v>
      </c>
    </row>
    <row r="1002" spans="1:29" x14ac:dyDescent="0.2">
      <c r="A1002" s="25">
        <v>3015.2995833076179</v>
      </c>
      <c r="B1002" s="26">
        <v>5.8811099999999996</v>
      </c>
      <c r="C1002" s="26">
        <v>587.55457307890708</v>
      </c>
      <c r="D1002" s="26">
        <f>C1002/Table1[[#This Row],[Std. Price ($)]]</f>
        <v>99.90538743177855</v>
      </c>
      <c r="E1002" s="22">
        <v>204</v>
      </c>
      <c r="F1002" s="22">
        <f t="shared" si="101"/>
        <v>448.79999999999995</v>
      </c>
      <c r="G1002" s="22">
        <f t="shared" si="103"/>
        <v>448.79999999999995</v>
      </c>
      <c r="H1002" s="22">
        <f t="shared" si="103"/>
        <v>448.79999999999995</v>
      </c>
      <c r="I1002" s="22">
        <f t="shared" si="103"/>
        <v>448.79999999999995</v>
      </c>
      <c r="J1002" s="22">
        <f t="shared" si="103"/>
        <v>448.79999999999995</v>
      </c>
      <c r="K1002" s="22">
        <f t="shared" si="103"/>
        <v>448.79999999999995</v>
      </c>
      <c r="L1002" s="22">
        <f t="shared" si="103"/>
        <v>448.79999999999995</v>
      </c>
      <c r="M1002" s="22">
        <f t="shared" si="103"/>
        <v>448.79999999999995</v>
      </c>
      <c r="N1002" s="22">
        <f t="shared" si="103"/>
        <v>448.79999999999995</v>
      </c>
      <c r="O1002" s="22">
        <f t="shared" si="103"/>
        <v>448.79999999999995</v>
      </c>
      <c r="P1002" s="22">
        <f t="shared" si="103"/>
        <v>448.79999999999995</v>
      </c>
      <c r="Q1002" s="22">
        <f t="shared" si="103"/>
        <v>448.79999999999995</v>
      </c>
      <c r="R1002" s="42">
        <f>SUM(Table1[[#This Row],[Oct]:[September]])</f>
        <v>5385.6000000000013</v>
      </c>
      <c r="S1002" s="38">
        <f t="shared" si="98"/>
        <v>5285.6946125682225</v>
      </c>
      <c r="T1002" s="37">
        <f>Table1[[#This Row],[Annual Demand]]/365</f>
        <v>14.755068493150688</v>
      </c>
      <c r="U1002" s="37">
        <f>Table1[[#This Row],[Daily Demand]]*Table1[[#This Row],[Lead Time (days)]]</f>
        <v>236.08109589041101</v>
      </c>
      <c r="V1002" s="37">
        <f>T1002*AB1002*SQRT(Table1[[#This Row],[Lead Time (days)]])</f>
        <v>36.002367123287677</v>
      </c>
      <c r="W1002" s="37">
        <f t="shared" si="99"/>
        <v>0.8</v>
      </c>
      <c r="X1002" s="37">
        <f>Table1[[#This Row],[Demand during Lead Time]]+NORMSINV(W1002)*V1002</f>
        <v>266.38145252025731</v>
      </c>
      <c r="Y1002" s="43">
        <f t="shared" si="100"/>
        <v>1566.6186242314104</v>
      </c>
      <c r="Z1002" s="27">
        <v>1.2</v>
      </c>
      <c r="AA1002" s="22">
        <v>0.89</v>
      </c>
      <c r="AB1002" s="22">
        <v>0.61</v>
      </c>
      <c r="AC1002" s="22">
        <v>16</v>
      </c>
    </row>
    <row r="1003" spans="1:29" x14ac:dyDescent="0.2">
      <c r="A1003" s="25">
        <v>38520.568742224845</v>
      </c>
      <c r="B1003" s="26">
        <v>45.708471959999997</v>
      </c>
      <c r="C1003" s="26">
        <v>92.213575289267666</v>
      </c>
      <c r="D1003" s="26">
        <f>C1003/Table1[[#This Row],[Std. Price ($)]]</f>
        <v>2.0174285276909893</v>
      </c>
      <c r="E1003" s="22">
        <v>10</v>
      </c>
      <c r="F1003" s="22">
        <f t="shared" si="101"/>
        <v>18</v>
      </c>
      <c r="G1003" s="22">
        <f t="shared" si="103"/>
        <v>18</v>
      </c>
      <c r="H1003" s="22">
        <f t="shared" si="103"/>
        <v>18</v>
      </c>
      <c r="I1003" s="22">
        <f t="shared" si="103"/>
        <v>18</v>
      </c>
      <c r="J1003" s="22">
        <f t="shared" si="103"/>
        <v>18</v>
      </c>
      <c r="K1003" s="22">
        <f t="shared" si="103"/>
        <v>18</v>
      </c>
      <c r="L1003" s="22">
        <f t="shared" si="103"/>
        <v>18</v>
      </c>
      <c r="M1003" s="22">
        <f t="shared" si="103"/>
        <v>18</v>
      </c>
      <c r="N1003" s="22">
        <f t="shared" si="103"/>
        <v>18</v>
      </c>
      <c r="O1003" s="22">
        <f t="shared" si="103"/>
        <v>18</v>
      </c>
      <c r="P1003" s="22">
        <f t="shared" si="103"/>
        <v>18</v>
      </c>
      <c r="Q1003" s="22">
        <f t="shared" si="103"/>
        <v>18</v>
      </c>
      <c r="R1003" s="42">
        <f>SUM(Table1[[#This Row],[Oct]:[September]])</f>
        <v>216</v>
      </c>
      <c r="S1003" s="38">
        <f t="shared" si="98"/>
        <v>213.98257147230902</v>
      </c>
      <c r="T1003" s="37">
        <f>Table1[[#This Row],[Annual Demand]]/365</f>
        <v>0.59178082191780823</v>
      </c>
      <c r="U1003" s="37">
        <f>Table1[[#This Row],[Daily Demand]]*Table1[[#This Row],[Lead Time (days)]]</f>
        <v>2.9589041095890414</v>
      </c>
      <c r="V1003" s="37">
        <f>T1003*AB1003*SQRT(Table1[[#This Row],[Lead Time (days)]])</f>
        <v>1.3629600099565842</v>
      </c>
      <c r="W1003" s="37">
        <f t="shared" si="99"/>
        <v>0.8</v>
      </c>
      <c r="X1003" s="37">
        <f>Table1[[#This Row],[Demand during Lead Time]]+NORMSINV(W1003)*V1003</f>
        <v>4.1060001944792539</v>
      </c>
      <c r="Y1003" s="43">
        <f t="shared" si="100"/>
        <v>187.67899475710951</v>
      </c>
      <c r="Z1003" s="27">
        <v>0.8</v>
      </c>
      <c r="AA1003" s="22">
        <v>1</v>
      </c>
      <c r="AB1003" s="22">
        <v>1.03</v>
      </c>
      <c r="AC1003" s="22">
        <v>5</v>
      </c>
    </row>
    <row r="1004" spans="1:29" x14ac:dyDescent="0.2">
      <c r="A1004" s="25">
        <v>76274.030877055193</v>
      </c>
      <c r="B1004" s="26">
        <v>20.037644819999997</v>
      </c>
      <c r="C1004" s="26">
        <v>2678.783952115537</v>
      </c>
      <c r="D1004" s="26">
        <f>C1004/Table1[[#This Row],[Std. Price ($)]]</f>
        <v>133.6875653890115</v>
      </c>
      <c r="E1004" s="22">
        <v>122</v>
      </c>
      <c r="F1004" s="22">
        <f t="shared" si="101"/>
        <v>109.8</v>
      </c>
      <c r="G1004" s="22">
        <f t="shared" si="103"/>
        <v>109.8</v>
      </c>
      <c r="H1004" s="22">
        <f t="shared" si="103"/>
        <v>109.8</v>
      </c>
      <c r="I1004" s="22">
        <f t="shared" si="103"/>
        <v>109.8</v>
      </c>
      <c r="J1004" s="22">
        <f t="shared" si="103"/>
        <v>109.8</v>
      </c>
      <c r="K1004" s="22">
        <f t="shared" si="103"/>
        <v>109.8</v>
      </c>
      <c r="L1004" s="22">
        <f t="shared" si="103"/>
        <v>109.8</v>
      </c>
      <c r="M1004" s="22">
        <f t="shared" si="103"/>
        <v>109.8</v>
      </c>
      <c r="N1004" s="22">
        <f t="shared" si="103"/>
        <v>109.8</v>
      </c>
      <c r="O1004" s="22">
        <f t="shared" si="103"/>
        <v>109.8</v>
      </c>
      <c r="P1004" s="22">
        <f t="shared" si="103"/>
        <v>109.8</v>
      </c>
      <c r="Q1004" s="22">
        <f t="shared" si="103"/>
        <v>109.8</v>
      </c>
      <c r="R1004" s="42">
        <f>SUM(Table1[[#This Row],[Oct]:[September]])</f>
        <v>1317.5999999999997</v>
      </c>
      <c r="S1004" s="38">
        <f t="shared" si="98"/>
        <v>1183.9124346109882</v>
      </c>
      <c r="T1004" s="37">
        <f>Table1[[#This Row],[Annual Demand]]/365</f>
        <v>3.6098630136986292</v>
      </c>
      <c r="U1004" s="37">
        <f>Table1[[#This Row],[Daily Demand]]*Table1[[#This Row],[Lead Time (days)]]</f>
        <v>111.9057534246575</v>
      </c>
      <c r="V1004" s="37">
        <f>T1004*AB1004*SQRT(Table1[[#This Row],[Lead Time (days)]])</f>
        <v>17.486013978861386</v>
      </c>
      <c r="W1004" s="37">
        <f t="shared" si="99"/>
        <v>0.8</v>
      </c>
      <c r="X1004" s="37">
        <f>Table1[[#This Row],[Demand during Lead Time]]+NORMSINV(W1004)*V1004</f>
        <v>126.62235407982006</v>
      </c>
      <c r="Y1004" s="43">
        <f t="shared" si="100"/>
        <v>2537.2137573237119</v>
      </c>
      <c r="Z1004" s="27">
        <v>-0.1</v>
      </c>
      <c r="AA1004" s="22">
        <v>1</v>
      </c>
      <c r="AB1004" s="22">
        <v>0.87</v>
      </c>
      <c r="AC1004" s="22">
        <v>31</v>
      </c>
    </row>
    <row r="1005" spans="1:29" x14ac:dyDescent="0.2">
      <c r="A1005" s="25">
        <v>67602.560996219734</v>
      </c>
      <c r="B1005" s="26">
        <v>13.921679999999999</v>
      </c>
      <c r="C1005" s="26">
        <v>772.72149442106672</v>
      </c>
      <c r="D1005" s="26">
        <f>C1005/Table1[[#This Row],[Std. Price ($)]]</f>
        <v>55.504902743136377</v>
      </c>
      <c r="E1005" s="22">
        <v>212</v>
      </c>
      <c r="F1005" s="22">
        <f t="shared" si="101"/>
        <v>318</v>
      </c>
      <c r="G1005" s="22">
        <f t="shared" si="103"/>
        <v>318</v>
      </c>
      <c r="H1005" s="22">
        <f t="shared" si="103"/>
        <v>318</v>
      </c>
      <c r="I1005" s="22">
        <f t="shared" si="103"/>
        <v>318</v>
      </c>
      <c r="J1005" s="22">
        <f t="shared" si="103"/>
        <v>318</v>
      </c>
      <c r="K1005" s="22">
        <f t="shared" si="103"/>
        <v>318</v>
      </c>
      <c r="L1005" s="22">
        <f t="shared" si="103"/>
        <v>318</v>
      </c>
      <c r="M1005" s="22">
        <f t="shared" si="103"/>
        <v>318</v>
      </c>
      <c r="N1005" s="22">
        <f t="shared" si="103"/>
        <v>318</v>
      </c>
      <c r="O1005" s="22">
        <f t="shared" si="103"/>
        <v>318</v>
      </c>
      <c r="P1005" s="22">
        <f t="shared" si="103"/>
        <v>318</v>
      </c>
      <c r="Q1005" s="22">
        <f t="shared" si="103"/>
        <v>318</v>
      </c>
      <c r="R1005" s="42">
        <f>SUM(Table1[[#This Row],[Oct]:[September]])</f>
        <v>3816</v>
      </c>
      <c r="S1005" s="38">
        <f t="shared" si="98"/>
        <v>3760.4950972568636</v>
      </c>
      <c r="T1005" s="37">
        <f>Table1[[#This Row],[Annual Demand]]/365</f>
        <v>10.454794520547946</v>
      </c>
      <c r="U1005" s="37">
        <f>Table1[[#This Row],[Daily Demand]]*Table1[[#This Row],[Lead Time (days)]]</f>
        <v>115.0027397260274</v>
      </c>
      <c r="V1005" s="37">
        <f>T1005*AB1005*SQRT(Table1[[#This Row],[Lead Time (days)]])</f>
        <v>15.603583808214502</v>
      </c>
      <c r="W1005" s="37">
        <f t="shared" si="99"/>
        <v>0.8</v>
      </c>
      <c r="X1005" s="37">
        <f>Table1[[#This Row],[Demand during Lead Time]]+NORMSINV(W1005)*V1005</f>
        <v>128.13504717885525</v>
      </c>
      <c r="Y1005" s="43">
        <f t="shared" si="100"/>
        <v>1783.8551236089254</v>
      </c>
      <c r="Z1005" s="27">
        <v>0.5</v>
      </c>
      <c r="AA1005" s="22">
        <v>1</v>
      </c>
      <c r="AB1005" s="22">
        <v>0.45</v>
      </c>
      <c r="AC1005" s="22">
        <v>11</v>
      </c>
    </row>
    <row r="1006" spans="1:29" x14ac:dyDescent="0.2">
      <c r="A1006" s="25">
        <v>33661.785043974305</v>
      </c>
      <c r="B1006" s="26">
        <v>6.649169549999999</v>
      </c>
      <c r="C1006" s="26">
        <v>869.29570387559909</v>
      </c>
      <c r="D1006" s="26">
        <f>C1006/Table1[[#This Row],[Std. Price ($)]]</f>
        <v>130.7374849353329</v>
      </c>
      <c r="E1006" s="22">
        <v>438</v>
      </c>
      <c r="F1006" s="22">
        <f t="shared" si="101"/>
        <v>525.6</v>
      </c>
      <c r="G1006" s="22">
        <f t="shared" si="103"/>
        <v>525.6</v>
      </c>
      <c r="H1006" s="22">
        <f t="shared" si="103"/>
        <v>525.6</v>
      </c>
      <c r="I1006" s="22">
        <f t="shared" si="103"/>
        <v>525.6</v>
      </c>
      <c r="J1006" s="22">
        <f t="shared" si="103"/>
        <v>525.6</v>
      </c>
      <c r="K1006" s="22">
        <f t="shared" si="103"/>
        <v>525.6</v>
      </c>
      <c r="L1006" s="22">
        <f t="shared" si="103"/>
        <v>525.6</v>
      </c>
      <c r="M1006" s="22">
        <f t="shared" si="103"/>
        <v>525.6</v>
      </c>
      <c r="N1006" s="22">
        <f t="shared" si="103"/>
        <v>525.6</v>
      </c>
      <c r="O1006" s="22">
        <f t="shared" si="103"/>
        <v>525.6</v>
      </c>
      <c r="P1006" s="22">
        <f t="shared" si="103"/>
        <v>525.6</v>
      </c>
      <c r="Q1006" s="22">
        <f t="shared" si="103"/>
        <v>525.6</v>
      </c>
      <c r="R1006" s="42">
        <f>SUM(Table1[[#This Row],[Oct]:[September]])</f>
        <v>6307.2000000000016</v>
      </c>
      <c r="S1006" s="38">
        <f t="shared" si="98"/>
        <v>6176.4625150646689</v>
      </c>
      <c r="T1006" s="37">
        <f>Table1[[#This Row],[Annual Demand]]/365</f>
        <v>17.280000000000005</v>
      </c>
      <c r="U1006" s="37">
        <f>Table1[[#This Row],[Daily Demand]]*Table1[[#This Row],[Lead Time (days)]]</f>
        <v>86.40000000000002</v>
      </c>
      <c r="V1006" s="37">
        <f>T1006*AB1006*SQRT(Table1[[#This Row],[Lead Time (days)]])</f>
        <v>44.821535395387798</v>
      </c>
      <c r="W1006" s="37">
        <f t="shared" si="99"/>
        <v>0.8</v>
      </c>
      <c r="X1006" s="37">
        <f>Table1[[#This Row],[Demand during Lead Time]]+NORMSINV(W1006)*V1006</f>
        <v>124.12275591009836</v>
      </c>
      <c r="Y1006" s="43">
        <f t="shared" si="100"/>
        <v>825.31324905950839</v>
      </c>
      <c r="Z1006" s="27">
        <v>0.2</v>
      </c>
      <c r="AA1006" s="22">
        <v>1</v>
      </c>
      <c r="AB1006" s="22">
        <v>1.1599999999999999</v>
      </c>
      <c r="AC1006" s="22">
        <v>5</v>
      </c>
    </row>
    <row r="1007" spans="1:29" x14ac:dyDescent="0.2">
      <c r="A1007" s="25">
        <v>42508.604607774978</v>
      </c>
      <c r="B1007" s="26">
        <v>99.888261689999993</v>
      </c>
      <c r="C1007" s="26">
        <v>14234.420719807978</v>
      </c>
      <c r="D1007" s="26">
        <f>C1007/Table1[[#This Row],[Std. Price ($)]]</f>
        <v>142.50343813153987</v>
      </c>
      <c r="E1007" s="22">
        <v>268</v>
      </c>
      <c r="F1007" s="22">
        <f t="shared" si="101"/>
        <v>160.80000000000001</v>
      </c>
      <c r="G1007" s="22">
        <f t="shared" si="103"/>
        <v>160.80000000000001</v>
      </c>
      <c r="H1007" s="22">
        <f t="shared" si="103"/>
        <v>160.80000000000001</v>
      </c>
      <c r="I1007" s="22">
        <f t="shared" si="103"/>
        <v>160.80000000000001</v>
      </c>
      <c r="J1007" s="22">
        <f t="shared" si="103"/>
        <v>160.80000000000001</v>
      </c>
      <c r="K1007" s="22">
        <f t="shared" si="103"/>
        <v>160.80000000000001</v>
      </c>
      <c r="L1007" s="22">
        <f t="shared" si="103"/>
        <v>160.80000000000001</v>
      </c>
      <c r="M1007" s="22">
        <f t="shared" si="103"/>
        <v>160.80000000000001</v>
      </c>
      <c r="N1007" s="22">
        <f t="shared" si="103"/>
        <v>160.80000000000001</v>
      </c>
      <c r="O1007" s="22">
        <f t="shared" si="103"/>
        <v>160.80000000000001</v>
      </c>
      <c r="P1007" s="22">
        <f t="shared" si="103"/>
        <v>160.80000000000001</v>
      </c>
      <c r="Q1007" s="22">
        <f t="shared" si="103"/>
        <v>160.80000000000001</v>
      </c>
      <c r="R1007" s="42">
        <f>SUM(Table1[[#This Row],[Oct]:[September]])</f>
        <v>1929.5999999999997</v>
      </c>
      <c r="S1007" s="38">
        <f t="shared" si="98"/>
        <v>1787.0965618684597</v>
      </c>
      <c r="T1007" s="37">
        <f>Table1[[#This Row],[Annual Demand]]/365</f>
        <v>5.2865753424657527</v>
      </c>
      <c r="U1007" s="37">
        <f>Table1[[#This Row],[Daily Demand]]*Table1[[#This Row],[Lead Time (days)]]</f>
        <v>148.02410958904107</v>
      </c>
      <c r="V1007" s="37">
        <f>T1007*AB1007*SQRT(Table1[[#This Row],[Lead Time (days)]])</f>
        <v>13.427485097635683</v>
      </c>
      <c r="W1007" s="37">
        <f t="shared" si="99"/>
        <v>0.8</v>
      </c>
      <c r="X1007" s="37">
        <f>Table1[[#This Row],[Demand during Lead Time]]+NORMSINV(W1007)*V1007</f>
        <v>159.32496616069514</v>
      </c>
      <c r="Y1007" s="43">
        <f t="shared" si="100"/>
        <v>15914.69391360991</v>
      </c>
      <c r="Z1007" s="27">
        <v>-0.4</v>
      </c>
      <c r="AA1007" s="22">
        <v>0.93</v>
      </c>
      <c r="AB1007" s="22">
        <v>0.48</v>
      </c>
      <c r="AC1007" s="22">
        <v>28</v>
      </c>
    </row>
    <row r="1008" spans="1:29" x14ac:dyDescent="0.2">
      <c r="A1008" s="25">
        <v>28449.618346703621</v>
      </c>
      <c r="B1008" s="26">
        <v>5.0399771099999997</v>
      </c>
      <c r="C1008" s="26">
        <v>1007.9690707037882</v>
      </c>
      <c r="D1008" s="26">
        <f>C1008/Table1[[#This Row],[Std. Price ($)]]</f>
        <v>199.99477154446606</v>
      </c>
      <c r="E1008" s="22">
        <v>534</v>
      </c>
      <c r="F1008" s="22">
        <f t="shared" si="101"/>
        <v>801</v>
      </c>
      <c r="G1008" s="22">
        <f t="shared" si="103"/>
        <v>801</v>
      </c>
      <c r="H1008" s="22">
        <f t="shared" si="103"/>
        <v>801</v>
      </c>
      <c r="I1008" s="22">
        <f t="shared" si="103"/>
        <v>801</v>
      </c>
      <c r="J1008" s="22">
        <f t="shared" si="103"/>
        <v>801</v>
      </c>
      <c r="K1008" s="22">
        <f t="shared" si="103"/>
        <v>801</v>
      </c>
      <c r="L1008" s="22">
        <f t="shared" si="103"/>
        <v>801</v>
      </c>
      <c r="M1008" s="22">
        <f t="shared" si="103"/>
        <v>801</v>
      </c>
      <c r="N1008" s="22">
        <f t="shared" si="103"/>
        <v>801</v>
      </c>
      <c r="O1008" s="22">
        <f t="shared" si="103"/>
        <v>801</v>
      </c>
      <c r="P1008" s="22">
        <f t="shared" si="103"/>
        <v>801</v>
      </c>
      <c r="Q1008" s="22">
        <f t="shared" si="103"/>
        <v>801</v>
      </c>
      <c r="R1008" s="42">
        <f>SUM(Table1[[#This Row],[Oct]:[September]])</f>
        <v>9612</v>
      </c>
      <c r="S1008" s="38">
        <f t="shared" si="98"/>
        <v>9412.0052284555331</v>
      </c>
      <c r="T1008" s="37">
        <f>Table1[[#This Row],[Annual Demand]]/365</f>
        <v>26.334246575342465</v>
      </c>
      <c r="U1008" s="37">
        <f>Table1[[#This Row],[Daily Demand]]*Table1[[#This Row],[Lead Time (days)]]</f>
        <v>421.34794520547945</v>
      </c>
      <c r="V1008" s="37">
        <f>T1008*AB1008*SQRT(Table1[[#This Row],[Lead Time (days)]])</f>
        <v>26.334246575342465</v>
      </c>
      <c r="W1008" s="37">
        <f t="shared" si="99"/>
        <v>0.8</v>
      </c>
      <c r="X1008" s="37">
        <f>Table1[[#This Row],[Demand during Lead Time]]+NORMSINV(W1008)*V1008</f>
        <v>443.51140629343246</v>
      </c>
      <c r="Y1008" s="43">
        <f t="shared" si="100"/>
        <v>2235.2873357428093</v>
      </c>
      <c r="Z1008" s="27">
        <v>0.5</v>
      </c>
      <c r="AA1008" s="22">
        <v>0.82</v>
      </c>
      <c r="AB1008" s="22">
        <v>0.25</v>
      </c>
      <c r="AC1008" s="22">
        <v>16</v>
      </c>
    </row>
    <row r="1009" spans="1:29" x14ac:dyDescent="0.2">
      <c r="A1009" s="25">
        <v>99761.344257350313</v>
      </c>
      <c r="B1009" s="26">
        <v>5.0399771099999997</v>
      </c>
      <c r="C1009" s="26">
        <v>900.95726945145805</v>
      </c>
      <c r="D1009" s="26">
        <f>C1009/Table1[[#This Row],[Std. Price ($)]]</f>
        <v>178.76217486461127</v>
      </c>
      <c r="E1009" s="22">
        <v>534</v>
      </c>
      <c r="F1009" s="22">
        <f t="shared" si="101"/>
        <v>747.6</v>
      </c>
      <c r="G1009" s="22">
        <f t="shared" si="103"/>
        <v>747.6</v>
      </c>
      <c r="H1009" s="22">
        <f t="shared" si="103"/>
        <v>747.6</v>
      </c>
      <c r="I1009" s="22">
        <f t="shared" si="103"/>
        <v>747.6</v>
      </c>
      <c r="J1009" s="22">
        <f t="shared" si="103"/>
        <v>747.6</v>
      </c>
      <c r="K1009" s="22">
        <f t="shared" si="103"/>
        <v>747.6</v>
      </c>
      <c r="L1009" s="22">
        <f t="shared" si="103"/>
        <v>747.6</v>
      </c>
      <c r="M1009" s="22">
        <f t="shared" si="103"/>
        <v>747.6</v>
      </c>
      <c r="N1009" s="22">
        <f t="shared" si="103"/>
        <v>747.6</v>
      </c>
      <c r="O1009" s="22">
        <f t="shared" si="103"/>
        <v>747.6</v>
      </c>
      <c r="P1009" s="22">
        <f t="shared" si="103"/>
        <v>747.6</v>
      </c>
      <c r="Q1009" s="22">
        <f t="shared" si="103"/>
        <v>747.6</v>
      </c>
      <c r="R1009" s="42">
        <f>SUM(Table1[[#This Row],[Oct]:[September]])</f>
        <v>8971.2000000000025</v>
      </c>
      <c r="S1009" s="38">
        <f t="shared" si="98"/>
        <v>8792.4378251353919</v>
      </c>
      <c r="T1009" s="37">
        <f>Table1[[#This Row],[Annual Demand]]/365</f>
        <v>24.578630136986309</v>
      </c>
      <c r="U1009" s="37">
        <f>Table1[[#This Row],[Daily Demand]]*Table1[[#This Row],[Lead Time (days)]]</f>
        <v>393.25808219178094</v>
      </c>
      <c r="V1009" s="37">
        <f>T1009*AB1009*SQRT(Table1[[#This Row],[Lead Time (days)]])</f>
        <v>24.578630136986309</v>
      </c>
      <c r="W1009" s="37">
        <f t="shared" si="99"/>
        <v>0.8</v>
      </c>
      <c r="X1009" s="37">
        <f>Table1[[#This Row],[Demand during Lead Time]]+NORMSINV(W1009)*V1009</f>
        <v>413.94397920720377</v>
      </c>
      <c r="Y1009" s="43">
        <f t="shared" si="100"/>
        <v>2086.2681800266228</v>
      </c>
      <c r="Z1009" s="27">
        <v>0.4</v>
      </c>
      <c r="AA1009" s="22">
        <v>0.96</v>
      </c>
      <c r="AB1009" s="22">
        <v>0.25</v>
      </c>
      <c r="AC1009" s="22">
        <v>16</v>
      </c>
    </row>
    <row r="1010" spans="1:29" x14ac:dyDescent="0.2">
      <c r="A1010" s="25">
        <v>21602.765286802249</v>
      </c>
      <c r="B1010" s="26">
        <v>5.4339375199999997</v>
      </c>
      <c r="C1010" s="26">
        <v>881.85916336958439</v>
      </c>
      <c r="D1010" s="26">
        <f>C1010/Table1[[#This Row],[Std. Price ($)]]</f>
        <v>162.28732114122366</v>
      </c>
      <c r="E1010" s="22">
        <v>74</v>
      </c>
      <c r="F1010" s="22">
        <f t="shared" si="101"/>
        <v>103.6</v>
      </c>
      <c r="G1010" s="22">
        <f t="shared" si="103"/>
        <v>103.6</v>
      </c>
      <c r="H1010" s="22">
        <f t="shared" si="103"/>
        <v>103.6</v>
      </c>
      <c r="I1010" s="22">
        <f t="shared" si="103"/>
        <v>103.6</v>
      </c>
      <c r="J1010" s="22">
        <f t="shared" si="103"/>
        <v>103.6</v>
      </c>
      <c r="K1010" s="22">
        <f t="shared" si="103"/>
        <v>103.6</v>
      </c>
      <c r="L1010" s="22">
        <f t="shared" si="103"/>
        <v>103.6</v>
      </c>
      <c r="M1010" s="22">
        <f t="shared" si="103"/>
        <v>103.6</v>
      </c>
      <c r="N1010" s="22">
        <f t="shared" si="103"/>
        <v>103.6</v>
      </c>
      <c r="O1010" s="22">
        <f t="shared" si="103"/>
        <v>103.6</v>
      </c>
      <c r="P1010" s="22">
        <f t="shared" si="103"/>
        <v>103.6</v>
      </c>
      <c r="Q1010" s="22">
        <f t="shared" si="103"/>
        <v>103.6</v>
      </c>
      <c r="R1010" s="42">
        <f>SUM(Table1[[#This Row],[Oct]:[September]])</f>
        <v>1243.1999999999998</v>
      </c>
      <c r="S1010" s="38">
        <f t="shared" si="98"/>
        <v>1080.9126788587762</v>
      </c>
      <c r="T1010" s="37">
        <f>Table1[[#This Row],[Annual Demand]]/365</f>
        <v>3.4060273972602735</v>
      </c>
      <c r="U1010" s="37">
        <f>Table1[[#This Row],[Daily Demand]]*Table1[[#This Row],[Lead Time (days)]]</f>
        <v>119.21095890410957</v>
      </c>
      <c r="V1010" s="37">
        <f>T1010*AB1010*SQRT(Table1[[#This Row],[Lead Time (days)]])</f>
        <v>23.978892492481744</v>
      </c>
      <c r="W1010" s="37">
        <f t="shared" si="99"/>
        <v>0.8</v>
      </c>
      <c r="X1010" s="37">
        <f>Table1[[#This Row],[Demand during Lead Time]]+NORMSINV(W1010)*V1010</f>
        <v>139.39210398334436</v>
      </c>
      <c r="Y1010" s="43">
        <f t="shared" si="100"/>
        <v>757.44798382683632</v>
      </c>
      <c r="Z1010" s="27">
        <v>0.4</v>
      </c>
      <c r="AA1010" s="22">
        <v>1</v>
      </c>
      <c r="AB1010" s="22">
        <v>1.19</v>
      </c>
      <c r="AC1010" s="22">
        <v>35</v>
      </c>
    </row>
    <row r="1011" spans="1:29" x14ac:dyDescent="0.2">
      <c r="A1011" s="25">
        <v>20398.713220960497</v>
      </c>
      <c r="B1011" s="26">
        <v>10.924579999999999</v>
      </c>
      <c r="C1011" s="26">
        <v>1425.9859243898397</v>
      </c>
      <c r="D1011" s="26">
        <f>C1011/Table1[[#This Row],[Std. Price ($)]]</f>
        <v>130.53004549280979</v>
      </c>
      <c r="E1011" s="22">
        <v>228</v>
      </c>
      <c r="F1011" s="22">
        <f t="shared" si="101"/>
        <v>273.60000000000002</v>
      </c>
      <c r="G1011" s="22">
        <f t="shared" si="103"/>
        <v>273.60000000000002</v>
      </c>
      <c r="H1011" s="22">
        <f t="shared" si="103"/>
        <v>273.60000000000002</v>
      </c>
      <c r="I1011" s="22">
        <f t="shared" si="103"/>
        <v>273.60000000000002</v>
      </c>
      <c r="J1011" s="22">
        <f t="shared" si="103"/>
        <v>273.60000000000002</v>
      </c>
      <c r="K1011" s="22">
        <f t="shared" si="103"/>
        <v>273.60000000000002</v>
      </c>
      <c r="L1011" s="22">
        <f t="shared" si="103"/>
        <v>273.60000000000002</v>
      </c>
      <c r="M1011" s="22">
        <f t="shared" si="103"/>
        <v>273.60000000000002</v>
      </c>
      <c r="N1011" s="22">
        <f t="shared" si="103"/>
        <v>273.60000000000002</v>
      </c>
      <c r="O1011" s="22">
        <f t="shared" si="103"/>
        <v>273.60000000000002</v>
      </c>
      <c r="P1011" s="22">
        <f t="shared" si="103"/>
        <v>273.60000000000002</v>
      </c>
      <c r="Q1011" s="22">
        <f t="shared" si="103"/>
        <v>273.60000000000002</v>
      </c>
      <c r="R1011" s="42">
        <f>SUM(Table1[[#This Row],[Oct]:[September]])</f>
        <v>3283.1999999999994</v>
      </c>
      <c r="S1011" s="38">
        <f t="shared" si="98"/>
        <v>3152.6699545071897</v>
      </c>
      <c r="T1011" s="37">
        <f>Table1[[#This Row],[Annual Demand]]/365</f>
        <v>8.9950684931506828</v>
      </c>
      <c r="U1011" s="37">
        <f>Table1[[#This Row],[Daily Demand]]*Table1[[#This Row],[Lead Time (days)]]</f>
        <v>242.86684931506844</v>
      </c>
      <c r="V1011" s="37">
        <f>T1011*AB1011*SQRT(Table1[[#This Row],[Lead Time (days)]])</f>
        <v>27.109053226996267</v>
      </c>
      <c r="W1011" s="37">
        <f t="shared" si="99"/>
        <v>0.8</v>
      </c>
      <c r="X1011" s="37">
        <f>Table1[[#This Row],[Demand during Lead Time]]+NORMSINV(W1011)*V1011</f>
        <v>265.68240413296684</v>
      </c>
      <c r="Y1011" s="43">
        <f t="shared" si="100"/>
        <v>2902.4686785429267</v>
      </c>
      <c r="Z1011" s="27">
        <v>0.2</v>
      </c>
      <c r="AA1011" s="22">
        <v>1</v>
      </c>
      <c r="AB1011" s="22">
        <v>0.57999999999999996</v>
      </c>
      <c r="AC1011" s="22">
        <v>27</v>
      </c>
    </row>
    <row r="1012" spans="1:29" x14ac:dyDescent="0.2">
      <c r="A1012" s="25">
        <v>73806.418327234074</v>
      </c>
      <c r="B1012" s="26">
        <v>5.3732799999999994</v>
      </c>
      <c r="C1012" s="26">
        <v>551.25569519327996</v>
      </c>
      <c r="D1012" s="26">
        <f>C1012/Table1[[#This Row],[Std. Price ($)]]</f>
        <v>102.59202855486407</v>
      </c>
      <c r="E1012" s="22">
        <v>252</v>
      </c>
      <c r="F1012" s="22">
        <f t="shared" si="101"/>
        <v>378</v>
      </c>
      <c r="G1012" s="22">
        <f t="shared" si="103"/>
        <v>378</v>
      </c>
      <c r="H1012" s="22">
        <f t="shared" si="103"/>
        <v>378</v>
      </c>
      <c r="I1012" s="22">
        <f t="shared" si="103"/>
        <v>378</v>
      </c>
      <c r="J1012" s="22">
        <f t="shared" si="103"/>
        <v>378</v>
      </c>
      <c r="K1012" s="22">
        <f t="shared" si="103"/>
        <v>378</v>
      </c>
      <c r="L1012" s="22">
        <f t="shared" si="103"/>
        <v>378</v>
      </c>
      <c r="M1012" s="22">
        <f t="shared" si="103"/>
        <v>378</v>
      </c>
      <c r="N1012" s="22">
        <f t="shared" si="103"/>
        <v>378</v>
      </c>
      <c r="O1012" s="22">
        <f t="shared" si="103"/>
        <v>378</v>
      </c>
      <c r="P1012" s="22">
        <f t="shared" si="103"/>
        <v>378</v>
      </c>
      <c r="Q1012" s="22">
        <f t="shared" si="103"/>
        <v>378</v>
      </c>
      <c r="R1012" s="42">
        <f>SUM(Table1[[#This Row],[Oct]:[September]])</f>
        <v>4536</v>
      </c>
      <c r="S1012" s="38">
        <f t="shared" si="98"/>
        <v>4433.4079714451364</v>
      </c>
      <c r="T1012" s="37">
        <f>Table1[[#This Row],[Annual Demand]]/365</f>
        <v>12.427397260273972</v>
      </c>
      <c r="U1012" s="37">
        <f>Table1[[#This Row],[Daily Demand]]*Table1[[#This Row],[Lead Time (days)]]</f>
        <v>136.7013698630137</v>
      </c>
      <c r="V1012" s="37">
        <f>T1012*AB1012*SQRT(Table1[[#This Row],[Lead Time (days)]])</f>
        <v>31.737100651424964</v>
      </c>
      <c r="W1012" s="37">
        <f t="shared" si="99"/>
        <v>0.8</v>
      </c>
      <c r="X1012" s="37">
        <f>Table1[[#This Row],[Demand during Lead Time]]+NORMSINV(W1012)*V1012</f>
        <v>163.41198766329373</v>
      </c>
      <c r="Y1012" s="43">
        <f t="shared" si="100"/>
        <v>878.05836507142283</v>
      </c>
      <c r="Z1012" s="27">
        <v>0.5</v>
      </c>
      <c r="AA1012" s="22">
        <v>1</v>
      </c>
      <c r="AB1012" s="22">
        <v>0.77</v>
      </c>
      <c r="AC1012" s="22">
        <v>11</v>
      </c>
    </row>
    <row r="1013" spans="1:29" x14ac:dyDescent="0.2">
      <c r="A1013" s="25">
        <v>26356.056068391863</v>
      </c>
      <c r="B1013" s="26">
        <v>26.84591867</v>
      </c>
      <c r="C1013" s="26">
        <v>5190.8921964815208</v>
      </c>
      <c r="D1013" s="26">
        <f>C1013/Table1[[#This Row],[Std. Price ($)]]</f>
        <v>193.35870976478381</v>
      </c>
      <c r="E1013" s="22">
        <v>220</v>
      </c>
      <c r="F1013" s="22">
        <f t="shared" si="101"/>
        <v>396</v>
      </c>
      <c r="G1013" s="22">
        <f t="shared" si="103"/>
        <v>396</v>
      </c>
      <c r="H1013" s="22">
        <f t="shared" si="103"/>
        <v>396</v>
      </c>
      <c r="I1013" s="22">
        <f t="shared" si="103"/>
        <v>396</v>
      </c>
      <c r="J1013" s="22">
        <f t="shared" si="103"/>
        <v>396</v>
      </c>
      <c r="K1013" s="22">
        <f t="shared" si="103"/>
        <v>396</v>
      </c>
      <c r="L1013" s="22">
        <f t="shared" si="103"/>
        <v>396</v>
      </c>
      <c r="M1013" s="22">
        <f t="shared" si="103"/>
        <v>396</v>
      </c>
      <c r="N1013" s="22">
        <f t="shared" si="103"/>
        <v>396</v>
      </c>
      <c r="O1013" s="22">
        <f t="shared" si="103"/>
        <v>396</v>
      </c>
      <c r="P1013" s="22">
        <f t="shared" si="103"/>
        <v>396</v>
      </c>
      <c r="Q1013" s="22">
        <f t="shared" si="103"/>
        <v>396</v>
      </c>
      <c r="R1013" s="42">
        <f>SUM(Table1[[#This Row],[Oct]:[September]])</f>
        <v>4752</v>
      </c>
      <c r="S1013" s="38">
        <f t="shared" si="98"/>
        <v>4558.6412902352158</v>
      </c>
      <c r="T1013" s="37">
        <f>Table1[[#This Row],[Annual Demand]]/365</f>
        <v>13.019178082191781</v>
      </c>
      <c r="U1013" s="37">
        <f>Table1[[#This Row],[Daily Demand]]*Table1[[#This Row],[Lead Time (days)]]</f>
        <v>364.53698630136984</v>
      </c>
      <c r="V1013" s="37">
        <f>T1013*AB1013*SQRT(Table1[[#This Row],[Lead Time (days)]])</f>
        <v>53.734991668709974</v>
      </c>
      <c r="W1013" s="37">
        <f t="shared" si="99"/>
        <v>0.8</v>
      </c>
      <c r="X1013" s="37">
        <f>Table1[[#This Row],[Demand during Lead Time]]+NORMSINV(W1013)*V1013</f>
        <v>409.76149627561983</v>
      </c>
      <c r="Y1013" s="43">
        <f t="shared" si="100"/>
        <v>11000.423803112797</v>
      </c>
      <c r="Z1013" s="27">
        <v>0.8</v>
      </c>
      <c r="AA1013" s="22">
        <v>1</v>
      </c>
      <c r="AB1013" s="22">
        <v>0.78</v>
      </c>
      <c r="AC1013" s="22">
        <v>28</v>
      </c>
    </row>
    <row r="1014" spans="1:29" x14ac:dyDescent="0.2">
      <c r="A1014" s="25">
        <v>19572.589426971375</v>
      </c>
      <c r="B1014" s="26">
        <v>14.980313769999999</v>
      </c>
      <c r="C1014" s="26">
        <v>1087.7784250237441</v>
      </c>
      <c r="D1014" s="26">
        <f>C1014/Table1[[#This Row],[Std. Price ($)]]</f>
        <v>72.613861213118255</v>
      </c>
      <c r="E1014" s="22">
        <v>212</v>
      </c>
      <c r="F1014" s="22">
        <f t="shared" si="101"/>
        <v>339.2</v>
      </c>
      <c r="G1014" s="22">
        <f t="shared" si="103"/>
        <v>339.2</v>
      </c>
      <c r="H1014" s="22">
        <f t="shared" si="103"/>
        <v>339.2</v>
      </c>
      <c r="I1014" s="22">
        <f t="shared" si="103"/>
        <v>339.2</v>
      </c>
      <c r="J1014" s="22">
        <f t="shared" si="103"/>
        <v>339.2</v>
      </c>
      <c r="K1014" s="22">
        <f t="shared" si="103"/>
        <v>339.2</v>
      </c>
      <c r="L1014" s="22">
        <f t="shared" si="103"/>
        <v>339.2</v>
      </c>
      <c r="M1014" s="22">
        <f t="shared" si="103"/>
        <v>339.2</v>
      </c>
      <c r="N1014" s="22">
        <f t="shared" si="103"/>
        <v>339.2</v>
      </c>
      <c r="O1014" s="22">
        <f t="shared" si="103"/>
        <v>339.2</v>
      </c>
      <c r="P1014" s="22">
        <f t="shared" si="103"/>
        <v>339.2</v>
      </c>
      <c r="Q1014" s="22">
        <f t="shared" si="103"/>
        <v>339.2</v>
      </c>
      <c r="R1014" s="42">
        <f>SUM(Table1[[#This Row],[Oct]:[September]])</f>
        <v>4070.3999999999992</v>
      </c>
      <c r="S1014" s="38">
        <f t="shared" si="98"/>
        <v>3997.7861387868811</v>
      </c>
      <c r="T1014" s="37">
        <f>Table1[[#This Row],[Annual Demand]]/365</f>
        <v>11.151780821917805</v>
      </c>
      <c r="U1014" s="37">
        <f>Table1[[#This Row],[Daily Demand]]*Table1[[#This Row],[Lead Time (days)]]</f>
        <v>234.18739726027391</v>
      </c>
      <c r="V1014" s="37">
        <f>T1014*AB1014*SQRT(Table1[[#This Row],[Lead Time (days)]])</f>
        <v>22.996745887497838</v>
      </c>
      <c r="W1014" s="37">
        <f t="shared" si="99"/>
        <v>0.8</v>
      </c>
      <c r="X1014" s="37">
        <f>Table1[[#This Row],[Demand during Lead Time]]+NORMSINV(W1014)*V1014</f>
        <v>253.54194690227268</v>
      </c>
      <c r="Y1014" s="43">
        <f t="shared" si="100"/>
        <v>3798.1379184527241</v>
      </c>
      <c r="Z1014" s="27">
        <v>0.6</v>
      </c>
      <c r="AA1014" s="22">
        <v>1</v>
      </c>
      <c r="AB1014" s="22">
        <v>0.45</v>
      </c>
      <c r="AC1014" s="22">
        <v>21</v>
      </c>
    </row>
    <row r="1015" spans="1:29" x14ac:dyDescent="0.2">
      <c r="A1015" s="25">
        <v>93725.973195206418</v>
      </c>
      <c r="B1015" s="26">
        <v>19.306999999999999</v>
      </c>
      <c r="C1015" s="26">
        <v>2697.9976161600007</v>
      </c>
      <c r="D1015" s="26">
        <f>C1015/Table1[[#This Row],[Std. Price ($)]]</f>
        <v>139.74193899414723</v>
      </c>
      <c r="E1015" s="22">
        <v>252</v>
      </c>
      <c r="F1015" s="22">
        <f t="shared" si="101"/>
        <v>151.19999999999999</v>
      </c>
      <c r="G1015" s="22">
        <f t="shared" si="103"/>
        <v>151.19999999999999</v>
      </c>
      <c r="H1015" s="22">
        <f t="shared" si="103"/>
        <v>151.19999999999999</v>
      </c>
      <c r="I1015" s="22">
        <f t="shared" si="103"/>
        <v>151.19999999999999</v>
      </c>
      <c r="J1015" s="22">
        <f t="shared" si="103"/>
        <v>151.19999999999999</v>
      </c>
      <c r="K1015" s="22">
        <f t="shared" si="103"/>
        <v>151.19999999999999</v>
      </c>
      <c r="L1015" s="22">
        <f t="shared" si="103"/>
        <v>151.19999999999999</v>
      </c>
      <c r="M1015" s="22">
        <f t="shared" si="103"/>
        <v>151.19999999999999</v>
      </c>
      <c r="N1015" s="22">
        <f t="shared" si="103"/>
        <v>151.19999999999999</v>
      </c>
      <c r="O1015" s="22">
        <f t="shared" si="103"/>
        <v>151.19999999999999</v>
      </c>
      <c r="P1015" s="22">
        <f t="shared" si="103"/>
        <v>151.19999999999999</v>
      </c>
      <c r="Q1015" s="22">
        <f t="shared" si="103"/>
        <v>151.19999999999999</v>
      </c>
      <c r="R1015" s="42">
        <f>SUM(Table1[[#This Row],[Oct]:[September]])</f>
        <v>1814.4000000000003</v>
      </c>
      <c r="S1015" s="38">
        <f t="shared" si="98"/>
        <v>1674.6580610058531</v>
      </c>
      <c r="T1015" s="37">
        <f>Table1[[#This Row],[Annual Demand]]/365</f>
        <v>4.9709589041095903</v>
      </c>
      <c r="U1015" s="37">
        <f>Table1[[#This Row],[Daily Demand]]*Table1[[#This Row],[Lead Time (days)]]</f>
        <v>79.535342465753445</v>
      </c>
      <c r="V1015" s="37">
        <f>T1015*AB1015*SQRT(Table1[[#This Row],[Lead Time (days)]])</f>
        <v>16.901260273972607</v>
      </c>
      <c r="W1015" s="37">
        <f t="shared" si="99"/>
        <v>0.8</v>
      </c>
      <c r="X1015" s="37">
        <f>Table1[[#This Row],[Demand during Lead Time]]+NORMSINV(W1015)*V1015</f>
        <v>93.759801986471174</v>
      </c>
      <c r="Y1015" s="43">
        <f t="shared" si="100"/>
        <v>1810.2204969527988</v>
      </c>
      <c r="Z1015" s="27">
        <v>-0.4</v>
      </c>
      <c r="AA1015" s="22">
        <v>1</v>
      </c>
      <c r="AB1015" s="22">
        <v>0.85</v>
      </c>
      <c r="AC1015" s="22">
        <v>16</v>
      </c>
    </row>
    <row r="1016" spans="1:29" x14ac:dyDescent="0.2">
      <c r="A1016" s="25">
        <v>12538.868340482966</v>
      </c>
      <c r="B1016" s="26">
        <v>17.275393189999999</v>
      </c>
      <c r="C1016" s="26">
        <v>9426.5939413449305</v>
      </c>
      <c r="D1016" s="26">
        <f>C1016/Table1[[#This Row],[Std. Price ($)]]</f>
        <v>545.66595606064641</v>
      </c>
      <c r="E1016" s="22">
        <v>162</v>
      </c>
      <c r="F1016" s="22">
        <f t="shared" si="101"/>
        <v>97.2</v>
      </c>
      <c r="G1016" s="22">
        <f t="shared" si="103"/>
        <v>97.2</v>
      </c>
      <c r="H1016" s="22">
        <f t="shared" si="103"/>
        <v>97.2</v>
      </c>
      <c r="I1016" s="22">
        <f t="shared" si="103"/>
        <v>97.2</v>
      </c>
      <c r="J1016" s="22">
        <f t="shared" si="103"/>
        <v>97.2</v>
      </c>
      <c r="K1016" s="22">
        <f t="shared" si="103"/>
        <v>97.2</v>
      </c>
      <c r="L1016" s="22">
        <f t="shared" si="103"/>
        <v>97.2</v>
      </c>
      <c r="M1016" s="22">
        <f t="shared" si="103"/>
        <v>97.2</v>
      </c>
      <c r="N1016" s="22">
        <f t="shared" si="103"/>
        <v>97.2</v>
      </c>
      <c r="O1016" s="22">
        <f t="shared" si="103"/>
        <v>97.2</v>
      </c>
      <c r="P1016" s="22">
        <f t="shared" si="103"/>
        <v>97.2</v>
      </c>
      <c r="Q1016" s="22">
        <f t="shared" si="103"/>
        <v>97.2</v>
      </c>
      <c r="R1016" s="42">
        <f>SUM(Table1[[#This Row],[Oct]:[September]])</f>
        <v>1166.4000000000003</v>
      </c>
      <c r="S1016" s="38">
        <f t="shared" si="98"/>
        <v>620.73404393935391</v>
      </c>
      <c r="T1016" s="37">
        <f>Table1[[#This Row],[Annual Demand]]/365</f>
        <v>3.1956164383561654</v>
      </c>
      <c r="U1016" s="37">
        <f>Table1[[#This Row],[Daily Demand]]*Table1[[#This Row],[Lead Time (days)]]</f>
        <v>230.0843835616439</v>
      </c>
      <c r="V1016" s="37">
        <f>T1016*AB1016*SQRT(Table1[[#This Row],[Lead Time (days)]])</f>
        <v>31.45421738656923</v>
      </c>
      <c r="W1016" s="37">
        <f t="shared" si="99"/>
        <v>0.8</v>
      </c>
      <c r="X1016" s="37">
        <f>Table1[[#This Row],[Demand during Lead Time]]+NORMSINV(W1016)*V1016</f>
        <v>256.55692079959891</v>
      </c>
      <c r="Y1016" s="43">
        <f t="shared" si="100"/>
        <v>4432.1216824287603</v>
      </c>
      <c r="Z1016" s="27">
        <v>-0.4</v>
      </c>
      <c r="AA1016" s="22">
        <v>1</v>
      </c>
      <c r="AB1016" s="22">
        <v>1.1599999999999999</v>
      </c>
      <c r="AC1016" s="22">
        <v>72</v>
      </c>
    </row>
    <row r="1017" spans="1:29" x14ac:dyDescent="0.2">
      <c r="A1017" s="25">
        <v>24480.713114466391</v>
      </c>
      <c r="B1017" s="26">
        <v>15.93322</v>
      </c>
      <c r="C1017" s="26">
        <v>2280.9941813542405</v>
      </c>
      <c r="D1017" s="26">
        <f>C1017/Table1[[#This Row],[Std. Price ($)]]</f>
        <v>143.15964891931702</v>
      </c>
      <c r="E1017" s="22">
        <v>276</v>
      </c>
      <c r="F1017" s="22">
        <f t="shared" si="101"/>
        <v>414</v>
      </c>
      <c r="G1017" s="22">
        <f t="shared" si="103"/>
        <v>414</v>
      </c>
      <c r="H1017" s="22">
        <f t="shared" si="103"/>
        <v>414</v>
      </c>
      <c r="I1017" s="22">
        <f t="shared" si="103"/>
        <v>414</v>
      </c>
      <c r="J1017" s="22">
        <f t="shared" si="103"/>
        <v>414</v>
      </c>
      <c r="K1017" s="22">
        <f t="shared" si="103"/>
        <v>414</v>
      </c>
      <c r="L1017" s="22">
        <f t="shared" si="103"/>
        <v>414</v>
      </c>
      <c r="M1017" s="22">
        <f t="shared" si="103"/>
        <v>414</v>
      </c>
      <c r="N1017" s="22">
        <f t="shared" si="103"/>
        <v>414</v>
      </c>
      <c r="O1017" s="22">
        <f t="shared" si="103"/>
        <v>414</v>
      </c>
      <c r="P1017" s="22">
        <f t="shared" si="103"/>
        <v>414</v>
      </c>
      <c r="Q1017" s="22">
        <f t="shared" si="103"/>
        <v>414</v>
      </c>
      <c r="R1017" s="42">
        <f>SUM(Table1[[#This Row],[Oct]:[September]])</f>
        <v>4968</v>
      </c>
      <c r="S1017" s="38">
        <f t="shared" si="98"/>
        <v>4824.8403510806829</v>
      </c>
      <c r="T1017" s="37">
        <f>Table1[[#This Row],[Annual Demand]]/365</f>
        <v>13.610958904109589</v>
      </c>
      <c r="U1017" s="37">
        <f>Table1[[#This Row],[Daily Demand]]*Table1[[#This Row],[Lead Time (days)]]</f>
        <v>217.77534246575343</v>
      </c>
      <c r="V1017" s="37">
        <f>T1017*AB1017*SQRT(Table1[[#This Row],[Lead Time (days)]])</f>
        <v>42.466191780821923</v>
      </c>
      <c r="W1017" s="37">
        <f t="shared" si="99"/>
        <v>0.8</v>
      </c>
      <c r="X1017" s="37">
        <f>Table1[[#This Row],[Demand during Lead Time]]+NORMSINV(W1017)*V1017</f>
        <v>253.51579117747275</v>
      </c>
      <c r="Y1017" s="43">
        <f t="shared" si="100"/>
        <v>4039.3228743047325</v>
      </c>
      <c r="Z1017" s="27">
        <v>0.5</v>
      </c>
      <c r="AA1017" s="22">
        <v>1</v>
      </c>
      <c r="AB1017" s="22">
        <v>0.78</v>
      </c>
      <c r="AC1017" s="22">
        <v>16</v>
      </c>
    </row>
    <row r="1018" spans="1:29" x14ac:dyDescent="0.2">
      <c r="A1018" s="25">
        <v>29598.792863791346</v>
      </c>
      <c r="B1018" s="26">
        <v>9.9329999999999998</v>
      </c>
      <c r="C1018" s="26">
        <v>1684.9329192960004</v>
      </c>
      <c r="D1018" s="26">
        <f>C1018/Table1[[#This Row],[Std. Price ($)]]</f>
        <v>169.62981166777413</v>
      </c>
      <c r="E1018" s="22">
        <v>244</v>
      </c>
      <c r="F1018" s="22">
        <f t="shared" si="101"/>
        <v>341.6</v>
      </c>
      <c r="G1018" s="22">
        <f t="shared" si="103"/>
        <v>341.6</v>
      </c>
      <c r="H1018" s="22">
        <f t="shared" si="103"/>
        <v>341.6</v>
      </c>
      <c r="I1018" s="22">
        <f t="shared" si="103"/>
        <v>341.6</v>
      </c>
      <c r="J1018" s="22">
        <f t="shared" si="103"/>
        <v>341.6</v>
      </c>
      <c r="K1018" s="22">
        <f t="shared" si="103"/>
        <v>341.6</v>
      </c>
      <c r="L1018" s="22">
        <f t="shared" si="103"/>
        <v>341.6</v>
      </c>
      <c r="M1018" s="22">
        <f t="shared" si="103"/>
        <v>341.6</v>
      </c>
      <c r="N1018" s="22">
        <f t="shared" si="103"/>
        <v>341.6</v>
      </c>
      <c r="O1018" s="22">
        <f t="shared" si="103"/>
        <v>341.6</v>
      </c>
      <c r="P1018" s="22">
        <f t="shared" si="103"/>
        <v>341.6</v>
      </c>
      <c r="Q1018" s="22">
        <f t="shared" si="103"/>
        <v>341.6</v>
      </c>
      <c r="R1018" s="42">
        <f>SUM(Table1[[#This Row],[Oct]:[September]])</f>
        <v>4099.2</v>
      </c>
      <c r="S1018" s="38">
        <f t="shared" si="98"/>
        <v>3929.5701883322258</v>
      </c>
      <c r="T1018" s="37">
        <f>Table1[[#This Row],[Annual Demand]]/365</f>
        <v>11.230684931506849</v>
      </c>
      <c r="U1018" s="37">
        <f>Table1[[#This Row],[Daily Demand]]*Table1[[#This Row],[Lead Time (days)]]</f>
        <v>179.69095890410958</v>
      </c>
      <c r="V1018" s="37">
        <f>T1018*AB1018*SQRT(Table1[[#This Row],[Lead Time (days)]])</f>
        <v>57.501106849315065</v>
      </c>
      <c r="W1018" s="37">
        <f t="shared" si="99"/>
        <v>0.8</v>
      </c>
      <c r="X1018" s="37">
        <f>Table1[[#This Row],[Demand during Lead Time]]+NORMSINV(W1018)*V1018</f>
        <v>228.0851113824381</v>
      </c>
      <c r="Y1018" s="43">
        <f t="shared" si="100"/>
        <v>2265.5694113617578</v>
      </c>
      <c r="Z1018" s="27">
        <v>0.4</v>
      </c>
      <c r="AA1018" s="22">
        <v>1</v>
      </c>
      <c r="AB1018" s="22">
        <v>1.28</v>
      </c>
      <c r="AC1018" s="22">
        <v>16</v>
      </c>
    </row>
    <row r="1019" spans="1:29" x14ac:dyDescent="0.2">
      <c r="A1019" s="25">
        <v>37474.06143926044</v>
      </c>
      <c r="B1019" s="26">
        <v>5.3805899999999998</v>
      </c>
      <c r="C1019" s="26">
        <v>306.29689016274142</v>
      </c>
      <c r="D1019" s="26">
        <f>C1019/Table1[[#This Row],[Std. Price ($)]]</f>
        <v>56.926264622047292</v>
      </c>
      <c r="E1019" s="22">
        <v>98</v>
      </c>
      <c r="F1019" s="22">
        <f t="shared" si="101"/>
        <v>117.6</v>
      </c>
      <c r="G1019" s="22">
        <f t="shared" si="103"/>
        <v>117.6</v>
      </c>
      <c r="H1019" s="22">
        <f t="shared" si="103"/>
        <v>117.6</v>
      </c>
      <c r="I1019" s="22">
        <f t="shared" si="103"/>
        <v>117.6</v>
      </c>
      <c r="J1019" s="22">
        <f t="shared" si="103"/>
        <v>117.6</v>
      </c>
      <c r="K1019" s="22">
        <f t="shared" si="103"/>
        <v>117.6</v>
      </c>
      <c r="L1019" s="22">
        <f t="shared" si="103"/>
        <v>117.6</v>
      </c>
      <c r="M1019" s="22">
        <f t="shared" si="103"/>
        <v>117.6</v>
      </c>
      <c r="N1019" s="22">
        <f t="shared" si="103"/>
        <v>117.6</v>
      </c>
      <c r="O1019" s="22">
        <f t="shared" si="103"/>
        <v>117.6</v>
      </c>
      <c r="P1019" s="22">
        <f t="shared" si="103"/>
        <v>117.6</v>
      </c>
      <c r="Q1019" s="22">
        <f t="shared" si="103"/>
        <v>117.6</v>
      </c>
      <c r="R1019" s="42">
        <f>SUM(Table1[[#This Row],[Oct]:[September]])</f>
        <v>1411.1999999999998</v>
      </c>
      <c r="S1019" s="38">
        <f t="shared" si="98"/>
        <v>1354.2737353779526</v>
      </c>
      <c r="T1019" s="37">
        <f>Table1[[#This Row],[Annual Demand]]/365</f>
        <v>3.8663013698630131</v>
      </c>
      <c r="U1019" s="37">
        <f>Table1[[#This Row],[Daily Demand]]*Table1[[#This Row],[Lead Time (days)]]</f>
        <v>61.860821917808209</v>
      </c>
      <c r="V1019" s="37">
        <f>T1019*AB1019*SQRT(Table1[[#This Row],[Lead Time (days)]])</f>
        <v>11.289599999999998</v>
      </c>
      <c r="W1019" s="37">
        <f t="shared" si="99"/>
        <v>0.8</v>
      </c>
      <c r="X1019" s="37">
        <f>Table1[[#This Row],[Demand during Lead Time]]+NORMSINV(W1019)*V1019</f>
        <v>71.36238899635299</v>
      </c>
      <c r="Y1019" s="43">
        <f t="shared" si="100"/>
        <v>383.97175660988694</v>
      </c>
      <c r="Z1019" s="27">
        <v>0.2</v>
      </c>
      <c r="AA1019" s="22">
        <v>0.82</v>
      </c>
      <c r="AB1019" s="22">
        <v>0.73</v>
      </c>
      <c r="AC1019" s="22">
        <v>16</v>
      </c>
    </row>
    <row r="1020" spans="1:29" x14ac:dyDescent="0.2">
      <c r="A1020" s="25">
        <v>81640.24882380561</v>
      </c>
      <c r="B1020" s="26">
        <v>5.4179999999999993</v>
      </c>
      <c r="C1020" s="26">
        <v>371.49568580951654</v>
      </c>
      <c r="D1020" s="26">
        <f>C1020/Table1[[#This Row],[Std. Price ($)]]</f>
        <v>68.566940902457844</v>
      </c>
      <c r="E1020" s="22">
        <v>66</v>
      </c>
      <c r="F1020" s="22">
        <f t="shared" si="101"/>
        <v>79.2</v>
      </c>
      <c r="G1020" s="22">
        <f t="shared" si="103"/>
        <v>79.2</v>
      </c>
      <c r="H1020" s="22">
        <f t="shared" si="103"/>
        <v>79.2</v>
      </c>
      <c r="I1020" s="22">
        <f t="shared" si="103"/>
        <v>79.2</v>
      </c>
      <c r="J1020" s="22">
        <f t="shared" si="103"/>
        <v>79.2</v>
      </c>
      <c r="K1020" s="22">
        <f t="shared" si="103"/>
        <v>79.2</v>
      </c>
      <c r="L1020" s="22">
        <f t="shared" si="103"/>
        <v>79.2</v>
      </c>
      <c r="M1020" s="22">
        <f t="shared" si="103"/>
        <v>79.2</v>
      </c>
      <c r="N1020" s="22">
        <f t="shared" si="103"/>
        <v>79.2</v>
      </c>
      <c r="O1020" s="22">
        <f t="shared" si="103"/>
        <v>79.2</v>
      </c>
      <c r="P1020" s="22">
        <f t="shared" si="103"/>
        <v>79.2</v>
      </c>
      <c r="Q1020" s="22">
        <f t="shared" si="103"/>
        <v>79.2</v>
      </c>
      <c r="R1020" s="42">
        <f>SUM(Table1[[#This Row],[Oct]:[September]])</f>
        <v>950.4000000000002</v>
      </c>
      <c r="S1020" s="38">
        <f t="shared" si="98"/>
        <v>881.83305909754233</v>
      </c>
      <c r="T1020" s="37">
        <f>Table1[[#This Row],[Annual Demand]]/365</f>
        <v>2.6038356164383569</v>
      </c>
      <c r="U1020" s="37">
        <f>Table1[[#This Row],[Daily Demand]]*Table1[[#This Row],[Lead Time (days)]]</f>
        <v>41.661369863013711</v>
      </c>
      <c r="V1020" s="37">
        <f>T1020*AB1020*SQRT(Table1[[#This Row],[Lead Time (days)]])</f>
        <v>15.623013698630142</v>
      </c>
      <c r="W1020" s="37">
        <f t="shared" si="99"/>
        <v>0.8</v>
      </c>
      <c r="X1020" s="37">
        <f>Table1[[#This Row],[Demand during Lead Time]]+NORMSINV(W1020)*V1020</f>
        <v>54.810029924181357</v>
      </c>
      <c r="Y1020" s="43">
        <f t="shared" si="100"/>
        <v>296.96074212921457</v>
      </c>
      <c r="Z1020" s="27">
        <v>0.2</v>
      </c>
      <c r="AA1020" s="22">
        <v>0.97</v>
      </c>
      <c r="AB1020" s="22">
        <v>1.5</v>
      </c>
      <c r="AC1020" s="22">
        <v>16</v>
      </c>
    </row>
    <row r="1021" spans="1:29" x14ac:dyDescent="0.2">
      <c r="A1021" s="25">
        <v>95636.949398270051</v>
      </c>
      <c r="B1021" s="26">
        <v>6.1930810199999993</v>
      </c>
      <c r="C1021" s="26">
        <v>824.42145768398882</v>
      </c>
      <c r="D1021" s="26">
        <f>C1021/Table1[[#This Row],[Std. Price ($)]]</f>
        <v>133.11975978056702</v>
      </c>
      <c r="E1021" s="22">
        <v>494</v>
      </c>
      <c r="F1021" s="22">
        <f t="shared" si="101"/>
        <v>691.6</v>
      </c>
      <c r="G1021" s="22">
        <f t="shared" si="103"/>
        <v>691.6</v>
      </c>
      <c r="H1021" s="22">
        <f t="shared" si="103"/>
        <v>691.6</v>
      </c>
      <c r="I1021" s="22">
        <f t="shared" si="103"/>
        <v>691.6</v>
      </c>
      <c r="J1021" s="22">
        <f t="shared" si="103"/>
        <v>691.6</v>
      </c>
      <c r="K1021" s="22">
        <f t="shared" si="103"/>
        <v>691.6</v>
      </c>
      <c r="L1021" s="22">
        <f t="shared" si="103"/>
        <v>691.6</v>
      </c>
      <c r="M1021" s="22">
        <f t="shared" si="103"/>
        <v>691.6</v>
      </c>
      <c r="N1021" s="22">
        <f t="shared" si="103"/>
        <v>691.6</v>
      </c>
      <c r="O1021" s="22">
        <f t="shared" si="103"/>
        <v>691.6</v>
      </c>
      <c r="P1021" s="22">
        <f t="shared" si="103"/>
        <v>691.6</v>
      </c>
      <c r="Q1021" s="22">
        <f t="shared" si="103"/>
        <v>691.6</v>
      </c>
      <c r="R1021" s="42">
        <f>SUM(Table1[[#This Row],[Oct]:[September]])</f>
        <v>8299.2000000000025</v>
      </c>
      <c r="S1021" s="38">
        <f t="shared" si="98"/>
        <v>8166.0802402194358</v>
      </c>
      <c r="T1021" s="37">
        <f>Table1[[#This Row],[Annual Demand]]/365</f>
        <v>22.73753424657535</v>
      </c>
      <c r="U1021" s="37">
        <f>Table1[[#This Row],[Daily Demand]]*Table1[[#This Row],[Lead Time (days)]]</f>
        <v>113.68767123287675</v>
      </c>
      <c r="V1021" s="37">
        <f>T1021*AB1021*SQRT(Table1[[#This Row],[Lead Time (days)]])</f>
        <v>51.859525660393395</v>
      </c>
      <c r="W1021" s="37">
        <f t="shared" si="99"/>
        <v>0.8</v>
      </c>
      <c r="X1021" s="37">
        <f>Table1[[#This Row],[Demand during Lead Time]]+NORMSINV(W1021)*V1021</f>
        <v>157.33374919168327</v>
      </c>
      <c r="Y1021" s="43">
        <f t="shared" si="100"/>
        <v>974.38065592445389</v>
      </c>
      <c r="Z1021" s="27">
        <v>0.4</v>
      </c>
      <c r="AA1021" s="22">
        <v>0.98</v>
      </c>
      <c r="AB1021" s="22">
        <v>1.02</v>
      </c>
      <c r="AC1021" s="22">
        <v>5</v>
      </c>
    </row>
    <row r="1022" spans="1:29" x14ac:dyDescent="0.2">
      <c r="A1022" s="25">
        <v>22009.692131895419</v>
      </c>
      <c r="B1022" s="26">
        <v>6.8288166699999993</v>
      </c>
      <c r="C1022" s="26">
        <v>3221.9572947543343</v>
      </c>
      <c r="D1022" s="26">
        <f>C1022/Table1[[#This Row],[Std. Price ($)]]</f>
        <v>471.8178054052716</v>
      </c>
      <c r="E1022" s="22">
        <v>252</v>
      </c>
      <c r="F1022" s="22">
        <f t="shared" si="101"/>
        <v>453.6</v>
      </c>
      <c r="G1022" s="22">
        <f t="shared" si="103"/>
        <v>453.6</v>
      </c>
      <c r="H1022" s="22">
        <f t="shared" si="103"/>
        <v>453.6</v>
      </c>
      <c r="I1022" s="22">
        <f t="shared" si="103"/>
        <v>453.6</v>
      </c>
      <c r="J1022" s="22">
        <f t="shared" si="103"/>
        <v>453.6</v>
      </c>
      <c r="K1022" s="22">
        <f t="shared" si="103"/>
        <v>453.6</v>
      </c>
      <c r="L1022" s="22">
        <f t="shared" si="103"/>
        <v>453.6</v>
      </c>
      <c r="M1022" s="22">
        <f t="shared" si="103"/>
        <v>453.6</v>
      </c>
      <c r="N1022" s="22">
        <f t="shared" si="103"/>
        <v>453.6</v>
      </c>
      <c r="O1022" s="22">
        <f t="shared" si="103"/>
        <v>453.6</v>
      </c>
      <c r="P1022" s="22">
        <f t="shared" si="103"/>
        <v>453.6</v>
      </c>
      <c r="Q1022" s="22">
        <f t="shared" si="103"/>
        <v>453.6</v>
      </c>
      <c r="R1022" s="42">
        <f>SUM(Table1[[#This Row],[Oct]:[September]])</f>
        <v>5443.2000000000007</v>
      </c>
      <c r="S1022" s="38">
        <f t="shared" si="98"/>
        <v>4971.3821945947293</v>
      </c>
      <c r="T1022" s="37">
        <f>Table1[[#This Row],[Annual Demand]]/365</f>
        <v>14.912876712328769</v>
      </c>
      <c r="U1022" s="37">
        <f>Table1[[#This Row],[Daily Demand]]*Table1[[#This Row],[Lead Time (days)]]</f>
        <v>1312.3331506849318</v>
      </c>
      <c r="V1022" s="37">
        <f>T1022*AB1022*SQRT(Table1[[#This Row],[Lead Time (days)]])</f>
        <v>55.958073564648544</v>
      </c>
      <c r="W1022" s="37">
        <f t="shared" si="99"/>
        <v>0.8</v>
      </c>
      <c r="X1022" s="37">
        <f>Table1[[#This Row],[Demand during Lead Time]]+NORMSINV(W1022)*V1022</f>
        <v>1359.4286535867752</v>
      </c>
      <c r="Y1022" s="43">
        <f t="shared" si="100"/>
        <v>9283.2890512890244</v>
      </c>
      <c r="Z1022" s="27">
        <v>0.8</v>
      </c>
      <c r="AA1022" s="22">
        <v>0.97</v>
      </c>
      <c r="AB1022" s="22">
        <v>0.4</v>
      </c>
      <c r="AC1022" s="22">
        <v>88</v>
      </c>
    </row>
    <row r="1023" spans="1:29" x14ac:dyDescent="0.2">
      <c r="A1023" s="25">
        <v>81501.097525321937</v>
      </c>
      <c r="B1023" s="26">
        <v>93.525758519999997</v>
      </c>
      <c r="C1023" s="26">
        <v>13690.560247283725</v>
      </c>
      <c r="D1023" s="26">
        <f>C1023/Table1[[#This Row],[Std. Price ($)]]</f>
        <v>146.38277693685927</v>
      </c>
      <c r="E1023" s="22">
        <v>260</v>
      </c>
      <c r="F1023" s="22">
        <f t="shared" si="101"/>
        <v>390</v>
      </c>
      <c r="G1023" s="22">
        <f t="shared" si="103"/>
        <v>390</v>
      </c>
      <c r="H1023" s="22">
        <f t="shared" si="103"/>
        <v>390</v>
      </c>
      <c r="I1023" s="22">
        <f t="shared" si="103"/>
        <v>390</v>
      </c>
      <c r="J1023" s="22">
        <f t="shared" si="103"/>
        <v>390</v>
      </c>
      <c r="K1023" s="22">
        <f t="shared" si="103"/>
        <v>390</v>
      </c>
      <c r="L1023" s="22">
        <f t="shared" si="103"/>
        <v>390</v>
      </c>
      <c r="M1023" s="22">
        <f t="shared" si="103"/>
        <v>390</v>
      </c>
      <c r="N1023" s="22">
        <f t="shared" si="103"/>
        <v>390</v>
      </c>
      <c r="O1023" s="22">
        <f t="shared" si="103"/>
        <v>390</v>
      </c>
      <c r="P1023" s="22">
        <f t="shared" si="103"/>
        <v>390</v>
      </c>
      <c r="Q1023" s="22">
        <f t="shared" si="103"/>
        <v>390</v>
      </c>
      <c r="R1023" s="42">
        <f>SUM(Table1[[#This Row],[Oct]:[September]])</f>
        <v>4680</v>
      </c>
      <c r="S1023" s="38">
        <f t="shared" si="98"/>
        <v>4533.617223063141</v>
      </c>
      <c r="T1023" s="37">
        <f>Table1[[#This Row],[Annual Demand]]/365</f>
        <v>12.821917808219178</v>
      </c>
      <c r="U1023" s="37">
        <f>Table1[[#This Row],[Daily Demand]]*Table1[[#This Row],[Lead Time (days)]]</f>
        <v>359.01369863013696</v>
      </c>
      <c r="V1023" s="37">
        <f>T1023*AB1023*SQRT(Table1[[#This Row],[Lead Time (days)]])</f>
        <v>34.602077968487478</v>
      </c>
      <c r="W1023" s="37">
        <f t="shared" si="99"/>
        <v>0.8</v>
      </c>
      <c r="X1023" s="37">
        <f>Table1[[#This Row],[Demand during Lead Time]]+NORMSINV(W1023)*V1023</f>
        <v>388.13554217416157</v>
      </c>
      <c r="Y1023" s="43">
        <f t="shared" si="100"/>
        <v>36300.670990409912</v>
      </c>
      <c r="Z1023" s="27">
        <v>0.5</v>
      </c>
      <c r="AA1023" s="22">
        <v>0.94</v>
      </c>
      <c r="AB1023" s="22">
        <v>0.51</v>
      </c>
      <c r="AC1023" s="22">
        <v>28</v>
      </c>
    </row>
    <row r="1024" spans="1:29" x14ac:dyDescent="0.2">
      <c r="A1024" s="25">
        <v>54050.975416279347</v>
      </c>
      <c r="B1024" s="26">
        <v>15.000940869999997</v>
      </c>
      <c r="C1024" s="26">
        <v>1756.1821430849902</v>
      </c>
      <c r="D1024" s="26">
        <f>C1024/Table1[[#This Row],[Std. Price ($)]]</f>
        <v>117.07146627030139</v>
      </c>
      <c r="E1024" s="22">
        <v>228</v>
      </c>
      <c r="F1024" s="22">
        <f t="shared" si="101"/>
        <v>501.59999999999997</v>
      </c>
      <c r="G1024" s="22">
        <f t="shared" si="103"/>
        <v>501.59999999999997</v>
      </c>
      <c r="H1024" s="22">
        <f t="shared" si="103"/>
        <v>501.59999999999997</v>
      </c>
      <c r="I1024" s="22">
        <f t="shared" si="103"/>
        <v>501.59999999999997</v>
      </c>
      <c r="J1024" s="22">
        <f t="shared" si="103"/>
        <v>501.59999999999997</v>
      </c>
      <c r="K1024" s="22">
        <f t="shared" si="103"/>
        <v>501.59999999999997</v>
      </c>
      <c r="L1024" s="22">
        <f t="shared" si="103"/>
        <v>501.59999999999997</v>
      </c>
      <c r="M1024" s="22">
        <f t="shared" si="103"/>
        <v>501.59999999999997</v>
      </c>
      <c r="N1024" s="22">
        <f t="shared" si="103"/>
        <v>501.59999999999997</v>
      </c>
      <c r="O1024" s="22">
        <f t="shared" si="103"/>
        <v>501.59999999999997</v>
      </c>
      <c r="P1024" s="22">
        <f t="shared" si="103"/>
        <v>501.59999999999997</v>
      </c>
      <c r="Q1024" s="22">
        <f t="shared" ref="G1024:Q1048" si="104">$E1024+$Z1024*$E1024</f>
        <v>501.59999999999997</v>
      </c>
      <c r="R1024" s="42">
        <f>SUM(Table1[[#This Row],[Oct]:[September]])</f>
        <v>6019.2000000000007</v>
      </c>
      <c r="S1024" s="38">
        <f t="shared" si="98"/>
        <v>5902.1285337296995</v>
      </c>
      <c r="T1024" s="37">
        <f>Table1[[#This Row],[Annual Demand]]/365</f>
        <v>16.49095890410959</v>
      </c>
      <c r="U1024" s="37">
        <f>Table1[[#This Row],[Daily Demand]]*Table1[[#This Row],[Lead Time (days)]]</f>
        <v>461.74684931506852</v>
      </c>
      <c r="V1024" s="37">
        <f>T1024*AB1024*SQRT(Table1[[#This Row],[Lead Time (days)]])</f>
        <v>39.267878527134215</v>
      </c>
      <c r="W1024" s="37">
        <f t="shared" si="99"/>
        <v>0.8</v>
      </c>
      <c r="X1024" s="37">
        <f>Table1[[#This Row],[Demand during Lead Time]]+NORMSINV(W1024)*V1024</f>
        <v>494.79552968086659</v>
      </c>
      <c r="Y1024" s="43">
        <f t="shared" si="100"/>
        <v>7422.398483483008</v>
      </c>
      <c r="Z1024" s="27">
        <v>1.2</v>
      </c>
      <c r="AA1024" s="22">
        <v>0.75</v>
      </c>
      <c r="AB1024" s="22">
        <v>0.45</v>
      </c>
      <c r="AC1024" s="22">
        <v>28</v>
      </c>
    </row>
    <row r="1025" spans="1:29" x14ac:dyDescent="0.2">
      <c r="A1025" s="25">
        <v>54543.475792172932</v>
      </c>
      <c r="B1025" s="26">
        <v>6.4650499999999989</v>
      </c>
      <c r="C1025" s="26">
        <v>1147.5057294497497</v>
      </c>
      <c r="D1025" s="26">
        <f>C1025/Table1[[#This Row],[Std. Price ($)]]</f>
        <v>177.49371303388989</v>
      </c>
      <c r="E1025" s="22">
        <v>98</v>
      </c>
      <c r="F1025" s="22">
        <f t="shared" si="101"/>
        <v>245</v>
      </c>
      <c r="G1025" s="22">
        <f t="shared" si="104"/>
        <v>245</v>
      </c>
      <c r="H1025" s="22">
        <f t="shared" si="104"/>
        <v>245</v>
      </c>
      <c r="I1025" s="22">
        <f t="shared" si="104"/>
        <v>245</v>
      </c>
      <c r="J1025" s="22">
        <f t="shared" si="104"/>
        <v>245</v>
      </c>
      <c r="K1025" s="22">
        <f t="shared" si="104"/>
        <v>245</v>
      </c>
      <c r="L1025" s="22">
        <f t="shared" si="104"/>
        <v>245</v>
      </c>
      <c r="M1025" s="22">
        <f t="shared" si="104"/>
        <v>245</v>
      </c>
      <c r="N1025" s="22">
        <f t="shared" si="104"/>
        <v>245</v>
      </c>
      <c r="O1025" s="22">
        <f t="shared" si="104"/>
        <v>245</v>
      </c>
      <c r="P1025" s="22">
        <f t="shared" si="104"/>
        <v>245</v>
      </c>
      <c r="Q1025" s="22">
        <f t="shared" si="104"/>
        <v>245</v>
      </c>
      <c r="R1025" s="42">
        <f>SUM(Table1[[#This Row],[Oct]:[September]])</f>
        <v>2940</v>
      </c>
      <c r="S1025" s="38">
        <f t="shared" si="98"/>
        <v>2762.5062869661101</v>
      </c>
      <c r="T1025" s="37">
        <f>Table1[[#This Row],[Annual Demand]]/365</f>
        <v>8.0547945205479454</v>
      </c>
      <c r="U1025" s="37">
        <f>Table1[[#This Row],[Daily Demand]]*Table1[[#This Row],[Lead Time (days)]]</f>
        <v>128.87671232876713</v>
      </c>
      <c r="V1025" s="37">
        <f>T1025*AB1025*SQRT(Table1[[#This Row],[Lead Time (days)]])</f>
        <v>75.070684931506847</v>
      </c>
      <c r="W1025" s="37">
        <f t="shared" si="99"/>
        <v>0.95</v>
      </c>
      <c r="X1025" s="37">
        <f>Table1[[#This Row],[Demand during Lead Time]]+NORMSINV(W1025)*V1025</f>
        <v>252.35700071608733</v>
      </c>
      <c r="Y1025" s="43">
        <f t="shared" si="100"/>
        <v>1631.5006274795401</v>
      </c>
      <c r="Z1025" s="27">
        <v>1.5</v>
      </c>
      <c r="AA1025" s="22">
        <v>0.82</v>
      </c>
      <c r="AB1025" s="22">
        <v>2.33</v>
      </c>
      <c r="AC1025" s="22">
        <v>16</v>
      </c>
    </row>
    <row r="1026" spans="1:29" x14ac:dyDescent="0.2">
      <c r="A1026" s="25">
        <v>89858.932715154951</v>
      </c>
      <c r="B1026" s="26">
        <v>39.215999999999994</v>
      </c>
      <c r="C1026" s="26">
        <v>1591.7770936319998</v>
      </c>
      <c r="D1026" s="26">
        <f>C1026/Table1[[#This Row],[Std. Price ($)]]</f>
        <v>40.589991167686662</v>
      </c>
      <c r="E1026" s="22">
        <v>82</v>
      </c>
      <c r="F1026" s="22">
        <f t="shared" si="101"/>
        <v>65.599999999999994</v>
      </c>
      <c r="G1026" s="22">
        <f t="shared" si="104"/>
        <v>65.599999999999994</v>
      </c>
      <c r="H1026" s="22">
        <f t="shared" si="104"/>
        <v>65.599999999999994</v>
      </c>
      <c r="I1026" s="22">
        <f t="shared" si="104"/>
        <v>65.599999999999994</v>
      </c>
      <c r="J1026" s="22">
        <f t="shared" si="104"/>
        <v>65.599999999999994</v>
      </c>
      <c r="K1026" s="22">
        <f t="shared" si="104"/>
        <v>65.599999999999994</v>
      </c>
      <c r="L1026" s="22">
        <f t="shared" si="104"/>
        <v>65.599999999999994</v>
      </c>
      <c r="M1026" s="22">
        <f t="shared" si="104"/>
        <v>65.599999999999994</v>
      </c>
      <c r="N1026" s="22">
        <f t="shared" si="104"/>
        <v>65.599999999999994</v>
      </c>
      <c r="O1026" s="22">
        <f t="shared" si="104"/>
        <v>65.599999999999994</v>
      </c>
      <c r="P1026" s="22">
        <f t="shared" si="104"/>
        <v>65.599999999999994</v>
      </c>
      <c r="Q1026" s="22">
        <f t="shared" si="104"/>
        <v>65.599999999999994</v>
      </c>
      <c r="R1026" s="42">
        <f>SUM(Table1[[#This Row],[Oct]:[September]])</f>
        <v>787.20000000000016</v>
      </c>
      <c r="S1026" s="38">
        <f t="shared" si="98"/>
        <v>746.6100088323135</v>
      </c>
      <c r="T1026" s="37">
        <f>Table1[[#This Row],[Annual Demand]]/365</f>
        <v>2.1567123287671239</v>
      </c>
      <c r="U1026" s="37">
        <f>Table1[[#This Row],[Daily Demand]]*Table1[[#This Row],[Lead Time (days)]]</f>
        <v>34.507397260273983</v>
      </c>
      <c r="V1026" s="37">
        <f>T1026*AB1026*SQRT(Table1[[#This Row],[Lead Time (days)]])</f>
        <v>8.281775342465755</v>
      </c>
      <c r="W1026" s="37">
        <f t="shared" si="99"/>
        <v>0.8</v>
      </c>
      <c r="X1026" s="37">
        <f>Table1[[#This Row],[Demand during Lead Time]]+NORMSINV(W1026)*V1026</f>
        <v>41.477515240173759</v>
      </c>
      <c r="Y1026" s="43">
        <f t="shared" si="100"/>
        <v>1626.5822376586539</v>
      </c>
      <c r="Z1026" s="27">
        <v>-0.2</v>
      </c>
      <c r="AA1026" s="22">
        <v>1</v>
      </c>
      <c r="AB1026" s="22">
        <v>0.96</v>
      </c>
      <c r="AC1026" s="22">
        <v>16</v>
      </c>
    </row>
    <row r="1027" spans="1:29" x14ac:dyDescent="0.2">
      <c r="A1027" s="25">
        <v>26059.363301556048</v>
      </c>
      <c r="B1027" s="26">
        <v>7.4263812199999988</v>
      </c>
      <c r="C1027" s="26">
        <v>129.24569320127793</v>
      </c>
      <c r="D1027" s="26">
        <f>C1027/Table1[[#This Row],[Std. Price ($)]]</f>
        <v>17.403589900987868</v>
      </c>
      <c r="E1027" s="22">
        <v>98</v>
      </c>
      <c r="F1027" s="22">
        <f t="shared" si="101"/>
        <v>78.400000000000006</v>
      </c>
      <c r="G1027" s="22">
        <f t="shared" si="104"/>
        <v>78.400000000000006</v>
      </c>
      <c r="H1027" s="22">
        <f t="shared" si="104"/>
        <v>78.400000000000006</v>
      </c>
      <c r="I1027" s="22">
        <f t="shared" si="104"/>
        <v>78.400000000000006</v>
      </c>
      <c r="J1027" s="22">
        <f t="shared" si="104"/>
        <v>78.400000000000006</v>
      </c>
      <c r="K1027" s="22">
        <f t="shared" si="104"/>
        <v>78.400000000000006</v>
      </c>
      <c r="L1027" s="22">
        <f t="shared" si="104"/>
        <v>78.400000000000006</v>
      </c>
      <c r="M1027" s="22">
        <f t="shared" si="104"/>
        <v>78.400000000000006</v>
      </c>
      <c r="N1027" s="22">
        <f t="shared" si="104"/>
        <v>78.400000000000006</v>
      </c>
      <c r="O1027" s="22">
        <f t="shared" si="104"/>
        <v>78.400000000000006</v>
      </c>
      <c r="P1027" s="22">
        <f t="shared" si="104"/>
        <v>78.400000000000006</v>
      </c>
      <c r="Q1027" s="22">
        <f t="shared" si="104"/>
        <v>78.400000000000006</v>
      </c>
      <c r="R1027" s="42">
        <f>SUM(Table1[[#This Row],[Oct]:[September]])</f>
        <v>940.79999999999984</v>
      </c>
      <c r="S1027" s="38">
        <f t="shared" ref="S1027:S1090" si="105">R1027-D1027</f>
        <v>923.39641009901197</v>
      </c>
      <c r="T1027" s="37">
        <f>Table1[[#This Row],[Annual Demand]]/365</f>
        <v>2.5775342465753419</v>
      </c>
      <c r="U1027" s="37">
        <f>Table1[[#This Row],[Daily Demand]]*Table1[[#This Row],[Lead Time (days)]]</f>
        <v>15.465205479452052</v>
      </c>
      <c r="V1027" s="37">
        <f>T1027*AB1027*SQRT(Table1[[#This Row],[Lead Time (days)]])</f>
        <v>3.9775955301549599</v>
      </c>
      <c r="W1027" s="37">
        <f t="shared" ref="W1027:W1090" si="106">IF(AB1027&gt;1.5,0.95,0.8)</f>
        <v>0.8</v>
      </c>
      <c r="X1027" s="37">
        <f>Table1[[#This Row],[Demand during Lead Time]]+NORMSINV(W1027)*V1027</f>
        <v>18.812834336195181</v>
      </c>
      <c r="Y1027" s="43">
        <f t="shared" ref="Y1027:Y1090" si="107">IF(S1027&gt;0,X1027*B1027,0)</f>
        <v>139.71127960929104</v>
      </c>
      <c r="Z1027" s="27">
        <v>-0.2</v>
      </c>
      <c r="AA1027" s="22">
        <v>0.97</v>
      </c>
      <c r="AB1027" s="22">
        <v>0.63</v>
      </c>
      <c r="AC1027" s="22">
        <v>6</v>
      </c>
    </row>
    <row r="1028" spans="1:29" x14ac:dyDescent="0.2">
      <c r="A1028" s="25">
        <v>66159.281487915883</v>
      </c>
      <c r="B1028" s="26">
        <v>8.5268999999999995</v>
      </c>
      <c r="C1028" s="26">
        <v>547.85535981440012</v>
      </c>
      <c r="D1028" s="26">
        <f>C1028/Table1[[#This Row],[Std. Price ($)]]</f>
        <v>64.250238634720731</v>
      </c>
      <c r="E1028" s="22">
        <v>186</v>
      </c>
      <c r="F1028" s="22">
        <f t="shared" ref="F1028:F1091" si="108">$E1028+$Z1028*$E1028</f>
        <v>111.6</v>
      </c>
      <c r="G1028" s="22">
        <f t="shared" si="104"/>
        <v>111.6</v>
      </c>
      <c r="H1028" s="22">
        <f t="shared" si="104"/>
        <v>111.6</v>
      </c>
      <c r="I1028" s="22">
        <f t="shared" si="104"/>
        <v>111.6</v>
      </c>
      <c r="J1028" s="22">
        <f t="shared" si="104"/>
        <v>111.6</v>
      </c>
      <c r="K1028" s="22">
        <f t="shared" si="104"/>
        <v>111.6</v>
      </c>
      <c r="L1028" s="22">
        <f t="shared" si="104"/>
        <v>111.6</v>
      </c>
      <c r="M1028" s="22">
        <f t="shared" si="104"/>
        <v>111.6</v>
      </c>
      <c r="N1028" s="22">
        <f t="shared" si="104"/>
        <v>111.6</v>
      </c>
      <c r="O1028" s="22">
        <f t="shared" si="104"/>
        <v>111.6</v>
      </c>
      <c r="P1028" s="22">
        <f t="shared" si="104"/>
        <v>111.6</v>
      </c>
      <c r="Q1028" s="22">
        <f t="shared" si="104"/>
        <v>111.6</v>
      </c>
      <c r="R1028" s="42">
        <f>SUM(Table1[[#This Row],[Oct]:[September]])</f>
        <v>1339.1999999999998</v>
      </c>
      <c r="S1028" s="38">
        <f t="shared" si="105"/>
        <v>1274.9497613652791</v>
      </c>
      <c r="T1028" s="37">
        <f>Table1[[#This Row],[Annual Demand]]/365</f>
        <v>3.6690410958904103</v>
      </c>
      <c r="U1028" s="37">
        <f>Table1[[#This Row],[Daily Demand]]*Table1[[#This Row],[Lead Time (days)]]</f>
        <v>58.704657534246564</v>
      </c>
      <c r="V1028" s="37">
        <f>T1028*AB1028*SQRT(Table1[[#This Row],[Lead Time (days)]])</f>
        <v>6.4575123287671223</v>
      </c>
      <c r="W1028" s="37">
        <f t="shared" si="106"/>
        <v>0.8</v>
      </c>
      <c r="X1028" s="37">
        <f>Table1[[#This Row],[Demand during Lead Time]]+NORMSINV(W1028)*V1028</f>
        <v>64.13943702619585</v>
      </c>
      <c r="Y1028" s="43">
        <f t="shared" si="107"/>
        <v>546.91056557866932</v>
      </c>
      <c r="Z1028" s="27">
        <v>-0.4</v>
      </c>
      <c r="AA1028" s="22">
        <v>1</v>
      </c>
      <c r="AB1028" s="22">
        <v>0.44</v>
      </c>
      <c r="AC1028" s="22">
        <v>16</v>
      </c>
    </row>
    <row r="1029" spans="1:29" x14ac:dyDescent="0.2">
      <c r="A1029" s="25">
        <v>6795.1222281958599</v>
      </c>
      <c r="B1029" s="26">
        <v>22.589189999999999</v>
      </c>
      <c r="C1029" s="26">
        <v>6561.9474455281998</v>
      </c>
      <c r="D1029" s="26">
        <f>C1029/Table1[[#This Row],[Std. Price ($)]]</f>
        <v>290.49060393613939</v>
      </c>
      <c r="E1029" s="22">
        <v>228</v>
      </c>
      <c r="F1029" s="22">
        <f t="shared" si="108"/>
        <v>342</v>
      </c>
      <c r="G1029" s="22">
        <f t="shared" si="104"/>
        <v>342</v>
      </c>
      <c r="H1029" s="22">
        <f t="shared" si="104"/>
        <v>342</v>
      </c>
      <c r="I1029" s="22">
        <f t="shared" si="104"/>
        <v>342</v>
      </c>
      <c r="J1029" s="22">
        <f t="shared" si="104"/>
        <v>342</v>
      </c>
      <c r="K1029" s="22">
        <f t="shared" si="104"/>
        <v>342</v>
      </c>
      <c r="L1029" s="22">
        <f t="shared" si="104"/>
        <v>342</v>
      </c>
      <c r="M1029" s="22">
        <f t="shared" si="104"/>
        <v>342</v>
      </c>
      <c r="N1029" s="22">
        <f t="shared" si="104"/>
        <v>342</v>
      </c>
      <c r="O1029" s="22">
        <f t="shared" si="104"/>
        <v>342</v>
      </c>
      <c r="P1029" s="22">
        <f t="shared" si="104"/>
        <v>342</v>
      </c>
      <c r="Q1029" s="22">
        <f t="shared" si="104"/>
        <v>342</v>
      </c>
      <c r="R1029" s="42">
        <f>SUM(Table1[[#This Row],[Oct]:[September]])</f>
        <v>4104</v>
      </c>
      <c r="S1029" s="38">
        <f t="shared" si="105"/>
        <v>3813.5093960638605</v>
      </c>
      <c r="T1029" s="37">
        <f>Table1[[#This Row],[Annual Demand]]/365</f>
        <v>11.243835616438357</v>
      </c>
      <c r="U1029" s="37">
        <f>Table1[[#This Row],[Daily Demand]]*Table1[[#This Row],[Lead Time (days)]]</f>
        <v>326.07123287671237</v>
      </c>
      <c r="V1029" s="37">
        <f>T1029*AB1029*SQRT(Table1[[#This Row],[Lead Time (days)]])</f>
        <v>66.604898644734263</v>
      </c>
      <c r="W1029" s="37">
        <f t="shared" si="106"/>
        <v>0.8</v>
      </c>
      <c r="X1029" s="37">
        <f>Table1[[#This Row],[Demand during Lead Time]]+NORMSINV(W1029)*V1029</f>
        <v>382.1273298360926</v>
      </c>
      <c r="Y1029" s="43">
        <f t="shared" si="107"/>
        <v>8631.9468578601645</v>
      </c>
      <c r="Z1029" s="27">
        <v>0.5</v>
      </c>
      <c r="AA1029" s="22">
        <v>1</v>
      </c>
      <c r="AB1029" s="22">
        <v>1.1000000000000001</v>
      </c>
      <c r="AC1029" s="22">
        <v>29</v>
      </c>
    </row>
    <row r="1030" spans="1:29" x14ac:dyDescent="0.2">
      <c r="A1030" s="25">
        <v>70246.003212268362</v>
      </c>
      <c r="B1030" s="26">
        <v>10.788630339999999</v>
      </c>
      <c r="C1030" s="26">
        <v>3855.94798972226</v>
      </c>
      <c r="D1030" s="26">
        <f>C1030/Table1[[#This Row],[Std. Price ($)]]</f>
        <v>357.40848172598157</v>
      </c>
      <c r="E1030" s="22">
        <v>252</v>
      </c>
      <c r="F1030" s="22">
        <f t="shared" si="108"/>
        <v>453.6</v>
      </c>
      <c r="G1030" s="22">
        <f t="shared" si="104"/>
        <v>453.6</v>
      </c>
      <c r="H1030" s="22">
        <f t="shared" si="104"/>
        <v>453.6</v>
      </c>
      <c r="I1030" s="22">
        <f t="shared" si="104"/>
        <v>453.6</v>
      </c>
      <c r="J1030" s="22">
        <f t="shared" si="104"/>
        <v>453.6</v>
      </c>
      <c r="K1030" s="22">
        <f t="shared" si="104"/>
        <v>453.6</v>
      </c>
      <c r="L1030" s="22">
        <f t="shared" si="104"/>
        <v>453.6</v>
      </c>
      <c r="M1030" s="22">
        <f t="shared" si="104"/>
        <v>453.6</v>
      </c>
      <c r="N1030" s="22">
        <f t="shared" si="104"/>
        <v>453.6</v>
      </c>
      <c r="O1030" s="22">
        <f t="shared" si="104"/>
        <v>453.6</v>
      </c>
      <c r="P1030" s="22">
        <f t="shared" si="104"/>
        <v>453.6</v>
      </c>
      <c r="Q1030" s="22">
        <f t="shared" si="104"/>
        <v>453.6</v>
      </c>
      <c r="R1030" s="42">
        <f>SUM(Table1[[#This Row],[Oct]:[September]])</f>
        <v>5443.2000000000007</v>
      </c>
      <c r="S1030" s="38">
        <f t="shared" si="105"/>
        <v>5085.7915182740189</v>
      </c>
      <c r="T1030" s="37">
        <f>Table1[[#This Row],[Annual Demand]]/365</f>
        <v>14.912876712328769</v>
      </c>
      <c r="U1030" s="37">
        <f>Table1[[#This Row],[Daily Demand]]*Table1[[#This Row],[Lead Time (days)]]</f>
        <v>521.95068493150688</v>
      </c>
      <c r="V1030" s="37">
        <f>T1030*AB1030*SQRT(Table1[[#This Row],[Lead Time (days)]])</f>
        <v>84.696737688638692</v>
      </c>
      <c r="W1030" s="37">
        <f t="shared" si="106"/>
        <v>0.8</v>
      </c>
      <c r="X1030" s="37">
        <f>Table1[[#This Row],[Demand during Lead Time]]+NORMSINV(W1030)*V1030</f>
        <v>593.2332577846206</v>
      </c>
      <c r="Y1030" s="43">
        <f t="shared" si="107"/>
        <v>6400.1743236321981</v>
      </c>
      <c r="Z1030" s="27">
        <v>0.8</v>
      </c>
      <c r="AA1030" s="22">
        <v>1</v>
      </c>
      <c r="AB1030" s="22">
        <v>0.96</v>
      </c>
      <c r="AC1030" s="22">
        <v>35</v>
      </c>
    </row>
    <row r="1031" spans="1:29" x14ac:dyDescent="0.2">
      <c r="A1031" s="25">
        <v>77672.937903908081</v>
      </c>
      <c r="B1031" s="26">
        <v>19.856269099999999</v>
      </c>
      <c r="C1031" s="26">
        <v>1701.6875853602003</v>
      </c>
      <c r="D1031" s="26">
        <f>C1031/Table1[[#This Row],[Std. Price ($)]]</f>
        <v>85.700268101231586</v>
      </c>
      <c r="E1031" s="22">
        <v>260</v>
      </c>
      <c r="F1031" s="22">
        <f t="shared" si="108"/>
        <v>156</v>
      </c>
      <c r="G1031" s="22">
        <f t="shared" si="104"/>
        <v>156</v>
      </c>
      <c r="H1031" s="22">
        <f t="shared" si="104"/>
        <v>156</v>
      </c>
      <c r="I1031" s="22">
        <f t="shared" si="104"/>
        <v>156</v>
      </c>
      <c r="J1031" s="22">
        <f t="shared" si="104"/>
        <v>156</v>
      </c>
      <c r="K1031" s="22">
        <f t="shared" si="104"/>
        <v>156</v>
      </c>
      <c r="L1031" s="22">
        <f t="shared" si="104"/>
        <v>156</v>
      </c>
      <c r="M1031" s="22">
        <f t="shared" si="104"/>
        <v>156</v>
      </c>
      <c r="N1031" s="22">
        <f t="shared" si="104"/>
        <v>156</v>
      </c>
      <c r="O1031" s="22">
        <f t="shared" si="104"/>
        <v>156</v>
      </c>
      <c r="P1031" s="22">
        <f t="shared" si="104"/>
        <v>156</v>
      </c>
      <c r="Q1031" s="22">
        <f t="shared" si="104"/>
        <v>156</v>
      </c>
      <c r="R1031" s="42">
        <f>SUM(Table1[[#This Row],[Oct]:[September]])</f>
        <v>1872</v>
      </c>
      <c r="S1031" s="38">
        <f t="shared" si="105"/>
        <v>1786.2997318987684</v>
      </c>
      <c r="T1031" s="37">
        <f>Table1[[#This Row],[Annual Demand]]/365</f>
        <v>5.1287671232876715</v>
      </c>
      <c r="U1031" s="37">
        <f>Table1[[#This Row],[Daily Demand]]*Table1[[#This Row],[Lead Time (days)]]</f>
        <v>143.60547945205479</v>
      </c>
      <c r="V1031" s="37">
        <f>T1031*AB1031*SQRT(Table1[[#This Row],[Lead Time (days)]])</f>
        <v>8.6844430979733289</v>
      </c>
      <c r="W1031" s="37">
        <f t="shared" si="106"/>
        <v>0.8</v>
      </c>
      <c r="X1031" s="37">
        <f>Table1[[#This Row],[Demand during Lead Time]]+NORMSINV(W1031)*V1031</f>
        <v>150.9144911650649</v>
      </c>
      <c r="Y1031" s="43">
        <f t="shared" si="107"/>
        <v>2996.5987476631012</v>
      </c>
      <c r="Z1031" s="27">
        <v>-0.4</v>
      </c>
      <c r="AA1031" s="22">
        <v>0.96</v>
      </c>
      <c r="AB1031" s="22">
        <v>0.32</v>
      </c>
      <c r="AC1031" s="22">
        <v>28</v>
      </c>
    </row>
    <row r="1032" spans="1:29" x14ac:dyDescent="0.2">
      <c r="A1032" s="25">
        <v>25506.417633550725</v>
      </c>
      <c r="B1032" s="26">
        <v>16.822565349999998</v>
      </c>
      <c r="C1032" s="26">
        <v>1129.8023304863866</v>
      </c>
      <c r="D1032" s="26">
        <f>C1032/Table1[[#This Row],[Std. Price ($)]]</f>
        <v>67.159931138944089</v>
      </c>
      <c r="E1032" s="22">
        <v>244</v>
      </c>
      <c r="F1032" s="22">
        <f t="shared" si="108"/>
        <v>610</v>
      </c>
      <c r="G1032" s="22">
        <f t="shared" si="104"/>
        <v>610</v>
      </c>
      <c r="H1032" s="22">
        <f t="shared" si="104"/>
        <v>610</v>
      </c>
      <c r="I1032" s="22">
        <f t="shared" si="104"/>
        <v>610</v>
      </c>
      <c r="J1032" s="22">
        <f t="shared" si="104"/>
        <v>610</v>
      </c>
      <c r="K1032" s="22">
        <f t="shared" si="104"/>
        <v>610</v>
      </c>
      <c r="L1032" s="22">
        <f t="shared" si="104"/>
        <v>610</v>
      </c>
      <c r="M1032" s="22">
        <f t="shared" si="104"/>
        <v>610</v>
      </c>
      <c r="N1032" s="22">
        <f t="shared" si="104"/>
        <v>610</v>
      </c>
      <c r="O1032" s="22">
        <f t="shared" si="104"/>
        <v>610</v>
      </c>
      <c r="P1032" s="22">
        <f t="shared" si="104"/>
        <v>610</v>
      </c>
      <c r="Q1032" s="22">
        <f t="shared" si="104"/>
        <v>610</v>
      </c>
      <c r="R1032" s="42">
        <f>SUM(Table1[[#This Row],[Oct]:[September]])</f>
        <v>7320</v>
      </c>
      <c r="S1032" s="38">
        <f t="shared" si="105"/>
        <v>7252.8400688610564</v>
      </c>
      <c r="T1032" s="37">
        <f>Table1[[#This Row],[Annual Demand]]/365</f>
        <v>20.054794520547944</v>
      </c>
      <c r="U1032" s="37">
        <f>Table1[[#This Row],[Daily Demand]]*Table1[[#This Row],[Lead Time (days)]]</f>
        <v>220.60273972602738</v>
      </c>
      <c r="V1032" s="37">
        <f>T1032*AB1032*SQRT(Table1[[#This Row],[Lead Time (days)]])</f>
        <v>32.591972049443143</v>
      </c>
      <c r="W1032" s="37">
        <f t="shared" si="106"/>
        <v>0.8</v>
      </c>
      <c r="X1032" s="37">
        <f>Table1[[#This Row],[Demand during Lead Time]]+NORMSINV(W1032)*V1032</f>
        <v>248.03283544685368</v>
      </c>
      <c r="Y1032" s="43">
        <f t="shared" si="107"/>
        <v>4172.5485832504919</v>
      </c>
      <c r="Z1032" s="27">
        <v>1.5</v>
      </c>
      <c r="AA1032" s="22">
        <v>1</v>
      </c>
      <c r="AB1032" s="22">
        <v>0.49</v>
      </c>
      <c r="AC1032" s="22">
        <v>11</v>
      </c>
    </row>
    <row r="1033" spans="1:29" x14ac:dyDescent="0.2">
      <c r="A1033" s="25">
        <v>76289.427107154319</v>
      </c>
      <c r="B1033" s="26">
        <v>13.5063</v>
      </c>
      <c r="C1033" s="26">
        <v>1004.2617651774272</v>
      </c>
      <c r="D1033" s="26">
        <f>C1033/Table1[[#This Row],[Std. Price ($)]]</f>
        <v>74.355061354880846</v>
      </c>
      <c r="E1033" s="22">
        <v>212</v>
      </c>
      <c r="F1033" s="22">
        <f t="shared" si="108"/>
        <v>381.6</v>
      </c>
      <c r="G1033" s="22">
        <f t="shared" si="104"/>
        <v>381.6</v>
      </c>
      <c r="H1033" s="22">
        <f t="shared" si="104"/>
        <v>381.6</v>
      </c>
      <c r="I1033" s="22">
        <f t="shared" si="104"/>
        <v>381.6</v>
      </c>
      <c r="J1033" s="22">
        <f t="shared" si="104"/>
        <v>381.6</v>
      </c>
      <c r="K1033" s="22">
        <f t="shared" si="104"/>
        <v>381.6</v>
      </c>
      <c r="L1033" s="22">
        <f t="shared" si="104"/>
        <v>381.6</v>
      </c>
      <c r="M1033" s="22">
        <f t="shared" si="104"/>
        <v>381.6</v>
      </c>
      <c r="N1033" s="22">
        <f t="shared" si="104"/>
        <v>381.6</v>
      </c>
      <c r="O1033" s="22">
        <f t="shared" si="104"/>
        <v>381.6</v>
      </c>
      <c r="P1033" s="22">
        <f t="shared" si="104"/>
        <v>381.6</v>
      </c>
      <c r="Q1033" s="22">
        <f t="shared" si="104"/>
        <v>381.6</v>
      </c>
      <c r="R1033" s="42">
        <f>SUM(Table1[[#This Row],[Oct]:[September]])</f>
        <v>4579.2</v>
      </c>
      <c r="S1033" s="38">
        <f t="shared" si="105"/>
        <v>4504.8449386451193</v>
      </c>
      <c r="T1033" s="37">
        <f>Table1[[#This Row],[Annual Demand]]/365</f>
        <v>12.545753424657534</v>
      </c>
      <c r="U1033" s="37">
        <f>Table1[[#This Row],[Daily Demand]]*Table1[[#This Row],[Lead Time (days)]]</f>
        <v>200.73205479452054</v>
      </c>
      <c r="V1033" s="37">
        <f>T1033*AB1033*SQRT(Table1[[#This Row],[Lead Time (days)]])</f>
        <v>31.113468493150684</v>
      </c>
      <c r="W1033" s="37">
        <f t="shared" si="106"/>
        <v>0.8</v>
      </c>
      <c r="X1033" s="37">
        <f>Table1[[#This Row],[Demand during Lead Time]]+NORMSINV(W1033)*V1033</f>
        <v>226.91781052845803</v>
      </c>
      <c r="Y1033" s="43">
        <f t="shared" si="107"/>
        <v>3064.8200243405126</v>
      </c>
      <c r="Z1033" s="27">
        <v>0.8</v>
      </c>
      <c r="AA1033" s="22">
        <v>0.96</v>
      </c>
      <c r="AB1033" s="22">
        <v>0.62</v>
      </c>
      <c r="AC1033" s="22">
        <v>16</v>
      </c>
    </row>
    <row r="1034" spans="1:29" x14ac:dyDescent="0.2">
      <c r="A1034" s="25">
        <v>41862.315515868817</v>
      </c>
      <c r="B1034" s="26">
        <v>14.400268279999997</v>
      </c>
      <c r="C1034" s="26">
        <v>1329.3445155252998</v>
      </c>
      <c r="D1034" s="26">
        <f>C1034/Table1[[#This Row],[Std. Price ($)]]</f>
        <v>92.313871497212133</v>
      </c>
      <c r="E1034" s="22">
        <v>268</v>
      </c>
      <c r="F1034" s="22">
        <f t="shared" si="108"/>
        <v>160.80000000000001</v>
      </c>
      <c r="G1034" s="22">
        <f t="shared" si="104"/>
        <v>160.80000000000001</v>
      </c>
      <c r="H1034" s="22">
        <f t="shared" si="104"/>
        <v>160.80000000000001</v>
      </c>
      <c r="I1034" s="22">
        <f t="shared" si="104"/>
        <v>160.80000000000001</v>
      </c>
      <c r="J1034" s="22">
        <f t="shared" si="104"/>
        <v>160.80000000000001</v>
      </c>
      <c r="K1034" s="22">
        <f t="shared" si="104"/>
        <v>160.80000000000001</v>
      </c>
      <c r="L1034" s="22">
        <f t="shared" si="104"/>
        <v>160.80000000000001</v>
      </c>
      <c r="M1034" s="22">
        <f t="shared" si="104"/>
        <v>160.80000000000001</v>
      </c>
      <c r="N1034" s="22">
        <f t="shared" si="104"/>
        <v>160.80000000000001</v>
      </c>
      <c r="O1034" s="22">
        <f t="shared" si="104"/>
        <v>160.80000000000001</v>
      </c>
      <c r="P1034" s="22">
        <f t="shared" si="104"/>
        <v>160.80000000000001</v>
      </c>
      <c r="Q1034" s="22">
        <f t="shared" si="104"/>
        <v>160.80000000000001</v>
      </c>
      <c r="R1034" s="42">
        <f>SUM(Table1[[#This Row],[Oct]:[September]])</f>
        <v>1929.5999999999997</v>
      </c>
      <c r="S1034" s="38">
        <f t="shared" si="105"/>
        <v>1837.2861285027875</v>
      </c>
      <c r="T1034" s="37">
        <f>Table1[[#This Row],[Annual Demand]]/365</f>
        <v>5.2865753424657527</v>
      </c>
      <c r="U1034" s="37">
        <f>Table1[[#This Row],[Daily Demand]]*Table1[[#This Row],[Lead Time (days)]]</f>
        <v>111.01808219178081</v>
      </c>
      <c r="V1034" s="37">
        <f>T1034*AB1034*SQRT(Table1[[#This Row],[Lead Time (days)]])</f>
        <v>10.901759253271383</v>
      </c>
      <c r="W1034" s="37">
        <f t="shared" si="106"/>
        <v>0.8</v>
      </c>
      <c r="X1034" s="37">
        <f>Table1[[#This Row],[Demand during Lead Time]]+NORMSINV(W1034)*V1034</f>
        <v>120.19323426263401</v>
      </c>
      <c r="Y1034" s="43">
        <f t="shared" si="107"/>
        <v>1730.8148188228174</v>
      </c>
      <c r="Z1034" s="27">
        <v>-0.4</v>
      </c>
      <c r="AA1034" s="22">
        <v>0.99</v>
      </c>
      <c r="AB1034" s="22">
        <v>0.45</v>
      </c>
      <c r="AC1034" s="22">
        <v>21</v>
      </c>
    </row>
    <row r="1035" spans="1:29" x14ac:dyDescent="0.2">
      <c r="A1035" s="25">
        <v>43542.328960822182</v>
      </c>
      <c r="B1035" s="26">
        <v>12.876779999999998</v>
      </c>
      <c r="C1035" s="26">
        <v>4362.5330647345654</v>
      </c>
      <c r="D1035" s="26">
        <f>C1035/Table1[[#This Row],[Std. Price ($)]]</f>
        <v>338.79068095708448</v>
      </c>
      <c r="E1035" s="22">
        <v>340</v>
      </c>
      <c r="F1035" s="22">
        <f t="shared" si="108"/>
        <v>204</v>
      </c>
      <c r="G1035" s="22">
        <f t="shared" si="104"/>
        <v>204</v>
      </c>
      <c r="H1035" s="22">
        <f t="shared" si="104"/>
        <v>204</v>
      </c>
      <c r="I1035" s="22">
        <f t="shared" si="104"/>
        <v>204</v>
      </c>
      <c r="J1035" s="22">
        <f t="shared" si="104"/>
        <v>204</v>
      </c>
      <c r="K1035" s="22">
        <f t="shared" si="104"/>
        <v>204</v>
      </c>
      <c r="L1035" s="22">
        <f t="shared" si="104"/>
        <v>204</v>
      </c>
      <c r="M1035" s="22">
        <f t="shared" si="104"/>
        <v>204</v>
      </c>
      <c r="N1035" s="22">
        <f t="shared" si="104"/>
        <v>204</v>
      </c>
      <c r="O1035" s="22">
        <f t="shared" si="104"/>
        <v>204</v>
      </c>
      <c r="P1035" s="22">
        <f t="shared" si="104"/>
        <v>204</v>
      </c>
      <c r="Q1035" s="22">
        <f t="shared" si="104"/>
        <v>204</v>
      </c>
      <c r="R1035" s="42">
        <f>SUM(Table1[[#This Row],[Oct]:[September]])</f>
        <v>2448</v>
      </c>
      <c r="S1035" s="38">
        <f t="shared" si="105"/>
        <v>2109.2093190429155</v>
      </c>
      <c r="T1035" s="37">
        <f>Table1[[#This Row],[Annual Demand]]/365</f>
        <v>6.7068493150684931</v>
      </c>
      <c r="U1035" s="37">
        <f>Table1[[#This Row],[Daily Demand]]*Table1[[#This Row],[Lead Time (days)]]</f>
        <v>181.0849315068493</v>
      </c>
      <c r="V1035" s="37">
        <f>T1035*AB1035*SQRT(Table1[[#This Row],[Lead Time (days)]])</f>
        <v>30.667833959154891</v>
      </c>
      <c r="W1035" s="37">
        <f t="shared" si="106"/>
        <v>0.8</v>
      </c>
      <c r="X1035" s="37">
        <f>Table1[[#This Row],[Demand during Lead Time]]+NORMSINV(W1035)*V1035</f>
        <v>206.89563175456257</v>
      </c>
      <c r="Y1035" s="43">
        <f t="shared" si="107"/>
        <v>2664.1495330645157</v>
      </c>
      <c r="Z1035" s="27">
        <v>-0.4</v>
      </c>
      <c r="AA1035" s="22">
        <v>0.95</v>
      </c>
      <c r="AB1035" s="22">
        <v>0.88</v>
      </c>
      <c r="AC1035" s="22">
        <v>27</v>
      </c>
    </row>
    <row r="1036" spans="1:29" x14ac:dyDescent="0.2">
      <c r="A1036" s="25">
        <v>73714.045240521518</v>
      </c>
      <c r="B1036" s="26">
        <v>22.000705759999999</v>
      </c>
      <c r="C1036" s="26">
        <v>7069.2948360996033</v>
      </c>
      <c r="D1036" s="26">
        <f>C1036/Table1[[#This Row],[Std. Price ($)]]</f>
        <v>321.32127547255573</v>
      </c>
      <c r="E1036" s="22">
        <v>284</v>
      </c>
      <c r="F1036" s="22">
        <f t="shared" si="108"/>
        <v>340.8</v>
      </c>
      <c r="G1036" s="22">
        <f t="shared" si="104"/>
        <v>340.8</v>
      </c>
      <c r="H1036" s="22">
        <f t="shared" si="104"/>
        <v>340.8</v>
      </c>
      <c r="I1036" s="22">
        <f t="shared" si="104"/>
        <v>340.8</v>
      </c>
      <c r="J1036" s="22">
        <f t="shared" si="104"/>
        <v>340.8</v>
      </c>
      <c r="K1036" s="22">
        <f t="shared" si="104"/>
        <v>340.8</v>
      </c>
      <c r="L1036" s="22">
        <f t="shared" si="104"/>
        <v>340.8</v>
      </c>
      <c r="M1036" s="22">
        <f t="shared" si="104"/>
        <v>340.8</v>
      </c>
      <c r="N1036" s="22">
        <f t="shared" si="104"/>
        <v>340.8</v>
      </c>
      <c r="O1036" s="22">
        <f t="shared" si="104"/>
        <v>340.8</v>
      </c>
      <c r="P1036" s="22">
        <f t="shared" si="104"/>
        <v>340.8</v>
      </c>
      <c r="Q1036" s="22">
        <f t="shared" si="104"/>
        <v>340.8</v>
      </c>
      <c r="R1036" s="42">
        <f>SUM(Table1[[#This Row],[Oct]:[September]])</f>
        <v>4089.6000000000008</v>
      </c>
      <c r="S1036" s="38">
        <f t="shared" si="105"/>
        <v>3768.2787245274449</v>
      </c>
      <c r="T1036" s="37">
        <f>Table1[[#This Row],[Annual Demand]]/365</f>
        <v>11.204383561643837</v>
      </c>
      <c r="U1036" s="37">
        <f>Table1[[#This Row],[Daily Demand]]*Table1[[#This Row],[Lead Time (days)]]</f>
        <v>582.62794520547959</v>
      </c>
      <c r="V1036" s="37">
        <f>T1036*AB1036*SQRT(Table1[[#This Row],[Lead Time (days)]])</f>
        <v>42.013898619131602</v>
      </c>
      <c r="W1036" s="37">
        <f t="shared" si="106"/>
        <v>0.8</v>
      </c>
      <c r="X1036" s="37">
        <f>Table1[[#This Row],[Demand during Lead Time]]+NORMSINV(W1036)*V1036</f>
        <v>617.98773438852049</v>
      </c>
      <c r="Y1036" s="43">
        <f t="shared" si="107"/>
        <v>13596.166307570873</v>
      </c>
      <c r="Z1036" s="27">
        <v>0.2</v>
      </c>
      <c r="AA1036" s="22">
        <v>1</v>
      </c>
      <c r="AB1036" s="22">
        <v>0.52</v>
      </c>
      <c r="AC1036" s="22">
        <v>52</v>
      </c>
    </row>
    <row r="1037" spans="1:29" x14ac:dyDescent="0.2">
      <c r="A1037" s="25">
        <v>24401.950872764632</v>
      </c>
      <c r="B1037" s="26">
        <v>12.289970609999999</v>
      </c>
      <c r="C1037" s="26">
        <v>201.62447016081168</v>
      </c>
      <c r="D1037" s="26">
        <f>C1037/Table1[[#This Row],[Std. Price ($)]]</f>
        <v>16.405610441147484</v>
      </c>
      <c r="E1037" s="22">
        <v>276</v>
      </c>
      <c r="F1037" s="22">
        <f t="shared" si="108"/>
        <v>607.20000000000005</v>
      </c>
      <c r="G1037" s="22">
        <f t="shared" si="104"/>
        <v>607.20000000000005</v>
      </c>
      <c r="H1037" s="22">
        <f t="shared" si="104"/>
        <v>607.20000000000005</v>
      </c>
      <c r="I1037" s="22">
        <f t="shared" si="104"/>
        <v>607.20000000000005</v>
      </c>
      <c r="J1037" s="22">
        <f t="shared" si="104"/>
        <v>607.20000000000005</v>
      </c>
      <c r="K1037" s="22">
        <f t="shared" si="104"/>
        <v>607.20000000000005</v>
      </c>
      <c r="L1037" s="22">
        <f t="shared" si="104"/>
        <v>607.20000000000005</v>
      </c>
      <c r="M1037" s="22">
        <f t="shared" si="104"/>
        <v>607.20000000000005</v>
      </c>
      <c r="N1037" s="22">
        <f t="shared" si="104"/>
        <v>607.20000000000005</v>
      </c>
      <c r="O1037" s="22">
        <f t="shared" si="104"/>
        <v>607.20000000000005</v>
      </c>
      <c r="P1037" s="22">
        <f t="shared" si="104"/>
        <v>607.20000000000005</v>
      </c>
      <c r="Q1037" s="22">
        <f t="shared" si="104"/>
        <v>607.20000000000005</v>
      </c>
      <c r="R1037" s="42">
        <f>SUM(Table1[[#This Row],[Oct]:[September]])</f>
        <v>7286.3999999999987</v>
      </c>
      <c r="S1037" s="38">
        <f t="shared" si="105"/>
        <v>7269.9943895588513</v>
      </c>
      <c r="T1037" s="37">
        <f>Table1[[#This Row],[Annual Demand]]/365</f>
        <v>19.962739726027394</v>
      </c>
      <c r="U1037" s="37">
        <f>Table1[[#This Row],[Daily Demand]]*Table1[[#This Row],[Lead Time (days)]]</f>
        <v>39.925479452054788</v>
      </c>
      <c r="V1037" s="37">
        <f>T1037*AB1037*SQRT(Table1[[#This Row],[Lead Time (days)]])</f>
        <v>19.479788311243752</v>
      </c>
      <c r="W1037" s="37">
        <f t="shared" si="106"/>
        <v>0.8</v>
      </c>
      <c r="X1037" s="37">
        <f>Table1[[#This Row],[Demand during Lead Time]]+NORMSINV(W1037)*V1037</f>
        <v>56.320082920303001</v>
      </c>
      <c r="Y1037" s="43">
        <f t="shared" si="107"/>
        <v>692.17216384328685</v>
      </c>
      <c r="Z1037" s="27">
        <v>1.2</v>
      </c>
      <c r="AA1037" s="22">
        <v>1</v>
      </c>
      <c r="AB1037" s="22">
        <v>0.69</v>
      </c>
      <c r="AC1037" s="22">
        <v>2</v>
      </c>
    </row>
    <row r="1038" spans="1:29" x14ac:dyDescent="0.2">
      <c r="A1038" s="25">
        <v>41308.836596373607</v>
      </c>
      <c r="B1038" s="26">
        <v>16.188605599999999</v>
      </c>
      <c r="C1038" s="26">
        <v>958.95264297002666</v>
      </c>
      <c r="D1038" s="26">
        <f>C1038/Table1[[#This Row],[Std. Price ($)]]</f>
        <v>59.2362718979346</v>
      </c>
      <c r="E1038" s="22">
        <v>162</v>
      </c>
      <c r="F1038" s="22">
        <f t="shared" si="108"/>
        <v>291.60000000000002</v>
      </c>
      <c r="G1038" s="22">
        <f t="shared" si="104"/>
        <v>291.60000000000002</v>
      </c>
      <c r="H1038" s="22">
        <f t="shared" si="104"/>
        <v>291.60000000000002</v>
      </c>
      <c r="I1038" s="22">
        <f t="shared" si="104"/>
        <v>291.60000000000002</v>
      </c>
      <c r="J1038" s="22">
        <f t="shared" si="104"/>
        <v>291.60000000000002</v>
      </c>
      <c r="K1038" s="22">
        <f t="shared" si="104"/>
        <v>291.60000000000002</v>
      </c>
      <c r="L1038" s="22">
        <f t="shared" si="104"/>
        <v>291.60000000000002</v>
      </c>
      <c r="M1038" s="22">
        <f t="shared" si="104"/>
        <v>291.60000000000002</v>
      </c>
      <c r="N1038" s="22">
        <f t="shared" si="104"/>
        <v>291.60000000000002</v>
      </c>
      <c r="O1038" s="22">
        <f t="shared" si="104"/>
        <v>291.60000000000002</v>
      </c>
      <c r="P1038" s="22">
        <f t="shared" si="104"/>
        <v>291.60000000000002</v>
      </c>
      <c r="Q1038" s="22">
        <f t="shared" si="104"/>
        <v>291.60000000000002</v>
      </c>
      <c r="R1038" s="42">
        <f>SUM(Table1[[#This Row],[Oct]:[September]])</f>
        <v>3499.1999999999994</v>
      </c>
      <c r="S1038" s="38">
        <f t="shared" si="105"/>
        <v>3439.9637281020646</v>
      </c>
      <c r="T1038" s="37">
        <f>Table1[[#This Row],[Annual Demand]]/365</f>
        <v>9.5868493150684913</v>
      </c>
      <c r="U1038" s="37">
        <f>Table1[[#This Row],[Daily Demand]]*Table1[[#This Row],[Lead Time (days)]]</f>
        <v>38.347397260273965</v>
      </c>
      <c r="V1038" s="37">
        <f>T1038*AB1038*SQRT(Table1[[#This Row],[Lead Time (days)]])</f>
        <v>37.388712328767113</v>
      </c>
      <c r="W1038" s="37">
        <f t="shared" si="106"/>
        <v>0.95</v>
      </c>
      <c r="X1038" s="37">
        <f>Table1[[#This Row],[Demand during Lead Time]]+NORMSINV(W1038)*V1038</f>
        <v>99.846356341291752</v>
      </c>
      <c r="Y1038" s="43">
        <f t="shared" si="107"/>
        <v>1616.3732834062312</v>
      </c>
      <c r="Z1038" s="27">
        <v>0.8</v>
      </c>
      <c r="AA1038" s="22">
        <v>0.88</v>
      </c>
      <c r="AB1038" s="22">
        <v>1.95</v>
      </c>
      <c r="AC1038" s="22">
        <v>4</v>
      </c>
    </row>
    <row r="1039" spans="1:29" x14ac:dyDescent="0.2">
      <c r="A1039" s="25">
        <v>30931.06154957983</v>
      </c>
      <c r="B1039" s="26">
        <v>71.059219999999996</v>
      </c>
      <c r="C1039" s="26">
        <v>6070.2750121839154</v>
      </c>
      <c r="D1039" s="26">
        <f>C1039/Table1[[#This Row],[Std. Price ($)]]</f>
        <v>85.425579005566277</v>
      </c>
      <c r="E1039" s="22">
        <v>324</v>
      </c>
      <c r="F1039" s="22">
        <f t="shared" si="108"/>
        <v>356.4</v>
      </c>
      <c r="G1039" s="22">
        <f t="shared" si="104"/>
        <v>356.4</v>
      </c>
      <c r="H1039" s="22">
        <f t="shared" si="104"/>
        <v>356.4</v>
      </c>
      <c r="I1039" s="22">
        <f t="shared" si="104"/>
        <v>356.4</v>
      </c>
      <c r="J1039" s="22">
        <f t="shared" si="104"/>
        <v>356.4</v>
      </c>
      <c r="K1039" s="22">
        <f t="shared" si="104"/>
        <v>356.4</v>
      </c>
      <c r="L1039" s="22">
        <f t="shared" si="104"/>
        <v>356.4</v>
      </c>
      <c r="M1039" s="22">
        <f t="shared" si="104"/>
        <v>356.4</v>
      </c>
      <c r="N1039" s="22">
        <f t="shared" si="104"/>
        <v>356.4</v>
      </c>
      <c r="O1039" s="22">
        <f t="shared" si="104"/>
        <v>356.4</v>
      </c>
      <c r="P1039" s="22">
        <f t="shared" si="104"/>
        <v>356.4</v>
      </c>
      <c r="Q1039" s="22">
        <f t="shared" si="104"/>
        <v>356.4</v>
      </c>
      <c r="R1039" s="42">
        <f>SUM(Table1[[#This Row],[Oct]:[September]])</f>
        <v>4276.8</v>
      </c>
      <c r="S1039" s="38">
        <f t="shared" si="105"/>
        <v>4191.3744209944343</v>
      </c>
      <c r="T1039" s="37">
        <f>Table1[[#This Row],[Annual Demand]]/365</f>
        <v>11.717260273972602</v>
      </c>
      <c r="U1039" s="37">
        <f>Table1[[#This Row],[Daily Demand]]*Table1[[#This Row],[Lead Time (days)]]</f>
        <v>128.88986301369863</v>
      </c>
      <c r="V1039" s="37">
        <f>T1039*AB1039*SQRT(Table1[[#This Row],[Lead Time (days)]])</f>
        <v>23.705671098819462</v>
      </c>
      <c r="W1039" s="37">
        <f t="shared" si="106"/>
        <v>0.8</v>
      </c>
      <c r="X1039" s="37">
        <f>Table1[[#This Row],[Demand during Lead Time]]+NORMSINV(W1039)*V1039</f>
        <v>148.84105916656085</v>
      </c>
      <c r="Y1039" s="43">
        <f t="shared" si="107"/>
        <v>10576.529568349664</v>
      </c>
      <c r="Z1039" s="27">
        <v>0.1</v>
      </c>
      <c r="AA1039" s="22">
        <v>0.97</v>
      </c>
      <c r="AB1039" s="22">
        <v>0.61</v>
      </c>
      <c r="AC1039" s="22">
        <v>11</v>
      </c>
    </row>
    <row r="1040" spans="1:29" x14ac:dyDescent="0.2">
      <c r="A1040" s="25">
        <v>88499.430083680389</v>
      </c>
      <c r="B1040" s="26">
        <v>5.4339375199999997</v>
      </c>
      <c r="C1040" s="26">
        <v>259.74375823464914</v>
      </c>
      <c r="D1040" s="26">
        <f>C1040/Table1[[#This Row],[Std. Price ($)]]</f>
        <v>47.800284283476479</v>
      </c>
      <c r="E1040" s="22">
        <v>204</v>
      </c>
      <c r="F1040" s="22">
        <f t="shared" si="108"/>
        <v>510</v>
      </c>
      <c r="G1040" s="22">
        <f t="shared" si="104"/>
        <v>510</v>
      </c>
      <c r="H1040" s="22">
        <f t="shared" si="104"/>
        <v>510</v>
      </c>
      <c r="I1040" s="22">
        <f t="shared" si="104"/>
        <v>510</v>
      </c>
      <c r="J1040" s="22">
        <f t="shared" si="104"/>
        <v>510</v>
      </c>
      <c r="K1040" s="22">
        <f t="shared" si="104"/>
        <v>510</v>
      </c>
      <c r="L1040" s="22">
        <f t="shared" si="104"/>
        <v>510</v>
      </c>
      <c r="M1040" s="22">
        <f t="shared" si="104"/>
        <v>510</v>
      </c>
      <c r="N1040" s="22">
        <f t="shared" si="104"/>
        <v>510</v>
      </c>
      <c r="O1040" s="22">
        <f t="shared" si="104"/>
        <v>510</v>
      </c>
      <c r="P1040" s="22">
        <f t="shared" si="104"/>
        <v>510</v>
      </c>
      <c r="Q1040" s="22">
        <f t="shared" si="104"/>
        <v>510</v>
      </c>
      <c r="R1040" s="42">
        <f>SUM(Table1[[#This Row],[Oct]:[September]])</f>
        <v>6120</v>
      </c>
      <c r="S1040" s="38">
        <f t="shared" si="105"/>
        <v>6072.1997157165233</v>
      </c>
      <c r="T1040" s="37">
        <f>Table1[[#This Row],[Annual Demand]]/365</f>
        <v>16.767123287671232</v>
      </c>
      <c r="U1040" s="37">
        <f>Table1[[#This Row],[Daily Demand]]*Table1[[#This Row],[Lead Time (days)]]</f>
        <v>184.43835616438355</v>
      </c>
      <c r="V1040" s="37">
        <f>T1040*AB1040*SQRT(Table1[[#This Row],[Lead Time (days)]])</f>
        <v>20.019692433180865</v>
      </c>
      <c r="W1040" s="37">
        <f t="shared" si="106"/>
        <v>0.8</v>
      </c>
      <c r="X1040" s="37">
        <f>Table1[[#This Row],[Demand during Lead Time]]+NORMSINV(W1040)*V1040</f>
        <v>201.28735440574758</v>
      </c>
      <c r="Y1040" s="43">
        <f t="shared" si="107"/>
        <v>1093.7829074069291</v>
      </c>
      <c r="Z1040" s="27">
        <v>1.5</v>
      </c>
      <c r="AA1040" s="22">
        <v>0.96</v>
      </c>
      <c r="AB1040" s="22">
        <v>0.36</v>
      </c>
      <c r="AC1040" s="22">
        <v>11</v>
      </c>
    </row>
    <row r="1041" spans="1:29" x14ac:dyDescent="0.2">
      <c r="A1041" s="25">
        <v>1905.6348556657053</v>
      </c>
      <c r="B1041" s="26">
        <v>24.502530469999996</v>
      </c>
      <c r="C1041" s="26">
        <v>9020.5655533220233</v>
      </c>
      <c r="D1041" s="26">
        <f>C1041/Table1[[#This Row],[Std. Price ($)]]</f>
        <v>368.14832510325715</v>
      </c>
      <c r="E1041" s="22">
        <v>276</v>
      </c>
      <c r="F1041" s="22">
        <f t="shared" si="108"/>
        <v>82.800000000000011</v>
      </c>
      <c r="G1041" s="22">
        <f t="shared" si="104"/>
        <v>82.800000000000011</v>
      </c>
      <c r="H1041" s="22">
        <f t="shared" si="104"/>
        <v>82.800000000000011</v>
      </c>
      <c r="I1041" s="22">
        <f t="shared" si="104"/>
        <v>82.800000000000011</v>
      </c>
      <c r="J1041" s="22">
        <f t="shared" si="104"/>
        <v>82.800000000000011</v>
      </c>
      <c r="K1041" s="22">
        <f t="shared" si="104"/>
        <v>82.800000000000011</v>
      </c>
      <c r="L1041" s="22">
        <f t="shared" si="104"/>
        <v>82.800000000000011</v>
      </c>
      <c r="M1041" s="22">
        <f t="shared" si="104"/>
        <v>82.800000000000011</v>
      </c>
      <c r="N1041" s="22">
        <f t="shared" si="104"/>
        <v>82.800000000000011</v>
      </c>
      <c r="O1041" s="22">
        <f t="shared" si="104"/>
        <v>82.800000000000011</v>
      </c>
      <c r="P1041" s="22">
        <f t="shared" si="104"/>
        <v>82.800000000000011</v>
      </c>
      <c r="Q1041" s="22">
        <f t="shared" si="104"/>
        <v>82.800000000000011</v>
      </c>
      <c r="R1041" s="42">
        <f>SUM(Table1[[#This Row],[Oct]:[September]])</f>
        <v>993.59999999999991</v>
      </c>
      <c r="S1041" s="38">
        <f t="shared" si="105"/>
        <v>625.45167489674282</v>
      </c>
      <c r="T1041" s="37">
        <f>Table1[[#This Row],[Annual Demand]]/365</f>
        <v>2.7221917808219174</v>
      </c>
      <c r="U1041" s="37">
        <f>Table1[[#This Row],[Daily Demand]]*Table1[[#This Row],[Lead Time (days)]]</f>
        <v>84.38794520547944</v>
      </c>
      <c r="V1041" s="37">
        <f>T1041*AB1041*SQRT(Table1[[#This Row],[Lead Time (days)]])</f>
        <v>16.369044176932992</v>
      </c>
      <c r="W1041" s="37">
        <f t="shared" si="106"/>
        <v>0.8</v>
      </c>
      <c r="X1041" s="37">
        <f>Table1[[#This Row],[Demand during Lead Time]]+NORMSINV(W1041)*V1041</f>
        <v>98.164480358079317</v>
      </c>
      <c r="Y1041" s="43">
        <f t="shared" si="107"/>
        <v>2405.2781710455547</v>
      </c>
      <c r="Z1041" s="27">
        <v>-0.7</v>
      </c>
      <c r="AA1041" s="22">
        <v>1</v>
      </c>
      <c r="AB1041" s="22">
        <v>1.08</v>
      </c>
      <c r="AC1041" s="22">
        <v>31</v>
      </c>
    </row>
    <row r="1042" spans="1:29" x14ac:dyDescent="0.2">
      <c r="A1042" s="25">
        <v>91035.61917339146</v>
      </c>
      <c r="B1042" s="26">
        <v>23.44798428</v>
      </c>
      <c r="C1042" s="26">
        <v>1243.3651882738752</v>
      </c>
      <c r="D1042" s="26">
        <f>C1042/Table1[[#This Row],[Std. Price ($)]]</f>
        <v>53.026527714555222</v>
      </c>
      <c r="E1042" s="22">
        <v>196</v>
      </c>
      <c r="F1042" s="22">
        <f t="shared" si="108"/>
        <v>58.800000000000011</v>
      </c>
      <c r="G1042" s="22">
        <f t="shared" si="104"/>
        <v>58.800000000000011</v>
      </c>
      <c r="H1042" s="22">
        <f t="shared" si="104"/>
        <v>58.800000000000011</v>
      </c>
      <c r="I1042" s="22">
        <f t="shared" si="104"/>
        <v>58.800000000000011</v>
      </c>
      <c r="J1042" s="22">
        <f t="shared" si="104"/>
        <v>58.800000000000011</v>
      </c>
      <c r="K1042" s="22">
        <f t="shared" si="104"/>
        <v>58.800000000000011</v>
      </c>
      <c r="L1042" s="22">
        <f t="shared" si="104"/>
        <v>58.800000000000011</v>
      </c>
      <c r="M1042" s="22">
        <f t="shared" si="104"/>
        <v>58.800000000000011</v>
      </c>
      <c r="N1042" s="22">
        <f t="shared" si="104"/>
        <v>58.800000000000011</v>
      </c>
      <c r="O1042" s="22">
        <f t="shared" si="104"/>
        <v>58.800000000000011</v>
      </c>
      <c r="P1042" s="22">
        <f t="shared" si="104"/>
        <v>58.800000000000011</v>
      </c>
      <c r="Q1042" s="22">
        <f t="shared" si="104"/>
        <v>58.800000000000011</v>
      </c>
      <c r="R1042" s="42">
        <f>SUM(Table1[[#This Row],[Oct]:[September]])</f>
        <v>705.59999999999991</v>
      </c>
      <c r="S1042" s="38">
        <f t="shared" si="105"/>
        <v>652.57347228544472</v>
      </c>
      <c r="T1042" s="37">
        <f>Table1[[#This Row],[Annual Demand]]/365</f>
        <v>1.9331506849315065</v>
      </c>
      <c r="U1042" s="37">
        <f>Table1[[#This Row],[Daily Demand]]*Table1[[#This Row],[Lead Time (days)]]</f>
        <v>9.6657534246575327</v>
      </c>
      <c r="V1042" s="37">
        <f>T1042*AB1042*SQRT(Table1[[#This Row],[Lead Time (days)]])</f>
        <v>4.9710547935956964</v>
      </c>
      <c r="W1042" s="37">
        <f t="shared" si="106"/>
        <v>0.8</v>
      </c>
      <c r="X1042" s="37">
        <f>Table1[[#This Row],[Demand during Lead Time]]+NORMSINV(W1042)*V1042</f>
        <v>13.849498692202094</v>
      </c>
      <c r="Y1042" s="43">
        <f t="shared" si="107"/>
        <v>324.74282762063524</v>
      </c>
      <c r="Z1042" s="27">
        <v>-0.7</v>
      </c>
      <c r="AA1042" s="22">
        <v>1</v>
      </c>
      <c r="AB1042" s="22">
        <v>1.1499999999999999</v>
      </c>
      <c r="AC1042" s="22">
        <v>5</v>
      </c>
    </row>
    <row r="1043" spans="1:29" x14ac:dyDescent="0.2">
      <c r="A1043" s="25">
        <v>49927.084820335913</v>
      </c>
      <c r="B1043" s="26">
        <v>17.161300000000001</v>
      </c>
      <c r="C1043" s="26">
        <v>1074.8839427568</v>
      </c>
      <c r="D1043" s="26">
        <f>C1043/Table1[[#This Row],[Std. Price ($)]]</f>
        <v>62.63417938948681</v>
      </c>
      <c r="E1043" s="22">
        <v>186</v>
      </c>
      <c r="F1043" s="22">
        <f t="shared" si="108"/>
        <v>148.80000000000001</v>
      </c>
      <c r="G1043" s="22">
        <f t="shared" si="104"/>
        <v>148.80000000000001</v>
      </c>
      <c r="H1043" s="22">
        <f t="shared" si="104"/>
        <v>148.80000000000001</v>
      </c>
      <c r="I1043" s="22">
        <f t="shared" si="104"/>
        <v>148.80000000000001</v>
      </c>
      <c r="J1043" s="22">
        <f t="shared" si="104"/>
        <v>148.80000000000001</v>
      </c>
      <c r="K1043" s="22">
        <f t="shared" si="104"/>
        <v>148.80000000000001</v>
      </c>
      <c r="L1043" s="22">
        <f t="shared" si="104"/>
        <v>148.80000000000001</v>
      </c>
      <c r="M1043" s="22">
        <f t="shared" si="104"/>
        <v>148.80000000000001</v>
      </c>
      <c r="N1043" s="22">
        <f t="shared" si="104"/>
        <v>148.80000000000001</v>
      </c>
      <c r="O1043" s="22">
        <f t="shared" si="104"/>
        <v>148.80000000000001</v>
      </c>
      <c r="P1043" s="22">
        <f t="shared" si="104"/>
        <v>148.80000000000001</v>
      </c>
      <c r="Q1043" s="22">
        <f t="shared" si="104"/>
        <v>148.80000000000001</v>
      </c>
      <c r="R1043" s="42">
        <f>SUM(Table1[[#This Row],[Oct]:[September]])</f>
        <v>1785.5999999999997</v>
      </c>
      <c r="S1043" s="38">
        <f t="shared" si="105"/>
        <v>1722.9658206105128</v>
      </c>
      <c r="T1043" s="37">
        <f>Table1[[#This Row],[Annual Demand]]/365</f>
        <v>4.892054794520547</v>
      </c>
      <c r="U1043" s="37">
        <f>Table1[[#This Row],[Daily Demand]]*Table1[[#This Row],[Lead Time (days)]]</f>
        <v>78.272876712328753</v>
      </c>
      <c r="V1043" s="37">
        <f>T1043*AB1043*SQRT(Table1[[#This Row],[Lead Time (days)]])</f>
        <v>11.936613698630135</v>
      </c>
      <c r="W1043" s="37">
        <f t="shared" si="106"/>
        <v>0.8</v>
      </c>
      <c r="X1043" s="37">
        <f>Table1[[#This Row],[Demand during Lead Time]]+NORMSINV(W1043)*V1043</f>
        <v>88.318984258053206</v>
      </c>
      <c r="Y1043" s="43">
        <f t="shared" si="107"/>
        <v>1515.6685845477286</v>
      </c>
      <c r="Z1043" s="27">
        <v>-0.2</v>
      </c>
      <c r="AA1043" s="22">
        <v>1</v>
      </c>
      <c r="AB1043" s="22">
        <v>0.61</v>
      </c>
      <c r="AC1043" s="22">
        <v>16</v>
      </c>
    </row>
    <row r="1044" spans="1:29" x14ac:dyDescent="0.2">
      <c r="A1044" s="25">
        <v>21236.770970840869</v>
      </c>
      <c r="B1044" s="26">
        <v>8.0608561099999996</v>
      </c>
      <c r="C1044" s="26">
        <v>5673.7178443955345</v>
      </c>
      <c r="D1044" s="26">
        <f>C1044/Table1[[#This Row],[Std. Price ($)]]</f>
        <v>703.86045439477948</v>
      </c>
      <c r="E1044" s="22">
        <v>316</v>
      </c>
      <c r="F1044" s="22">
        <f t="shared" si="108"/>
        <v>284.39999999999998</v>
      </c>
      <c r="G1044" s="22">
        <f t="shared" si="104"/>
        <v>284.39999999999998</v>
      </c>
      <c r="H1044" s="22">
        <f t="shared" si="104"/>
        <v>284.39999999999998</v>
      </c>
      <c r="I1044" s="22">
        <f t="shared" si="104"/>
        <v>284.39999999999998</v>
      </c>
      <c r="J1044" s="22">
        <f t="shared" si="104"/>
        <v>284.39999999999998</v>
      </c>
      <c r="K1044" s="22">
        <f t="shared" si="104"/>
        <v>284.39999999999998</v>
      </c>
      <c r="L1044" s="22">
        <f t="shared" si="104"/>
        <v>284.39999999999998</v>
      </c>
      <c r="M1044" s="22">
        <f t="shared" si="104"/>
        <v>284.39999999999998</v>
      </c>
      <c r="N1044" s="22">
        <f t="shared" si="104"/>
        <v>284.39999999999998</v>
      </c>
      <c r="O1044" s="22">
        <f t="shared" si="104"/>
        <v>284.39999999999998</v>
      </c>
      <c r="P1044" s="22">
        <f t="shared" si="104"/>
        <v>284.39999999999998</v>
      </c>
      <c r="Q1044" s="22">
        <f t="shared" si="104"/>
        <v>284.39999999999998</v>
      </c>
      <c r="R1044" s="42">
        <f>SUM(Table1[[#This Row],[Oct]:[September]])</f>
        <v>3412.8000000000006</v>
      </c>
      <c r="S1044" s="38">
        <f t="shared" si="105"/>
        <v>2708.9395456052212</v>
      </c>
      <c r="T1044" s="37">
        <f>Table1[[#This Row],[Annual Demand]]/365</f>
        <v>9.3501369863013721</v>
      </c>
      <c r="U1044" s="37">
        <f>Table1[[#This Row],[Daily Demand]]*Table1[[#This Row],[Lead Time (days)]]</f>
        <v>822.81205479452069</v>
      </c>
      <c r="V1044" s="37">
        <f>T1044*AB1044*SQRT(Table1[[#This Row],[Lead Time (days)]])</f>
        <v>46.487391669679262</v>
      </c>
      <c r="W1044" s="37">
        <f t="shared" si="106"/>
        <v>0.8</v>
      </c>
      <c r="X1044" s="37">
        <f>Table1[[#This Row],[Demand during Lead Time]]+NORMSINV(W1044)*V1044</f>
        <v>861.93683071714338</v>
      </c>
      <c r="Y1044" s="43">
        <f t="shared" si="107"/>
        <v>6947.9487683203206</v>
      </c>
      <c r="Z1044" s="27">
        <v>-0.1</v>
      </c>
      <c r="AA1044" s="22">
        <v>1</v>
      </c>
      <c r="AB1044" s="22">
        <v>0.53</v>
      </c>
      <c r="AC1044" s="22">
        <v>88</v>
      </c>
    </row>
    <row r="1045" spans="1:29" x14ac:dyDescent="0.2">
      <c r="A1045" s="25">
        <v>79282.395642600372</v>
      </c>
      <c r="B1045" s="26">
        <v>14.551199999999998</v>
      </c>
      <c r="C1045" s="26">
        <v>1742.9405072639997</v>
      </c>
      <c r="D1045" s="26">
        <f>C1045/Table1[[#This Row],[Std. Price ($)]]</f>
        <v>119.77984683490021</v>
      </c>
      <c r="E1045" s="22">
        <v>340</v>
      </c>
      <c r="F1045" s="22">
        <f t="shared" si="108"/>
        <v>136</v>
      </c>
      <c r="G1045" s="22">
        <f t="shared" si="104"/>
        <v>136</v>
      </c>
      <c r="H1045" s="22">
        <f t="shared" si="104"/>
        <v>136</v>
      </c>
      <c r="I1045" s="22">
        <f t="shared" si="104"/>
        <v>136</v>
      </c>
      <c r="J1045" s="22">
        <f t="shared" si="104"/>
        <v>136</v>
      </c>
      <c r="K1045" s="22">
        <f t="shared" si="104"/>
        <v>136</v>
      </c>
      <c r="L1045" s="22">
        <f t="shared" si="104"/>
        <v>136</v>
      </c>
      <c r="M1045" s="22">
        <f t="shared" si="104"/>
        <v>136</v>
      </c>
      <c r="N1045" s="22">
        <f t="shared" si="104"/>
        <v>136</v>
      </c>
      <c r="O1045" s="22">
        <f t="shared" si="104"/>
        <v>136</v>
      </c>
      <c r="P1045" s="22">
        <f t="shared" si="104"/>
        <v>136</v>
      </c>
      <c r="Q1045" s="22">
        <f t="shared" si="104"/>
        <v>136</v>
      </c>
      <c r="R1045" s="42">
        <f>SUM(Table1[[#This Row],[Oct]:[September]])</f>
        <v>1632</v>
      </c>
      <c r="S1045" s="38">
        <f t="shared" si="105"/>
        <v>1512.2201531650999</v>
      </c>
      <c r="T1045" s="37">
        <f>Table1[[#This Row],[Annual Demand]]/365</f>
        <v>4.4712328767123291</v>
      </c>
      <c r="U1045" s="37">
        <f>Table1[[#This Row],[Daily Demand]]*Table1[[#This Row],[Lead Time (days)]]</f>
        <v>71.539726027397265</v>
      </c>
      <c r="V1045" s="37">
        <f>T1045*AB1045*SQRT(Table1[[#This Row],[Lead Time (days)]])</f>
        <v>11.267506849315069</v>
      </c>
      <c r="W1045" s="37">
        <f t="shared" si="106"/>
        <v>0.8</v>
      </c>
      <c r="X1045" s="37">
        <f>Table1[[#This Row],[Demand during Lead Time]]+NORMSINV(W1045)*V1045</f>
        <v>81.02269904120908</v>
      </c>
      <c r="Y1045" s="43">
        <f t="shared" si="107"/>
        <v>1178.9774982884414</v>
      </c>
      <c r="Z1045" s="27">
        <v>-0.6</v>
      </c>
      <c r="AA1045" s="22">
        <v>1</v>
      </c>
      <c r="AB1045" s="22">
        <v>0.63</v>
      </c>
      <c r="AC1045" s="22">
        <v>16</v>
      </c>
    </row>
    <row r="1046" spans="1:29" x14ac:dyDescent="0.2">
      <c r="A1046" s="25">
        <v>33850.331139467191</v>
      </c>
      <c r="B1046" s="26">
        <v>10.491999999999999</v>
      </c>
      <c r="C1046" s="26">
        <v>1221.8560992</v>
      </c>
      <c r="D1046" s="26">
        <f>C1046/Table1[[#This Row],[Std. Price ($)]]</f>
        <v>116.45597590545178</v>
      </c>
      <c r="E1046" s="22">
        <v>422</v>
      </c>
      <c r="F1046" s="22">
        <f t="shared" si="108"/>
        <v>928.4</v>
      </c>
      <c r="G1046" s="22">
        <f t="shared" si="104"/>
        <v>928.4</v>
      </c>
      <c r="H1046" s="22">
        <f t="shared" si="104"/>
        <v>928.4</v>
      </c>
      <c r="I1046" s="22">
        <f t="shared" si="104"/>
        <v>928.4</v>
      </c>
      <c r="J1046" s="22">
        <f t="shared" si="104"/>
        <v>928.4</v>
      </c>
      <c r="K1046" s="22">
        <f t="shared" si="104"/>
        <v>928.4</v>
      </c>
      <c r="L1046" s="22">
        <f t="shared" si="104"/>
        <v>928.4</v>
      </c>
      <c r="M1046" s="22">
        <f t="shared" si="104"/>
        <v>928.4</v>
      </c>
      <c r="N1046" s="22">
        <f t="shared" si="104"/>
        <v>928.4</v>
      </c>
      <c r="O1046" s="22">
        <f t="shared" si="104"/>
        <v>928.4</v>
      </c>
      <c r="P1046" s="22">
        <f t="shared" si="104"/>
        <v>928.4</v>
      </c>
      <c r="Q1046" s="22">
        <f t="shared" si="104"/>
        <v>928.4</v>
      </c>
      <c r="R1046" s="42">
        <f>SUM(Table1[[#This Row],[Oct]:[September]])</f>
        <v>11140.799999999997</v>
      </c>
      <c r="S1046" s="38">
        <f t="shared" si="105"/>
        <v>11024.344024094546</v>
      </c>
      <c r="T1046" s="37">
        <f>Table1[[#This Row],[Annual Demand]]/365</f>
        <v>30.522739726027389</v>
      </c>
      <c r="U1046" s="37">
        <f>Table1[[#This Row],[Daily Demand]]*Table1[[#This Row],[Lead Time (days)]]</f>
        <v>244.18191780821911</v>
      </c>
      <c r="V1046" s="37">
        <f>T1046*AB1046*SQRT(Table1[[#This Row],[Lead Time (days)]])</f>
        <v>86.331344962663962</v>
      </c>
      <c r="W1046" s="37">
        <f t="shared" si="106"/>
        <v>0.8</v>
      </c>
      <c r="X1046" s="37">
        <f>Table1[[#This Row],[Demand during Lead Time]]+NORMSINV(W1046)*V1046</f>
        <v>316.84021085170519</v>
      </c>
      <c r="Y1046" s="43">
        <f t="shared" si="107"/>
        <v>3324.2874922560904</v>
      </c>
      <c r="Z1046" s="27">
        <v>1.2</v>
      </c>
      <c r="AA1046" s="22">
        <v>1</v>
      </c>
      <c r="AB1046" s="22">
        <v>1</v>
      </c>
      <c r="AC1046" s="22">
        <v>8</v>
      </c>
    </row>
    <row r="1047" spans="1:29" x14ac:dyDescent="0.2">
      <c r="A1047" s="25">
        <v>18455.613808526483</v>
      </c>
      <c r="B1047" s="26">
        <v>16.434265029999999</v>
      </c>
      <c r="C1047" s="26">
        <v>4507.3239387584981</v>
      </c>
      <c r="D1047" s="26">
        <f>C1047/Table1[[#This Row],[Std. Price ($)]]</f>
        <v>274.26379765268388</v>
      </c>
      <c r="E1047" s="22">
        <v>106</v>
      </c>
      <c r="F1047" s="22">
        <f t="shared" si="108"/>
        <v>127.2</v>
      </c>
      <c r="G1047" s="22">
        <f t="shared" si="104"/>
        <v>127.2</v>
      </c>
      <c r="H1047" s="22">
        <f t="shared" si="104"/>
        <v>127.2</v>
      </c>
      <c r="I1047" s="22">
        <f t="shared" si="104"/>
        <v>127.2</v>
      </c>
      <c r="J1047" s="22">
        <f t="shared" si="104"/>
        <v>127.2</v>
      </c>
      <c r="K1047" s="22">
        <f t="shared" si="104"/>
        <v>127.2</v>
      </c>
      <c r="L1047" s="22">
        <f t="shared" si="104"/>
        <v>127.2</v>
      </c>
      <c r="M1047" s="22">
        <f t="shared" si="104"/>
        <v>127.2</v>
      </c>
      <c r="N1047" s="22">
        <f t="shared" si="104"/>
        <v>127.2</v>
      </c>
      <c r="O1047" s="22">
        <f t="shared" si="104"/>
        <v>127.2</v>
      </c>
      <c r="P1047" s="22">
        <f t="shared" si="104"/>
        <v>127.2</v>
      </c>
      <c r="Q1047" s="22">
        <f t="shared" si="104"/>
        <v>127.2</v>
      </c>
      <c r="R1047" s="42">
        <f>SUM(Table1[[#This Row],[Oct]:[September]])</f>
        <v>1526.4000000000003</v>
      </c>
      <c r="S1047" s="38">
        <f t="shared" si="105"/>
        <v>1252.1362023473164</v>
      </c>
      <c r="T1047" s="37">
        <f>Table1[[#This Row],[Annual Demand]]/365</f>
        <v>4.181917808219179</v>
      </c>
      <c r="U1047" s="37">
        <f>Table1[[#This Row],[Daily Demand]]*Table1[[#This Row],[Lead Time (days)]]</f>
        <v>213.27780821917813</v>
      </c>
      <c r="V1047" s="37">
        <f>T1047*AB1047*SQRT(Table1[[#This Row],[Lead Time (days)]])</f>
        <v>37.629732069022026</v>
      </c>
      <c r="W1047" s="37">
        <f t="shared" si="106"/>
        <v>0.8</v>
      </c>
      <c r="X1047" s="37">
        <f>Table1[[#This Row],[Demand during Lead Time]]+NORMSINV(W1047)*V1047</f>
        <v>244.9477897421267</v>
      </c>
      <c r="Y1047" s="43">
        <f t="shared" si="107"/>
        <v>4025.5368951348255</v>
      </c>
      <c r="Z1047" s="27">
        <v>0.2</v>
      </c>
      <c r="AA1047" s="22">
        <v>1</v>
      </c>
      <c r="AB1047" s="22">
        <v>1.26</v>
      </c>
      <c r="AC1047" s="22">
        <v>51</v>
      </c>
    </row>
    <row r="1048" spans="1:29" x14ac:dyDescent="0.2">
      <c r="A1048" s="25">
        <v>29642.640796549036</v>
      </c>
      <c r="B1048" s="26">
        <v>21.774554999999999</v>
      </c>
      <c r="C1048" s="26">
        <v>1215.2380384021533</v>
      </c>
      <c r="D1048" s="26">
        <f>C1048/Table1[[#This Row],[Std. Price ($)]]</f>
        <v>55.810005687930399</v>
      </c>
      <c r="E1048" s="22">
        <v>414</v>
      </c>
      <c r="F1048" s="22">
        <f t="shared" si="108"/>
        <v>372.6</v>
      </c>
      <c r="G1048" s="22">
        <f t="shared" si="104"/>
        <v>372.6</v>
      </c>
      <c r="H1048" s="22">
        <f t="shared" ref="G1048:Q1071" si="109">$E1048+$Z1048*$E1048</f>
        <v>372.6</v>
      </c>
      <c r="I1048" s="22">
        <f t="shared" si="109"/>
        <v>372.6</v>
      </c>
      <c r="J1048" s="22">
        <f t="shared" si="109"/>
        <v>372.6</v>
      </c>
      <c r="K1048" s="22">
        <f t="shared" si="109"/>
        <v>372.6</v>
      </c>
      <c r="L1048" s="22">
        <f t="shared" si="109"/>
        <v>372.6</v>
      </c>
      <c r="M1048" s="22">
        <f t="shared" si="109"/>
        <v>372.6</v>
      </c>
      <c r="N1048" s="22">
        <f t="shared" si="109"/>
        <v>372.6</v>
      </c>
      <c r="O1048" s="22">
        <f t="shared" si="109"/>
        <v>372.6</v>
      </c>
      <c r="P1048" s="22">
        <f t="shared" si="109"/>
        <v>372.6</v>
      </c>
      <c r="Q1048" s="22">
        <f t="shared" si="109"/>
        <v>372.6</v>
      </c>
      <c r="R1048" s="42">
        <f>SUM(Table1[[#This Row],[Oct]:[September]])</f>
        <v>4471.2</v>
      </c>
      <c r="S1048" s="38">
        <f t="shared" si="105"/>
        <v>4415.3899943120696</v>
      </c>
      <c r="T1048" s="37">
        <f>Table1[[#This Row],[Annual Demand]]/365</f>
        <v>12.249863013698629</v>
      </c>
      <c r="U1048" s="37">
        <f>Table1[[#This Row],[Daily Demand]]*Table1[[#This Row],[Lead Time (days)]]</f>
        <v>24.499726027397259</v>
      </c>
      <c r="V1048" s="37">
        <f>T1048*AB1048*SQRT(Table1[[#This Row],[Lead Time (days)]])</f>
        <v>24.946448272106625</v>
      </c>
      <c r="W1048" s="37">
        <f t="shared" si="106"/>
        <v>0.8</v>
      </c>
      <c r="X1048" s="37">
        <f>Table1[[#This Row],[Demand during Lead Time]]+NORMSINV(W1048)*V1048</f>
        <v>45.495186595430539</v>
      </c>
      <c r="Y1048" s="43">
        <f t="shared" si="107"/>
        <v>990.63744275746501</v>
      </c>
      <c r="Z1048" s="27">
        <v>-0.1</v>
      </c>
      <c r="AA1048" s="22">
        <v>0.98</v>
      </c>
      <c r="AB1048" s="22">
        <v>1.44</v>
      </c>
      <c r="AC1048" s="22">
        <v>2</v>
      </c>
    </row>
    <row r="1049" spans="1:29" x14ac:dyDescent="0.2">
      <c r="A1049" s="25">
        <v>7595.5523574007148</v>
      </c>
      <c r="B1049" s="26">
        <v>37.766737890000002</v>
      </c>
      <c r="C1049" s="26">
        <v>306.50462920047875</v>
      </c>
      <c r="D1049" s="26">
        <f>C1049/Table1[[#This Row],[Std. Price ($)]]</f>
        <v>8.1157295102693006</v>
      </c>
      <c r="E1049" s="22">
        <v>186</v>
      </c>
      <c r="F1049" s="22">
        <f t="shared" si="108"/>
        <v>223.2</v>
      </c>
      <c r="G1049" s="22">
        <f t="shared" si="109"/>
        <v>223.2</v>
      </c>
      <c r="H1049" s="22">
        <f t="shared" si="109"/>
        <v>223.2</v>
      </c>
      <c r="I1049" s="22">
        <f t="shared" si="109"/>
        <v>223.2</v>
      </c>
      <c r="J1049" s="22">
        <f t="shared" si="109"/>
        <v>223.2</v>
      </c>
      <c r="K1049" s="22">
        <f t="shared" si="109"/>
        <v>223.2</v>
      </c>
      <c r="L1049" s="22">
        <f t="shared" si="109"/>
        <v>223.2</v>
      </c>
      <c r="M1049" s="22">
        <f t="shared" si="109"/>
        <v>223.2</v>
      </c>
      <c r="N1049" s="22">
        <f t="shared" si="109"/>
        <v>223.2</v>
      </c>
      <c r="O1049" s="22">
        <f t="shared" si="109"/>
        <v>223.2</v>
      </c>
      <c r="P1049" s="22">
        <f t="shared" si="109"/>
        <v>223.2</v>
      </c>
      <c r="Q1049" s="22">
        <f t="shared" si="109"/>
        <v>223.2</v>
      </c>
      <c r="R1049" s="42">
        <f>SUM(Table1[[#This Row],[Oct]:[September]])</f>
        <v>2678.3999999999996</v>
      </c>
      <c r="S1049" s="38">
        <f t="shared" si="105"/>
        <v>2670.2842704897303</v>
      </c>
      <c r="T1049" s="37">
        <f>Table1[[#This Row],[Annual Demand]]/365</f>
        <v>7.3380821917808206</v>
      </c>
      <c r="U1049" s="37">
        <f>Table1[[#This Row],[Daily Demand]]*Table1[[#This Row],[Lead Time (days)]]</f>
        <v>22.014246575342462</v>
      </c>
      <c r="V1049" s="37">
        <f>T1049*AB1049*SQRT(Table1[[#This Row],[Lead Time (days)]])</f>
        <v>4.3213766033354606</v>
      </c>
      <c r="W1049" s="37">
        <f t="shared" si="106"/>
        <v>0.8</v>
      </c>
      <c r="X1049" s="37">
        <f>Table1[[#This Row],[Demand during Lead Time]]+NORMSINV(W1049)*V1049</f>
        <v>25.651208882974785</v>
      </c>
      <c r="Y1049" s="43">
        <f t="shared" si="107"/>
        <v>968.76248244494843</v>
      </c>
      <c r="Z1049" s="27">
        <v>0.2</v>
      </c>
      <c r="AA1049" s="22">
        <v>0.91</v>
      </c>
      <c r="AB1049" s="22">
        <v>0.34</v>
      </c>
      <c r="AC1049" s="22">
        <v>3</v>
      </c>
    </row>
    <row r="1050" spans="1:29" x14ac:dyDescent="0.2">
      <c r="A1050" s="25">
        <v>139.85232169538841</v>
      </c>
      <c r="B1050" s="26">
        <v>111.26793692</v>
      </c>
      <c r="C1050" s="26">
        <v>4523.6632653880879</v>
      </c>
      <c r="D1050" s="26">
        <f>C1050/Table1[[#This Row],[Std. Price ($)]]</f>
        <v>40.655586780947822</v>
      </c>
      <c r="E1050" s="22">
        <v>26</v>
      </c>
      <c r="F1050" s="22">
        <f t="shared" si="108"/>
        <v>31.2</v>
      </c>
      <c r="G1050" s="22">
        <f t="shared" si="109"/>
        <v>31.2</v>
      </c>
      <c r="H1050" s="22">
        <f t="shared" si="109"/>
        <v>31.2</v>
      </c>
      <c r="I1050" s="22">
        <f t="shared" si="109"/>
        <v>31.2</v>
      </c>
      <c r="J1050" s="22">
        <f t="shared" si="109"/>
        <v>31.2</v>
      </c>
      <c r="K1050" s="22">
        <f t="shared" si="109"/>
        <v>31.2</v>
      </c>
      <c r="L1050" s="22">
        <f t="shared" si="109"/>
        <v>31.2</v>
      </c>
      <c r="M1050" s="22">
        <f t="shared" si="109"/>
        <v>31.2</v>
      </c>
      <c r="N1050" s="22">
        <f t="shared" si="109"/>
        <v>31.2</v>
      </c>
      <c r="O1050" s="22">
        <f t="shared" si="109"/>
        <v>31.2</v>
      </c>
      <c r="P1050" s="22">
        <f t="shared" si="109"/>
        <v>31.2</v>
      </c>
      <c r="Q1050" s="22">
        <f t="shared" si="109"/>
        <v>31.2</v>
      </c>
      <c r="R1050" s="42">
        <f>SUM(Table1[[#This Row],[Oct]:[September]])</f>
        <v>374.39999999999992</v>
      </c>
      <c r="S1050" s="38">
        <f t="shared" si="105"/>
        <v>333.74441321905209</v>
      </c>
      <c r="T1050" s="37">
        <f>Table1[[#This Row],[Annual Demand]]/365</f>
        <v>1.0257534246575339</v>
      </c>
      <c r="U1050" s="37">
        <f>Table1[[#This Row],[Daily Demand]]*Table1[[#This Row],[Lead Time (days)]]</f>
        <v>26.669589041095882</v>
      </c>
      <c r="V1050" s="37">
        <f>T1050*AB1050*SQRT(Table1[[#This Row],[Lead Time (days)]])</f>
        <v>8.1593252964028906</v>
      </c>
      <c r="W1050" s="37">
        <f t="shared" si="106"/>
        <v>0.95</v>
      </c>
      <c r="X1050" s="37">
        <f>Table1[[#This Row],[Demand during Lead Time]]+NORMSINV(W1050)*V1050</f>
        <v>40.090484848361065</v>
      </c>
      <c r="Y1050" s="43">
        <f t="shared" si="107"/>
        <v>4460.7855391996545</v>
      </c>
      <c r="Z1050" s="27">
        <v>0.2</v>
      </c>
      <c r="AA1050" s="22">
        <v>0.98</v>
      </c>
      <c r="AB1050" s="22">
        <v>1.56</v>
      </c>
      <c r="AC1050" s="22">
        <v>26</v>
      </c>
    </row>
    <row r="1051" spans="1:29" x14ac:dyDescent="0.2">
      <c r="A1051" s="25">
        <v>33720.916694209416</v>
      </c>
      <c r="B1051" s="26">
        <v>46.651611599999995</v>
      </c>
      <c r="C1051" s="26">
        <v>12074.954031772097</v>
      </c>
      <c r="D1051" s="26">
        <f>C1051/Table1[[#This Row],[Std. Price ($)]]</f>
        <v>258.83251655495002</v>
      </c>
      <c r="E1051" s="22">
        <v>332</v>
      </c>
      <c r="F1051" s="22">
        <f t="shared" si="108"/>
        <v>199.2</v>
      </c>
      <c r="G1051" s="22">
        <f t="shared" si="109"/>
        <v>199.2</v>
      </c>
      <c r="H1051" s="22">
        <f t="shared" si="109"/>
        <v>199.2</v>
      </c>
      <c r="I1051" s="22">
        <f t="shared" si="109"/>
        <v>199.2</v>
      </c>
      <c r="J1051" s="22">
        <f t="shared" si="109"/>
        <v>199.2</v>
      </c>
      <c r="K1051" s="22">
        <f t="shared" si="109"/>
        <v>199.2</v>
      </c>
      <c r="L1051" s="22">
        <f t="shared" si="109"/>
        <v>199.2</v>
      </c>
      <c r="M1051" s="22">
        <f t="shared" si="109"/>
        <v>199.2</v>
      </c>
      <c r="N1051" s="22">
        <f t="shared" si="109"/>
        <v>199.2</v>
      </c>
      <c r="O1051" s="22">
        <f t="shared" si="109"/>
        <v>199.2</v>
      </c>
      <c r="P1051" s="22">
        <f t="shared" si="109"/>
        <v>199.2</v>
      </c>
      <c r="Q1051" s="22">
        <f t="shared" si="109"/>
        <v>199.2</v>
      </c>
      <c r="R1051" s="42">
        <f>SUM(Table1[[#This Row],[Oct]:[September]])</f>
        <v>2390.4</v>
      </c>
      <c r="S1051" s="38">
        <f t="shared" si="105"/>
        <v>2131.5674834450501</v>
      </c>
      <c r="T1051" s="37">
        <f>Table1[[#This Row],[Annual Demand]]/365</f>
        <v>6.5490410958904111</v>
      </c>
      <c r="U1051" s="37">
        <f>Table1[[#This Row],[Daily Demand]]*Table1[[#This Row],[Lead Time (days)]]</f>
        <v>170.27506849315068</v>
      </c>
      <c r="V1051" s="37">
        <f>T1051*AB1051*SQRT(Table1[[#This Row],[Lead Time (days)]])</f>
        <v>25.379203140882375</v>
      </c>
      <c r="W1051" s="37">
        <f t="shared" si="106"/>
        <v>0.8</v>
      </c>
      <c r="X1051" s="37">
        <f>Table1[[#This Row],[Demand during Lead Time]]+NORMSINV(W1051)*V1051</f>
        <v>191.6347447476777</v>
      </c>
      <c r="Y1051" s="43">
        <f t="shared" si="107"/>
        <v>8940.0696810337995</v>
      </c>
      <c r="Z1051" s="27">
        <v>-0.4</v>
      </c>
      <c r="AA1051" s="22">
        <v>1</v>
      </c>
      <c r="AB1051" s="22">
        <v>0.76</v>
      </c>
      <c r="AC1051" s="22">
        <v>26</v>
      </c>
    </row>
    <row r="1052" spans="1:29" x14ac:dyDescent="0.2">
      <c r="A1052" s="25">
        <v>12707.548548324299</v>
      </c>
      <c r="B1052" s="26">
        <v>8.8322000000000003</v>
      </c>
      <c r="C1052" s="26">
        <v>1229.8481303679998</v>
      </c>
      <c r="D1052" s="26">
        <f>C1052/Table1[[#This Row],[Std. Price ($)]]</f>
        <v>139.24595574919044</v>
      </c>
      <c r="E1052" s="22">
        <v>260</v>
      </c>
      <c r="F1052" s="22">
        <f t="shared" si="108"/>
        <v>208</v>
      </c>
      <c r="G1052" s="22">
        <f t="shared" si="109"/>
        <v>208</v>
      </c>
      <c r="H1052" s="22">
        <f t="shared" si="109"/>
        <v>208</v>
      </c>
      <c r="I1052" s="22">
        <f t="shared" si="109"/>
        <v>208</v>
      </c>
      <c r="J1052" s="22">
        <f t="shared" si="109"/>
        <v>208</v>
      </c>
      <c r="K1052" s="22">
        <f t="shared" si="109"/>
        <v>208</v>
      </c>
      <c r="L1052" s="22">
        <f t="shared" si="109"/>
        <v>208</v>
      </c>
      <c r="M1052" s="22">
        <f t="shared" si="109"/>
        <v>208</v>
      </c>
      <c r="N1052" s="22">
        <f t="shared" si="109"/>
        <v>208</v>
      </c>
      <c r="O1052" s="22">
        <f t="shared" si="109"/>
        <v>208</v>
      </c>
      <c r="P1052" s="22">
        <f t="shared" si="109"/>
        <v>208</v>
      </c>
      <c r="Q1052" s="22">
        <f t="shared" si="109"/>
        <v>208</v>
      </c>
      <c r="R1052" s="42">
        <f>SUM(Table1[[#This Row],[Oct]:[September]])</f>
        <v>2496</v>
      </c>
      <c r="S1052" s="38">
        <f t="shared" si="105"/>
        <v>2356.7540442508098</v>
      </c>
      <c r="T1052" s="37">
        <f>Table1[[#This Row],[Annual Demand]]/365</f>
        <v>6.838356164383562</v>
      </c>
      <c r="U1052" s="37">
        <f>Table1[[#This Row],[Daily Demand]]*Table1[[#This Row],[Lead Time (days)]]</f>
        <v>109.41369863013699</v>
      </c>
      <c r="V1052" s="37">
        <f>T1052*AB1052*SQRT(Table1[[#This Row],[Lead Time (days)]])</f>
        <v>16.959123287671233</v>
      </c>
      <c r="W1052" s="37">
        <f t="shared" si="106"/>
        <v>0.8</v>
      </c>
      <c r="X1052" s="37">
        <f>Table1[[#This Row],[Demand during Lead Time]]+NORMSINV(W1052)*V1052</f>
        <v>123.686856891822</v>
      </c>
      <c r="Y1052" s="43">
        <f t="shared" si="107"/>
        <v>1092.4270574399504</v>
      </c>
      <c r="Z1052" s="27">
        <v>-0.2</v>
      </c>
      <c r="AA1052" s="22">
        <v>1</v>
      </c>
      <c r="AB1052" s="22">
        <v>0.62</v>
      </c>
      <c r="AC1052" s="22">
        <v>16</v>
      </c>
    </row>
    <row r="1053" spans="1:29" x14ac:dyDescent="0.2">
      <c r="A1053" s="25">
        <v>8357.205585642736</v>
      </c>
      <c r="B1053" s="26">
        <v>5.1341999999999999</v>
      </c>
      <c r="C1053" s="26">
        <v>861.32324586880009</v>
      </c>
      <c r="D1053" s="26">
        <f>C1053/Table1[[#This Row],[Std. Price ($)]]</f>
        <v>167.76191926080014</v>
      </c>
      <c r="E1053" s="22">
        <v>204</v>
      </c>
      <c r="F1053" s="22">
        <f t="shared" si="108"/>
        <v>448.79999999999995</v>
      </c>
      <c r="G1053" s="22">
        <f t="shared" si="109"/>
        <v>448.79999999999995</v>
      </c>
      <c r="H1053" s="22">
        <f t="shared" si="109"/>
        <v>448.79999999999995</v>
      </c>
      <c r="I1053" s="22">
        <f t="shared" si="109"/>
        <v>448.79999999999995</v>
      </c>
      <c r="J1053" s="22">
        <f t="shared" si="109"/>
        <v>448.79999999999995</v>
      </c>
      <c r="K1053" s="22">
        <f t="shared" si="109"/>
        <v>448.79999999999995</v>
      </c>
      <c r="L1053" s="22">
        <f t="shared" si="109"/>
        <v>448.79999999999995</v>
      </c>
      <c r="M1053" s="22">
        <f t="shared" si="109"/>
        <v>448.79999999999995</v>
      </c>
      <c r="N1053" s="22">
        <f t="shared" si="109"/>
        <v>448.79999999999995</v>
      </c>
      <c r="O1053" s="22">
        <f t="shared" si="109"/>
        <v>448.79999999999995</v>
      </c>
      <c r="P1053" s="22">
        <f t="shared" si="109"/>
        <v>448.79999999999995</v>
      </c>
      <c r="Q1053" s="22">
        <f t="shared" si="109"/>
        <v>448.79999999999995</v>
      </c>
      <c r="R1053" s="42">
        <f>SUM(Table1[[#This Row],[Oct]:[September]])</f>
        <v>5385.6000000000013</v>
      </c>
      <c r="S1053" s="38">
        <f t="shared" si="105"/>
        <v>5217.8380807392014</v>
      </c>
      <c r="T1053" s="37">
        <f>Table1[[#This Row],[Annual Demand]]/365</f>
        <v>14.755068493150688</v>
      </c>
      <c r="U1053" s="37">
        <f>Table1[[#This Row],[Daily Demand]]*Table1[[#This Row],[Lead Time (days)]]</f>
        <v>236.08109589041101</v>
      </c>
      <c r="V1053" s="37">
        <f>T1053*AB1053*SQRT(Table1[[#This Row],[Lead Time (days)]])</f>
        <v>54.888854794520562</v>
      </c>
      <c r="W1053" s="37">
        <f t="shared" si="106"/>
        <v>0.8</v>
      </c>
      <c r="X1053" s="37">
        <f>Table1[[#This Row],[Demand during Lead Time]]+NORMSINV(W1053)*V1053</f>
        <v>282.27672157197998</v>
      </c>
      <c r="Y1053" s="43">
        <f t="shared" si="107"/>
        <v>1449.2651438948596</v>
      </c>
      <c r="Z1053" s="27">
        <v>1.2</v>
      </c>
      <c r="AA1053" s="22">
        <v>1</v>
      </c>
      <c r="AB1053" s="22">
        <v>0.93</v>
      </c>
      <c r="AC1053" s="22">
        <v>16</v>
      </c>
    </row>
    <row r="1054" spans="1:29" x14ac:dyDescent="0.2">
      <c r="A1054" s="25">
        <v>80434.792097500496</v>
      </c>
      <c r="B1054" s="26">
        <v>5.4303943199999996</v>
      </c>
      <c r="C1054" s="26">
        <v>562.02626183727784</v>
      </c>
      <c r="D1054" s="26">
        <f>C1054/Table1[[#This Row],[Std. Price ($)]]</f>
        <v>103.49639984104836</v>
      </c>
      <c r="E1054" s="22">
        <v>398</v>
      </c>
      <c r="F1054" s="22">
        <f t="shared" si="108"/>
        <v>238.79999999999998</v>
      </c>
      <c r="G1054" s="22">
        <f t="shared" si="109"/>
        <v>238.79999999999998</v>
      </c>
      <c r="H1054" s="22">
        <f t="shared" si="109"/>
        <v>238.79999999999998</v>
      </c>
      <c r="I1054" s="22">
        <f t="shared" si="109"/>
        <v>238.79999999999998</v>
      </c>
      <c r="J1054" s="22">
        <f t="shared" si="109"/>
        <v>238.79999999999998</v>
      </c>
      <c r="K1054" s="22">
        <f t="shared" si="109"/>
        <v>238.79999999999998</v>
      </c>
      <c r="L1054" s="22">
        <f t="shared" si="109"/>
        <v>238.79999999999998</v>
      </c>
      <c r="M1054" s="22">
        <f t="shared" si="109"/>
        <v>238.79999999999998</v>
      </c>
      <c r="N1054" s="22">
        <f t="shared" si="109"/>
        <v>238.79999999999998</v>
      </c>
      <c r="O1054" s="22">
        <f t="shared" si="109"/>
        <v>238.79999999999998</v>
      </c>
      <c r="P1054" s="22">
        <f t="shared" si="109"/>
        <v>238.79999999999998</v>
      </c>
      <c r="Q1054" s="22">
        <f t="shared" si="109"/>
        <v>238.79999999999998</v>
      </c>
      <c r="R1054" s="42">
        <f>SUM(Table1[[#This Row],[Oct]:[September]])</f>
        <v>2865.6000000000004</v>
      </c>
      <c r="S1054" s="38">
        <f t="shared" si="105"/>
        <v>2762.1036001589518</v>
      </c>
      <c r="T1054" s="37">
        <f>Table1[[#This Row],[Annual Demand]]/365</f>
        <v>7.8509589041095902</v>
      </c>
      <c r="U1054" s="37">
        <f>Table1[[#This Row],[Daily Demand]]*Table1[[#This Row],[Lead Time (days)]]</f>
        <v>39.254794520547954</v>
      </c>
      <c r="V1054" s="37">
        <f>T1054*AB1054*SQRT(Table1[[#This Row],[Lead Time (days)]])</f>
        <v>20.364122245849703</v>
      </c>
      <c r="W1054" s="37">
        <f t="shared" si="106"/>
        <v>0.8</v>
      </c>
      <c r="X1054" s="37">
        <f>Table1[[#This Row],[Demand during Lead Time]]+NORMSINV(W1054)*V1054</f>
        <v>56.393672205729615</v>
      </c>
      <c r="Y1054" s="43">
        <f t="shared" si="107"/>
        <v>306.23987722993593</v>
      </c>
      <c r="Z1054" s="27">
        <v>-0.4</v>
      </c>
      <c r="AA1054" s="22">
        <v>0.91</v>
      </c>
      <c r="AB1054" s="22">
        <v>1.1599999999999999</v>
      </c>
      <c r="AC1054" s="22">
        <v>5</v>
      </c>
    </row>
    <row r="1055" spans="1:29" x14ac:dyDescent="0.2">
      <c r="A1055" s="25">
        <v>19941.467420390247</v>
      </c>
      <c r="B1055" s="26">
        <v>8.5485457700000005</v>
      </c>
      <c r="C1055" s="26">
        <v>552.90182109389798</v>
      </c>
      <c r="D1055" s="26">
        <f>C1055/Table1[[#This Row],[Std. Price ($)]]</f>
        <v>64.677880421981754</v>
      </c>
      <c r="E1055" s="22">
        <v>414</v>
      </c>
      <c r="F1055" s="22">
        <f t="shared" si="108"/>
        <v>496.8</v>
      </c>
      <c r="G1055" s="22">
        <f t="shared" si="109"/>
        <v>496.8</v>
      </c>
      <c r="H1055" s="22">
        <f t="shared" si="109"/>
        <v>496.8</v>
      </c>
      <c r="I1055" s="22">
        <f t="shared" si="109"/>
        <v>496.8</v>
      </c>
      <c r="J1055" s="22">
        <f t="shared" si="109"/>
        <v>496.8</v>
      </c>
      <c r="K1055" s="22">
        <f t="shared" si="109"/>
        <v>496.8</v>
      </c>
      <c r="L1055" s="22">
        <f t="shared" si="109"/>
        <v>496.8</v>
      </c>
      <c r="M1055" s="22">
        <f t="shared" si="109"/>
        <v>496.8</v>
      </c>
      <c r="N1055" s="22">
        <f t="shared" si="109"/>
        <v>496.8</v>
      </c>
      <c r="O1055" s="22">
        <f t="shared" si="109"/>
        <v>496.8</v>
      </c>
      <c r="P1055" s="22">
        <f t="shared" si="109"/>
        <v>496.8</v>
      </c>
      <c r="Q1055" s="22">
        <f t="shared" si="109"/>
        <v>496.8</v>
      </c>
      <c r="R1055" s="42">
        <f>SUM(Table1[[#This Row],[Oct]:[September]])</f>
        <v>5961.6000000000013</v>
      </c>
      <c r="S1055" s="38">
        <f t="shared" si="105"/>
        <v>5896.9221195780192</v>
      </c>
      <c r="T1055" s="37">
        <f>Table1[[#This Row],[Annual Demand]]/365</f>
        <v>16.33315068493151</v>
      </c>
      <c r="U1055" s="37">
        <f>Table1[[#This Row],[Daily Demand]]*Table1[[#This Row],[Lead Time (days)]]</f>
        <v>81.665753424657552</v>
      </c>
      <c r="V1055" s="37">
        <f>T1055*AB1055*SQRT(Table1[[#This Row],[Lead Time (days)]])</f>
        <v>24.834983948412795</v>
      </c>
      <c r="W1055" s="37">
        <f t="shared" si="106"/>
        <v>0.8</v>
      </c>
      <c r="X1055" s="37">
        <f>Table1[[#This Row],[Demand during Lead Time]]+NORMSINV(W1055)*V1055</f>
        <v>102.56740325108427</v>
      </c>
      <c r="Y1055" s="43">
        <f t="shared" si="107"/>
        <v>876.8021412019408</v>
      </c>
      <c r="Z1055" s="27">
        <v>0.2</v>
      </c>
      <c r="AA1055" s="22">
        <v>0.87</v>
      </c>
      <c r="AB1055" s="22">
        <v>0.68</v>
      </c>
      <c r="AC1055" s="22">
        <v>5</v>
      </c>
    </row>
    <row r="1056" spans="1:29" x14ac:dyDescent="0.2">
      <c r="A1056" s="25">
        <v>63307.535434066078</v>
      </c>
      <c r="B1056" s="26">
        <v>15.822946929999999</v>
      </c>
      <c r="C1056" s="26">
        <v>1135.8280254645022</v>
      </c>
      <c r="D1056" s="26">
        <f>C1056/Table1[[#This Row],[Std. Price ($)]]</f>
        <v>71.783595716357638</v>
      </c>
      <c r="E1056" s="22">
        <v>292</v>
      </c>
      <c r="F1056" s="22">
        <f t="shared" si="108"/>
        <v>408.8</v>
      </c>
      <c r="G1056" s="22">
        <f t="shared" si="109"/>
        <v>408.8</v>
      </c>
      <c r="H1056" s="22">
        <f t="shared" si="109"/>
        <v>408.8</v>
      </c>
      <c r="I1056" s="22">
        <f t="shared" si="109"/>
        <v>408.8</v>
      </c>
      <c r="J1056" s="22">
        <f t="shared" si="109"/>
        <v>408.8</v>
      </c>
      <c r="K1056" s="22">
        <f t="shared" si="109"/>
        <v>408.8</v>
      </c>
      <c r="L1056" s="22">
        <f t="shared" si="109"/>
        <v>408.8</v>
      </c>
      <c r="M1056" s="22">
        <f t="shared" si="109"/>
        <v>408.8</v>
      </c>
      <c r="N1056" s="22">
        <f t="shared" si="109"/>
        <v>408.8</v>
      </c>
      <c r="O1056" s="22">
        <f t="shared" si="109"/>
        <v>408.8</v>
      </c>
      <c r="P1056" s="22">
        <f t="shared" si="109"/>
        <v>408.8</v>
      </c>
      <c r="Q1056" s="22">
        <f t="shared" si="109"/>
        <v>408.8</v>
      </c>
      <c r="R1056" s="42">
        <f>SUM(Table1[[#This Row],[Oct]:[September]])</f>
        <v>4905.6000000000013</v>
      </c>
      <c r="S1056" s="38">
        <f t="shared" si="105"/>
        <v>4833.8164042836434</v>
      </c>
      <c r="T1056" s="37">
        <f>Table1[[#This Row],[Annual Demand]]/365</f>
        <v>13.440000000000003</v>
      </c>
      <c r="U1056" s="37">
        <f>Table1[[#This Row],[Daily Demand]]*Table1[[#This Row],[Lead Time (days)]]</f>
        <v>161.28000000000003</v>
      </c>
      <c r="V1056" s="37">
        <f>T1056*AB1056*SQRT(Table1[[#This Row],[Lead Time (days)]])</f>
        <v>27.003364910321828</v>
      </c>
      <c r="W1056" s="37">
        <f t="shared" si="106"/>
        <v>0.8</v>
      </c>
      <c r="X1056" s="37">
        <f>Table1[[#This Row],[Demand during Lead Time]]+NORMSINV(W1056)*V1056</f>
        <v>184.00660528644465</v>
      </c>
      <c r="Y1056" s="43">
        <f t="shared" si="107"/>
        <v>2911.5267502168708</v>
      </c>
      <c r="Z1056" s="27">
        <v>0.4</v>
      </c>
      <c r="AA1056" s="22">
        <v>0.91</v>
      </c>
      <c r="AB1056" s="22">
        <v>0.57999999999999996</v>
      </c>
      <c r="AC1056" s="22">
        <v>12</v>
      </c>
    </row>
    <row r="1057" spans="1:29" x14ac:dyDescent="0.2">
      <c r="A1057" s="25">
        <v>61734.751937022884</v>
      </c>
      <c r="B1057" s="26">
        <v>9.7609999999999992</v>
      </c>
      <c r="C1057" s="26">
        <v>237.93775533707537</v>
      </c>
      <c r="D1057" s="26">
        <f>C1057/Table1[[#This Row],[Std. Price ($)]]</f>
        <v>24.376370795725375</v>
      </c>
      <c r="E1057" s="22">
        <v>26</v>
      </c>
      <c r="F1057" s="22">
        <f t="shared" si="108"/>
        <v>23.4</v>
      </c>
      <c r="G1057" s="22">
        <f t="shared" si="109"/>
        <v>23.4</v>
      </c>
      <c r="H1057" s="22">
        <f t="shared" si="109"/>
        <v>23.4</v>
      </c>
      <c r="I1057" s="22">
        <f t="shared" si="109"/>
        <v>23.4</v>
      </c>
      <c r="J1057" s="22">
        <f t="shared" si="109"/>
        <v>23.4</v>
      </c>
      <c r="K1057" s="22">
        <f t="shared" si="109"/>
        <v>23.4</v>
      </c>
      <c r="L1057" s="22">
        <f t="shared" si="109"/>
        <v>23.4</v>
      </c>
      <c r="M1057" s="22">
        <f t="shared" si="109"/>
        <v>23.4</v>
      </c>
      <c r="N1057" s="22">
        <f t="shared" si="109"/>
        <v>23.4</v>
      </c>
      <c r="O1057" s="22">
        <f t="shared" si="109"/>
        <v>23.4</v>
      </c>
      <c r="P1057" s="22">
        <f t="shared" si="109"/>
        <v>23.4</v>
      </c>
      <c r="Q1057" s="22">
        <f t="shared" si="109"/>
        <v>23.4</v>
      </c>
      <c r="R1057" s="42">
        <f>SUM(Table1[[#This Row],[Oct]:[September]])</f>
        <v>280.8</v>
      </c>
      <c r="S1057" s="38">
        <f t="shared" si="105"/>
        <v>256.42362920427462</v>
      </c>
      <c r="T1057" s="37">
        <f>Table1[[#This Row],[Annual Demand]]/365</f>
        <v>0.76931506849315068</v>
      </c>
      <c r="U1057" s="37">
        <f>Table1[[#This Row],[Daily Demand]]*Table1[[#This Row],[Lead Time (days)]]</f>
        <v>12.309041095890411</v>
      </c>
      <c r="V1057" s="37">
        <f>T1057*AB1057*SQRT(Table1[[#This Row],[Lead Time (days)]])</f>
        <v>4.3389369863013698</v>
      </c>
      <c r="W1057" s="37">
        <f t="shared" si="106"/>
        <v>0.8</v>
      </c>
      <c r="X1057" s="37">
        <f>Table1[[#This Row],[Demand during Lead Time]]+NORMSINV(W1057)*V1057</f>
        <v>15.960782594696514</v>
      </c>
      <c r="Y1057" s="43">
        <f t="shared" si="107"/>
        <v>155.79319890683266</v>
      </c>
      <c r="Z1057" s="27">
        <v>-0.1</v>
      </c>
      <c r="AA1057" s="22">
        <v>0.82</v>
      </c>
      <c r="AB1057" s="22">
        <v>1.41</v>
      </c>
      <c r="AC1057" s="22">
        <v>16</v>
      </c>
    </row>
    <row r="1058" spans="1:29" x14ac:dyDescent="0.2">
      <c r="A1058" s="25">
        <v>14220.412620358169</v>
      </c>
      <c r="B1058" s="26">
        <v>9.7131633599999994</v>
      </c>
      <c r="C1058" s="26">
        <v>541.4615366826489</v>
      </c>
      <c r="D1058" s="26">
        <f>C1058/Table1[[#This Row],[Std. Price ($)]]</f>
        <v>55.745128195048594</v>
      </c>
      <c r="E1058" s="22">
        <v>332</v>
      </c>
      <c r="F1058" s="22">
        <f t="shared" si="108"/>
        <v>730.4</v>
      </c>
      <c r="G1058" s="22">
        <f t="shared" si="109"/>
        <v>730.4</v>
      </c>
      <c r="H1058" s="22">
        <f t="shared" si="109"/>
        <v>730.4</v>
      </c>
      <c r="I1058" s="22">
        <f t="shared" si="109"/>
        <v>730.4</v>
      </c>
      <c r="J1058" s="22">
        <f t="shared" si="109"/>
        <v>730.4</v>
      </c>
      <c r="K1058" s="22">
        <f t="shared" si="109"/>
        <v>730.4</v>
      </c>
      <c r="L1058" s="22">
        <f t="shared" si="109"/>
        <v>730.4</v>
      </c>
      <c r="M1058" s="22">
        <f t="shared" si="109"/>
        <v>730.4</v>
      </c>
      <c r="N1058" s="22">
        <f t="shared" si="109"/>
        <v>730.4</v>
      </c>
      <c r="O1058" s="22">
        <f t="shared" si="109"/>
        <v>730.4</v>
      </c>
      <c r="P1058" s="22">
        <f t="shared" si="109"/>
        <v>730.4</v>
      </c>
      <c r="Q1058" s="22">
        <f t="shared" si="109"/>
        <v>730.4</v>
      </c>
      <c r="R1058" s="42">
        <f>SUM(Table1[[#This Row],[Oct]:[September]])</f>
        <v>8764.7999999999975</v>
      </c>
      <c r="S1058" s="38">
        <f t="shared" si="105"/>
        <v>8709.0548718049486</v>
      </c>
      <c r="T1058" s="37">
        <f>Table1[[#This Row],[Annual Demand]]/365</f>
        <v>24.0131506849315</v>
      </c>
      <c r="U1058" s="37">
        <f>Table1[[#This Row],[Daily Demand]]*Table1[[#This Row],[Lead Time (days)]]</f>
        <v>264.14465753424651</v>
      </c>
      <c r="V1058" s="37">
        <f>T1058*AB1058*SQRT(Table1[[#This Row],[Lead Time (days)]])</f>
        <v>23.096357148293229</v>
      </c>
      <c r="W1058" s="37">
        <f t="shared" si="106"/>
        <v>0.8</v>
      </c>
      <c r="X1058" s="37">
        <f>Table1[[#This Row],[Demand during Lead Time]]+NORMSINV(W1058)*V1058</f>
        <v>283.58304212843365</v>
      </c>
      <c r="Y1058" s="43">
        <f t="shared" si="107"/>
        <v>2754.488414319238</v>
      </c>
      <c r="Z1058" s="27">
        <v>1.2</v>
      </c>
      <c r="AA1058" s="22">
        <v>1</v>
      </c>
      <c r="AB1058" s="22">
        <v>0.28999999999999998</v>
      </c>
      <c r="AC1058" s="22">
        <v>11</v>
      </c>
    </row>
    <row r="1059" spans="1:29" x14ac:dyDescent="0.2">
      <c r="A1059" s="25">
        <v>72325.83695089136</v>
      </c>
      <c r="B1059" s="26">
        <v>20.377266129999999</v>
      </c>
      <c r="C1059" s="26">
        <v>4701.3003132862705</v>
      </c>
      <c r="D1059" s="26">
        <f>C1059/Table1[[#This Row],[Std. Price ($)]]</f>
        <v>230.71300552751188</v>
      </c>
      <c r="E1059" s="22">
        <v>170</v>
      </c>
      <c r="F1059" s="22">
        <f t="shared" si="108"/>
        <v>102</v>
      </c>
      <c r="G1059" s="22">
        <f t="shared" si="109"/>
        <v>102</v>
      </c>
      <c r="H1059" s="22">
        <f t="shared" si="109"/>
        <v>102</v>
      </c>
      <c r="I1059" s="22">
        <f t="shared" si="109"/>
        <v>102</v>
      </c>
      <c r="J1059" s="22">
        <f t="shared" si="109"/>
        <v>102</v>
      </c>
      <c r="K1059" s="22">
        <f t="shared" si="109"/>
        <v>102</v>
      </c>
      <c r="L1059" s="22">
        <f t="shared" si="109"/>
        <v>102</v>
      </c>
      <c r="M1059" s="22">
        <f t="shared" si="109"/>
        <v>102</v>
      </c>
      <c r="N1059" s="22">
        <f t="shared" si="109"/>
        <v>102</v>
      </c>
      <c r="O1059" s="22">
        <f t="shared" si="109"/>
        <v>102</v>
      </c>
      <c r="P1059" s="22">
        <f t="shared" si="109"/>
        <v>102</v>
      </c>
      <c r="Q1059" s="22">
        <f t="shared" si="109"/>
        <v>102</v>
      </c>
      <c r="R1059" s="42">
        <f>SUM(Table1[[#This Row],[Oct]:[September]])</f>
        <v>1224</v>
      </c>
      <c r="S1059" s="38">
        <f t="shared" si="105"/>
        <v>993.28699447248812</v>
      </c>
      <c r="T1059" s="37">
        <f>Table1[[#This Row],[Annual Demand]]/365</f>
        <v>3.3534246575342466</v>
      </c>
      <c r="U1059" s="37">
        <f>Table1[[#This Row],[Daily Demand]]*Table1[[#This Row],[Lead Time (days)]]</f>
        <v>137.49041095890411</v>
      </c>
      <c r="V1059" s="37">
        <f>T1059*AB1059*SQRT(Table1[[#This Row],[Lead Time (days)]])</f>
        <v>17.392639709480612</v>
      </c>
      <c r="W1059" s="37">
        <f t="shared" si="106"/>
        <v>0.8</v>
      </c>
      <c r="X1059" s="37">
        <f>Table1[[#This Row],[Demand during Lead Time]]+NORMSINV(W1059)*V1059</f>
        <v>152.12842584628643</v>
      </c>
      <c r="Y1059" s="43">
        <f t="shared" si="107"/>
        <v>3099.961419407749</v>
      </c>
      <c r="Z1059" s="27">
        <v>-0.4</v>
      </c>
      <c r="AA1059" s="22">
        <v>0.94</v>
      </c>
      <c r="AB1059" s="22">
        <v>0.81</v>
      </c>
      <c r="AC1059" s="22">
        <v>41</v>
      </c>
    </row>
    <row r="1060" spans="1:29" x14ac:dyDescent="0.2">
      <c r="A1060" s="25">
        <v>67214.501716335566</v>
      </c>
      <c r="B1060" s="26">
        <v>14.014559999999999</v>
      </c>
      <c r="C1060" s="26">
        <v>1362.4599101115098</v>
      </c>
      <c r="D1060" s="26">
        <f>C1060/Table1[[#This Row],[Std. Price ($)]]</f>
        <v>97.217458850760195</v>
      </c>
      <c r="E1060" s="22">
        <v>154</v>
      </c>
      <c r="F1060" s="22">
        <f t="shared" si="108"/>
        <v>338.79999999999995</v>
      </c>
      <c r="G1060" s="22">
        <f t="shared" si="109"/>
        <v>338.79999999999995</v>
      </c>
      <c r="H1060" s="22">
        <f t="shared" si="109"/>
        <v>338.79999999999995</v>
      </c>
      <c r="I1060" s="22">
        <f t="shared" si="109"/>
        <v>338.79999999999995</v>
      </c>
      <c r="J1060" s="22">
        <f t="shared" si="109"/>
        <v>338.79999999999995</v>
      </c>
      <c r="K1060" s="22">
        <f t="shared" si="109"/>
        <v>338.79999999999995</v>
      </c>
      <c r="L1060" s="22">
        <f t="shared" si="109"/>
        <v>338.79999999999995</v>
      </c>
      <c r="M1060" s="22">
        <f t="shared" si="109"/>
        <v>338.79999999999995</v>
      </c>
      <c r="N1060" s="22">
        <f t="shared" si="109"/>
        <v>338.79999999999995</v>
      </c>
      <c r="O1060" s="22">
        <f t="shared" si="109"/>
        <v>338.79999999999995</v>
      </c>
      <c r="P1060" s="22">
        <f t="shared" si="109"/>
        <v>338.79999999999995</v>
      </c>
      <c r="Q1060" s="22">
        <f t="shared" si="109"/>
        <v>338.79999999999995</v>
      </c>
      <c r="R1060" s="42">
        <f>SUM(Table1[[#This Row],[Oct]:[September]])</f>
        <v>4065.6000000000004</v>
      </c>
      <c r="S1060" s="38">
        <f t="shared" si="105"/>
        <v>3968.3825411492403</v>
      </c>
      <c r="T1060" s="37">
        <f>Table1[[#This Row],[Annual Demand]]/365</f>
        <v>11.138630136986302</v>
      </c>
      <c r="U1060" s="37">
        <f>Table1[[#This Row],[Daily Demand]]*Table1[[#This Row],[Lead Time (days)]]</f>
        <v>178.21808219178084</v>
      </c>
      <c r="V1060" s="37">
        <f>T1060*AB1060*SQRT(Table1[[#This Row],[Lead Time (days)]])</f>
        <v>52.574334246575347</v>
      </c>
      <c r="W1060" s="37">
        <f t="shared" si="106"/>
        <v>0.8</v>
      </c>
      <c r="X1060" s="37">
        <f>Table1[[#This Row],[Demand during Lead Time]]+NORMSINV(W1060)*V1060</f>
        <v>222.46575823465832</v>
      </c>
      <c r="Y1060" s="43">
        <f t="shared" si="107"/>
        <v>3117.7597167251129</v>
      </c>
      <c r="Z1060" s="27">
        <v>1.2</v>
      </c>
      <c r="AA1060" s="22">
        <v>0.91</v>
      </c>
      <c r="AB1060" s="22">
        <v>1.18</v>
      </c>
      <c r="AC1060" s="22">
        <v>16</v>
      </c>
    </row>
    <row r="1061" spans="1:29" x14ac:dyDescent="0.2">
      <c r="A1061" s="25">
        <v>27441.052938984623</v>
      </c>
      <c r="B1061" s="26">
        <v>17.367699999999999</v>
      </c>
      <c r="C1061" s="26">
        <v>1202.9594468488806</v>
      </c>
      <c r="D1061" s="26">
        <f>C1061/Table1[[#This Row],[Std. Price ($)]]</f>
        <v>69.264176998041222</v>
      </c>
      <c r="E1061" s="22">
        <v>170</v>
      </c>
      <c r="F1061" s="22">
        <f t="shared" si="108"/>
        <v>255</v>
      </c>
      <c r="G1061" s="22">
        <f t="shared" si="109"/>
        <v>255</v>
      </c>
      <c r="H1061" s="22">
        <f t="shared" si="109"/>
        <v>255</v>
      </c>
      <c r="I1061" s="22">
        <f t="shared" si="109"/>
        <v>255</v>
      </c>
      <c r="J1061" s="22">
        <f t="shared" si="109"/>
        <v>255</v>
      </c>
      <c r="K1061" s="22">
        <f t="shared" si="109"/>
        <v>255</v>
      </c>
      <c r="L1061" s="22">
        <f t="shared" si="109"/>
        <v>255</v>
      </c>
      <c r="M1061" s="22">
        <f t="shared" si="109"/>
        <v>255</v>
      </c>
      <c r="N1061" s="22">
        <f t="shared" si="109"/>
        <v>255</v>
      </c>
      <c r="O1061" s="22">
        <f t="shared" si="109"/>
        <v>255</v>
      </c>
      <c r="P1061" s="22">
        <f t="shared" si="109"/>
        <v>255</v>
      </c>
      <c r="Q1061" s="22">
        <f t="shared" si="109"/>
        <v>255</v>
      </c>
      <c r="R1061" s="42">
        <f>SUM(Table1[[#This Row],[Oct]:[September]])</f>
        <v>3060</v>
      </c>
      <c r="S1061" s="38">
        <f t="shared" si="105"/>
        <v>2990.7358230019586</v>
      </c>
      <c r="T1061" s="37">
        <f>Table1[[#This Row],[Annual Demand]]/365</f>
        <v>8.3835616438356162</v>
      </c>
      <c r="U1061" s="37">
        <f>Table1[[#This Row],[Daily Demand]]*Table1[[#This Row],[Lead Time (days)]]</f>
        <v>134.13698630136986</v>
      </c>
      <c r="V1061" s="37">
        <f>T1061*AB1061*SQRT(Table1[[#This Row],[Lead Time (days)]])</f>
        <v>25.150684931506849</v>
      </c>
      <c r="W1061" s="37">
        <f t="shared" si="106"/>
        <v>0.8</v>
      </c>
      <c r="X1061" s="37">
        <f>Table1[[#This Row],[Demand during Lead Time]]+NORMSINV(W1061)*V1061</f>
        <v>155.30433677862837</v>
      </c>
      <c r="Y1061" s="43">
        <f t="shared" si="107"/>
        <v>2697.2791298701836</v>
      </c>
      <c r="Z1061" s="27">
        <v>0.5</v>
      </c>
      <c r="AA1061" s="22">
        <v>0.95</v>
      </c>
      <c r="AB1061" s="22">
        <v>0.75</v>
      </c>
      <c r="AC1061" s="22">
        <v>16</v>
      </c>
    </row>
    <row r="1062" spans="1:29" x14ac:dyDescent="0.2">
      <c r="A1062" s="25">
        <v>55243.208909944486</v>
      </c>
      <c r="B1062" s="26">
        <v>157.20136423999998</v>
      </c>
      <c r="C1062" s="26">
        <v>110940.24427211177</v>
      </c>
      <c r="D1062" s="26">
        <f>C1062/Table1[[#This Row],[Std. Price ($)]]</f>
        <v>705.72062022781711</v>
      </c>
      <c r="E1062" s="22">
        <v>348</v>
      </c>
      <c r="F1062" s="22">
        <f t="shared" si="108"/>
        <v>870</v>
      </c>
      <c r="G1062" s="22">
        <f t="shared" si="109"/>
        <v>870</v>
      </c>
      <c r="H1062" s="22">
        <f t="shared" si="109"/>
        <v>870</v>
      </c>
      <c r="I1062" s="22">
        <f t="shared" si="109"/>
        <v>870</v>
      </c>
      <c r="J1062" s="22">
        <f t="shared" si="109"/>
        <v>870</v>
      </c>
      <c r="K1062" s="22">
        <f t="shared" si="109"/>
        <v>870</v>
      </c>
      <c r="L1062" s="22">
        <f t="shared" si="109"/>
        <v>870</v>
      </c>
      <c r="M1062" s="22">
        <f t="shared" si="109"/>
        <v>870</v>
      </c>
      <c r="N1062" s="22">
        <f t="shared" si="109"/>
        <v>870</v>
      </c>
      <c r="O1062" s="22">
        <f t="shared" si="109"/>
        <v>870</v>
      </c>
      <c r="P1062" s="22">
        <f t="shared" si="109"/>
        <v>870</v>
      </c>
      <c r="Q1062" s="22">
        <f t="shared" si="109"/>
        <v>870</v>
      </c>
      <c r="R1062" s="42">
        <f>SUM(Table1[[#This Row],[Oct]:[September]])</f>
        <v>10440</v>
      </c>
      <c r="S1062" s="38">
        <f t="shared" si="105"/>
        <v>9734.2793797721824</v>
      </c>
      <c r="T1062" s="37">
        <f>Table1[[#This Row],[Annual Demand]]/365</f>
        <v>28.602739726027398</v>
      </c>
      <c r="U1062" s="37">
        <f>Table1[[#This Row],[Daily Demand]]*Table1[[#This Row],[Lead Time (days)]]</f>
        <v>1944.986301369863</v>
      </c>
      <c r="V1062" s="37">
        <f>T1062*AB1062*SQRT(Table1[[#This Row],[Lead Time (days)]])</f>
        <v>181.61546029159041</v>
      </c>
      <c r="W1062" s="37">
        <f t="shared" si="106"/>
        <v>0.8</v>
      </c>
      <c r="X1062" s="37">
        <f>Table1[[#This Row],[Demand during Lead Time]]+NORMSINV(W1062)*V1062</f>
        <v>2097.837729096384</v>
      </c>
      <c r="Y1062" s="43">
        <f t="shared" si="107"/>
        <v>329782.95296809508</v>
      </c>
      <c r="Z1062" s="27">
        <v>1.5</v>
      </c>
      <c r="AA1062" s="22">
        <v>0.95</v>
      </c>
      <c r="AB1062" s="22">
        <v>0.77</v>
      </c>
      <c r="AC1062" s="22">
        <v>68</v>
      </c>
    </row>
    <row r="1063" spans="1:29" x14ac:dyDescent="0.2">
      <c r="A1063" s="25">
        <v>87814.61072016909</v>
      </c>
      <c r="B1063" s="26">
        <v>10.045415759999999</v>
      </c>
      <c r="C1063" s="26">
        <v>1499.7992912843258</v>
      </c>
      <c r="D1063" s="26">
        <f>C1063/Table1[[#This Row],[Std. Price ($)]]</f>
        <v>149.30186336900067</v>
      </c>
      <c r="E1063" s="22">
        <v>292</v>
      </c>
      <c r="F1063" s="22">
        <f t="shared" si="108"/>
        <v>233.6</v>
      </c>
      <c r="G1063" s="22">
        <f t="shared" si="109"/>
        <v>233.6</v>
      </c>
      <c r="H1063" s="22">
        <f t="shared" si="109"/>
        <v>233.6</v>
      </c>
      <c r="I1063" s="22">
        <f t="shared" si="109"/>
        <v>233.6</v>
      </c>
      <c r="J1063" s="22">
        <f t="shared" si="109"/>
        <v>233.6</v>
      </c>
      <c r="K1063" s="22">
        <f t="shared" si="109"/>
        <v>233.6</v>
      </c>
      <c r="L1063" s="22">
        <f t="shared" si="109"/>
        <v>233.6</v>
      </c>
      <c r="M1063" s="22">
        <f t="shared" si="109"/>
        <v>233.6</v>
      </c>
      <c r="N1063" s="22">
        <f t="shared" si="109"/>
        <v>233.6</v>
      </c>
      <c r="O1063" s="22">
        <f t="shared" si="109"/>
        <v>233.6</v>
      </c>
      <c r="P1063" s="22">
        <f t="shared" si="109"/>
        <v>233.6</v>
      </c>
      <c r="Q1063" s="22">
        <f t="shared" si="109"/>
        <v>233.6</v>
      </c>
      <c r="R1063" s="42">
        <f>SUM(Table1[[#This Row],[Oct]:[September]])</f>
        <v>2803.1999999999994</v>
      </c>
      <c r="S1063" s="38">
        <f t="shared" si="105"/>
        <v>2653.8981366309986</v>
      </c>
      <c r="T1063" s="37">
        <f>Table1[[#This Row],[Annual Demand]]/365</f>
        <v>7.6799999999999979</v>
      </c>
      <c r="U1063" s="37">
        <f>Table1[[#This Row],[Daily Demand]]*Table1[[#This Row],[Lead Time (days)]]</f>
        <v>161.27999999999994</v>
      </c>
      <c r="V1063" s="37">
        <f>T1063*AB1063*SQRT(Table1[[#This Row],[Lead Time (days)]])</f>
        <v>23.580101495964765</v>
      </c>
      <c r="W1063" s="37">
        <f t="shared" si="106"/>
        <v>0.8</v>
      </c>
      <c r="X1063" s="37">
        <f>Table1[[#This Row],[Demand during Lead Time]]+NORMSINV(W1063)*V1063</f>
        <v>181.12551410880835</v>
      </c>
      <c r="Y1063" s="43">
        <f t="shared" si="107"/>
        <v>1819.4810939667257</v>
      </c>
      <c r="Z1063" s="27">
        <v>-0.2</v>
      </c>
      <c r="AA1063" s="22">
        <v>0.95</v>
      </c>
      <c r="AB1063" s="22">
        <v>0.67</v>
      </c>
      <c r="AC1063" s="22">
        <v>21</v>
      </c>
    </row>
    <row r="1064" spans="1:29" x14ac:dyDescent="0.2">
      <c r="A1064" s="25">
        <v>33690.348636499853</v>
      </c>
      <c r="B1064" s="26">
        <v>17.772523929999998</v>
      </c>
      <c r="C1064" s="26">
        <v>3236.4785899854205</v>
      </c>
      <c r="D1064" s="26">
        <f>C1064/Table1[[#This Row],[Std. Price ($)]]</f>
        <v>182.10573820200341</v>
      </c>
      <c r="E1064" s="22">
        <v>340</v>
      </c>
      <c r="F1064" s="22">
        <f t="shared" si="108"/>
        <v>408</v>
      </c>
      <c r="G1064" s="22">
        <f t="shared" si="109"/>
        <v>408</v>
      </c>
      <c r="H1064" s="22">
        <f t="shared" si="109"/>
        <v>408</v>
      </c>
      <c r="I1064" s="22">
        <f t="shared" si="109"/>
        <v>408</v>
      </c>
      <c r="J1064" s="22">
        <f t="shared" si="109"/>
        <v>408</v>
      </c>
      <c r="K1064" s="22">
        <f t="shared" si="109"/>
        <v>408</v>
      </c>
      <c r="L1064" s="22">
        <f t="shared" si="109"/>
        <v>408</v>
      </c>
      <c r="M1064" s="22">
        <f t="shared" si="109"/>
        <v>408</v>
      </c>
      <c r="N1064" s="22">
        <f t="shared" si="109"/>
        <v>408</v>
      </c>
      <c r="O1064" s="22">
        <f t="shared" si="109"/>
        <v>408</v>
      </c>
      <c r="P1064" s="22">
        <f t="shared" si="109"/>
        <v>408</v>
      </c>
      <c r="Q1064" s="22">
        <f t="shared" si="109"/>
        <v>408</v>
      </c>
      <c r="R1064" s="42">
        <f>SUM(Table1[[#This Row],[Oct]:[September]])</f>
        <v>4896</v>
      </c>
      <c r="S1064" s="38">
        <f t="shared" si="105"/>
        <v>4713.8942617979965</v>
      </c>
      <c r="T1064" s="37">
        <f>Table1[[#This Row],[Annual Demand]]/365</f>
        <v>13.413698630136986</v>
      </c>
      <c r="U1064" s="37">
        <f>Table1[[#This Row],[Daily Demand]]*Table1[[#This Row],[Lead Time (days)]]</f>
        <v>375.58356164383559</v>
      </c>
      <c r="V1064" s="37">
        <f>T1064*AB1064*SQRT(Table1[[#This Row],[Lead Time (days)]])</f>
        <v>31.230593448481006</v>
      </c>
      <c r="W1064" s="37">
        <f t="shared" si="106"/>
        <v>0.8</v>
      </c>
      <c r="X1064" s="37">
        <f>Table1[[#This Row],[Demand during Lead Time]]+NORMSINV(W1064)*V1064</f>
        <v>401.86789222716038</v>
      </c>
      <c r="Y1064" s="43">
        <f t="shared" si="107"/>
        <v>7142.2067313058678</v>
      </c>
      <c r="Z1064" s="27">
        <v>0.2</v>
      </c>
      <c r="AA1064" s="22">
        <v>1</v>
      </c>
      <c r="AB1064" s="22">
        <v>0.44</v>
      </c>
      <c r="AC1064" s="22">
        <v>28</v>
      </c>
    </row>
    <row r="1065" spans="1:29" x14ac:dyDescent="0.2">
      <c r="A1065" s="25">
        <v>20175.184739688113</v>
      </c>
      <c r="B1065" s="26">
        <v>5.8301623099999995</v>
      </c>
      <c r="C1065" s="26">
        <v>4944.6876092072562</v>
      </c>
      <c r="D1065" s="26">
        <f>C1065/Table1[[#This Row],[Std. Price ($)]]</f>
        <v>848.1217753965509</v>
      </c>
      <c r="E1065" s="22">
        <v>380</v>
      </c>
      <c r="F1065" s="22">
        <f t="shared" si="108"/>
        <v>456</v>
      </c>
      <c r="G1065" s="22">
        <f t="shared" si="109"/>
        <v>456</v>
      </c>
      <c r="H1065" s="22">
        <f t="shared" si="109"/>
        <v>456</v>
      </c>
      <c r="I1065" s="22">
        <f t="shared" si="109"/>
        <v>456</v>
      </c>
      <c r="J1065" s="22">
        <f t="shared" si="109"/>
        <v>456</v>
      </c>
      <c r="K1065" s="22">
        <f t="shared" si="109"/>
        <v>456</v>
      </c>
      <c r="L1065" s="22">
        <f t="shared" si="109"/>
        <v>456</v>
      </c>
      <c r="M1065" s="22">
        <f t="shared" si="109"/>
        <v>456</v>
      </c>
      <c r="N1065" s="22">
        <f t="shared" si="109"/>
        <v>456</v>
      </c>
      <c r="O1065" s="22">
        <f t="shared" si="109"/>
        <v>456</v>
      </c>
      <c r="P1065" s="22">
        <f t="shared" si="109"/>
        <v>456</v>
      </c>
      <c r="Q1065" s="22">
        <f t="shared" si="109"/>
        <v>456</v>
      </c>
      <c r="R1065" s="42">
        <f>SUM(Table1[[#This Row],[Oct]:[September]])</f>
        <v>5472</v>
      </c>
      <c r="S1065" s="38">
        <f t="shared" si="105"/>
        <v>4623.8782246034489</v>
      </c>
      <c r="T1065" s="37">
        <f>Table1[[#This Row],[Annual Demand]]/365</f>
        <v>14.991780821917809</v>
      </c>
      <c r="U1065" s="37">
        <f>Table1[[#This Row],[Daily Demand]]*Table1[[#This Row],[Lead Time (days)]]</f>
        <v>239.86849315068494</v>
      </c>
      <c r="V1065" s="37">
        <f>T1065*AB1065*SQRT(Table1[[#This Row],[Lead Time (days)]])</f>
        <v>207.48624657534248</v>
      </c>
      <c r="W1065" s="37">
        <f t="shared" si="106"/>
        <v>0.95</v>
      </c>
      <c r="X1065" s="37">
        <f>Table1[[#This Row],[Demand during Lead Time]]+NORMSINV(W1065)*V1065</f>
        <v>581.15299837268435</v>
      </c>
      <c r="Y1065" s="43">
        <f t="shared" si="107"/>
        <v>3388.2163074559153</v>
      </c>
      <c r="Z1065" s="27">
        <v>0.2</v>
      </c>
      <c r="AA1065" s="22">
        <v>1</v>
      </c>
      <c r="AB1065" s="22">
        <v>3.46</v>
      </c>
      <c r="AC1065" s="22">
        <v>16</v>
      </c>
    </row>
    <row r="1066" spans="1:29" x14ac:dyDescent="0.2">
      <c r="A1066" s="25">
        <v>58204.415918225539</v>
      </c>
      <c r="B1066" s="26">
        <v>6.6649999999999991</v>
      </c>
      <c r="C1066" s="26">
        <v>1142.1766089066666</v>
      </c>
      <c r="D1066" s="26">
        <f>C1066/Table1[[#This Row],[Std. Price ($)]]</f>
        <v>171.36933366941736</v>
      </c>
      <c r="E1066" s="22">
        <v>308</v>
      </c>
      <c r="F1066" s="22">
        <f t="shared" si="108"/>
        <v>369.6</v>
      </c>
      <c r="G1066" s="22">
        <f t="shared" si="109"/>
        <v>369.6</v>
      </c>
      <c r="H1066" s="22">
        <f t="shared" si="109"/>
        <v>369.6</v>
      </c>
      <c r="I1066" s="22">
        <f t="shared" si="109"/>
        <v>369.6</v>
      </c>
      <c r="J1066" s="22">
        <f t="shared" si="109"/>
        <v>369.6</v>
      </c>
      <c r="K1066" s="22">
        <f t="shared" si="109"/>
        <v>369.6</v>
      </c>
      <c r="L1066" s="22">
        <f t="shared" si="109"/>
        <v>369.6</v>
      </c>
      <c r="M1066" s="22">
        <f t="shared" si="109"/>
        <v>369.6</v>
      </c>
      <c r="N1066" s="22">
        <f t="shared" si="109"/>
        <v>369.6</v>
      </c>
      <c r="O1066" s="22">
        <f t="shared" si="109"/>
        <v>369.6</v>
      </c>
      <c r="P1066" s="22">
        <f t="shared" si="109"/>
        <v>369.6</v>
      </c>
      <c r="Q1066" s="22">
        <f t="shared" si="109"/>
        <v>369.6</v>
      </c>
      <c r="R1066" s="42">
        <f>SUM(Table1[[#This Row],[Oct]:[September]])</f>
        <v>4435.2</v>
      </c>
      <c r="S1066" s="38">
        <f t="shared" si="105"/>
        <v>4263.8306663305821</v>
      </c>
      <c r="T1066" s="37">
        <f>Table1[[#This Row],[Annual Demand]]/365</f>
        <v>12.151232876712328</v>
      </c>
      <c r="U1066" s="37">
        <f>Table1[[#This Row],[Daily Demand]]*Table1[[#This Row],[Lead Time (days)]]</f>
        <v>194.41972602739725</v>
      </c>
      <c r="V1066" s="37">
        <f>T1066*AB1066*SQRT(Table1[[#This Row],[Lead Time (days)]])</f>
        <v>29.649008219178079</v>
      </c>
      <c r="W1066" s="37">
        <f t="shared" si="106"/>
        <v>0.8</v>
      </c>
      <c r="X1066" s="37">
        <f>Table1[[#This Row],[Demand during Lead Time]]+NORMSINV(W1066)*V1066</f>
        <v>219.37296089903538</v>
      </c>
      <c r="Y1066" s="43">
        <f t="shared" si="107"/>
        <v>1462.1207843920706</v>
      </c>
      <c r="Z1066" s="27">
        <v>0.2</v>
      </c>
      <c r="AA1066" s="22">
        <v>1</v>
      </c>
      <c r="AB1066" s="22">
        <v>0.61</v>
      </c>
      <c r="AC1066" s="22">
        <v>16</v>
      </c>
    </row>
    <row r="1067" spans="1:29" x14ac:dyDescent="0.2">
      <c r="A1067" s="25">
        <v>57256.541020920784</v>
      </c>
      <c r="B1067" s="26">
        <v>17.960669999999997</v>
      </c>
      <c r="C1067" s="26">
        <v>910.63560629946653</v>
      </c>
      <c r="D1067" s="26">
        <f>C1067/Table1[[#This Row],[Std. Price ($)]]</f>
        <v>50.701650122153943</v>
      </c>
      <c r="E1067" s="22">
        <v>146</v>
      </c>
      <c r="F1067" s="22">
        <f t="shared" si="108"/>
        <v>116.8</v>
      </c>
      <c r="G1067" s="22">
        <f t="shared" si="109"/>
        <v>116.8</v>
      </c>
      <c r="H1067" s="22">
        <f t="shared" si="109"/>
        <v>116.8</v>
      </c>
      <c r="I1067" s="22">
        <f t="shared" si="109"/>
        <v>116.8</v>
      </c>
      <c r="J1067" s="22">
        <f t="shared" si="109"/>
        <v>116.8</v>
      </c>
      <c r="K1067" s="22">
        <f t="shared" si="109"/>
        <v>116.8</v>
      </c>
      <c r="L1067" s="22">
        <f t="shared" si="109"/>
        <v>116.8</v>
      </c>
      <c r="M1067" s="22">
        <f t="shared" si="109"/>
        <v>116.8</v>
      </c>
      <c r="N1067" s="22">
        <f t="shared" si="109"/>
        <v>116.8</v>
      </c>
      <c r="O1067" s="22">
        <f t="shared" si="109"/>
        <v>116.8</v>
      </c>
      <c r="P1067" s="22">
        <f t="shared" si="109"/>
        <v>116.8</v>
      </c>
      <c r="Q1067" s="22">
        <f t="shared" si="109"/>
        <v>116.8</v>
      </c>
      <c r="R1067" s="42">
        <f>SUM(Table1[[#This Row],[Oct]:[September]])</f>
        <v>1401.5999999999997</v>
      </c>
      <c r="S1067" s="38">
        <f t="shared" si="105"/>
        <v>1350.8983498778457</v>
      </c>
      <c r="T1067" s="37">
        <f>Table1[[#This Row],[Annual Demand]]/365</f>
        <v>3.839999999999999</v>
      </c>
      <c r="U1067" s="37">
        <f>Table1[[#This Row],[Daily Demand]]*Table1[[#This Row],[Lead Time (days)]]</f>
        <v>30.719999999999992</v>
      </c>
      <c r="V1067" s="37">
        <f>T1067*AB1067*SQRT(Table1[[#This Row],[Lead Time (days)]])</f>
        <v>9.7750441431228303</v>
      </c>
      <c r="W1067" s="37">
        <f t="shared" si="106"/>
        <v>0.8</v>
      </c>
      <c r="X1067" s="37">
        <f>Table1[[#This Row],[Demand during Lead Time]]+NORMSINV(W1067)*V1067</f>
        <v>38.946884709964721</v>
      </c>
      <c r="Y1067" s="43">
        <f t="shared" si="107"/>
        <v>699.51214380372198</v>
      </c>
      <c r="Z1067" s="27">
        <v>-0.2</v>
      </c>
      <c r="AA1067" s="22">
        <v>1</v>
      </c>
      <c r="AB1067" s="22">
        <v>0.9</v>
      </c>
      <c r="AC1067" s="22">
        <v>8</v>
      </c>
    </row>
    <row r="1068" spans="1:29" x14ac:dyDescent="0.2">
      <c r="A1068" s="25">
        <v>98215.010818266615</v>
      </c>
      <c r="B1068" s="26">
        <v>33.978208699999996</v>
      </c>
      <c r="C1068" s="26">
        <v>1110.2605649810359</v>
      </c>
      <c r="D1068" s="26">
        <f>C1068/Table1[[#This Row],[Std. Price ($)]]</f>
        <v>32.675665005878784</v>
      </c>
      <c r="E1068" s="22">
        <v>260</v>
      </c>
      <c r="F1068" s="22">
        <f t="shared" si="108"/>
        <v>416</v>
      </c>
      <c r="G1068" s="22">
        <f t="shared" si="109"/>
        <v>416</v>
      </c>
      <c r="H1068" s="22">
        <f t="shared" si="109"/>
        <v>416</v>
      </c>
      <c r="I1068" s="22">
        <f t="shared" si="109"/>
        <v>416</v>
      </c>
      <c r="J1068" s="22">
        <f t="shared" si="109"/>
        <v>416</v>
      </c>
      <c r="K1068" s="22">
        <f t="shared" si="109"/>
        <v>416</v>
      </c>
      <c r="L1068" s="22">
        <f t="shared" si="109"/>
        <v>416</v>
      </c>
      <c r="M1068" s="22">
        <f t="shared" si="109"/>
        <v>416</v>
      </c>
      <c r="N1068" s="22">
        <f t="shared" si="109"/>
        <v>416</v>
      </c>
      <c r="O1068" s="22">
        <f t="shared" si="109"/>
        <v>416</v>
      </c>
      <c r="P1068" s="22">
        <f t="shared" si="109"/>
        <v>416</v>
      </c>
      <c r="Q1068" s="22">
        <f t="shared" si="109"/>
        <v>416</v>
      </c>
      <c r="R1068" s="42">
        <f>SUM(Table1[[#This Row],[Oct]:[September]])</f>
        <v>4992</v>
      </c>
      <c r="S1068" s="38">
        <f t="shared" si="105"/>
        <v>4959.3243349941213</v>
      </c>
      <c r="T1068" s="37">
        <f>Table1[[#This Row],[Annual Demand]]/365</f>
        <v>13.676712328767124</v>
      </c>
      <c r="U1068" s="37">
        <f>Table1[[#This Row],[Daily Demand]]*Table1[[#This Row],[Lead Time (days)]]</f>
        <v>68.38356164383562</v>
      </c>
      <c r="V1068" s="37">
        <f>T1068*AB1068*SQRT(Table1[[#This Row],[Lead Time (days)]])</f>
        <v>21.713261517841246</v>
      </c>
      <c r="W1068" s="37">
        <f t="shared" si="106"/>
        <v>0.8</v>
      </c>
      <c r="X1068" s="37">
        <f>Table1[[#This Row],[Demand during Lead Time]]+NORMSINV(W1068)*V1068</f>
        <v>86.657903587372473</v>
      </c>
      <c r="Y1068" s="43">
        <f t="shared" si="107"/>
        <v>2944.4803335962201</v>
      </c>
      <c r="Z1068" s="27">
        <v>0.6</v>
      </c>
      <c r="AA1068" s="22">
        <v>0.7</v>
      </c>
      <c r="AB1068" s="22">
        <v>0.71</v>
      </c>
      <c r="AC1068" s="22">
        <v>5</v>
      </c>
    </row>
    <row r="1069" spans="1:29" x14ac:dyDescent="0.2">
      <c r="A1069" s="25">
        <v>25223.157191800681</v>
      </c>
      <c r="B1069" s="26">
        <v>8.9009999999999998</v>
      </c>
      <c r="C1069" s="26">
        <v>876.36698041381783</v>
      </c>
      <c r="D1069" s="26">
        <f>C1069/Table1[[#This Row],[Std. Price ($)]]</f>
        <v>98.457137446783264</v>
      </c>
      <c r="E1069" s="22">
        <v>332</v>
      </c>
      <c r="F1069" s="22">
        <f t="shared" si="108"/>
        <v>298.8</v>
      </c>
      <c r="G1069" s="22">
        <f t="shared" si="109"/>
        <v>298.8</v>
      </c>
      <c r="H1069" s="22">
        <f t="shared" si="109"/>
        <v>298.8</v>
      </c>
      <c r="I1069" s="22">
        <f t="shared" si="109"/>
        <v>298.8</v>
      </c>
      <c r="J1069" s="22">
        <f t="shared" si="109"/>
        <v>298.8</v>
      </c>
      <c r="K1069" s="22">
        <f t="shared" si="109"/>
        <v>298.8</v>
      </c>
      <c r="L1069" s="22">
        <f t="shared" si="109"/>
        <v>298.8</v>
      </c>
      <c r="M1069" s="22">
        <f t="shared" si="109"/>
        <v>298.8</v>
      </c>
      <c r="N1069" s="22">
        <f t="shared" si="109"/>
        <v>298.8</v>
      </c>
      <c r="O1069" s="22">
        <f t="shared" si="109"/>
        <v>298.8</v>
      </c>
      <c r="P1069" s="22">
        <f t="shared" si="109"/>
        <v>298.8</v>
      </c>
      <c r="Q1069" s="22">
        <f t="shared" si="109"/>
        <v>298.8</v>
      </c>
      <c r="R1069" s="42">
        <f>SUM(Table1[[#This Row],[Oct]:[September]])</f>
        <v>3585.6000000000008</v>
      </c>
      <c r="S1069" s="38">
        <f t="shared" si="105"/>
        <v>3487.1428625532176</v>
      </c>
      <c r="T1069" s="37">
        <f>Table1[[#This Row],[Annual Demand]]/365</f>
        <v>9.8235616438356193</v>
      </c>
      <c r="U1069" s="37">
        <f>Table1[[#This Row],[Daily Demand]]*Table1[[#This Row],[Lead Time (days)]]</f>
        <v>78.588493150684954</v>
      </c>
      <c r="V1069" s="37">
        <f>T1069*AB1069*SQRT(Table1[[#This Row],[Lead Time (days)]])</f>
        <v>19.171807468378248</v>
      </c>
      <c r="W1069" s="37">
        <f t="shared" si="106"/>
        <v>0.8</v>
      </c>
      <c r="X1069" s="37">
        <f>Table1[[#This Row],[Demand during Lead Time]]+NORMSINV(W1069)*V1069</f>
        <v>94.723893402043871</v>
      </c>
      <c r="Y1069" s="43">
        <f t="shared" si="107"/>
        <v>843.13737517159245</v>
      </c>
      <c r="Z1069" s="27">
        <v>-0.1</v>
      </c>
      <c r="AA1069" s="22">
        <v>0.88</v>
      </c>
      <c r="AB1069" s="22">
        <v>0.69</v>
      </c>
      <c r="AC1069" s="22">
        <v>8</v>
      </c>
    </row>
    <row r="1070" spans="1:29" x14ac:dyDescent="0.2">
      <c r="A1070" s="25">
        <v>56345.057541043352</v>
      </c>
      <c r="B1070" s="26">
        <v>27.623629999999995</v>
      </c>
      <c r="C1070" s="26">
        <v>4969.3057478240007</v>
      </c>
      <c r="D1070" s="26">
        <f>C1070/Table1[[#This Row],[Std. Price ($)]]</f>
        <v>179.89329236686132</v>
      </c>
      <c r="E1070" s="22">
        <v>300</v>
      </c>
      <c r="F1070" s="22">
        <f t="shared" si="108"/>
        <v>420</v>
      </c>
      <c r="G1070" s="22">
        <f t="shared" si="109"/>
        <v>420</v>
      </c>
      <c r="H1070" s="22">
        <f t="shared" si="109"/>
        <v>420</v>
      </c>
      <c r="I1070" s="22">
        <f t="shared" si="109"/>
        <v>420</v>
      </c>
      <c r="J1070" s="22">
        <f t="shared" si="109"/>
        <v>420</v>
      </c>
      <c r="K1070" s="22">
        <f t="shared" si="109"/>
        <v>420</v>
      </c>
      <c r="L1070" s="22">
        <f t="shared" si="109"/>
        <v>420</v>
      </c>
      <c r="M1070" s="22">
        <f t="shared" si="109"/>
        <v>420</v>
      </c>
      <c r="N1070" s="22">
        <f t="shared" si="109"/>
        <v>420</v>
      </c>
      <c r="O1070" s="22">
        <f t="shared" si="109"/>
        <v>420</v>
      </c>
      <c r="P1070" s="22">
        <f t="shared" si="109"/>
        <v>420</v>
      </c>
      <c r="Q1070" s="22">
        <f t="shared" si="109"/>
        <v>420</v>
      </c>
      <c r="R1070" s="42">
        <f>SUM(Table1[[#This Row],[Oct]:[September]])</f>
        <v>5040</v>
      </c>
      <c r="S1070" s="38">
        <f t="shared" si="105"/>
        <v>4860.1067076331383</v>
      </c>
      <c r="T1070" s="37">
        <f>Table1[[#This Row],[Annual Demand]]/365</f>
        <v>13.808219178082192</v>
      </c>
      <c r="U1070" s="37">
        <f>Table1[[#This Row],[Daily Demand]]*Table1[[#This Row],[Lead Time (days)]]</f>
        <v>220.93150684931507</v>
      </c>
      <c r="V1070" s="37">
        <f>T1070*AB1070*SQRT(Table1[[#This Row],[Lead Time (days)]])</f>
        <v>51.918904109589036</v>
      </c>
      <c r="W1070" s="37">
        <f t="shared" si="106"/>
        <v>0.8</v>
      </c>
      <c r="X1070" s="37">
        <f>Table1[[#This Row],[Demand during Lead Time]]+NORMSINV(W1070)*V1070</f>
        <v>264.62755897178124</v>
      </c>
      <c r="Y1070" s="43">
        <f t="shared" si="107"/>
        <v>7309.9737768396644</v>
      </c>
      <c r="Z1070" s="27">
        <v>0.4</v>
      </c>
      <c r="AA1070" s="22">
        <v>1</v>
      </c>
      <c r="AB1070" s="22">
        <v>0.94</v>
      </c>
      <c r="AC1070" s="22">
        <v>16</v>
      </c>
    </row>
    <row r="1071" spans="1:29" x14ac:dyDescent="0.2">
      <c r="A1071" s="25">
        <v>5409.5305843811502</v>
      </c>
      <c r="B1071" s="26">
        <v>18.075982239999998</v>
      </c>
      <c r="C1071" s="26">
        <v>2440.099255515694</v>
      </c>
      <c r="D1071" s="26">
        <f>C1071/Table1[[#This Row],[Std. Price ($)]]</f>
        <v>134.99123992919425</v>
      </c>
      <c r="E1071" s="22">
        <v>372</v>
      </c>
      <c r="F1071" s="22">
        <f t="shared" si="108"/>
        <v>669.6</v>
      </c>
      <c r="G1071" s="22">
        <f t="shared" si="109"/>
        <v>669.6</v>
      </c>
      <c r="H1071" s="22">
        <f t="shared" si="109"/>
        <v>669.6</v>
      </c>
      <c r="I1071" s="22">
        <f t="shared" si="109"/>
        <v>669.6</v>
      </c>
      <c r="J1071" s="22">
        <f t="shared" ref="G1071:Q1094" si="110">$E1071+$Z1071*$E1071</f>
        <v>669.6</v>
      </c>
      <c r="K1071" s="22">
        <f t="shared" si="110"/>
        <v>669.6</v>
      </c>
      <c r="L1071" s="22">
        <f t="shared" si="110"/>
        <v>669.6</v>
      </c>
      <c r="M1071" s="22">
        <f t="shared" si="110"/>
        <v>669.6</v>
      </c>
      <c r="N1071" s="22">
        <f t="shared" si="110"/>
        <v>669.6</v>
      </c>
      <c r="O1071" s="22">
        <f t="shared" si="110"/>
        <v>669.6</v>
      </c>
      <c r="P1071" s="22">
        <f t="shared" si="110"/>
        <v>669.6</v>
      </c>
      <c r="Q1071" s="22">
        <f t="shared" si="110"/>
        <v>669.6</v>
      </c>
      <c r="R1071" s="42">
        <f>SUM(Table1[[#This Row],[Oct]:[September]])</f>
        <v>8035.2000000000016</v>
      </c>
      <c r="S1071" s="38">
        <f t="shared" si="105"/>
        <v>7900.2087600708073</v>
      </c>
      <c r="T1071" s="37">
        <f>Table1[[#This Row],[Annual Demand]]/365</f>
        <v>22.014246575342469</v>
      </c>
      <c r="U1071" s="37">
        <f>Table1[[#This Row],[Daily Demand]]*Table1[[#This Row],[Lead Time (days)]]</f>
        <v>616.39890410958913</v>
      </c>
      <c r="V1071" s="37">
        <f>T1071*AB1071*SQRT(Table1[[#This Row],[Lead Time (days)]])</f>
        <v>32.616764173734452</v>
      </c>
      <c r="W1071" s="37">
        <f t="shared" si="106"/>
        <v>0.8</v>
      </c>
      <c r="X1071" s="37">
        <f>Table1[[#This Row],[Demand during Lead Time]]+NORMSINV(W1071)*V1071</f>
        <v>643.8498654086444</v>
      </c>
      <c r="Y1071" s="43">
        <f t="shared" si="107"/>
        <v>11638.218732353045</v>
      </c>
      <c r="Z1071" s="27">
        <v>0.8</v>
      </c>
      <c r="AA1071" s="22">
        <v>1</v>
      </c>
      <c r="AB1071" s="22">
        <v>0.28000000000000003</v>
      </c>
      <c r="AC1071" s="22">
        <v>28</v>
      </c>
    </row>
    <row r="1072" spans="1:29" x14ac:dyDescent="0.2">
      <c r="A1072" s="25">
        <v>54077.961461996783</v>
      </c>
      <c r="B1072" s="26">
        <v>9.2879999999999985</v>
      </c>
      <c r="C1072" s="26">
        <v>873.97718941866674</v>
      </c>
      <c r="D1072" s="26">
        <f>C1072/Table1[[#This Row],[Std. Price ($)]]</f>
        <v>94.097457947746221</v>
      </c>
      <c r="E1072" s="22">
        <v>154</v>
      </c>
      <c r="F1072" s="22">
        <f t="shared" si="108"/>
        <v>184.8</v>
      </c>
      <c r="G1072" s="22">
        <f t="shared" si="110"/>
        <v>184.8</v>
      </c>
      <c r="H1072" s="22">
        <f t="shared" si="110"/>
        <v>184.8</v>
      </c>
      <c r="I1072" s="22">
        <f t="shared" si="110"/>
        <v>184.8</v>
      </c>
      <c r="J1072" s="22">
        <f t="shared" si="110"/>
        <v>184.8</v>
      </c>
      <c r="K1072" s="22">
        <f t="shared" si="110"/>
        <v>184.8</v>
      </c>
      <c r="L1072" s="22">
        <f t="shared" si="110"/>
        <v>184.8</v>
      </c>
      <c r="M1072" s="22">
        <f t="shared" si="110"/>
        <v>184.8</v>
      </c>
      <c r="N1072" s="22">
        <f t="shared" si="110"/>
        <v>184.8</v>
      </c>
      <c r="O1072" s="22">
        <f t="shared" si="110"/>
        <v>184.8</v>
      </c>
      <c r="P1072" s="22">
        <f t="shared" si="110"/>
        <v>184.8</v>
      </c>
      <c r="Q1072" s="22">
        <f t="shared" si="110"/>
        <v>184.8</v>
      </c>
      <c r="R1072" s="42">
        <f>SUM(Table1[[#This Row],[Oct]:[September]])</f>
        <v>2217.6</v>
      </c>
      <c r="S1072" s="38">
        <f t="shared" si="105"/>
        <v>2123.5025420522538</v>
      </c>
      <c r="T1072" s="37">
        <f>Table1[[#This Row],[Annual Demand]]/365</f>
        <v>6.0756164383561639</v>
      </c>
      <c r="U1072" s="37">
        <f>Table1[[#This Row],[Daily Demand]]*Table1[[#This Row],[Lead Time (days)]]</f>
        <v>97.209863013698623</v>
      </c>
      <c r="V1072" s="37">
        <f>T1072*AB1072*SQRT(Table1[[#This Row],[Lead Time (days)]])</f>
        <v>17.740799999999997</v>
      </c>
      <c r="W1072" s="37">
        <f t="shared" si="106"/>
        <v>0.8</v>
      </c>
      <c r="X1072" s="37">
        <f>Table1[[#This Row],[Demand during Lead Time]]+NORMSINV(W1072)*V1072</f>
        <v>112.14089699426899</v>
      </c>
      <c r="Y1072" s="43">
        <f t="shared" si="107"/>
        <v>1041.5646512827702</v>
      </c>
      <c r="Z1072" s="27">
        <v>0.2</v>
      </c>
      <c r="AA1072" s="22">
        <v>1</v>
      </c>
      <c r="AB1072" s="22">
        <v>0.73</v>
      </c>
      <c r="AC1072" s="22">
        <v>16</v>
      </c>
    </row>
    <row r="1073" spans="1:29" x14ac:dyDescent="0.2">
      <c r="A1073" s="25">
        <v>13835.640990068865</v>
      </c>
      <c r="B1073" s="26">
        <v>5.7619999999999996</v>
      </c>
      <c r="C1073" s="26">
        <v>497.09959550130009</v>
      </c>
      <c r="D1073" s="26">
        <f>C1073/Table1[[#This Row],[Std. Price ($)]]</f>
        <v>86.272057532332539</v>
      </c>
      <c r="E1073" s="22">
        <v>154</v>
      </c>
      <c r="F1073" s="22">
        <f t="shared" si="108"/>
        <v>277.2</v>
      </c>
      <c r="G1073" s="22">
        <f t="shared" si="110"/>
        <v>277.2</v>
      </c>
      <c r="H1073" s="22">
        <f t="shared" si="110"/>
        <v>277.2</v>
      </c>
      <c r="I1073" s="22">
        <f t="shared" si="110"/>
        <v>277.2</v>
      </c>
      <c r="J1073" s="22">
        <f t="shared" si="110"/>
        <v>277.2</v>
      </c>
      <c r="K1073" s="22">
        <f t="shared" si="110"/>
        <v>277.2</v>
      </c>
      <c r="L1073" s="22">
        <f t="shared" si="110"/>
        <v>277.2</v>
      </c>
      <c r="M1073" s="22">
        <f t="shared" si="110"/>
        <v>277.2</v>
      </c>
      <c r="N1073" s="22">
        <f t="shared" si="110"/>
        <v>277.2</v>
      </c>
      <c r="O1073" s="22">
        <f t="shared" si="110"/>
        <v>277.2</v>
      </c>
      <c r="P1073" s="22">
        <f t="shared" si="110"/>
        <v>277.2</v>
      </c>
      <c r="Q1073" s="22">
        <f t="shared" si="110"/>
        <v>277.2</v>
      </c>
      <c r="R1073" s="42">
        <f>SUM(Table1[[#This Row],[Oct]:[September]])</f>
        <v>3326.3999999999992</v>
      </c>
      <c r="S1073" s="38">
        <f t="shared" si="105"/>
        <v>3240.1279424676668</v>
      </c>
      <c r="T1073" s="37">
        <f>Table1[[#This Row],[Annual Demand]]/365</f>
        <v>9.1134246575342441</v>
      </c>
      <c r="U1073" s="37">
        <f>Table1[[#This Row],[Daily Demand]]*Table1[[#This Row],[Lead Time (days)]]</f>
        <v>145.81479452054791</v>
      </c>
      <c r="V1073" s="37">
        <f>T1073*AB1073*SQRT(Table1[[#This Row],[Lead Time (days)]])</f>
        <v>26.611199999999993</v>
      </c>
      <c r="W1073" s="37">
        <f t="shared" si="106"/>
        <v>0.8</v>
      </c>
      <c r="X1073" s="37">
        <f>Table1[[#This Row],[Demand during Lead Time]]+NORMSINV(W1073)*V1073</f>
        <v>168.21134549140345</v>
      </c>
      <c r="Y1073" s="43">
        <f t="shared" si="107"/>
        <v>969.23377272146661</v>
      </c>
      <c r="Z1073" s="27">
        <v>0.8</v>
      </c>
      <c r="AA1073" s="22">
        <v>0.96</v>
      </c>
      <c r="AB1073" s="22">
        <v>0.73</v>
      </c>
      <c r="AC1073" s="22">
        <v>16</v>
      </c>
    </row>
    <row r="1074" spans="1:29" x14ac:dyDescent="0.2">
      <c r="A1074" s="25">
        <v>35496.075270240188</v>
      </c>
      <c r="B1074" s="26">
        <v>9.3667372999999987</v>
      </c>
      <c r="C1074" s="26">
        <v>11076.784851795324</v>
      </c>
      <c r="D1074" s="26">
        <f>C1074/Table1[[#This Row],[Std. Price ($)]]</f>
        <v>1182.5659775678055</v>
      </c>
      <c r="E1074" s="22">
        <v>584</v>
      </c>
      <c r="F1074" s="22">
        <f t="shared" si="108"/>
        <v>817.6</v>
      </c>
      <c r="G1074" s="22">
        <f t="shared" si="110"/>
        <v>817.6</v>
      </c>
      <c r="H1074" s="22">
        <f t="shared" si="110"/>
        <v>817.6</v>
      </c>
      <c r="I1074" s="22">
        <f t="shared" si="110"/>
        <v>817.6</v>
      </c>
      <c r="J1074" s="22">
        <f t="shared" si="110"/>
        <v>817.6</v>
      </c>
      <c r="K1074" s="22">
        <f t="shared" si="110"/>
        <v>817.6</v>
      </c>
      <c r="L1074" s="22">
        <f t="shared" si="110"/>
        <v>817.6</v>
      </c>
      <c r="M1074" s="22">
        <f t="shared" si="110"/>
        <v>817.6</v>
      </c>
      <c r="N1074" s="22">
        <f t="shared" si="110"/>
        <v>817.6</v>
      </c>
      <c r="O1074" s="22">
        <f t="shared" si="110"/>
        <v>817.6</v>
      </c>
      <c r="P1074" s="22">
        <f t="shared" si="110"/>
        <v>817.6</v>
      </c>
      <c r="Q1074" s="22">
        <f t="shared" si="110"/>
        <v>817.6</v>
      </c>
      <c r="R1074" s="42">
        <f>SUM(Table1[[#This Row],[Oct]:[September]])</f>
        <v>9811.2000000000025</v>
      </c>
      <c r="S1074" s="38">
        <f t="shared" si="105"/>
        <v>8628.6340224321975</v>
      </c>
      <c r="T1074" s="37">
        <f>Table1[[#This Row],[Annual Demand]]/365</f>
        <v>26.880000000000006</v>
      </c>
      <c r="U1074" s="37">
        <f>Table1[[#This Row],[Daily Demand]]*Table1[[#This Row],[Lead Time (days)]]</f>
        <v>1666.5600000000004</v>
      </c>
      <c r="V1074" s="37">
        <f>T1074*AB1074*SQRT(Table1[[#This Row],[Lead Time (days)]])</f>
        <v>156.62346542354376</v>
      </c>
      <c r="W1074" s="37">
        <f t="shared" si="106"/>
        <v>0.8</v>
      </c>
      <c r="X1074" s="37">
        <f>Table1[[#This Row],[Demand during Lead Time]]+NORMSINV(W1074)*V1074</f>
        <v>1798.3776341762282</v>
      </c>
      <c r="Y1074" s="43">
        <f t="shared" si="107"/>
        <v>16844.930865524228</v>
      </c>
      <c r="Z1074" s="27">
        <v>0.4</v>
      </c>
      <c r="AA1074" s="22">
        <v>1</v>
      </c>
      <c r="AB1074" s="22">
        <v>0.74</v>
      </c>
      <c r="AC1074" s="22">
        <v>62</v>
      </c>
    </row>
    <row r="1075" spans="1:29" x14ac:dyDescent="0.2">
      <c r="A1075" s="25">
        <v>21391.121572080818</v>
      </c>
      <c r="B1075" s="26">
        <v>12.344869999999998</v>
      </c>
      <c r="C1075" s="26">
        <v>1091.7010128997802</v>
      </c>
      <c r="D1075" s="26">
        <f>C1075/Table1[[#This Row],[Std. Price ($)]]</f>
        <v>88.433577097189385</v>
      </c>
      <c r="E1075" s="22">
        <v>316</v>
      </c>
      <c r="F1075" s="22">
        <f t="shared" si="108"/>
        <v>695.2</v>
      </c>
      <c r="G1075" s="22">
        <f t="shared" si="110"/>
        <v>695.2</v>
      </c>
      <c r="H1075" s="22">
        <f t="shared" si="110"/>
        <v>695.2</v>
      </c>
      <c r="I1075" s="22">
        <f t="shared" si="110"/>
        <v>695.2</v>
      </c>
      <c r="J1075" s="22">
        <f t="shared" si="110"/>
        <v>695.2</v>
      </c>
      <c r="K1075" s="22">
        <f t="shared" si="110"/>
        <v>695.2</v>
      </c>
      <c r="L1075" s="22">
        <f t="shared" si="110"/>
        <v>695.2</v>
      </c>
      <c r="M1075" s="22">
        <f t="shared" si="110"/>
        <v>695.2</v>
      </c>
      <c r="N1075" s="22">
        <f t="shared" si="110"/>
        <v>695.2</v>
      </c>
      <c r="O1075" s="22">
        <f t="shared" si="110"/>
        <v>695.2</v>
      </c>
      <c r="P1075" s="22">
        <f t="shared" si="110"/>
        <v>695.2</v>
      </c>
      <c r="Q1075" s="22">
        <f t="shared" si="110"/>
        <v>695.2</v>
      </c>
      <c r="R1075" s="42">
        <f>SUM(Table1[[#This Row],[Oct]:[September]])</f>
        <v>8342.4</v>
      </c>
      <c r="S1075" s="38">
        <f t="shared" si="105"/>
        <v>8253.9664229028094</v>
      </c>
      <c r="T1075" s="37">
        <f>Table1[[#This Row],[Annual Demand]]/365</f>
        <v>22.855890410958903</v>
      </c>
      <c r="U1075" s="37">
        <f>Table1[[#This Row],[Daily Demand]]*Table1[[#This Row],[Lead Time (days)]]</f>
        <v>365.69424657534245</v>
      </c>
      <c r="V1075" s="37">
        <f>T1075*AB1075*SQRT(Table1[[#This Row],[Lead Time (days)]])</f>
        <v>42.969073972602736</v>
      </c>
      <c r="W1075" s="37">
        <f t="shared" si="106"/>
        <v>0.8</v>
      </c>
      <c r="X1075" s="37">
        <f>Table1[[#This Row],[Demand during Lead Time]]+NORMSINV(W1075)*V1075</f>
        <v>401.85793161765019</v>
      </c>
      <c r="Y1075" s="43">
        <f t="shared" si="107"/>
        <v>4960.8839242887807</v>
      </c>
      <c r="Z1075" s="27">
        <v>1.2</v>
      </c>
      <c r="AA1075" s="22">
        <v>0.95</v>
      </c>
      <c r="AB1075" s="22">
        <v>0.47</v>
      </c>
      <c r="AC1075" s="22">
        <v>16</v>
      </c>
    </row>
    <row r="1076" spans="1:29" x14ac:dyDescent="0.2">
      <c r="A1076" s="25">
        <v>11726.298503768829</v>
      </c>
      <c r="B1076" s="26">
        <v>5.6544342099999998</v>
      </c>
      <c r="C1076" s="26">
        <v>226.49960252291166</v>
      </c>
      <c r="D1076" s="26">
        <f>C1076/Table1[[#This Row],[Std. Price ($)]]</f>
        <v>40.056987863143192</v>
      </c>
      <c r="E1076" s="22">
        <v>10</v>
      </c>
      <c r="F1076" s="22">
        <f t="shared" si="108"/>
        <v>8</v>
      </c>
      <c r="G1076" s="22">
        <f t="shared" si="110"/>
        <v>8</v>
      </c>
      <c r="H1076" s="22">
        <f t="shared" si="110"/>
        <v>8</v>
      </c>
      <c r="I1076" s="22">
        <f t="shared" si="110"/>
        <v>8</v>
      </c>
      <c r="J1076" s="22">
        <f t="shared" si="110"/>
        <v>8</v>
      </c>
      <c r="K1076" s="22">
        <f t="shared" si="110"/>
        <v>8</v>
      </c>
      <c r="L1076" s="22">
        <f t="shared" si="110"/>
        <v>8</v>
      </c>
      <c r="M1076" s="22">
        <f t="shared" si="110"/>
        <v>8</v>
      </c>
      <c r="N1076" s="22">
        <f t="shared" si="110"/>
        <v>8</v>
      </c>
      <c r="O1076" s="22">
        <f t="shared" si="110"/>
        <v>8</v>
      </c>
      <c r="P1076" s="22">
        <f t="shared" si="110"/>
        <v>8</v>
      </c>
      <c r="Q1076" s="22">
        <f t="shared" si="110"/>
        <v>8</v>
      </c>
      <c r="R1076" s="42">
        <f>SUM(Table1[[#This Row],[Oct]:[September]])</f>
        <v>96</v>
      </c>
      <c r="S1076" s="38">
        <f t="shared" si="105"/>
        <v>55.943012136856808</v>
      </c>
      <c r="T1076" s="37">
        <f>Table1[[#This Row],[Annual Demand]]/365</f>
        <v>0.26301369863013696</v>
      </c>
      <c r="U1076" s="37">
        <f>Table1[[#This Row],[Daily Demand]]*Table1[[#This Row],[Lead Time (days)]]</f>
        <v>16.30684931506849</v>
      </c>
      <c r="V1076" s="37">
        <f>T1076*AB1076*SQRT(Table1[[#This Row],[Lead Time (days)]])</f>
        <v>3.1064579009800015</v>
      </c>
      <c r="W1076" s="37">
        <f t="shared" si="106"/>
        <v>0.8</v>
      </c>
      <c r="X1076" s="37">
        <f>Table1[[#This Row],[Demand during Lead Time]]+NORMSINV(W1076)*V1076</f>
        <v>18.921310245733608</v>
      </c>
      <c r="Y1076" s="43">
        <f t="shared" si="107"/>
        <v>106.98930395149961</v>
      </c>
      <c r="Z1076" s="27">
        <v>-0.2</v>
      </c>
      <c r="AA1076" s="22">
        <v>1</v>
      </c>
      <c r="AB1076" s="22">
        <v>1.5</v>
      </c>
      <c r="AC1076" s="22">
        <v>62</v>
      </c>
    </row>
    <row r="1077" spans="1:29" x14ac:dyDescent="0.2">
      <c r="A1077" s="25">
        <v>13776.590028247949</v>
      </c>
      <c r="B1077" s="26">
        <v>21.169715279999998</v>
      </c>
      <c r="C1077" s="26">
        <v>8179.1095461086543</v>
      </c>
      <c r="D1077" s="26">
        <f>C1077/Table1[[#This Row],[Std. Price ($)]]</f>
        <v>386.35897733758537</v>
      </c>
      <c r="E1077" s="22">
        <v>332</v>
      </c>
      <c r="F1077" s="22">
        <f t="shared" si="108"/>
        <v>199.2</v>
      </c>
      <c r="G1077" s="22">
        <f t="shared" si="110"/>
        <v>199.2</v>
      </c>
      <c r="H1077" s="22">
        <f t="shared" si="110"/>
        <v>199.2</v>
      </c>
      <c r="I1077" s="22">
        <f t="shared" si="110"/>
        <v>199.2</v>
      </c>
      <c r="J1077" s="22">
        <f t="shared" si="110"/>
        <v>199.2</v>
      </c>
      <c r="K1077" s="22">
        <f t="shared" si="110"/>
        <v>199.2</v>
      </c>
      <c r="L1077" s="22">
        <f t="shared" si="110"/>
        <v>199.2</v>
      </c>
      <c r="M1077" s="22">
        <f t="shared" si="110"/>
        <v>199.2</v>
      </c>
      <c r="N1077" s="22">
        <f t="shared" si="110"/>
        <v>199.2</v>
      </c>
      <c r="O1077" s="22">
        <f t="shared" si="110"/>
        <v>199.2</v>
      </c>
      <c r="P1077" s="22">
        <f t="shared" si="110"/>
        <v>199.2</v>
      </c>
      <c r="Q1077" s="22">
        <f t="shared" si="110"/>
        <v>199.2</v>
      </c>
      <c r="R1077" s="42">
        <f>SUM(Table1[[#This Row],[Oct]:[September]])</f>
        <v>2390.4</v>
      </c>
      <c r="S1077" s="38">
        <f t="shared" si="105"/>
        <v>2004.0410226624147</v>
      </c>
      <c r="T1077" s="37">
        <f>Table1[[#This Row],[Annual Demand]]/365</f>
        <v>6.5490410958904111</v>
      </c>
      <c r="U1077" s="37">
        <f>Table1[[#This Row],[Daily Demand]]*Table1[[#This Row],[Lead Time (days)]]</f>
        <v>203.02027397260275</v>
      </c>
      <c r="V1077" s="37">
        <f>T1077*AB1077*SQRT(Table1[[#This Row],[Lead Time (days)]])</f>
        <v>33.911071390699348</v>
      </c>
      <c r="W1077" s="37">
        <f t="shared" si="106"/>
        <v>0.8</v>
      </c>
      <c r="X1077" s="37">
        <f>Table1[[#This Row],[Demand during Lead Time]]+NORMSINV(W1077)*V1077</f>
        <v>231.56055170822231</v>
      </c>
      <c r="Y1077" s="43">
        <f t="shared" si="107"/>
        <v>4902.0709497427833</v>
      </c>
      <c r="Z1077" s="27">
        <v>-0.4</v>
      </c>
      <c r="AA1077" s="22">
        <v>1</v>
      </c>
      <c r="AB1077" s="22">
        <v>0.93</v>
      </c>
      <c r="AC1077" s="22">
        <v>31</v>
      </c>
    </row>
    <row r="1078" spans="1:29" x14ac:dyDescent="0.2">
      <c r="A1078" s="25">
        <v>16202.396590840317</v>
      </c>
      <c r="B1078" s="26">
        <v>24.452719269999999</v>
      </c>
      <c r="C1078" s="26">
        <v>9383.1521589842469</v>
      </c>
      <c r="D1078" s="26">
        <f>C1078/Table1[[#This Row],[Std. Price ($)]]</f>
        <v>383.72632734127188</v>
      </c>
      <c r="E1078" s="22">
        <v>332</v>
      </c>
      <c r="F1078" s="22">
        <f t="shared" si="108"/>
        <v>597.6</v>
      </c>
      <c r="G1078" s="22">
        <f t="shared" si="110"/>
        <v>597.6</v>
      </c>
      <c r="H1078" s="22">
        <f t="shared" si="110"/>
        <v>597.6</v>
      </c>
      <c r="I1078" s="22">
        <f t="shared" si="110"/>
        <v>597.6</v>
      </c>
      <c r="J1078" s="22">
        <f t="shared" si="110"/>
        <v>597.6</v>
      </c>
      <c r="K1078" s="22">
        <f t="shared" si="110"/>
        <v>597.6</v>
      </c>
      <c r="L1078" s="22">
        <f t="shared" si="110"/>
        <v>597.6</v>
      </c>
      <c r="M1078" s="22">
        <f t="shared" si="110"/>
        <v>597.6</v>
      </c>
      <c r="N1078" s="22">
        <f t="shared" si="110"/>
        <v>597.6</v>
      </c>
      <c r="O1078" s="22">
        <f t="shared" si="110"/>
        <v>597.6</v>
      </c>
      <c r="P1078" s="22">
        <f t="shared" si="110"/>
        <v>597.6</v>
      </c>
      <c r="Q1078" s="22">
        <f t="shared" si="110"/>
        <v>597.6</v>
      </c>
      <c r="R1078" s="42">
        <f>SUM(Table1[[#This Row],[Oct]:[September]])</f>
        <v>7171.2000000000016</v>
      </c>
      <c r="S1078" s="38">
        <f t="shared" si="105"/>
        <v>6787.4736726587298</v>
      </c>
      <c r="T1078" s="37">
        <f>Table1[[#This Row],[Annual Demand]]/365</f>
        <v>19.647123287671239</v>
      </c>
      <c r="U1078" s="37">
        <f>Table1[[#This Row],[Daily Demand]]*Table1[[#This Row],[Lead Time (days)]]</f>
        <v>609.06082191780843</v>
      </c>
      <c r="V1078" s="37">
        <f>T1078*AB1078*SQRT(Table1[[#This Row],[Lead Time (days)]])</f>
        <v>101.73321417209807</v>
      </c>
      <c r="W1078" s="37">
        <f t="shared" si="106"/>
        <v>0.8</v>
      </c>
      <c r="X1078" s="37">
        <f>Table1[[#This Row],[Demand during Lead Time]]+NORMSINV(W1078)*V1078</f>
        <v>694.68165512466715</v>
      </c>
      <c r="Y1078" s="43">
        <f t="shared" si="107"/>
        <v>16986.855494782441</v>
      </c>
      <c r="Z1078" s="27">
        <v>0.8</v>
      </c>
      <c r="AA1078" s="22">
        <v>1</v>
      </c>
      <c r="AB1078" s="22">
        <v>0.93</v>
      </c>
      <c r="AC1078" s="22">
        <v>31</v>
      </c>
    </row>
    <row r="1079" spans="1:29" x14ac:dyDescent="0.2">
      <c r="A1079" s="25">
        <v>37034.598589425346</v>
      </c>
      <c r="B1079" s="26">
        <v>13.444569199999998</v>
      </c>
      <c r="C1079" s="26">
        <v>262.46157416646111</v>
      </c>
      <c r="D1079" s="26">
        <f>C1079/Table1[[#This Row],[Std. Price ($)]]</f>
        <v>19.52175411960847</v>
      </c>
      <c r="E1079" s="22">
        <v>494</v>
      </c>
      <c r="F1079" s="22">
        <f t="shared" si="108"/>
        <v>296.39999999999998</v>
      </c>
      <c r="G1079" s="22">
        <f t="shared" si="110"/>
        <v>296.39999999999998</v>
      </c>
      <c r="H1079" s="22">
        <f t="shared" si="110"/>
        <v>296.39999999999998</v>
      </c>
      <c r="I1079" s="22">
        <f t="shared" si="110"/>
        <v>296.39999999999998</v>
      </c>
      <c r="J1079" s="22">
        <f t="shared" si="110"/>
        <v>296.39999999999998</v>
      </c>
      <c r="K1079" s="22">
        <f t="shared" si="110"/>
        <v>296.39999999999998</v>
      </c>
      <c r="L1079" s="22">
        <f t="shared" si="110"/>
        <v>296.39999999999998</v>
      </c>
      <c r="M1079" s="22">
        <f t="shared" si="110"/>
        <v>296.39999999999998</v>
      </c>
      <c r="N1079" s="22">
        <f t="shared" si="110"/>
        <v>296.39999999999998</v>
      </c>
      <c r="O1079" s="22">
        <f t="shared" si="110"/>
        <v>296.39999999999998</v>
      </c>
      <c r="P1079" s="22">
        <f t="shared" si="110"/>
        <v>296.39999999999998</v>
      </c>
      <c r="Q1079" s="22">
        <f t="shared" si="110"/>
        <v>296.39999999999998</v>
      </c>
      <c r="R1079" s="42">
        <f>SUM(Table1[[#This Row],[Oct]:[September]])</f>
        <v>3556.8000000000006</v>
      </c>
      <c r="S1079" s="38">
        <f t="shared" si="105"/>
        <v>3537.2782458803922</v>
      </c>
      <c r="T1079" s="37">
        <f>Table1[[#This Row],[Annual Demand]]/365</f>
        <v>9.7446575342465778</v>
      </c>
      <c r="U1079" s="37">
        <f>Table1[[#This Row],[Daily Demand]]*Table1[[#This Row],[Lead Time (days)]]</f>
        <v>19.489315068493156</v>
      </c>
      <c r="V1079" s="37">
        <f>T1079*AB1079*SQRT(Table1[[#This Row],[Lead Time (days)]])</f>
        <v>5.9258415436134495</v>
      </c>
      <c r="W1079" s="37">
        <f t="shared" si="106"/>
        <v>0.8</v>
      </c>
      <c r="X1079" s="37">
        <f>Table1[[#This Row],[Demand during Lead Time]]+NORMSINV(W1079)*V1079</f>
        <v>24.476629138386734</v>
      </c>
      <c r="Y1079" s="43">
        <f t="shared" si="107"/>
        <v>329.07773423377677</v>
      </c>
      <c r="Z1079" s="27">
        <v>-0.4</v>
      </c>
      <c r="AA1079" s="22">
        <v>0.92</v>
      </c>
      <c r="AB1079" s="22">
        <v>0.43</v>
      </c>
      <c r="AC1079" s="22">
        <v>2</v>
      </c>
    </row>
    <row r="1080" spans="1:29" x14ac:dyDescent="0.2">
      <c r="A1080" s="25">
        <v>34162.589151090673</v>
      </c>
      <c r="B1080" s="26">
        <v>11.351999999999999</v>
      </c>
      <c r="C1080" s="26">
        <v>2468.0056839631748</v>
      </c>
      <c r="D1080" s="26">
        <f>C1080/Table1[[#This Row],[Std. Price ($)]]</f>
        <v>217.40712508484629</v>
      </c>
      <c r="E1080" s="22">
        <v>146</v>
      </c>
      <c r="F1080" s="22">
        <f t="shared" si="108"/>
        <v>131.4</v>
      </c>
      <c r="G1080" s="22">
        <f t="shared" si="110"/>
        <v>131.4</v>
      </c>
      <c r="H1080" s="22">
        <f t="shared" si="110"/>
        <v>131.4</v>
      </c>
      <c r="I1080" s="22">
        <f t="shared" si="110"/>
        <v>131.4</v>
      </c>
      <c r="J1080" s="22">
        <f t="shared" si="110"/>
        <v>131.4</v>
      </c>
      <c r="K1080" s="22">
        <f t="shared" si="110"/>
        <v>131.4</v>
      </c>
      <c r="L1080" s="22">
        <f t="shared" si="110"/>
        <v>131.4</v>
      </c>
      <c r="M1080" s="22">
        <f t="shared" si="110"/>
        <v>131.4</v>
      </c>
      <c r="N1080" s="22">
        <f t="shared" si="110"/>
        <v>131.4</v>
      </c>
      <c r="O1080" s="22">
        <f t="shared" si="110"/>
        <v>131.4</v>
      </c>
      <c r="P1080" s="22">
        <f t="shared" si="110"/>
        <v>131.4</v>
      </c>
      <c r="Q1080" s="22">
        <f t="shared" si="110"/>
        <v>131.4</v>
      </c>
      <c r="R1080" s="42">
        <f>SUM(Table1[[#This Row],[Oct]:[September]])</f>
        <v>1576.8000000000004</v>
      </c>
      <c r="S1080" s="38">
        <f t="shared" si="105"/>
        <v>1359.3928749151542</v>
      </c>
      <c r="T1080" s="37">
        <f>Table1[[#This Row],[Annual Demand]]/365</f>
        <v>4.3200000000000012</v>
      </c>
      <c r="U1080" s="37">
        <f>Table1[[#This Row],[Daily Demand]]*Table1[[#This Row],[Lead Time (days)]]</f>
        <v>69.120000000000019</v>
      </c>
      <c r="V1080" s="37">
        <f>T1080*AB1080*SQRT(Table1[[#This Row],[Lead Time (days)]])</f>
        <v>40.262400000000014</v>
      </c>
      <c r="W1080" s="37">
        <f t="shared" si="106"/>
        <v>0.95</v>
      </c>
      <c r="X1080" s="37">
        <f>Table1[[#This Row],[Demand during Lead Time]]+NORMSINV(W1080)*V1080</f>
        <v>135.34575466977097</v>
      </c>
      <c r="Y1080" s="43">
        <f t="shared" si="107"/>
        <v>1536.4450070112398</v>
      </c>
      <c r="Z1080" s="27">
        <v>-0.1</v>
      </c>
      <c r="AA1080" s="22">
        <v>0.83</v>
      </c>
      <c r="AB1080" s="22">
        <v>2.33</v>
      </c>
      <c r="AC1080" s="22">
        <v>16</v>
      </c>
    </row>
    <row r="1081" spans="1:29" x14ac:dyDescent="0.2">
      <c r="A1081" s="25">
        <v>90973.58037698445</v>
      </c>
      <c r="B1081" s="26">
        <v>7.6109999999999998</v>
      </c>
      <c r="C1081" s="26">
        <v>1375.9769272960555</v>
      </c>
      <c r="D1081" s="26">
        <f>C1081/Table1[[#This Row],[Std. Price ($)]]</f>
        <v>180.78792895756871</v>
      </c>
      <c r="E1081" s="22">
        <v>146</v>
      </c>
      <c r="F1081" s="22">
        <f t="shared" si="108"/>
        <v>365</v>
      </c>
      <c r="G1081" s="22">
        <f t="shared" si="110"/>
        <v>365</v>
      </c>
      <c r="H1081" s="22">
        <f t="shared" si="110"/>
        <v>365</v>
      </c>
      <c r="I1081" s="22">
        <f t="shared" si="110"/>
        <v>365</v>
      </c>
      <c r="J1081" s="22">
        <f t="shared" si="110"/>
        <v>365</v>
      </c>
      <c r="K1081" s="22">
        <f t="shared" si="110"/>
        <v>365</v>
      </c>
      <c r="L1081" s="22">
        <f t="shared" si="110"/>
        <v>365</v>
      </c>
      <c r="M1081" s="22">
        <f t="shared" si="110"/>
        <v>365</v>
      </c>
      <c r="N1081" s="22">
        <f t="shared" si="110"/>
        <v>365</v>
      </c>
      <c r="O1081" s="22">
        <f t="shared" si="110"/>
        <v>365</v>
      </c>
      <c r="P1081" s="22">
        <f t="shared" si="110"/>
        <v>365</v>
      </c>
      <c r="Q1081" s="22">
        <f t="shared" si="110"/>
        <v>365</v>
      </c>
      <c r="R1081" s="42">
        <f>SUM(Table1[[#This Row],[Oct]:[September]])</f>
        <v>4380</v>
      </c>
      <c r="S1081" s="38">
        <f t="shared" si="105"/>
        <v>4199.2120710424315</v>
      </c>
      <c r="T1081" s="37">
        <f>Table1[[#This Row],[Annual Demand]]/365</f>
        <v>12</v>
      </c>
      <c r="U1081" s="37">
        <f>Table1[[#This Row],[Daily Demand]]*Table1[[#This Row],[Lead Time (days)]]</f>
        <v>192</v>
      </c>
      <c r="V1081" s="37">
        <f>T1081*AB1081*SQRT(Table1[[#This Row],[Lead Time (days)]])</f>
        <v>111.84</v>
      </c>
      <c r="W1081" s="37">
        <f t="shared" si="106"/>
        <v>0.95</v>
      </c>
      <c r="X1081" s="37">
        <f>Table1[[#This Row],[Demand during Lead Time]]+NORMSINV(W1081)*V1081</f>
        <v>375.96042963825255</v>
      </c>
      <c r="Y1081" s="43">
        <f t="shared" si="107"/>
        <v>2861.4348299767403</v>
      </c>
      <c r="Z1081" s="27">
        <v>1.5</v>
      </c>
      <c r="AA1081" s="22">
        <v>0.96</v>
      </c>
      <c r="AB1081" s="22">
        <v>2.33</v>
      </c>
      <c r="AC1081" s="22">
        <v>16</v>
      </c>
    </row>
    <row r="1082" spans="1:29" x14ac:dyDescent="0.2">
      <c r="A1082" s="25">
        <v>57414.410864240963</v>
      </c>
      <c r="B1082" s="26">
        <v>10.177239999999999</v>
      </c>
      <c r="C1082" s="26">
        <v>1115.2586343641599</v>
      </c>
      <c r="D1082" s="26">
        <f>C1082/Table1[[#This Row],[Std. Price ($)]]</f>
        <v>109.58360364540484</v>
      </c>
      <c r="E1082" s="22">
        <v>212</v>
      </c>
      <c r="F1082" s="22">
        <f t="shared" si="108"/>
        <v>254.4</v>
      </c>
      <c r="G1082" s="22">
        <f t="shared" si="110"/>
        <v>254.4</v>
      </c>
      <c r="H1082" s="22">
        <f t="shared" si="110"/>
        <v>254.4</v>
      </c>
      <c r="I1082" s="22">
        <f t="shared" si="110"/>
        <v>254.4</v>
      </c>
      <c r="J1082" s="22">
        <f t="shared" si="110"/>
        <v>254.4</v>
      </c>
      <c r="K1082" s="22">
        <f t="shared" si="110"/>
        <v>254.4</v>
      </c>
      <c r="L1082" s="22">
        <f t="shared" si="110"/>
        <v>254.4</v>
      </c>
      <c r="M1082" s="22">
        <f t="shared" si="110"/>
        <v>254.4</v>
      </c>
      <c r="N1082" s="22">
        <f t="shared" si="110"/>
        <v>254.4</v>
      </c>
      <c r="O1082" s="22">
        <f t="shared" si="110"/>
        <v>254.4</v>
      </c>
      <c r="P1082" s="22">
        <f t="shared" si="110"/>
        <v>254.4</v>
      </c>
      <c r="Q1082" s="22">
        <f t="shared" si="110"/>
        <v>254.4</v>
      </c>
      <c r="R1082" s="42">
        <f>SUM(Table1[[#This Row],[Oct]:[September]])</f>
        <v>3052.8000000000006</v>
      </c>
      <c r="S1082" s="38">
        <f t="shared" si="105"/>
        <v>2943.2163963545959</v>
      </c>
      <c r="T1082" s="37">
        <f>Table1[[#This Row],[Annual Demand]]/365</f>
        <v>8.363835616438358</v>
      </c>
      <c r="U1082" s="37">
        <f>Table1[[#This Row],[Daily Demand]]*Table1[[#This Row],[Lead Time (days)]]</f>
        <v>133.82136986301373</v>
      </c>
      <c r="V1082" s="37">
        <f>T1082*AB1082*SQRT(Table1[[#This Row],[Lead Time (days)]])</f>
        <v>20.407758904109592</v>
      </c>
      <c r="W1082" s="37">
        <f t="shared" si="106"/>
        <v>0.8</v>
      </c>
      <c r="X1082" s="37">
        <f>Table1[[#This Row],[Demand during Lead Time]]+NORMSINV(W1082)*V1082</f>
        <v>150.99697308634907</v>
      </c>
      <c r="Y1082" s="43">
        <f t="shared" si="107"/>
        <v>1536.7324343733151</v>
      </c>
      <c r="Z1082" s="27">
        <v>0.2</v>
      </c>
      <c r="AA1082" s="22">
        <v>1</v>
      </c>
      <c r="AB1082" s="22">
        <v>0.61</v>
      </c>
      <c r="AC1082" s="22">
        <v>16</v>
      </c>
    </row>
    <row r="1083" spans="1:29" x14ac:dyDescent="0.2">
      <c r="A1083" s="25">
        <v>79775.551180354974</v>
      </c>
      <c r="B1083" s="26">
        <v>6.3420699999999997</v>
      </c>
      <c r="C1083" s="26">
        <v>2762.2309191436666</v>
      </c>
      <c r="D1083" s="26">
        <f>C1083/Table1[[#This Row],[Std. Price ($)]]</f>
        <v>435.54090685591086</v>
      </c>
      <c r="E1083" s="22">
        <v>502</v>
      </c>
      <c r="F1083" s="22">
        <f t="shared" si="108"/>
        <v>602.4</v>
      </c>
      <c r="G1083" s="22">
        <f t="shared" si="110"/>
        <v>602.4</v>
      </c>
      <c r="H1083" s="22">
        <f t="shared" si="110"/>
        <v>602.4</v>
      </c>
      <c r="I1083" s="22">
        <f t="shared" si="110"/>
        <v>602.4</v>
      </c>
      <c r="J1083" s="22">
        <f t="shared" si="110"/>
        <v>602.4</v>
      </c>
      <c r="K1083" s="22">
        <f t="shared" si="110"/>
        <v>602.4</v>
      </c>
      <c r="L1083" s="22">
        <f t="shared" si="110"/>
        <v>602.4</v>
      </c>
      <c r="M1083" s="22">
        <f t="shared" si="110"/>
        <v>602.4</v>
      </c>
      <c r="N1083" s="22">
        <f t="shared" si="110"/>
        <v>602.4</v>
      </c>
      <c r="O1083" s="22">
        <f t="shared" si="110"/>
        <v>602.4</v>
      </c>
      <c r="P1083" s="22">
        <f t="shared" si="110"/>
        <v>602.4</v>
      </c>
      <c r="Q1083" s="22">
        <f t="shared" si="110"/>
        <v>602.4</v>
      </c>
      <c r="R1083" s="42">
        <f>SUM(Table1[[#This Row],[Oct]:[September]])</f>
        <v>7228.7999999999984</v>
      </c>
      <c r="S1083" s="38">
        <f t="shared" si="105"/>
        <v>6793.2590931440873</v>
      </c>
      <c r="T1083" s="37">
        <f>Table1[[#This Row],[Annual Demand]]/365</f>
        <v>19.804931506849311</v>
      </c>
      <c r="U1083" s="37">
        <f>Table1[[#This Row],[Daily Demand]]*Table1[[#This Row],[Lead Time (days)]]</f>
        <v>673.36767123287655</v>
      </c>
      <c r="V1083" s="37">
        <f>T1083*AB1083*SQRT(Table1[[#This Row],[Lead Time (days)]])</f>
        <v>57.740801448572192</v>
      </c>
      <c r="W1083" s="37">
        <f t="shared" si="106"/>
        <v>0.8</v>
      </c>
      <c r="X1083" s="37">
        <f>Table1[[#This Row],[Demand during Lead Time]]+NORMSINV(W1083)*V1083</f>
        <v>721.96355577551265</v>
      </c>
      <c r="Y1083" s="43">
        <f t="shared" si="107"/>
        <v>4578.7434081772053</v>
      </c>
      <c r="Z1083" s="27">
        <v>0.2</v>
      </c>
      <c r="AA1083" s="22">
        <v>1</v>
      </c>
      <c r="AB1083" s="22">
        <v>0.5</v>
      </c>
      <c r="AC1083" s="22">
        <v>34</v>
      </c>
    </row>
    <row r="1084" spans="1:29" x14ac:dyDescent="0.2">
      <c r="A1084" s="25">
        <v>52150.241794691821</v>
      </c>
      <c r="B1084" s="26">
        <v>24.924017759999998</v>
      </c>
      <c r="C1084" s="26">
        <v>11092.691893909361</v>
      </c>
      <c r="D1084" s="26">
        <f>C1084/Table1[[#This Row],[Std. Price ($)]]</f>
        <v>445.06034302831284</v>
      </c>
      <c r="E1084" s="22">
        <v>106</v>
      </c>
      <c r="F1084" s="22">
        <f t="shared" si="108"/>
        <v>233.2</v>
      </c>
      <c r="G1084" s="22">
        <f t="shared" si="110"/>
        <v>233.2</v>
      </c>
      <c r="H1084" s="22">
        <f t="shared" si="110"/>
        <v>233.2</v>
      </c>
      <c r="I1084" s="22">
        <f t="shared" si="110"/>
        <v>233.2</v>
      </c>
      <c r="J1084" s="22">
        <f t="shared" si="110"/>
        <v>233.2</v>
      </c>
      <c r="K1084" s="22">
        <f t="shared" si="110"/>
        <v>233.2</v>
      </c>
      <c r="L1084" s="22">
        <f t="shared" si="110"/>
        <v>233.2</v>
      </c>
      <c r="M1084" s="22">
        <f t="shared" si="110"/>
        <v>233.2</v>
      </c>
      <c r="N1084" s="22">
        <f t="shared" si="110"/>
        <v>233.2</v>
      </c>
      <c r="O1084" s="22">
        <f t="shared" si="110"/>
        <v>233.2</v>
      </c>
      <c r="P1084" s="22">
        <f t="shared" si="110"/>
        <v>233.2</v>
      </c>
      <c r="Q1084" s="22">
        <f t="shared" si="110"/>
        <v>233.2</v>
      </c>
      <c r="R1084" s="42">
        <f>SUM(Table1[[#This Row],[Oct]:[September]])</f>
        <v>2798.3999999999996</v>
      </c>
      <c r="S1084" s="38">
        <f t="shared" si="105"/>
        <v>2353.339656971687</v>
      </c>
      <c r="T1084" s="37">
        <f>Table1[[#This Row],[Annual Demand]]/365</f>
        <v>7.6668493150684922</v>
      </c>
      <c r="U1084" s="37">
        <f>Table1[[#This Row],[Daily Demand]]*Table1[[#This Row],[Lead Time (days)]]</f>
        <v>421.67671232876705</v>
      </c>
      <c r="V1084" s="37">
        <f>T1084*AB1084*SQRT(Table1[[#This Row],[Lead Time (days)]])</f>
        <v>110.87480876784268</v>
      </c>
      <c r="W1084" s="37">
        <f t="shared" si="106"/>
        <v>0.95</v>
      </c>
      <c r="X1084" s="37">
        <f>Table1[[#This Row],[Demand during Lead Time]]+NORMSINV(W1084)*V1084</f>
        <v>604.04954366810387</v>
      </c>
      <c r="Y1084" s="43">
        <f t="shared" si="107"/>
        <v>15055.341554303715</v>
      </c>
      <c r="Z1084" s="27">
        <v>1.2</v>
      </c>
      <c r="AA1084" s="22">
        <v>0.98</v>
      </c>
      <c r="AB1084" s="22">
        <v>1.95</v>
      </c>
      <c r="AC1084" s="22">
        <v>55</v>
      </c>
    </row>
    <row r="1085" spans="1:29" x14ac:dyDescent="0.2">
      <c r="A1085" s="25">
        <v>43081.608238688248</v>
      </c>
      <c r="B1085" s="26">
        <v>7.3469800000000003</v>
      </c>
      <c r="C1085" s="26">
        <v>976.07412430528018</v>
      </c>
      <c r="D1085" s="26">
        <f>C1085/Table1[[#This Row],[Std. Price ($)]]</f>
        <v>132.85378812862973</v>
      </c>
      <c r="E1085" s="22">
        <v>406</v>
      </c>
      <c r="F1085" s="22">
        <f t="shared" si="108"/>
        <v>243.6</v>
      </c>
      <c r="G1085" s="22">
        <f t="shared" si="110"/>
        <v>243.6</v>
      </c>
      <c r="H1085" s="22">
        <f t="shared" si="110"/>
        <v>243.6</v>
      </c>
      <c r="I1085" s="22">
        <f t="shared" si="110"/>
        <v>243.6</v>
      </c>
      <c r="J1085" s="22">
        <f t="shared" si="110"/>
        <v>243.6</v>
      </c>
      <c r="K1085" s="22">
        <f t="shared" si="110"/>
        <v>243.6</v>
      </c>
      <c r="L1085" s="22">
        <f t="shared" si="110"/>
        <v>243.6</v>
      </c>
      <c r="M1085" s="22">
        <f t="shared" si="110"/>
        <v>243.6</v>
      </c>
      <c r="N1085" s="22">
        <f t="shared" si="110"/>
        <v>243.6</v>
      </c>
      <c r="O1085" s="22">
        <f t="shared" si="110"/>
        <v>243.6</v>
      </c>
      <c r="P1085" s="22">
        <f t="shared" si="110"/>
        <v>243.6</v>
      </c>
      <c r="Q1085" s="22">
        <f t="shared" si="110"/>
        <v>243.6</v>
      </c>
      <c r="R1085" s="42">
        <f>SUM(Table1[[#This Row],[Oct]:[September]])</f>
        <v>2923.1999999999994</v>
      </c>
      <c r="S1085" s="38">
        <f t="shared" si="105"/>
        <v>2790.3462118713696</v>
      </c>
      <c r="T1085" s="37">
        <f>Table1[[#This Row],[Annual Demand]]/365</f>
        <v>8.0087671232876687</v>
      </c>
      <c r="U1085" s="37">
        <f>Table1[[#This Row],[Daily Demand]]*Table1[[#This Row],[Lead Time (days)]]</f>
        <v>64.07013698630135</v>
      </c>
      <c r="V1085" s="37">
        <f>T1085*AB1085*SQRT(Table1[[#This Row],[Lead Time (days)]])</f>
        <v>17.215682767134595</v>
      </c>
      <c r="W1085" s="37">
        <f t="shared" si="106"/>
        <v>0.8</v>
      </c>
      <c r="X1085" s="37">
        <f>Table1[[#This Row],[Demand during Lead Time]]+NORMSINV(W1085)*V1085</f>
        <v>78.559221153577141</v>
      </c>
      <c r="Y1085" s="43">
        <f t="shared" si="107"/>
        <v>577.17302663090823</v>
      </c>
      <c r="Z1085" s="27">
        <v>-0.4</v>
      </c>
      <c r="AA1085" s="22">
        <v>1</v>
      </c>
      <c r="AB1085" s="22">
        <v>0.76</v>
      </c>
      <c r="AC1085" s="22">
        <v>8</v>
      </c>
    </row>
    <row r="1086" spans="1:29" x14ac:dyDescent="0.2">
      <c r="A1086" s="25">
        <v>10047.937301700993</v>
      </c>
      <c r="B1086" s="26">
        <v>7.4523299999999999</v>
      </c>
      <c r="C1086" s="26">
        <v>987.85025293621345</v>
      </c>
      <c r="D1086" s="26">
        <f>C1086/Table1[[#This Row],[Std. Price ($)]]</f>
        <v>132.55589230968212</v>
      </c>
      <c r="E1086" s="22">
        <v>406</v>
      </c>
      <c r="F1086" s="22">
        <f t="shared" si="108"/>
        <v>1015</v>
      </c>
      <c r="G1086" s="22">
        <f t="shared" si="110"/>
        <v>1015</v>
      </c>
      <c r="H1086" s="22">
        <f t="shared" si="110"/>
        <v>1015</v>
      </c>
      <c r="I1086" s="22">
        <f t="shared" si="110"/>
        <v>1015</v>
      </c>
      <c r="J1086" s="22">
        <f t="shared" si="110"/>
        <v>1015</v>
      </c>
      <c r="K1086" s="22">
        <f t="shared" si="110"/>
        <v>1015</v>
      </c>
      <c r="L1086" s="22">
        <f t="shared" si="110"/>
        <v>1015</v>
      </c>
      <c r="M1086" s="22">
        <f t="shared" si="110"/>
        <v>1015</v>
      </c>
      <c r="N1086" s="22">
        <f t="shared" si="110"/>
        <v>1015</v>
      </c>
      <c r="O1086" s="22">
        <f t="shared" si="110"/>
        <v>1015</v>
      </c>
      <c r="P1086" s="22">
        <f t="shared" si="110"/>
        <v>1015</v>
      </c>
      <c r="Q1086" s="22">
        <f t="shared" si="110"/>
        <v>1015</v>
      </c>
      <c r="R1086" s="42">
        <f>SUM(Table1[[#This Row],[Oct]:[September]])</f>
        <v>12180</v>
      </c>
      <c r="S1086" s="38">
        <f t="shared" si="105"/>
        <v>12047.444107690319</v>
      </c>
      <c r="T1086" s="37">
        <f>Table1[[#This Row],[Annual Demand]]/365</f>
        <v>33.369863013698627</v>
      </c>
      <c r="U1086" s="37">
        <f>Table1[[#This Row],[Daily Demand]]*Table1[[#This Row],[Lead Time (days)]]</f>
        <v>266.95890410958901</v>
      </c>
      <c r="V1086" s="37">
        <f>T1086*AB1086*SQRT(Table1[[#This Row],[Lead Time (days)]])</f>
        <v>71.732011529727487</v>
      </c>
      <c r="W1086" s="37">
        <f t="shared" si="106"/>
        <v>0.8</v>
      </c>
      <c r="X1086" s="37">
        <f>Table1[[#This Row],[Demand during Lead Time]]+NORMSINV(W1086)*V1086</f>
        <v>327.33008813990477</v>
      </c>
      <c r="Y1086" s="43">
        <f t="shared" si="107"/>
        <v>2439.3718357476564</v>
      </c>
      <c r="Z1086" s="27">
        <v>1.5</v>
      </c>
      <c r="AA1086" s="22">
        <v>1</v>
      </c>
      <c r="AB1086" s="22">
        <v>0.76</v>
      </c>
      <c r="AC1086" s="22">
        <v>8</v>
      </c>
    </row>
    <row r="1087" spans="1:29" x14ac:dyDescent="0.2">
      <c r="A1087" s="25">
        <v>69939.655330893685</v>
      </c>
      <c r="B1087" s="26">
        <v>10.793622639999999</v>
      </c>
      <c r="C1087" s="26">
        <v>562.91231951938425</v>
      </c>
      <c r="D1087" s="26">
        <f>C1087/Table1[[#This Row],[Std. Price ($)]]</f>
        <v>52.152306810624644</v>
      </c>
      <c r="E1087" s="22">
        <v>526</v>
      </c>
      <c r="F1087" s="22">
        <f t="shared" si="108"/>
        <v>157.80000000000001</v>
      </c>
      <c r="G1087" s="22">
        <f t="shared" si="110"/>
        <v>157.80000000000001</v>
      </c>
      <c r="H1087" s="22">
        <f t="shared" si="110"/>
        <v>157.80000000000001</v>
      </c>
      <c r="I1087" s="22">
        <f t="shared" si="110"/>
        <v>157.80000000000001</v>
      </c>
      <c r="J1087" s="22">
        <f t="shared" si="110"/>
        <v>157.80000000000001</v>
      </c>
      <c r="K1087" s="22">
        <f t="shared" si="110"/>
        <v>157.80000000000001</v>
      </c>
      <c r="L1087" s="22">
        <f t="shared" si="110"/>
        <v>157.80000000000001</v>
      </c>
      <c r="M1087" s="22">
        <f t="shared" si="110"/>
        <v>157.80000000000001</v>
      </c>
      <c r="N1087" s="22">
        <f t="shared" si="110"/>
        <v>157.80000000000001</v>
      </c>
      <c r="O1087" s="22">
        <f t="shared" si="110"/>
        <v>157.80000000000001</v>
      </c>
      <c r="P1087" s="22">
        <f t="shared" si="110"/>
        <v>157.80000000000001</v>
      </c>
      <c r="Q1087" s="22">
        <f t="shared" si="110"/>
        <v>157.80000000000001</v>
      </c>
      <c r="R1087" s="42">
        <f>SUM(Table1[[#This Row],[Oct]:[September]])</f>
        <v>1893.5999999999997</v>
      </c>
      <c r="S1087" s="38">
        <f t="shared" si="105"/>
        <v>1841.4476931893751</v>
      </c>
      <c r="T1087" s="37">
        <f>Table1[[#This Row],[Annual Demand]]/365</f>
        <v>5.1879452054794513</v>
      </c>
      <c r="U1087" s="37">
        <f>Table1[[#This Row],[Daily Demand]]*Table1[[#This Row],[Lead Time (days)]]</f>
        <v>25.939726027397256</v>
      </c>
      <c r="V1087" s="37">
        <f>T1087*AB1087*SQRT(Table1[[#This Row],[Lead Time (days)]])</f>
        <v>4.8722512200583896</v>
      </c>
      <c r="W1087" s="37">
        <f t="shared" si="106"/>
        <v>0.8</v>
      </c>
      <c r="X1087" s="37">
        <f>Table1[[#This Row],[Demand during Lead Time]]+NORMSINV(W1087)*V1087</f>
        <v>30.040316109499937</v>
      </c>
      <c r="Y1087" s="43">
        <f t="shared" si="107"/>
        <v>324.24383607225519</v>
      </c>
      <c r="Z1087" s="27">
        <v>-0.7</v>
      </c>
      <c r="AA1087" s="22">
        <v>1</v>
      </c>
      <c r="AB1087" s="22">
        <v>0.42</v>
      </c>
      <c r="AC1087" s="22">
        <v>5</v>
      </c>
    </row>
    <row r="1088" spans="1:29" x14ac:dyDescent="0.2">
      <c r="A1088" s="25">
        <v>81436.644046380607</v>
      </c>
      <c r="B1088" s="26">
        <v>6.7358184199999993</v>
      </c>
      <c r="C1088" s="26">
        <v>862.80509682370791</v>
      </c>
      <c r="D1088" s="26">
        <f>C1088/Table1[[#This Row],[Std. Price ($)]]</f>
        <v>128.09209557399382</v>
      </c>
      <c r="E1088" s="22">
        <v>470</v>
      </c>
      <c r="F1088" s="22">
        <f t="shared" si="108"/>
        <v>282</v>
      </c>
      <c r="G1088" s="22">
        <f t="shared" si="110"/>
        <v>282</v>
      </c>
      <c r="H1088" s="22">
        <f t="shared" si="110"/>
        <v>282</v>
      </c>
      <c r="I1088" s="22">
        <f t="shared" si="110"/>
        <v>282</v>
      </c>
      <c r="J1088" s="22">
        <f t="shared" si="110"/>
        <v>282</v>
      </c>
      <c r="K1088" s="22">
        <f t="shared" si="110"/>
        <v>282</v>
      </c>
      <c r="L1088" s="22">
        <f t="shared" si="110"/>
        <v>282</v>
      </c>
      <c r="M1088" s="22">
        <f t="shared" si="110"/>
        <v>282</v>
      </c>
      <c r="N1088" s="22">
        <f t="shared" si="110"/>
        <v>282</v>
      </c>
      <c r="O1088" s="22">
        <f t="shared" si="110"/>
        <v>282</v>
      </c>
      <c r="P1088" s="22">
        <f t="shared" si="110"/>
        <v>282</v>
      </c>
      <c r="Q1088" s="22">
        <f t="shared" si="110"/>
        <v>282</v>
      </c>
      <c r="R1088" s="42">
        <f>SUM(Table1[[#This Row],[Oct]:[September]])</f>
        <v>3384</v>
      </c>
      <c r="S1088" s="38">
        <f t="shared" si="105"/>
        <v>3255.9079044260061</v>
      </c>
      <c r="T1088" s="37">
        <f>Table1[[#This Row],[Annual Demand]]/365</f>
        <v>9.2712328767123289</v>
      </c>
      <c r="U1088" s="37">
        <f>Table1[[#This Row],[Daily Demand]]*Table1[[#This Row],[Lead Time (days)]]</f>
        <v>83.441095890410963</v>
      </c>
      <c r="V1088" s="37">
        <f>T1088*AB1088*SQRT(Table1[[#This Row],[Lead Time (days)]])</f>
        <v>14.184986301369864</v>
      </c>
      <c r="W1088" s="37">
        <f t="shared" si="106"/>
        <v>0.8</v>
      </c>
      <c r="X1088" s="37">
        <f>Table1[[#This Row],[Demand during Lead Time]]+NORMSINV(W1088)*V1088</f>
        <v>95.379481559584761</v>
      </c>
      <c r="Y1088" s="43">
        <f t="shared" si="107"/>
        <v>642.45886877910129</v>
      </c>
      <c r="Z1088" s="27">
        <v>-0.4</v>
      </c>
      <c r="AA1088" s="22">
        <v>0.95</v>
      </c>
      <c r="AB1088" s="22">
        <v>0.51</v>
      </c>
      <c r="AC1088" s="22">
        <v>9</v>
      </c>
    </row>
    <row r="1089" spans="1:29" x14ac:dyDescent="0.2">
      <c r="A1089" s="25">
        <v>71757.132709974321</v>
      </c>
      <c r="B1089" s="26">
        <v>5.0309999999999997</v>
      </c>
      <c r="C1089" s="26">
        <v>1382.2096716999999</v>
      </c>
      <c r="D1089" s="26">
        <f>C1089/Table1[[#This Row],[Std. Price ($)]]</f>
        <v>274.73855529715763</v>
      </c>
      <c r="E1089" s="22">
        <v>268</v>
      </c>
      <c r="F1089" s="22">
        <f t="shared" si="108"/>
        <v>160.80000000000001</v>
      </c>
      <c r="G1089" s="22">
        <f t="shared" si="110"/>
        <v>160.80000000000001</v>
      </c>
      <c r="H1089" s="22">
        <f t="shared" si="110"/>
        <v>160.80000000000001</v>
      </c>
      <c r="I1089" s="22">
        <f t="shared" si="110"/>
        <v>160.80000000000001</v>
      </c>
      <c r="J1089" s="22">
        <f t="shared" si="110"/>
        <v>160.80000000000001</v>
      </c>
      <c r="K1089" s="22">
        <f t="shared" si="110"/>
        <v>160.80000000000001</v>
      </c>
      <c r="L1089" s="22">
        <f t="shared" si="110"/>
        <v>160.80000000000001</v>
      </c>
      <c r="M1089" s="22">
        <f t="shared" si="110"/>
        <v>160.80000000000001</v>
      </c>
      <c r="N1089" s="22">
        <f t="shared" si="110"/>
        <v>160.80000000000001</v>
      </c>
      <c r="O1089" s="22">
        <f t="shared" si="110"/>
        <v>160.80000000000001</v>
      </c>
      <c r="P1089" s="22">
        <f t="shared" si="110"/>
        <v>160.80000000000001</v>
      </c>
      <c r="Q1089" s="22">
        <f t="shared" si="110"/>
        <v>160.80000000000001</v>
      </c>
      <c r="R1089" s="42">
        <f>SUM(Table1[[#This Row],[Oct]:[September]])</f>
        <v>1929.5999999999997</v>
      </c>
      <c r="S1089" s="38">
        <f t="shared" si="105"/>
        <v>1654.8614447028422</v>
      </c>
      <c r="T1089" s="37">
        <f>Table1[[#This Row],[Annual Demand]]/365</f>
        <v>5.2865753424657527</v>
      </c>
      <c r="U1089" s="37">
        <f>Table1[[#This Row],[Daily Demand]]*Table1[[#This Row],[Lead Time (days)]]</f>
        <v>79.29863013698629</v>
      </c>
      <c r="V1089" s="37">
        <f>T1089*AB1089*SQRT(Table1[[#This Row],[Lead Time (days)]])</f>
        <v>26.617263737792822</v>
      </c>
      <c r="W1089" s="37">
        <f t="shared" si="106"/>
        <v>0.8</v>
      </c>
      <c r="X1089" s="37">
        <f>Table1[[#This Row],[Demand during Lead Time]]+NORMSINV(W1089)*V1089</f>
        <v>101.7002844783231</v>
      </c>
      <c r="Y1089" s="43">
        <f t="shared" si="107"/>
        <v>511.6541312104435</v>
      </c>
      <c r="Z1089" s="27">
        <v>-0.4</v>
      </c>
      <c r="AA1089" s="22">
        <v>1</v>
      </c>
      <c r="AB1089" s="22">
        <v>1.3</v>
      </c>
      <c r="AC1089" s="22">
        <v>15</v>
      </c>
    </row>
    <row r="1090" spans="1:29" x14ac:dyDescent="0.2">
      <c r="A1090" s="25">
        <v>40406.703969016053</v>
      </c>
      <c r="B1090" s="26">
        <v>39.962082680000002</v>
      </c>
      <c r="C1090" s="26">
        <v>11817.37955499931</v>
      </c>
      <c r="D1090" s="26">
        <f>C1090/Table1[[#This Row],[Std. Price ($)]]</f>
        <v>295.71480669884119</v>
      </c>
      <c r="E1090" s="22">
        <v>558</v>
      </c>
      <c r="F1090" s="22">
        <f t="shared" si="108"/>
        <v>669.6</v>
      </c>
      <c r="G1090" s="22">
        <f t="shared" si="110"/>
        <v>669.6</v>
      </c>
      <c r="H1090" s="22">
        <f t="shared" si="110"/>
        <v>669.6</v>
      </c>
      <c r="I1090" s="22">
        <f t="shared" si="110"/>
        <v>669.6</v>
      </c>
      <c r="J1090" s="22">
        <f t="shared" si="110"/>
        <v>669.6</v>
      </c>
      <c r="K1090" s="22">
        <f t="shared" si="110"/>
        <v>669.6</v>
      </c>
      <c r="L1090" s="22">
        <f t="shared" si="110"/>
        <v>669.6</v>
      </c>
      <c r="M1090" s="22">
        <f t="shared" si="110"/>
        <v>669.6</v>
      </c>
      <c r="N1090" s="22">
        <f t="shared" si="110"/>
        <v>669.6</v>
      </c>
      <c r="O1090" s="22">
        <f t="shared" si="110"/>
        <v>669.6</v>
      </c>
      <c r="P1090" s="22">
        <f t="shared" si="110"/>
        <v>669.6</v>
      </c>
      <c r="Q1090" s="22">
        <f t="shared" si="110"/>
        <v>669.6</v>
      </c>
      <c r="R1090" s="42">
        <f>SUM(Table1[[#This Row],[Oct]:[September]])</f>
        <v>8035.2000000000016</v>
      </c>
      <c r="S1090" s="38">
        <f t="shared" si="105"/>
        <v>7739.4851933011605</v>
      </c>
      <c r="T1090" s="37">
        <f>Table1[[#This Row],[Annual Demand]]/365</f>
        <v>22.014246575342469</v>
      </c>
      <c r="U1090" s="37">
        <f>Table1[[#This Row],[Daily Demand]]*Table1[[#This Row],[Lead Time (days)]]</f>
        <v>242.15671232876716</v>
      </c>
      <c r="V1090" s="37">
        <f>T1090*AB1090*SQRT(Table1[[#This Row],[Lead Time (days)]])</f>
        <v>89.805984997316074</v>
      </c>
      <c r="W1090" s="37">
        <f t="shared" si="106"/>
        <v>0.8</v>
      </c>
      <c r="X1090" s="37">
        <f>Table1[[#This Row],[Demand during Lead Time]]+NORMSINV(W1090)*V1090</f>
        <v>317.73933620443898</v>
      </c>
      <c r="Y1090" s="43">
        <f t="shared" si="107"/>
        <v>12697.525624090109</v>
      </c>
      <c r="Z1090" s="27">
        <v>0.2</v>
      </c>
      <c r="AA1090" s="22">
        <v>0.95</v>
      </c>
      <c r="AB1090" s="22">
        <v>1.23</v>
      </c>
      <c r="AC1090" s="22">
        <v>11</v>
      </c>
    </row>
    <row r="1091" spans="1:29" x14ac:dyDescent="0.2">
      <c r="A1091" s="25">
        <v>3526.790467002028</v>
      </c>
      <c r="B1091" s="26">
        <v>64.052539419999988</v>
      </c>
      <c r="C1091" s="26">
        <v>18585.29011312631</v>
      </c>
      <c r="D1091" s="26">
        <f>C1091/Table1[[#This Row],[Std. Price ($)]]</f>
        <v>290.1569599178635</v>
      </c>
      <c r="E1091" s="22">
        <v>406</v>
      </c>
      <c r="F1091" s="22">
        <f t="shared" si="108"/>
        <v>730.8</v>
      </c>
      <c r="G1091" s="22">
        <f t="shared" si="110"/>
        <v>730.8</v>
      </c>
      <c r="H1091" s="22">
        <f t="shared" si="110"/>
        <v>730.8</v>
      </c>
      <c r="I1091" s="22">
        <f t="shared" si="110"/>
        <v>730.8</v>
      </c>
      <c r="J1091" s="22">
        <f t="shared" si="110"/>
        <v>730.8</v>
      </c>
      <c r="K1091" s="22">
        <f t="shared" si="110"/>
        <v>730.8</v>
      </c>
      <c r="L1091" s="22">
        <f t="shared" si="110"/>
        <v>730.8</v>
      </c>
      <c r="M1091" s="22">
        <f t="shared" si="110"/>
        <v>730.8</v>
      </c>
      <c r="N1091" s="22">
        <f t="shared" si="110"/>
        <v>730.8</v>
      </c>
      <c r="O1091" s="22">
        <f t="shared" si="110"/>
        <v>730.8</v>
      </c>
      <c r="P1091" s="22">
        <f t="shared" si="110"/>
        <v>730.8</v>
      </c>
      <c r="Q1091" s="22">
        <f t="shared" si="110"/>
        <v>730.8</v>
      </c>
      <c r="R1091" s="42">
        <f>SUM(Table1[[#This Row],[Oct]:[September]])</f>
        <v>8769.6</v>
      </c>
      <c r="S1091" s="38">
        <f t="shared" ref="S1091:S1154" si="111">R1091-D1091</f>
        <v>8479.4430400821366</v>
      </c>
      <c r="T1091" s="37">
        <f>Table1[[#This Row],[Annual Demand]]/365</f>
        <v>24.026301369863013</v>
      </c>
      <c r="U1091" s="37">
        <f>Table1[[#This Row],[Daily Demand]]*Table1[[#This Row],[Lead Time (days)]]</f>
        <v>744.81534246575336</v>
      </c>
      <c r="V1091" s="37">
        <f>T1091*AB1091*SQRT(Table1[[#This Row],[Lead Time (days)]])</f>
        <v>74.912759341132954</v>
      </c>
      <c r="W1091" s="37">
        <f t="shared" ref="W1091:W1154" si="112">IF(AB1091&gt;1.5,0.95,0.8)</f>
        <v>0.8</v>
      </c>
      <c r="X1091" s="37">
        <f>Table1[[#This Row],[Demand during Lead Time]]+NORMSINV(W1091)*V1091</f>
        <v>807.86351139278861</v>
      </c>
      <c r="Y1091" s="43">
        <f t="shared" ref="Y1091:Y1154" si="113">IF(S1091&gt;0,X1091*B1091,0)</f>
        <v>51745.709409466202</v>
      </c>
      <c r="Z1091" s="27">
        <v>0.8</v>
      </c>
      <c r="AA1091" s="22">
        <v>0.83</v>
      </c>
      <c r="AB1091" s="22">
        <v>0.56000000000000005</v>
      </c>
      <c r="AC1091" s="22">
        <v>31</v>
      </c>
    </row>
    <row r="1092" spans="1:29" x14ac:dyDescent="0.2">
      <c r="A1092" s="25">
        <v>36945.243932259022</v>
      </c>
      <c r="B1092" s="26">
        <v>7.0012599999999994</v>
      </c>
      <c r="C1092" s="26">
        <v>950.19645516557296</v>
      </c>
      <c r="D1092" s="26">
        <f>C1092/Table1[[#This Row],[Std. Price ($)]]</f>
        <v>135.71792151206682</v>
      </c>
      <c r="E1092" s="22">
        <v>356</v>
      </c>
      <c r="F1092" s="22">
        <f t="shared" ref="F1092:F1155" si="114">$E1092+$Z1092*$E1092</f>
        <v>427.2</v>
      </c>
      <c r="G1092" s="22">
        <f t="shared" si="110"/>
        <v>427.2</v>
      </c>
      <c r="H1092" s="22">
        <f t="shared" si="110"/>
        <v>427.2</v>
      </c>
      <c r="I1092" s="22">
        <f t="shared" si="110"/>
        <v>427.2</v>
      </c>
      <c r="J1092" s="22">
        <f t="shared" si="110"/>
        <v>427.2</v>
      </c>
      <c r="K1092" s="22">
        <f t="shared" si="110"/>
        <v>427.2</v>
      </c>
      <c r="L1092" s="22">
        <f t="shared" si="110"/>
        <v>427.2</v>
      </c>
      <c r="M1092" s="22">
        <f t="shared" si="110"/>
        <v>427.2</v>
      </c>
      <c r="N1092" s="22">
        <f t="shared" si="110"/>
        <v>427.2</v>
      </c>
      <c r="O1092" s="22">
        <f t="shared" si="110"/>
        <v>427.2</v>
      </c>
      <c r="P1092" s="22">
        <f t="shared" si="110"/>
        <v>427.2</v>
      </c>
      <c r="Q1092" s="22">
        <f t="shared" si="110"/>
        <v>427.2</v>
      </c>
      <c r="R1092" s="42">
        <f>SUM(Table1[[#This Row],[Oct]:[September]])</f>
        <v>5126.3999999999987</v>
      </c>
      <c r="S1092" s="38">
        <f t="shared" si="111"/>
        <v>4990.6820784879319</v>
      </c>
      <c r="T1092" s="37">
        <f>Table1[[#This Row],[Annual Demand]]/365</f>
        <v>14.044931506849311</v>
      </c>
      <c r="U1092" s="37">
        <f>Table1[[#This Row],[Daily Demand]]*Table1[[#This Row],[Lead Time (days)]]</f>
        <v>112.35945205479449</v>
      </c>
      <c r="V1092" s="37">
        <f>T1092*AB1092*SQRT(Table1[[#This Row],[Lead Time (days)]])</f>
        <v>35.752558715257479</v>
      </c>
      <c r="W1092" s="37">
        <f t="shared" si="112"/>
        <v>0.8</v>
      </c>
      <c r="X1092" s="37">
        <f>Table1[[#This Row],[Demand during Lead Time]]+NORMSINV(W1092)*V1092</f>
        <v>142.44956462411756</v>
      </c>
      <c r="Y1092" s="43">
        <f t="shared" si="113"/>
        <v>997.32643882024922</v>
      </c>
      <c r="Z1092" s="27">
        <v>0.2</v>
      </c>
      <c r="AA1092" s="22">
        <v>0.94</v>
      </c>
      <c r="AB1092" s="22">
        <v>0.9</v>
      </c>
      <c r="AC1092" s="22">
        <v>8</v>
      </c>
    </row>
    <row r="1093" spans="1:29" x14ac:dyDescent="0.2">
      <c r="A1093" s="25">
        <v>76540.991131712392</v>
      </c>
      <c r="B1093" s="26">
        <v>29.540999999999997</v>
      </c>
      <c r="C1093" s="26">
        <v>6833.0566854584313</v>
      </c>
      <c r="D1093" s="26">
        <f>C1093/Table1[[#This Row],[Std. Price ($)]]</f>
        <v>231.30756187869173</v>
      </c>
      <c r="E1093" s="22">
        <v>462</v>
      </c>
      <c r="F1093" s="22">
        <f t="shared" si="114"/>
        <v>831.6</v>
      </c>
      <c r="G1093" s="22">
        <f t="shared" si="110"/>
        <v>831.6</v>
      </c>
      <c r="H1093" s="22">
        <f t="shared" si="110"/>
        <v>831.6</v>
      </c>
      <c r="I1093" s="22">
        <f t="shared" si="110"/>
        <v>831.6</v>
      </c>
      <c r="J1093" s="22">
        <f t="shared" si="110"/>
        <v>831.6</v>
      </c>
      <c r="K1093" s="22">
        <f t="shared" si="110"/>
        <v>831.6</v>
      </c>
      <c r="L1093" s="22">
        <f t="shared" si="110"/>
        <v>831.6</v>
      </c>
      <c r="M1093" s="22">
        <f t="shared" si="110"/>
        <v>831.6</v>
      </c>
      <c r="N1093" s="22">
        <f t="shared" si="110"/>
        <v>831.6</v>
      </c>
      <c r="O1093" s="22">
        <f t="shared" si="110"/>
        <v>831.6</v>
      </c>
      <c r="P1093" s="22">
        <f t="shared" si="110"/>
        <v>831.6</v>
      </c>
      <c r="Q1093" s="22">
        <f t="shared" si="110"/>
        <v>831.6</v>
      </c>
      <c r="R1093" s="42">
        <f>SUM(Table1[[#This Row],[Oct]:[September]])</f>
        <v>9979.2000000000025</v>
      </c>
      <c r="S1093" s="38">
        <f t="shared" si="111"/>
        <v>9747.892438121311</v>
      </c>
      <c r="T1093" s="37">
        <f>Table1[[#This Row],[Annual Demand]]/365</f>
        <v>27.340273972602748</v>
      </c>
      <c r="U1093" s="37">
        <f>Table1[[#This Row],[Daily Demand]]*Table1[[#This Row],[Lead Time (days)]]</f>
        <v>437.44438356164397</v>
      </c>
      <c r="V1093" s="37">
        <f>T1093*AB1093*SQRT(Table1[[#This Row],[Lead Time (days)]])</f>
        <v>83.114432876712357</v>
      </c>
      <c r="W1093" s="37">
        <f t="shared" si="112"/>
        <v>0.8</v>
      </c>
      <c r="X1093" s="37">
        <f>Table1[[#This Row],[Demand during Lead Time]]+NORMSINV(W1093)*V1093</f>
        <v>507.39525508705583</v>
      </c>
      <c r="Y1093" s="43">
        <f t="shared" si="113"/>
        <v>14988.963230526715</v>
      </c>
      <c r="Z1093" s="27">
        <v>0.8</v>
      </c>
      <c r="AA1093" s="22">
        <v>0.82</v>
      </c>
      <c r="AB1093" s="22">
        <v>0.76</v>
      </c>
      <c r="AC1093" s="22">
        <v>16</v>
      </c>
    </row>
    <row r="1094" spans="1:29" x14ac:dyDescent="0.2">
      <c r="A1094" s="25">
        <v>17051.990151253325</v>
      </c>
      <c r="B1094" s="26">
        <v>6.0678968399999995</v>
      </c>
      <c r="C1094" s="26">
        <v>2374.1715180516499</v>
      </c>
      <c r="D1094" s="26">
        <f>C1094/Table1[[#This Row],[Std. Price ($)]]</f>
        <v>391.26761391211295</v>
      </c>
      <c r="E1094" s="22">
        <v>478</v>
      </c>
      <c r="F1094" s="22">
        <f t="shared" si="114"/>
        <v>286.79999999999995</v>
      </c>
      <c r="G1094" s="22">
        <f t="shared" si="110"/>
        <v>286.79999999999995</v>
      </c>
      <c r="H1094" s="22">
        <f t="shared" si="110"/>
        <v>286.79999999999995</v>
      </c>
      <c r="I1094" s="22">
        <f t="shared" si="110"/>
        <v>286.79999999999995</v>
      </c>
      <c r="J1094" s="22">
        <f t="shared" si="110"/>
        <v>286.79999999999995</v>
      </c>
      <c r="K1094" s="22">
        <f t="shared" si="110"/>
        <v>286.79999999999995</v>
      </c>
      <c r="L1094" s="22">
        <f t="shared" ref="G1094:Q1117" si="115">$E1094+$Z1094*$E1094</f>
        <v>286.79999999999995</v>
      </c>
      <c r="M1094" s="22">
        <f t="shared" si="115"/>
        <v>286.79999999999995</v>
      </c>
      <c r="N1094" s="22">
        <f t="shared" si="115"/>
        <v>286.79999999999995</v>
      </c>
      <c r="O1094" s="22">
        <f t="shared" si="115"/>
        <v>286.79999999999995</v>
      </c>
      <c r="P1094" s="22">
        <f t="shared" si="115"/>
        <v>286.79999999999995</v>
      </c>
      <c r="Q1094" s="22">
        <f t="shared" si="115"/>
        <v>286.79999999999995</v>
      </c>
      <c r="R1094" s="42">
        <f>SUM(Table1[[#This Row],[Oct]:[September]])</f>
        <v>3441.6000000000004</v>
      </c>
      <c r="S1094" s="38">
        <f t="shared" si="111"/>
        <v>3050.3323860878872</v>
      </c>
      <c r="T1094" s="37">
        <f>Table1[[#This Row],[Annual Demand]]/365</f>
        <v>9.4290410958904118</v>
      </c>
      <c r="U1094" s="37">
        <f>Table1[[#This Row],[Daily Demand]]*Table1[[#This Row],[Lead Time (days)]]</f>
        <v>198.00986301369863</v>
      </c>
      <c r="V1094" s="37">
        <f>T1094*AB1094*SQRT(Table1[[#This Row],[Lead Time (days)]])</f>
        <v>36.29580742432443</v>
      </c>
      <c r="W1094" s="37">
        <f t="shared" si="112"/>
        <v>0.8</v>
      </c>
      <c r="X1094" s="37">
        <f>Table1[[#This Row],[Demand during Lead Time]]+NORMSINV(W1094)*V1094</f>
        <v>228.55718523168352</v>
      </c>
      <c r="Y1094" s="43">
        <f t="shared" si="113"/>
        <v>1386.861422026627</v>
      </c>
      <c r="Z1094" s="27">
        <v>-0.4</v>
      </c>
      <c r="AA1094" s="22">
        <v>0.92</v>
      </c>
      <c r="AB1094" s="22">
        <v>0.84</v>
      </c>
      <c r="AC1094" s="22">
        <v>21</v>
      </c>
    </row>
    <row r="1095" spans="1:29" x14ac:dyDescent="0.2">
      <c r="A1095" s="25">
        <v>63104.858320714244</v>
      </c>
      <c r="B1095" s="26">
        <v>36.624365919999995</v>
      </c>
      <c r="C1095" s="26">
        <v>2221.1020303457908</v>
      </c>
      <c r="D1095" s="26">
        <f>C1095/Table1[[#This Row],[Std. Price ($)]]</f>
        <v>60.645473977554424</v>
      </c>
      <c r="E1095" s="22">
        <v>494</v>
      </c>
      <c r="F1095" s="22">
        <f t="shared" si="114"/>
        <v>1086.8</v>
      </c>
      <c r="G1095" s="22">
        <f t="shared" si="115"/>
        <v>1086.8</v>
      </c>
      <c r="H1095" s="22">
        <f t="shared" si="115"/>
        <v>1086.8</v>
      </c>
      <c r="I1095" s="22">
        <f t="shared" si="115"/>
        <v>1086.8</v>
      </c>
      <c r="J1095" s="22">
        <f t="shared" si="115"/>
        <v>1086.8</v>
      </c>
      <c r="K1095" s="22">
        <f t="shared" si="115"/>
        <v>1086.8</v>
      </c>
      <c r="L1095" s="22">
        <f t="shared" si="115"/>
        <v>1086.8</v>
      </c>
      <c r="M1095" s="22">
        <f t="shared" si="115"/>
        <v>1086.8</v>
      </c>
      <c r="N1095" s="22">
        <f t="shared" si="115"/>
        <v>1086.8</v>
      </c>
      <c r="O1095" s="22">
        <f t="shared" si="115"/>
        <v>1086.8</v>
      </c>
      <c r="P1095" s="22">
        <f t="shared" si="115"/>
        <v>1086.8</v>
      </c>
      <c r="Q1095" s="22">
        <f t="shared" si="115"/>
        <v>1086.8</v>
      </c>
      <c r="R1095" s="42">
        <f>SUM(Table1[[#This Row],[Oct]:[September]])</f>
        <v>13041.599999999997</v>
      </c>
      <c r="S1095" s="38">
        <f t="shared" si="111"/>
        <v>12980.954526022442</v>
      </c>
      <c r="T1095" s="37">
        <f>Table1[[#This Row],[Annual Demand]]/365</f>
        <v>35.730410958904102</v>
      </c>
      <c r="U1095" s="37">
        <f>Table1[[#This Row],[Daily Demand]]*Table1[[#This Row],[Lead Time (days)]]</f>
        <v>178.6520547945205</v>
      </c>
      <c r="V1095" s="37">
        <f>T1095*AB1095*SQRT(Table1[[#This Row],[Lead Time (days)]])</f>
        <v>48.736332938548941</v>
      </c>
      <c r="W1095" s="37">
        <f t="shared" si="112"/>
        <v>0.8</v>
      </c>
      <c r="X1095" s="37">
        <f>Table1[[#This Row],[Demand during Lead Time]]+NORMSINV(W1095)*V1095</f>
        <v>219.66958744208233</v>
      </c>
      <c r="Y1095" s="43">
        <f t="shared" si="113"/>
        <v>8045.2593519742595</v>
      </c>
      <c r="Z1095" s="27">
        <v>1.2</v>
      </c>
      <c r="AA1095" s="22">
        <v>0.95</v>
      </c>
      <c r="AB1095" s="22">
        <v>0.61</v>
      </c>
      <c r="AC1095" s="22">
        <v>5</v>
      </c>
    </row>
    <row r="1096" spans="1:29" x14ac:dyDescent="0.2">
      <c r="A1096" s="25">
        <v>56397.937651739696</v>
      </c>
      <c r="B1096" s="26">
        <v>5.3362999999999996</v>
      </c>
      <c r="C1096" s="26">
        <v>1606.7667166665606</v>
      </c>
      <c r="D1096" s="26">
        <f>C1096/Table1[[#This Row],[Std. Price ($)]]</f>
        <v>301.1012717925455</v>
      </c>
      <c r="E1096" s="22">
        <v>574</v>
      </c>
      <c r="F1096" s="22">
        <f t="shared" si="114"/>
        <v>803.6</v>
      </c>
      <c r="G1096" s="22">
        <f t="shared" si="115"/>
        <v>803.6</v>
      </c>
      <c r="H1096" s="22">
        <f t="shared" si="115"/>
        <v>803.6</v>
      </c>
      <c r="I1096" s="22">
        <f t="shared" si="115"/>
        <v>803.6</v>
      </c>
      <c r="J1096" s="22">
        <f t="shared" si="115"/>
        <v>803.6</v>
      </c>
      <c r="K1096" s="22">
        <f t="shared" si="115"/>
        <v>803.6</v>
      </c>
      <c r="L1096" s="22">
        <f t="shared" si="115"/>
        <v>803.6</v>
      </c>
      <c r="M1096" s="22">
        <f t="shared" si="115"/>
        <v>803.6</v>
      </c>
      <c r="N1096" s="22">
        <f t="shared" si="115"/>
        <v>803.6</v>
      </c>
      <c r="O1096" s="22">
        <f t="shared" si="115"/>
        <v>803.6</v>
      </c>
      <c r="P1096" s="22">
        <f t="shared" si="115"/>
        <v>803.6</v>
      </c>
      <c r="Q1096" s="22">
        <f t="shared" si="115"/>
        <v>803.6</v>
      </c>
      <c r="R1096" s="42">
        <f>SUM(Table1[[#This Row],[Oct]:[September]])</f>
        <v>9643.2000000000025</v>
      </c>
      <c r="S1096" s="38">
        <f t="shared" si="111"/>
        <v>9342.0987282074566</v>
      </c>
      <c r="T1096" s="37">
        <f>Table1[[#This Row],[Annual Demand]]/365</f>
        <v>26.419726027397267</v>
      </c>
      <c r="U1096" s="37">
        <f>Table1[[#This Row],[Daily Demand]]*Table1[[#This Row],[Lead Time (days)]]</f>
        <v>422.71561643835628</v>
      </c>
      <c r="V1096" s="37">
        <f>T1096*AB1096*SQRT(Table1[[#This Row],[Lead Time (days)]])</f>
        <v>88.770279452054808</v>
      </c>
      <c r="W1096" s="37">
        <f t="shared" si="112"/>
        <v>0.8</v>
      </c>
      <c r="X1096" s="37">
        <f>Table1[[#This Row],[Demand during Lead Time]]+NORMSINV(W1096)*V1096</f>
        <v>497.426568535407</v>
      </c>
      <c r="Y1096" s="43">
        <f t="shared" si="113"/>
        <v>2654.4173976754923</v>
      </c>
      <c r="Z1096" s="27">
        <v>0.4</v>
      </c>
      <c r="AA1096" s="22">
        <v>0.88</v>
      </c>
      <c r="AB1096" s="22">
        <v>0.84</v>
      </c>
      <c r="AC1096" s="22">
        <v>16</v>
      </c>
    </row>
    <row r="1097" spans="1:29" x14ac:dyDescent="0.2">
      <c r="A1097" s="25">
        <v>46383.951901481327</v>
      </c>
      <c r="B1097" s="26">
        <v>144.07859156000001</v>
      </c>
      <c r="C1097" s="26">
        <v>29677.816518573469</v>
      </c>
      <c r="D1097" s="26">
        <f>C1097/Table1[[#This Row],[Std. Price ($)]]</f>
        <v>205.98352744317643</v>
      </c>
      <c r="E1097" s="22">
        <v>178</v>
      </c>
      <c r="F1097" s="22">
        <f t="shared" si="114"/>
        <v>445</v>
      </c>
      <c r="G1097" s="22">
        <f t="shared" si="115"/>
        <v>445</v>
      </c>
      <c r="H1097" s="22">
        <f t="shared" si="115"/>
        <v>445</v>
      </c>
      <c r="I1097" s="22">
        <f t="shared" si="115"/>
        <v>445</v>
      </c>
      <c r="J1097" s="22">
        <f t="shared" si="115"/>
        <v>445</v>
      </c>
      <c r="K1097" s="22">
        <f t="shared" si="115"/>
        <v>445</v>
      </c>
      <c r="L1097" s="22">
        <f t="shared" si="115"/>
        <v>445</v>
      </c>
      <c r="M1097" s="22">
        <f t="shared" si="115"/>
        <v>445</v>
      </c>
      <c r="N1097" s="22">
        <f t="shared" si="115"/>
        <v>445</v>
      </c>
      <c r="O1097" s="22">
        <f t="shared" si="115"/>
        <v>445</v>
      </c>
      <c r="P1097" s="22">
        <f t="shared" si="115"/>
        <v>445</v>
      </c>
      <c r="Q1097" s="22">
        <f t="shared" si="115"/>
        <v>445</v>
      </c>
      <c r="R1097" s="42">
        <f>SUM(Table1[[#This Row],[Oct]:[September]])</f>
        <v>5340</v>
      </c>
      <c r="S1097" s="38">
        <f t="shared" si="111"/>
        <v>5134.0164725568238</v>
      </c>
      <c r="T1097" s="37">
        <f>Table1[[#This Row],[Annual Demand]]/365</f>
        <v>14.63013698630137</v>
      </c>
      <c r="U1097" s="37">
        <f>Table1[[#This Row],[Daily Demand]]*Table1[[#This Row],[Lead Time (days)]]</f>
        <v>468.16438356164383</v>
      </c>
      <c r="V1097" s="37">
        <f>T1097*AB1097*SQRT(Table1[[#This Row],[Lead Time (days)]])</f>
        <v>76.967313900901544</v>
      </c>
      <c r="W1097" s="37">
        <f t="shared" si="112"/>
        <v>0.8</v>
      </c>
      <c r="X1097" s="37">
        <f>Table1[[#This Row],[Demand during Lead Time]]+NORMSINV(W1097)*V1097</f>
        <v>532.9417092317143</v>
      </c>
      <c r="Y1097" s="43">
        <f t="shared" si="113"/>
        <v>76785.490849684444</v>
      </c>
      <c r="Z1097" s="27">
        <v>1.5</v>
      </c>
      <c r="AA1097" s="22">
        <v>0.89</v>
      </c>
      <c r="AB1097" s="22">
        <v>0.93</v>
      </c>
      <c r="AC1097" s="22">
        <v>32</v>
      </c>
    </row>
    <row r="1098" spans="1:29" x14ac:dyDescent="0.2">
      <c r="A1098" s="25">
        <v>58168.277467122643</v>
      </c>
      <c r="B1098" s="26">
        <v>22.131974869999997</v>
      </c>
      <c r="C1098" s="26">
        <v>8342.4940788263775</v>
      </c>
      <c r="D1098" s="26">
        <f>C1098/Table1[[#This Row],[Std. Price ($)]]</f>
        <v>376.94304859051101</v>
      </c>
      <c r="E1098" s="22">
        <v>276</v>
      </c>
      <c r="F1098" s="22">
        <f t="shared" si="114"/>
        <v>331.2</v>
      </c>
      <c r="G1098" s="22">
        <f t="shared" si="115"/>
        <v>331.2</v>
      </c>
      <c r="H1098" s="22">
        <f t="shared" si="115"/>
        <v>331.2</v>
      </c>
      <c r="I1098" s="22">
        <f t="shared" si="115"/>
        <v>331.2</v>
      </c>
      <c r="J1098" s="22">
        <f t="shared" si="115"/>
        <v>331.2</v>
      </c>
      <c r="K1098" s="22">
        <f t="shared" si="115"/>
        <v>331.2</v>
      </c>
      <c r="L1098" s="22">
        <f t="shared" si="115"/>
        <v>331.2</v>
      </c>
      <c r="M1098" s="22">
        <f t="shared" si="115"/>
        <v>331.2</v>
      </c>
      <c r="N1098" s="22">
        <f t="shared" si="115"/>
        <v>331.2</v>
      </c>
      <c r="O1098" s="22">
        <f t="shared" si="115"/>
        <v>331.2</v>
      </c>
      <c r="P1098" s="22">
        <f t="shared" si="115"/>
        <v>331.2</v>
      </c>
      <c r="Q1098" s="22">
        <f t="shared" si="115"/>
        <v>331.2</v>
      </c>
      <c r="R1098" s="42">
        <f>SUM(Table1[[#This Row],[Oct]:[September]])</f>
        <v>3974.3999999999992</v>
      </c>
      <c r="S1098" s="38">
        <f t="shared" si="111"/>
        <v>3597.4569514094883</v>
      </c>
      <c r="T1098" s="37">
        <f>Table1[[#This Row],[Annual Demand]]/365</f>
        <v>10.888767123287669</v>
      </c>
      <c r="U1098" s="37">
        <f>Table1[[#This Row],[Daily Demand]]*Table1[[#This Row],[Lead Time (days)]]</f>
        <v>337.55178082191776</v>
      </c>
      <c r="V1098" s="37">
        <f>T1098*AB1098*SQRT(Table1[[#This Row],[Lead Time (days)]])</f>
        <v>66.688698498615892</v>
      </c>
      <c r="W1098" s="37">
        <f t="shared" si="112"/>
        <v>0.8</v>
      </c>
      <c r="X1098" s="37">
        <f>Table1[[#This Row],[Demand during Lead Time]]+NORMSINV(W1098)*V1098</f>
        <v>393.67840551769507</v>
      </c>
      <c r="Y1098" s="43">
        <f t="shared" si="113"/>
        <v>8712.880577779295</v>
      </c>
      <c r="Z1098" s="27">
        <v>0.2</v>
      </c>
      <c r="AA1098" s="22">
        <v>0.93</v>
      </c>
      <c r="AB1098" s="22">
        <v>1.1000000000000001</v>
      </c>
      <c r="AC1098" s="22">
        <v>31</v>
      </c>
    </row>
    <row r="1099" spans="1:29" x14ac:dyDescent="0.2">
      <c r="A1099" s="25">
        <v>92382.50897959595</v>
      </c>
      <c r="B1099" s="26">
        <v>5.7834999999999992</v>
      </c>
      <c r="C1099" s="26">
        <v>1009.007913056</v>
      </c>
      <c r="D1099" s="26">
        <f>C1099/Table1[[#This Row],[Std. Price ($)]]</f>
        <v>174.4631992834789</v>
      </c>
      <c r="E1099" s="22">
        <v>316</v>
      </c>
      <c r="F1099" s="22">
        <f t="shared" si="114"/>
        <v>474</v>
      </c>
      <c r="G1099" s="22">
        <f t="shared" si="115"/>
        <v>474</v>
      </c>
      <c r="H1099" s="22">
        <f t="shared" si="115"/>
        <v>474</v>
      </c>
      <c r="I1099" s="22">
        <f t="shared" si="115"/>
        <v>474</v>
      </c>
      <c r="J1099" s="22">
        <f t="shared" si="115"/>
        <v>474</v>
      </c>
      <c r="K1099" s="22">
        <f t="shared" si="115"/>
        <v>474</v>
      </c>
      <c r="L1099" s="22">
        <f t="shared" si="115"/>
        <v>474</v>
      </c>
      <c r="M1099" s="22">
        <f t="shared" si="115"/>
        <v>474</v>
      </c>
      <c r="N1099" s="22">
        <f t="shared" si="115"/>
        <v>474</v>
      </c>
      <c r="O1099" s="22">
        <f t="shared" si="115"/>
        <v>474</v>
      </c>
      <c r="P1099" s="22">
        <f t="shared" si="115"/>
        <v>474</v>
      </c>
      <c r="Q1099" s="22">
        <f t="shared" si="115"/>
        <v>474</v>
      </c>
      <c r="R1099" s="42">
        <f>SUM(Table1[[#This Row],[Oct]:[September]])</f>
        <v>5688</v>
      </c>
      <c r="S1099" s="38">
        <f t="shared" si="111"/>
        <v>5513.5368007165207</v>
      </c>
      <c r="T1099" s="37">
        <f>Table1[[#This Row],[Annual Demand]]/365</f>
        <v>15.583561643835617</v>
      </c>
      <c r="U1099" s="37">
        <f>Table1[[#This Row],[Daily Demand]]*Table1[[#This Row],[Lead Time (days)]]</f>
        <v>249.33698630136988</v>
      </c>
      <c r="V1099" s="37">
        <f>T1099*AB1099*SQRT(Table1[[#This Row],[Lead Time (days)]])</f>
        <v>36.153863013698633</v>
      </c>
      <c r="W1099" s="37">
        <f t="shared" si="112"/>
        <v>0.8</v>
      </c>
      <c r="X1099" s="37">
        <f>Table1[[#This Row],[Demand during Lead Time]]+NORMSINV(W1099)*V1099</f>
        <v>279.76484508938512</v>
      </c>
      <c r="Y1099" s="43">
        <f t="shared" si="113"/>
        <v>1618.0199815744586</v>
      </c>
      <c r="Z1099" s="27">
        <v>0.5</v>
      </c>
      <c r="AA1099" s="22">
        <v>1</v>
      </c>
      <c r="AB1099" s="22">
        <v>0.57999999999999996</v>
      </c>
      <c r="AC1099" s="22">
        <v>16</v>
      </c>
    </row>
    <row r="1100" spans="1:29" x14ac:dyDescent="0.2">
      <c r="A1100" s="25">
        <v>95344.069089655197</v>
      </c>
      <c r="B1100" s="26">
        <v>30.860237419999997</v>
      </c>
      <c r="C1100" s="26">
        <v>11473.945999071058</v>
      </c>
      <c r="D1100" s="26">
        <f>C1100/Table1[[#This Row],[Std. Price ($)]]</f>
        <v>371.80355558881695</v>
      </c>
      <c r="E1100" s="22">
        <v>276</v>
      </c>
      <c r="F1100" s="22">
        <f t="shared" si="114"/>
        <v>607.20000000000005</v>
      </c>
      <c r="G1100" s="22">
        <f t="shared" si="115"/>
        <v>607.20000000000005</v>
      </c>
      <c r="H1100" s="22">
        <f t="shared" si="115"/>
        <v>607.20000000000005</v>
      </c>
      <c r="I1100" s="22">
        <f t="shared" si="115"/>
        <v>607.20000000000005</v>
      </c>
      <c r="J1100" s="22">
        <f t="shared" si="115"/>
        <v>607.20000000000005</v>
      </c>
      <c r="K1100" s="22">
        <f t="shared" si="115"/>
        <v>607.20000000000005</v>
      </c>
      <c r="L1100" s="22">
        <f t="shared" si="115"/>
        <v>607.20000000000005</v>
      </c>
      <c r="M1100" s="22">
        <f t="shared" si="115"/>
        <v>607.20000000000005</v>
      </c>
      <c r="N1100" s="22">
        <f t="shared" si="115"/>
        <v>607.20000000000005</v>
      </c>
      <c r="O1100" s="22">
        <f t="shared" si="115"/>
        <v>607.20000000000005</v>
      </c>
      <c r="P1100" s="22">
        <f t="shared" si="115"/>
        <v>607.20000000000005</v>
      </c>
      <c r="Q1100" s="22">
        <f t="shared" si="115"/>
        <v>607.20000000000005</v>
      </c>
      <c r="R1100" s="42">
        <f>SUM(Table1[[#This Row],[Oct]:[September]])</f>
        <v>7286.3999999999987</v>
      </c>
      <c r="S1100" s="38">
        <f t="shared" si="111"/>
        <v>6914.5964444111814</v>
      </c>
      <c r="T1100" s="37">
        <f>Table1[[#This Row],[Annual Demand]]/365</f>
        <v>19.962739726027394</v>
      </c>
      <c r="U1100" s="37">
        <f>Table1[[#This Row],[Daily Demand]]*Table1[[#This Row],[Lead Time (days)]]</f>
        <v>618.84493150684921</v>
      </c>
      <c r="V1100" s="37">
        <f>T1100*AB1100*SQRT(Table1[[#This Row],[Lead Time (days)]])</f>
        <v>122.26261391412912</v>
      </c>
      <c r="W1100" s="37">
        <f t="shared" si="112"/>
        <v>0.8</v>
      </c>
      <c r="X1100" s="37">
        <f>Table1[[#This Row],[Demand during Lead Time]]+NORMSINV(W1100)*V1100</f>
        <v>721.74374344910757</v>
      </c>
      <c r="Y1100" s="43">
        <f t="shared" si="113"/>
        <v>22273.183279239027</v>
      </c>
      <c r="Z1100" s="27">
        <v>1.2</v>
      </c>
      <c r="AA1100" s="22">
        <v>1</v>
      </c>
      <c r="AB1100" s="22">
        <v>1.1000000000000001</v>
      </c>
      <c r="AC1100" s="22">
        <v>31</v>
      </c>
    </row>
    <row r="1101" spans="1:29" x14ac:dyDescent="0.2">
      <c r="A1101" s="25">
        <v>91096.309585735726</v>
      </c>
      <c r="B1101" s="26">
        <v>84.366</v>
      </c>
      <c r="C1101" s="26">
        <v>15171.383979957334</v>
      </c>
      <c r="D1101" s="26">
        <f>C1101/Table1[[#This Row],[Std. Price ($)]]</f>
        <v>179.82817699022513</v>
      </c>
      <c r="E1101" s="22">
        <v>406</v>
      </c>
      <c r="F1101" s="22">
        <f t="shared" si="114"/>
        <v>324.8</v>
      </c>
      <c r="G1101" s="22">
        <f t="shared" si="115"/>
        <v>324.8</v>
      </c>
      <c r="H1101" s="22">
        <f t="shared" si="115"/>
        <v>324.8</v>
      </c>
      <c r="I1101" s="22">
        <f t="shared" si="115"/>
        <v>324.8</v>
      </c>
      <c r="J1101" s="22">
        <f t="shared" si="115"/>
        <v>324.8</v>
      </c>
      <c r="K1101" s="22">
        <f t="shared" si="115"/>
        <v>324.8</v>
      </c>
      <c r="L1101" s="22">
        <f t="shared" si="115"/>
        <v>324.8</v>
      </c>
      <c r="M1101" s="22">
        <f t="shared" si="115"/>
        <v>324.8</v>
      </c>
      <c r="N1101" s="22">
        <f t="shared" si="115"/>
        <v>324.8</v>
      </c>
      <c r="O1101" s="22">
        <f t="shared" si="115"/>
        <v>324.8</v>
      </c>
      <c r="P1101" s="22">
        <f t="shared" si="115"/>
        <v>324.8</v>
      </c>
      <c r="Q1101" s="22">
        <f t="shared" si="115"/>
        <v>324.8</v>
      </c>
      <c r="R1101" s="42">
        <f>SUM(Table1[[#This Row],[Oct]:[September]])</f>
        <v>3897.6000000000008</v>
      </c>
      <c r="S1101" s="38">
        <f t="shared" si="111"/>
        <v>3717.7718230097757</v>
      </c>
      <c r="T1101" s="37">
        <f>Table1[[#This Row],[Annual Demand]]/365</f>
        <v>10.678356164383564</v>
      </c>
      <c r="U1101" s="37">
        <f>Table1[[#This Row],[Daily Demand]]*Table1[[#This Row],[Lead Time (days)]]</f>
        <v>170.85369863013702</v>
      </c>
      <c r="V1101" s="37">
        <f>T1101*AB1101*SQRT(Table1[[#This Row],[Lead Time (days)]])</f>
        <v>30.326531506849321</v>
      </c>
      <c r="W1101" s="37">
        <f t="shared" si="112"/>
        <v>0.8</v>
      </c>
      <c r="X1101" s="37">
        <f>Table1[[#This Row],[Demand during Lead Time]]+NORMSINV(W1101)*V1101</f>
        <v>196.37715148691942</v>
      </c>
      <c r="Y1101" s="43">
        <f t="shared" si="113"/>
        <v>16567.554762345444</v>
      </c>
      <c r="Z1101" s="27">
        <v>-0.2</v>
      </c>
      <c r="AA1101" s="22">
        <v>1</v>
      </c>
      <c r="AB1101" s="22">
        <v>0.71</v>
      </c>
      <c r="AC1101" s="22">
        <v>16</v>
      </c>
    </row>
    <row r="1102" spans="1:29" x14ac:dyDescent="0.2">
      <c r="A1102" s="25">
        <v>44289.204695499051</v>
      </c>
      <c r="B1102" s="26">
        <v>12.369747649999999</v>
      </c>
      <c r="C1102" s="26">
        <v>521.10561874323582</v>
      </c>
      <c r="D1102" s="26">
        <f>C1102/Table1[[#This Row],[Std. Price ($)]]</f>
        <v>42.127425189893493</v>
      </c>
      <c r="E1102" s="22">
        <v>268</v>
      </c>
      <c r="F1102" s="22">
        <f t="shared" si="114"/>
        <v>321.60000000000002</v>
      </c>
      <c r="G1102" s="22">
        <f t="shared" si="115"/>
        <v>321.60000000000002</v>
      </c>
      <c r="H1102" s="22">
        <f t="shared" si="115"/>
        <v>321.60000000000002</v>
      </c>
      <c r="I1102" s="22">
        <f t="shared" si="115"/>
        <v>321.60000000000002</v>
      </c>
      <c r="J1102" s="22">
        <f t="shared" si="115"/>
        <v>321.60000000000002</v>
      </c>
      <c r="K1102" s="22">
        <f t="shared" si="115"/>
        <v>321.60000000000002</v>
      </c>
      <c r="L1102" s="22">
        <f t="shared" si="115"/>
        <v>321.60000000000002</v>
      </c>
      <c r="M1102" s="22">
        <f t="shared" si="115"/>
        <v>321.60000000000002</v>
      </c>
      <c r="N1102" s="22">
        <f t="shared" si="115"/>
        <v>321.60000000000002</v>
      </c>
      <c r="O1102" s="22">
        <f t="shared" si="115"/>
        <v>321.60000000000002</v>
      </c>
      <c r="P1102" s="22">
        <f t="shared" si="115"/>
        <v>321.60000000000002</v>
      </c>
      <c r="Q1102" s="22">
        <f t="shared" si="115"/>
        <v>321.60000000000002</v>
      </c>
      <c r="R1102" s="42">
        <f>SUM(Table1[[#This Row],[Oct]:[September]])</f>
        <v>3859.1999999999994</v>
      </c>
      <c r="S1102" s="38">
        <f t="shared" si="111"/>
        <v>3817.0725748101058</v>
      </c>
      <c r="T1102" s="37">
        <f>Table1[[#This Row],[Annual Demand]]/365</f>
        <v>10.573150684931505</v>
      </c>
      <c r="U1102" s="37">
        <f>Table1[[#This Row],[Daily Demand]]*Table1[[#This Row],[Lead Time (days)]]</f>
        <v>52.865753424657527</v>
      </c>
      <c r="V1102" s="37">
        <f>T1102*AB1102*SQRT(Table1[[#This Row],[Lead Time (days)]])</f>
        <v>16.07675289414161</v>
      </c>
      <c r="W1102" s="37">
        <f t="shared" si="112"/>
        <v>0.8</v>
      </c>
      <c r="X1102" s="37">
        <f>Table1[[#This Row],[Demand during Lead Time]]+NORMSINV(W1102)*V1102</f>
        <v>66.396290027271917</v>
      </c>
      <c r="Y1102" s="43">
        <f t="shared" si="113"/>
        <v>821.30535253356516</v>
      </c>
      <c r="Z1102" s="27">
        <v>0.2</v>
      </c>
      <c r="AA1102" s="22">
        <v>0.72</v>
      </c>
      <c r="AB1102" s="22">
        <v>0.68</v>
      </c>
      <c r="AC1102" s="22">
        <v>5</v>
      </c>
    </row>
    <row r="1103" spans="1:29" x14ac:dyDescent="0.2">
      <c r="A1103" s="25">
        <v>72882.492553599062</v>
      </c>
      <c r="B1103" s="26">
        <v>9.53203231</v>
      </c>
      <c r="C1103" s="26">
        <v>5293.4719789867449</v>
      </c>
      <c r="D1103" s="26">
        <f>C1103/Table1[[#This Row],[Std. Price ($)]]</f>
        <v>555.33508561793212</v>
      </c>
      <c r="E1103" s="22">
        <v>462</v>
      </c>
      <c r="F1103" s="22">
        <f t="shared" si="114"/>
        <v>554.4</v>
      </c>
      <c r="G1103" s="22">
        <f t="shared" si="115"/>
        <v>554.4</v>
      </c>
      <c r="H1103" s="22">
        <f t="shared" si="115"/>
        <v>554.4</v>
      </c>
      <c r="I1103" s="22">
        <f t="shared" si="115"/>
        <v>554.4</v>
      </c>
      <c r="J1103" s="22">
        <f t="shared" si="115"/>
        <v>554.4</v>
      </c>
      <c r="K1103" s="22">
        <f t="shared" si="115"/>
        <v>554.4</v>
      </c>
      <c r="L1103" s="22">
        <f t="shared" si="115"/>
        <v>554.4</v>
      </c>
      <c r="M1103" s="22">
        <f t="shared" si="115"/>
        <v>554.4</v>
      </c>
      <c r="N1103" s="22">
        <f t="shared" si="115"/>
        <v>554.4</v>
      </c>
      <c r="O1103" s="22">
        <f t="shared" si="115"/>
        <v>554.4</v>
      </c>
      <c r="P1103" s="22">
        <f t="shared" si="115"/>
        <v>554.4</v>
      </c>
      <c r="Q1103" s="22">
        <f t="shared" si="115"/>
        <v>554.4</v>
      </c>
      <c r="R1103" s="42">
        <f>SUM(Table1[[#This Row],[Oct]:[September]])</f>
        <v>6652.7999999999984</v>
      </c>
      <c r="S1103" s="38">
        <f t="shared" si="111"/>
        <v>6097.4649143820661</v>
      </c>
      <c r="T1103" s="37">
        <f>Table1[[#This Row],[Annual Demand]]/365</f>
        <v>18.226849315068488</v>
      </c>
      <c r="U1103" s="37">
        <f>Table1[[#This Row],[Daily Demand]]*Table1[[#This Row],[Lead Time (days)]]</f>
        <v>291.62958904109581</v>
      </c>
      <c r="V1103" s="37">
        <f>T1103*AB1103*SQRT(Table1[[#This Row],[Lead Time (days)]])</f>
        <v>134.87868493150683</v>
      </c>
      <c r="W1103" s="37">
        <f t="shared" si="112"/>
        <v>0.95</v>
      </c>
      <c r="X1103" s="37">
        <f>Table1[[#This Row],[Demand during Lead Time]]+NORMSINV(W1103)*V1103</f>
        <v>513.4852831491296</v>
      </c>
      <c r="Y1103" s="43">
        <f t="shared" si="113"/>
        <v>4894.5583096870023</v>
      </c>
      <c r="Z1103" s="27">
        <v>0.2</v>
      </c>
      <c r="AA1103" s="22">
        <v>0.97</v>
      </c>
      <c r="AB1103" s="22">
        <v>1.85</v>
      </c>
      <c r="AC1103" s="22">
        <v>16</v>
      </c>
    </row>
    <row r="1104" spans="1:29" x14ac:dyDescent="0.2">
      <c r="A1104" s="25">
        <v>15226.199147104491</v>
      </c>
      <c r="B1104" s="26">
        <v>11.116930609999999</v>
      </c>
      <c r="C1104" s="26">
        <v>1246.0730185101759</v>
      </c>
      <c r="D1104" s="26">
        <f>C1104/Table1[[#This Row],[Std. Price ($)]]</f>
        <v>112.08786509734057</v>
      </c>
      <c r="E1104" s="22">
        <v>82</v>
      </c>
      <c r="F1104" s="22">
        <f t="shared" si="114"/>
        <v>32.800000000000004</v>
      </c>
      <c r="G1104" s="22">
        <f t="shared" si="115"/>
        <v>32.800000000000004</v>
      </c>
      <c r="H1104" s="22">
        <f t="shared" si="115"/>
        <v>32.800000000000004</v>
      </c>
      <c r="I1104" s="22">
        <f t="shared" si="115"/>
        <v>32.800000000000004</v>
      </c>
      <c r="J1104" s="22">
        <f t="shared" si="115"/>
        <v>32.800000000000004</v>
      </c>
      <c r="K1104" s="22">
        <f t="shared" si="115"/>
        <v>32.800000000000004</v>
      </c>
      <c r="L1104" s="22">
        <f t="shared" si="115"/>
        <v>32.800000000000004</v>
      </c>
      <c r="M1104" s="22">
        <f t="shared" si="115"/>
        <v>32.800000000000004</v>
      </c>
      <c r="N1104" s="22">
        <f t="shared" si="115"/>
        <v>32.800000000000004</v>
      </c>
      <c r="O1104" s="22">
        <f t="shared" si="115"/>
        <v>32.800000000000004</v>
      </c>
      <c r="P1104" s="22">
        <f t="shared" si="115"/>
        <v>32.800000000000004</v>
      </c>
      <c r="Q1104" s="22">
        <f t="shared" si="115"/>
        <v>32.800000000000004</v>
      </c>
      <c r="R1104" s="42">
        <f>SUM(Table1[[#This Row],[Oct]:[September]])</f>
        <v>393.60000000000008</v>
      </c>
      <c r="S1104" s="38">
        <f t="shared" si="111"/>
        <v>281.51213490265951</v>
      </c>
      <c r="T1104" s="37">
        <f>Table1[[#This Row],[Annual Demand]]/365</f>
        <v>1.078356164383562</v>
      </c>
      <c r="U1104" s="37">
        <f>Table1[[#This Row],[Daily Demand]]*Table1[[#This Row],[Lead Time (days)]]</f>
        <v>37.742465753424668</v>
      </c>
      <c r="V1104" s="37">
        <f>T1104*AB1104*SQRT(Table1[[#This Row],[Lead Time (days)]])</f>
        <v>7.3365872685540028</v>
      </c>
      <c r="W1104" s="37">
        <f t="shared" si="112"/>
        <v>0.8</v>
      </c>
      <c r="X1104" s="37">
        <f>Table1[[#This Row],[Demand during Lead Time]]+NORMSINV(W1104)*V1104</f>
        <v>43.917093380600427</v>
      </c>
      <c r="Y1104" s="43">
        <f t="shared" si="113"/>
        <v>488.22327970502522</v>
      </c>
      <c r="Z1104" s="27">
        <v>-0.6</v>
      </c>
      <c r="AA1104" s="22">
        <v>0.95</v>
      </c>
      <c r="AB1104" s="22">
        <v>1.1499999999999999</v>
      </c>
      <c r="AC1104" s="22">
        <v>35</v>
      </c>
    </row>
    <row r="1105" spans="1:29" x14ac:dyDescent="0.2">
      <c r="A1105" s="25">
        <v>34316.69161725395</v>
      </c>
      <c r="B1105" s="26">
        <v>10.619951659999998</v>
      </c>
      <c r="C1105" s="26">
        <v>5188.7932893403031</v>
      </c>
      <c r="D1105" s="26">
        <f>C1105/Table1[[#This Row],[Std. Price ($)]]</f>
        <v>488.58916268742263</v>
      </c>
      <c r="E1105" s="22">
        <v>438</v>
      </c>
      <c r="F1105" s="22">
        <f t="shared" si="114"/>
        <v>525.6</v>
      </c>
      <c r="G1105" s="22">
        <f t="shared" si="115"/>
        <v>525.6</v>
      </c>
      <c r="H1105" s="22">
        <f t="shared" si="115"/>
        <v>525.6</v>
      </c>
      <c r="I1105" s="22">
        <f t="shared" si="115"/>
        <v>525.6</v>
      </c>
      <c r="J1105" s="22">
        <f t="shared" si="115"/>
        <v>525.6</v>
      </c>
      <c r="K1105" s="22">
        <f t="shared" si="115"/>
        <v>525.6</v>
      </c>
      <c r="L1105" s="22">
        <f t="shared" si="115"/>
        <v>525.6</v>
      </c>
      <c r="M1105" s="22">
        <f t="shared" si="115"/>
        <v>525.6</v>
      </c>
      <c r="N1105" s="22">
        <f t="shared" si="115"/>
        <v>525.6</v>
      </c>
      <c r="O1105" s="22">
        <f t="shared" si="115"/>
        <v>525.6</v>
      </c>
      <c r="P1105" s="22">
        <f t="shared" si="115"/>
        <v>525.6</v>
      </c>
      <c r="Q1105" s="22">
        <f t="shared" si="115"/>
        <v>525.6</v>
      </c>
      <c r="R1105" s="42">
        <f>SUM(Table1[[#This Row],[Oct]:[September]])</f>
        <v>6307.2000000000016</v>
      </c>
      <c r="S1105" s="38">
        <f t="shared" si="111"/>
        <v>5818.610837312579</v>
      </c>
      <c r="T1105" s="37">
        <f>Table1[[#This Row],[Annual Demand]]/365</f>
        <v>17.280000000000005</v>
      </c>
      <c r="U1105" s="37">
        <f>Table1[[#This Row],[Daily Demand]]*Table1[[#This Row],[Lead Time (days)]]</f>
        <v>535.68000000000018</v>
      </c>
      <c r="V1105" s="37">
        <f>T1105*AB1105*SQRT(Table1[[#This Row],[Lead Time (days)]])</f>
        <v>80.817213279350355</v>
      </c>
      <c r="W1105" s="37">
        <f t="shared" si="112"/>
        <v>0.8</v>
      </c>
      <c r="X1105" s="37">
        <f>Table1[[#This Row],[Demand during Lead Time]]+NORMSINV(W1105)*V1105</f>
        <v>603.69748273409232</v>
      </c>
      <c r="Y1105" s="43">
        <f t="shared" si="113"/>
        <v>6411.2380838997442</v>
      </c>
      <c r="Z1105" s="27">
        <v>0.2</v>
      </c>
      <c r="AA1105" s="22">
        <v>1</v>
      </c>
      <c r="AB1105" s="22">
        <v>0.84</v>
      </c>
      <c r="AC1105" s="22">
        <v>31</v>
      </c>
    </row>
    <row r="1106" spans="1:29" x14ac:dyDescent="0.2">
      <c r="A1106" s="25">
        <v>74311.183496270256</v>
      </c>
      <c r="B1106" s="26">
        <v>10.720706249999999</v>
      </c>
      <c r="C1106" s="26">
        <v>5183.4959998899476</v>
      </c>
      <c r="D1106" s="26">
        <f>C1106/Table1[[#This Row],[Std. Price ($)]]</f>
        <v>483.50322068473315</v>
      </c>
      <c r="E1106" s="22">
        <v>446</v>
      </c>
      <c r="F1106" s="22">
        <f t="shared" si="114"/>
        <v>356.8</v>
      </c>
      <c r="G1106" s="22">
        <f t="shared" si="115"/>
        <v>356.8</v>
      </c>
      <c r="H1106" s="22">
        <f t="shared" si="115"/>
        <v>356.8</v>
      </c>
      <c r="I1106" s="22">
        <f t="shared" si="115"/>
        <v>356.8</v>
      </c>
      <c r="J1106" s="22">
        <f t="shared" si="115"/>
        <v>356.8</v>
      </c>
      <c r="K1106" s="22">
        <f t="shared" si="115"/>
        <v>356.8</v>
      </c>
      <c r="L1106" s="22">
        <f t="shared" si="115"/>
        <v>356.8</v>
      </c>
      <c r="M1106" s="22">
        <f t="shared" si="115"/>
        <v>356.8</v>
      </c>
      <c r="N1106" s="22">
        <f t="shared" si="115"/>
        <v>356.8</v>
      </c>
      <c r="O1106" s="22">
        <f t="shared" si="115"/>
        <v>356.8</v>
      </c>
      <c r="P1106" s="22">
        <f t="shared" si="115"/>
        <v>356.8</v>
      </c>
      <c r="Q1106" s="22">
        <f t="shared" si="115"/>
        <v>356.8</v>
      </c>
      <c r="R1106" s="42">
        <f>SUM(Table1[[#This Row],[Oct]:[September]])</f>
        <v>4281.6000000000013</v>
      </c>
      <c r="S1106" s="38">
        <f t="shared" si="111"/>
        <v>3798.0967793152681</v>
      </c>
      <c r="T1106" s="37">
        <f>Table1[[#This Row],[Annual Demand]]/365</f>
        <v>11.730410958904113</v>
      </c>
      <c r="U1106" s="37">
        <f>Table1[[#This Row],[Daily Demand]]*Table1[[#This Row],[Lead Time (days)]]</f>
        <v>304.99068493150691</v>
      </c>
      <c r="V1106" s="37">
        <f>T1106*AB1106*SQRT(Table1[[#This Row],[Lead Time (days)]])</f>
        <v>59.215458438095574</v>
      </c>
      <c r="W1106" s="37">
        <f t="shared" si="112"/>
        <v>0.8</v>
      </c>
      <c r="X1106" s="37">
        <f>Table1[[#This Row],[Demand during Lead Time]]+NORMSINV(W1106)*V1106</f>
        <v>354.82767210876256</v>
      </c>
      <c r="Y1106" s="43">
        <f t="shared" si="113"/>
        <v>3804.0032420493612</v>
      </c>
      <c r="Z1106" s="27">
        <v>-0.2</v>
      </c>
      <c r="AA1106" s="22">
        <v>1</v>
      </c>
      <c r="AB1106" s="22">
        <v>0.99</v>
      </c>
      <c r="AC1106" s="22">
        <v>26</v>
      </c>
    </row>
    <row r="1107" spans="1:29" x14ac:dyDescent="0.2">
      <c r="A1107" s="25">
        <v>32871.991613295715</v>
      </c>
      <c r="B1107" s="26">
        <v>10.4942919</v>
      </c>
      <c r="C1107" s="26">
        <v>6061.5749431165432</v>
      </c>
      <c r="D1107" s="26">
        <f>C1107/Table1[[#This Row],[Std. Price ($)]]</f>
        <v>577.60685531498723</v>
      </c>
      <c r="E1107" s="22">
        <v>446</v>
      </c>
      <c r="F1107" s="22">
        <f t="shared" si="114"/>
        <v>356.8</v>
      </c>
      <c r="G1107" s="22">
        <f t="shared" si="115"/>
        <v>356.8</v>
      </c>
      <c r="H1107" s="22">
        <f t="shared" si="115"/>
        <v>356.8</v>
      </c>
      <c r="I1107" s="22">
        <f t="shared" si="115"/>
        <v>356.8</v>
      </c>
      <c r="J1107" s="22">
        <f t="shared" si="115"/>
        <v>356.8</v>
      </c>
      <c r="K1107" s="22">
        <f t="shared" si="115"/>
        <v>356.8</v>
      </c>
      <c r="L1107" s="22">
        <f t="shared" si="115"/>
        <v>356.8</v>
      </c>
      <c r="M1107" s="22">
        <f t="shared" si="115"/>
        <v>356.8</v>
      </c>
      <c r="N1107" s="22">
        <f t="shared" si="115"/>
        <v>356.8</v>
      </c>
      <c r="O1107" s="22">
        <f t="shared" si="115"/>
        <v>356.8</v>
      </c>
      <c r="P1107" s="22">
        <f t="shared" si="115"/>
        <v>356.8</v>
      </c>
      <c r="Q1107" s="22">
        <f t="shared" si="115"/>
        <v>356.8</v>
      </c>
      <c r="R1107" s="42">
        <f>SUM(Table1[[#This Row],[Oct]:[September]])</f>
        <v>4281.6000000000013</v>
      </c>
      <c r="S1107" s="38">
        <f t="shared" si="111"/>
        <v>3703.9931446850142</v>
      </c>
      <c r="T1107" s="37">
        <f>Table1[[#This Row],[Annual Demand]]/365</f>
        <v>11.730410958904113</v>
      </c>
      <c r="U1107" s="37">
        <f>Table1[[#This Row],[Daily Demand]]*Table1[[#This Row],[Lead Time (days)]]</f>
        <v>363.64273972602751</v>
      </c>
      <c r="V1107" s="37">
        <f>T1107*AB1107*SQRT(Table1[[#This Row],[Lead Time (days)]])</f>
        <v>64.659042457353692</v>
      </c>
      <c r="W1107" s="37">
        <f t="shared" si="112"/>
        <v>0.8</v>
      </c>
      <c r="X1107" s="37">
        <f>Table1[[#This Row],[Demand during Lead Time]]+NORMSINV(W1107)*V1107</f>
        <v>418.06116280062901</v>
      </c>
      <c r="Y1107" s="43">
        <f t="shared" si="113"/>
        <v>4387.2558744832222</v>
      </c>
      <c r="Z1107" s="27">
        <v>-0.2</v>
      </c>
      <c r="AA1107" s="22">
        <v>1</v>
      </c>
      <c r="AB1107" s="22">
        <v>0.99</v>
      </c>
      <c r="AC1107" s="22">
        <v>31</v>
      </c>
    </row>
    <row r="1108" spans="1:29" x14ac:dyDescent="0.2">
      <c r="A1108" s="25">
        <v>49341.738254227959</v>
      </c>
      <c r="B1108" s="26">
        <v>5.13959951</v>
      </c>
      <c r="C1108" s="26">
        <v>1254.7504983784986</v>
      </c>
      <c r="D1108" s="26">
        <f>C1108/Table1[[#This Row],[Std. Price ($)]]</f>
        <v>244.13390497394974</v>
      </c>
      <c r="E1108" s="22">
        <v>584</v>
      </c>
      <c r="F1108" s="22">
        <f t="shared" si="114"/>
        <v>350.4</v>
      </c>
      <c r="G1108" s="22">
        <f t="shared" si="115"/>
        <v>350.4</v>
      </c>
      <c r="H1108" s="22">
        <f t="shared" si="115"/>
        <v>350.4</v>
      </c>
      <c r="I1108" s="22">
        <f t="shared" si="115"/>
        <v>350.4</v>
      </c>
      <c r="J1108" s="22">
        <f t="shared" si="115"/>
        <v>350.4</v>
      </c>
      <c r="K1108" s="22">
        <f t="shared" si="115"/>
        <v>350.4</v>
      </c>
      <c r="L1108" s="22">
        <f t="shared" si="115"/>
        <v>350.4</v>
      </c>
      <c r="M1108" s="22">
        <f t="shared" si="115"/>
        <v>350.4</v>
      </c>
      <c r="N1108" s="22">
        <f t="shared" si="115"/>
        <v>350.4</v>
      </c>
      <c r="O1108" s="22">
        <f t="shared" si="115"/>
        <v>350.4</v>
      </c>
      <c r="P1108" s="22">
        <f t="shared" si="115"/>
        <v>350.4</v>
      </c>
      <c r="Q1108" s="22">
        <f t="shared" si="115"/>
        <v>350.4</v>
      </c>
      <c r="R1108" s="42">
        <f>SUM(Table1[[#This Row],[Oct]:[September]])</f>
        <v>4204.8</v>
      </c>
      <c r="S1108" s="38">
        <f t="shared" si="111"/>
        <v>3960.6660950260502</v>
      </c>
      <c r="T1108" s="37">
        <f>Table1[[#This Row],[Annual Demand]]/365</f>
        <v>11.520000000000001</v>
      </c>
      <c r="U1108" s="37">
        <f>Table1[[#This Row],[Daily Demand]]*Table1[[#This Row],[Lead Time (days)]]</f>
        <v>299.52000000000004</v>
      </c>
      <c r="V1108" s="37">
        <f>T1108*AB1108*SQRT(Table1[[#This Row],[Lead Time (days)]])</f>
        <v>14.685176199147222</v>
      </c>
      <c r="W1108" s="37">
        <f t="shared" si="112"/>
        <v>0.8</v>
      </c>
      <c r="X1108" s="37">
        <f>Table1[[#This Row],[Demand during Lead Time]]+NORMSINV(W1108)*V1108</f>
        <v>311.87935610796194</v>
      </c>
      <c r="Y1108" s="43">
        <f t="shared" si="113"/>
        <v>1602.9349858315968</v>
      </c>
      <c r="Z1108" s="27">
        <v>-0.4</v>
      </c>
      <c r="AA1108" s="22">
        <v>0.82</v>
      </c>
      <c r="AB1108" s="22">
        <v>0.25</v>
      </c>
      <c r="AC1108" s="22">
        <v>26</v>
      </c>
    </row>
    <row r="1109" spans="1:29" x14ac:dyDescent="0.2">
      <c r="A1109" s="25">
        <v>98708.200388743746</v>
      </c>
      <c r="B1109" s="26">
        <v>6.0021459699999991</v>
      </c>
      <c r="C1109" s="26">
        <v>514.84827766689205</v>
      </c>
      <c r="D1109" s="26">
        <f>C1109/Table1[[#This Row],[Std. Price ($)]]</f>
        <v>85.777367001771225</v>
      </c>
      <c r="E1109" s="22">
        <v>542</v>
      </c>
      <c r="F1109" s="22">
        <f t="shared" si="114"/>
        <v>813</v>
      </c>
      <c r="G1109" s="22">
        <f t="shared" si="115"/>
        <v>813</v>
      </c>
      <c r="H1109" s="22">
        <f t="shared" si="115"/>
        <v>813</v>
      </c>
      <c r="I1109" s="22">
        <f t="shared" si="115"/>
        <v>813</v>
      </c>
      <c r="J1109" s="22">
        <f t="shared" si="115"/>
        <v>813</v>
      </c>
      <c r="K1109" s="22">
        <f t="shared" si="115"/>
        <v>813</v>
      </c>
      <c r="L1109" s="22">
        <f t="shared" si="115"/>
        <v>813</v>
      </c>
      <c r="M1109" s="22">
        <f t="shared" si="115"/>
        <v>813</v>
      </c>
      <c r="N1109" s="22">
        <f t="shared" si="115"/>
        <v>813</v>
      </c>
      <c r="O1109" s="22">
        <f t="shared" si="115"/>
        <v>813</v>
      </c>
      <c r="P1109" s="22">
        <f t="shared" si="115"/>
        <v>813</v>
      </c>
      <c r="Q1109" s="22">
        <f t="shared" si="115"/>
        <v>813</v>
      </c>
      <c r="R1109" s="42">
        <f>SUM(Table1[[#This Row],[Oct]:[September]])</f>
        <v>9756</v>
      </c>
      <c r="S1109" s="38">
        <f t="shared" si="111"/>
        <v>9670.2226329982295</v>
      </c>
      <c r="T1109" s="37">
        <f>Table1[[#This Row],[Annual Demand]]/365</f>
        <v>26.728767123287671</v>
      </c>
      <c r="U1109" s="37">
        <f>Table1[[#This Row],[Daily Demand]]*Table1[[#This Row],[Lead Time (days)]]</f>
        <v>133.64383561643837</v>
      </c>
      <c r="V1109" s="37">
        <f>T1109*AB1109*SQRT(Table1[[#This Row],[Lead Time (days)]])</f>
        <v>38.848771157581275</v>
      </c>
      <c r="W1109" s="37">
        <f t="shared" si="112"/>
        <v>0.8</v>
      </c>
      <c r="X1109" s="37">
        <f>Table1[[#This Row],[Demand during Lead Time]]+NORMSINV(W1109)*V1109</f>
        <v>166.3397863208738</v>
      </c>
      <c r="Y1109" s="43">
        <f t="shared" si="113"/>
        <v>998.39567811649363</v>
      </c>
      <c r="Z1109" s="27">
        <v>0.5</v>
      </c>
      <c r="AA1109" s="22">
        <v>0.97</v>
      </c>
      <c r="AB1109" s="22">
        <v>0.65</v>
      </c>
      <c r="AC1109" s="22">
        <v>5</v>
      </c>
    </row>
    <row r="1110" spans="1:29" x14ac:dyDescent="0.2">
      <c r="A1110" s="25">
        <v>39272.037099568137</v>
      </c>
      <c r="B1110" s="26">
        <v>11.58506</v>
      </c>
      <c r="C1110" s="26">
        <v>1619.1204672150541</v>
      </c>
      <c r="D1110" s="26">
        <f>C1110/Table1[[#This Row],[Std. Price ($)]]</f>
        <v>139.75935102753496</v>
      </c>
      <c r="E1110" s="22">
        <v>414</v>
      </c>
      <c r="F1110" s="22">
        <f t="shared" si="114"/>
        <v>331.2</v>
      </c>
      <c r="G1110" s="22">
        <f t="shared" si="115"/>
        <v>331.2</v>
      </c>
      <c r="H1110" s="22">
        <f t="shared" si="115"/>
        <v>331.2</v>
      </c>
      <c r="I1110" s="22">
        <f t="shared" si="115"/>
        <v>331.2</v>
      </c>
      <c r="J1110" s="22">
        <f t="shared" si="115"/>
        <v>331.2</v>
      </c>
      <c r="K1110" s="22">
        <f t="shared" si="115"/>
        <v>331.2</v>
      </c>
      <c r="L1110" s="22">
        <f t="shared" si="115"/>
        <v>331.2</v>
      </c>
      <c r="M1110" s="22">
        <f t="shared" si="115"/>
        <v>331.2</v>
      </c>
      <c r="N1110" s="22">
        <f t="shared" si="115"/>
        <v>331.2</v>
      </c>
      <c r="O1110" s="22">
        <f t="shared" si="115"/>
        <v>331.2</v>
      </c>
      <c r="P1110" s="22">
        <f t="shared" si="115"/>
        <v>331.2</v>
      </c>
      <c r="Q1110" s="22">
        <f t="shared" si="115"/>
        <v>331.2</v>
      </c>
      <c r="R1110" s="42">
        <f>SUM(Table1[[#This Row],[Oct]:[September]])</f>
        <v>3974.3999999999992</v>
      </c>
      <c r="S1110" s="38">
        <f t="shared" si="111"/>
        <v>3834.6406489724641</v>
      </c>
      <c r="T1110" s="37">
        <f>Table1[[#This Row],[Annual Demand]]/365</f>
        <v>10.888767123287669</v>
      </c>
      <c r="U1110" s="37">
        <f>Table1[[#This Row],[Daily Demand]]*Table1[[#This Row],[Lead Time (days)]]</f>
        <v>174.22027397260271</v>
      </c>
      <c r="V1110" s="37">
        <f>T1110*AB1110*SQRT(Table1[[#This Row],[Lead Time (days)]])</f>
        <v>25.261939726027393</v>
      </c>
      <c r="W1110" s="37">
        <f t="shared" si="112"/>
        <v>0.8</v>
      </c>
      <c r="X1110" s="37">
        <f>Table1[[#This Row],[Demand during Lead Time]]+NORMSINV(W1110)*V1110</f>
        <v>195.4812588472665</v>
      </c>
      <c r="Y1110" s="43">
        <f t="shared" si="113"/>
        <v>2264.6621126211135</v>
      </c>
      <c r="Z1110" s="27">
        <v>-0.2</v>
      </c>
      <c r="AA1110" s="22">
        <v>0.95</v>
      </c>
      <c r="AB1110" s="22">
        <v>0.57999999999999996</v>
      </c>
      <c r="AC1110" s="22">
        <v>16</v>
      </c>
    </row>
    <row r="1111" spans="1:29" x14ac:dyDescent="0.2">
      <c r="A1111" s="25">
        <v>8303.9185268969359</v>
      </c>
      <c r="B1111" s="26">
        <v>9.0792040400000005</v>
      </c>
      <c r="C1111" s="26">
        <v>3079.7668323979351</v>
      </c>
      <c r="D1111" s="26">
        <f>C1111/Table1[[#This Row],[Std. Price ($)]]</f>
        <v>339.21110472123888</v>
      </c>
      <c r="E1111" s="22">
        <v>632</v>
      </c>
      <c r="F1111" s="22">
        <f t="shared" si="114"/>
        <v>379.2</v>
      </c>
      <c r="G1111" s="22">
        <f t="shared" si="115"/>
        <v>379.2</v>
      </c>
      <c r="H1111" s="22">
        <f t="shared" si="115"/>
        <v>379.2</v>
      </c>
      <c r="I1111" s="22">
        <f t="shared" si="115"/>
        <v>379.2</v>
      </c>
      <c r="J1111" s="22">
        <f t="shared" si="115"/>
        <v>379.2</v>
      </c>
      <c r="K1111" s="22">
        <f t="shared" si="115"/>
        <v>379.2</v>
      </c>
      <c r="L1111" s="22">
        <f t="shared" si="115"/>
        <v>379.2</v>
      </c>
      <c r="M1111" s="22">
        <f t="shared" si="115"/>
        <v>379.2</v>
      </c>
      <c r="N1111" s="22">
        <f t="shared" si="115"/>
        <v>379.2</v>
      </c>
      <c r="O1111" s="22">
        <f t="shared" si="115"/>
        <v>379.2</v>
      </c>
      <c r="P1111" s="22">
        <f t="shared" si="115"/>
        <v>379.2</v>
      </c>
      <c r="Q1111" s="22">
        <f t="shared" si="115"/>
        <v>379.2</v>
      </c>
      <c r="R1111" s="42">
        <f>SUM(Table1[[#This Row],[Oct]:[September]])</f>
        <v>4550.3999999999987</v>
      </c>
      <c r="S1111" s="38">
        <f t="shared" si="111"/>
        <v>4211.1888952787594</v>
      </c>
      <c r="T1111" s="37">
        <f>Table1[[#This Row],[Annual Demand]]/365</f>
        <v>12.46684931506849</v>
      </c>
      <c r="U1111" s="37">
        <f>Table1[[#This Row],[Daily Demand]]*Table1[[#This Row],[Lead Time (days)]]</f>
        <v>199.46958904109584</v>
      </c>
      <c r="V1111" s="37">
        <f>T1111*AB1111*SQRT(Table1[[#This Row],[Lead Time (days)]])</f>
        <v>37.400547945205474</v>
      </c>
      <c r="W1111" s="37">
        <f t="shared" si="112"/>
        <v>0.8</v>
      </c>
      <c r="X1111" s="37">
        <f>Table1[[#This Row],[Demand during Lead Time]]+NORMSINV(W1111)*V1111</f>
        <v>230.9466843390426</v>
      </c>
      <c r="Y1111" s="43">
        <f t="shared" si="113"/>
        <v>2096.8120694756403</v>
      </c>
      <c r="Z1111" s="27">
        <v>-0.4</v>
      </c>
      <c r="AA1111" s="22">
        <v>0.88</v>
      </c>
      <c r="AB1111" s="22">
        <v>0.75</v>
      </c>
      <c r="AC1111" s="22">
        <v>16</v>
      </c>
    </row>
    <row r="1112" spans="1:29" x14ac:dyDescent="0.2">
      <c r="A1112" s="25">
        <v>82028.9062190197</v>
      </c>
      <c r="B1112" s="26">
        <v>6.6674643299999996</v>
      </c>
      <c r="C1112" s="26">
        <v>961.45228176265891</v>
      </c>
      <c r="D1112" s="26">
        <f>C1112/Table1[[#This Row],[Std. Price ($)]]</f>
        <v>144.20058873605686</v>
      </c>
      <c r="E1112" s="22">
        <v>462</v>
      </c>
      <c r="F1112" s="22">
        <f t="shared" si="114"/>
        <v>554.4</v>
      </c>
      <c r="G1112" s="22">
        <f t="shared" si="115"/>
        <v>554.4</v>
      </c>
      <c r="H1112" s="22">
        <f t="shared" si="115"/>
        <v>554.4</v>
      </c>
      <c r="I1112" s="22">
        <f t="shared" si="115"/>
        <v>554.4</v>
      </c>
      <c r="J1112" s="22">
        <f t="shared" si="115"/>
        <v>554.4</v>
      </c>
      <c r="K1112" s="22">
        <f t="shared" si="115"/>
        <v>554.4</v>
      </c>
      <c r="L1112" s="22">
        <f t="shared" si="115"/>
        <v>554.4</v>
      </c>
      <c r="M1112" s="22">
        <f t="shared" si="115"/>
        <v>554.4</v>
      </c>
      <c r="N1112" s="22">
        <f t="shared" si="115"/>
        <v>554.4</v>
      </c>
      <c r="O1112" s="22">
        <f t="shared" si="115"/>
        <v>554.4</v>
      </c>
      <c r="P1112" s="22">
        <f t="shared" si="115"/>
        <v>554.4</v>
      </c>
      <c r="Q1112" s="22">
        <f t="shared" si="115"/>
        <v>554.4</v>
      </c>
      <c r="R1112" s="42">
        <f>SUM(Table1[[#This Row],[Oct]:[September]])</f>
        <v>6652.7999999999984</v>
      </c>
      <c r="S1112" s="38">
        <f t="shared" si="111"/>
        <v>6508.5994112639419</v>
      </c>
      <c r="T1112" s="37">
        <f>Table1[[#This Row],[Annual Demand]]/365</f>
        <v>18.226849315068488</v>
      </c>
      <c r="U1112" s="37">
        <f>Table1[[#This Row],[Daily Demand]]*Table1[[#This Row],[Lead Time (days)]]</f>
        <v>91.134246575342445</v>
      </c>
      <c r="V1112" s="37">
        <f>T1112*AB1112*SQRT(Table1[[#This Row],[Lead Time (days)]])</f>
        <v>49.722898382649113</v>
      </c>
      <c r="W1112" s="37">
        <f t="shared" si="112"/>
        <v>0.8</v>
      </c>
      <c r="X1112" s="37">
        <f>Table1[[#This Row],[Demand during Lead Time]]+NORMSINV(W1112)*V1112</f>
        <v>132.98209364896829</v>
      </c>
      <c r="Y1112" s="43">
        <f t="shared" si="113"/>
        <v>886.65336593321558</v>
      </c>
      <c r="Z1112" s="27">
        <v>0.2</v>
      </c>
      <c r="AA1112" s="22">
        <v>0.96</v>
      </c>
      <c r="AB1112" s="22">
        <v>1.22</v>
      </c>
      <c r="AC1112" s="22">
        <v>5</v>
      </c>
    </row>
    <row r="1113" spans="1:29" x14ac:dyDescent="0.2">
      <c r="A1113" s="25">
        <v>90981.630340109405</v>
      </c>
      <c r="B1113" s="26">
        <v>20.031549999999999</v>
      </c>
      <c r="C1113" s="26">
        <v>4015.4724522659999</v>
      </c>
      <c r="D1113" s="26">
        <f>C1113/Table1[[#This Row],[Std. Price ($)]]</f>
        <v>200.45740106312292</v>
      </c>
      <c r="E1113" s="22">
        <v>510</v>
      </c>
      <c r="F1113" s="22">
        <f t="shared" si="114"/>
        <v>765</v>
      </c>
      <c r="G1113" s="22">
        <f t="shared" si="115"/>
        <v>765</v>
      </c>
      <c r="H1113" s="22">
        <f t="shared" si="115"/>
        <v>765</v>
      </c>
      <c r="I1113" s="22">
        <f t="shared" si="115"/>
        <v>765</v>
      </c>
      <c r="J1113" s="22">
        <f t="shared" si="115"/>
        <v>765</v>
      </c>
      <c r="K1113" s="22">
        <f t="shared" si="115"/>
        <v>765</v>
      </c>
      <c r="L1113" s="22">
        <f t="shared" si="115"/>
        <v>765</v>
      </c>
      <c r="M1113" s="22">
        <f t="shared" si="115"/>
        <v>765</v>
      </c>
      <c r="N1113" s="22">
        <f t="shared" si="115"/>
        <v>765</v>
      </c>
      <c r="O1113" s="22">
        <f t="shared" si="115"/>
        <v>765</v>
      </c>
      <c r="P1113" s="22">
        <f t="shared" si="115"/>
        <v>765</v>
      </c>
      <c r="Q1113" s="22">
        <f t="shared" si="115"/>
        <v>765</v>
      </c>
      <c r="R1113" s="42">
        <f>SUM(Table1[[#This Row],[Oct]:[September]])</f>
        <v>9180</v>
      </c>
      <c r="S1113" s="38">
        <f t="shared" si="111"/>
        <v>8979.5425989368778</v>
      </c>
      <c r="T1113" s="37">
        <f>Table1[[#This Row],[Annual Demand]]/365</f>
        <v>25.150684931506849</v>
      </c>
      <c r="U1113" s="37">
        <f>Table1[[#This Row],[Daily Demand]]*Table1[[#This Row],[Lead Time (days)]]</f>
        <v>276.65753424657532</v>
      </c>
      <c r="V1113" s="37">
        <f>T1113*AB1113*SQRT(Table1[[#This Row],[Lead Time (days)]])</f>
        <v>73.40553892166318</v>
      </c>
      <c r="W1113" s="37">
        <f t="shared" si="112"/>
        <v>0.8</v>
      </c>
      <c r="X1113" s="37">
        <f>Table1[[#This Row],[Demand during Lead Time]]+NORMSINV(W1113)*V1113</f>
        <v>338.43719446491008</v>
      </c>
      <c r="Y1113" s="43">
        <f t="shared" si="113"/>
        <v>6779.4215827835696</v>
      </c>
      <c r="Z1113" s="27">
        <v>0.5</v>
      </c>
      <c r="AA1113" s="22">
        <v>1</v>
      </c>
      <c r="AB1113" s="22">
        <v>0.88</v>
      </c>
      <c r="AC1113" s="22">
        <v>11</v>
      </c>
    </row>
    <row r="1114" spans="1:29" x14ac:dyDescent="0.2">
      <c r="A1114" s="25">
        <v>36031.035935005792</v>
      </c>
      <c r="B1114" s="26">
        <v>40.370030559999996</v>
      </c>
      <c r="C1114" s="26">
        <v>19967.487957218</v>
      </c>
      <c r="D1114" s="26">
        <f>C1114/Table1[[#This Row],[Std. Price ($)]]</f>
        <v>494.61166316288273</v>
      </c>
      <c r="E1114" s="22">
        <v>510</v>
      </c>
      <c r="F1114" s="22">
        <f t="shared" si="114"/>
        <v>1122</v>
      </c>
      <c r="G1114" s="22">
        <f t="shared" si="115"/>
        <v>1122</v>
      </c>
      <c r="H1114" s="22">
        <f t="shared" si="115"/>
        <v>1122</v>
      </c>
      <c r="I1114" s="22">
        <f t="shared" si="115"/>
        <v>1122</v>
      </c>
      <c r="J1114" s="22">
        <f t="shared" si="115"/>
        <v>1122</v>
      </c>
      <c r="K1114" s="22">
        <f t="shared" si="115"/>
        <v>1122</v>
      </c>
      <c r="L1114" s="22">
        <f t="shared" si="115"/>
        <v>1122</v>
      </c>
      <c r="M1114" s="22">
        <f t="shared" si="115"/>
        <v>1122</v>
      </c>
      <c r="N1114" s="22">
        <f t="shared" si="115"/>
        <v>1122</v>
      </c>
      <c r="O1114" s="22">
        <f t="shared" si="115"/>
        <v>1122</v>
      </c>
      <c r="P1114" s="22">
        <f t="shared" si="115"/>
        <v>1122</v>
      </c>
      <c r="Q1114" s="22">
        <f t="shared" si="115"/>
        <v>1122</v>
      </c>
      <c r="R1114" s="42">
        <f>SUM(Table1[[#This Row],[Oct]:[September]])</f>
        <v>13464</v>
      </c>
      <c r="S1114" s="38">
        <f t="shared" si="111"/>
        <v>12969.388336837117</v>
      </c>
      <c r="T1114" s="37">
        <f>Table1[[#This Row],[Annual Demand]]/365</f>
        <v>36.887671232876713</v>
      </c>
      <c r="U1114" s="37">
        <f>Table1[[#This Row],[Daily Demand]]*Table1[[#This Row],[Lead Time (days)]]</f>
        <v>1401.7315068493151</v>
      </c>
      <c r="V1114" s="37">
        <f>T1114*AB1114*SQRT(Table1[[#This Row],[Lead Time (days)]])</f>
        <v>145.53016133431109</v>
      </c>
      <c r="W1114" s="37">
        <f t="shared" si="112"/>
        <v>0.8</v>
      </c>
      <c r="X1114" s="37">
        <f>Table1[[#This Row],[Demand during Lead Time]]+NORMSINV(W1114)*V1114</f>
        <v>1524.2127807535633</v>
      </c>
      <c r="Y1114" s="43">
        <f t="shared" si="113"/>
        <v>61532.516538963922</v>
      </c>
      <c r="Z1114" s="27">
        <v>1.2</v>
      </c>
      <c r="AA1114" s="22">
        <v>1</v>
      </c>
      <c r="AB1114" s="22">
        <v>0.64</v>
      </c>
      <c r="AC1114" s="22">
        <v>38</v>
      </c>
    </row>
    <row r="1115" spans="1:29" x14ac:dyDescent="0.2">
      <c r="A1115" s="25">
        <v>18962.5671040614</v>
      </c>
      <c r="B1115" s="26">
        <v>8.8714013799999982</v>
      </c>
      <c r="C1115" s="26">
        <v>1120.1161706247742</v>
      </c>
      <c r="D1115" s="26">
        <f>C1115/Table1[[#This Row],[Std. Price ($)]]</f>
        <v>126.2614690335175</v>
      </c>
      <c r="E1115" s="22">
        <v>672</v>
      </c>
      <c r="F1115" s="22">
        <f t="shared" si="114"/>
        <v>604.79999999999995</v>
      </c>
      <c r="G1115" s="22">
        <f t="shared" si="115"/>
        <v>604.79999999999995</v>
      </c>
      <c r="H1115" s="22">
        <f t="shared" si="115"/>
        <v>604.79999999999995</v>
      </c>
      <c r="I1115" s="22">
        <f t="shared" si="115"/>
        <v>604.79999999999995</v>
      </c>
      <c r="J1115" s="22">
        <f t="shared" si="115"/>
        <v>604.79999999999995</v>
      </c>
      <c r="K1115" s="22">
        <f t="shared" si="115"/>
        <v>604.79999999999995</v>
      </c>
      <c r="L1115" s="22">
        <f t="shared" si="115"/>
        <v>604.79999999999995</v>
      </c>
      <c r="M1115" s="22">
        <f t="shared" si="115"/>
        <v>604.79999999999995</v>
      </c>
      <c r="N1115" s="22">
        <f t="shared" si="115"/>
        <v>604.79999999999995</v>
      </c>
      <c r="O1115" s="22">
        <f t="shared" si="115"/>
        <v>604.79999999999995</v>
      </c>
      <c r="P1115" s="22">
        <f t="shared" si="115"/>
        <v>604.79999999999995</v>
      </c>
      <c r="Q1115" s="22">
        <f t="shared" si="115"/>
        <v>604.79999999999995</v>
      </c>
      <c r="R1115" s="42">
        <f>SUM(Table1[[#This Row],[Oct]:[September]])</f>
        <v>7257.6000000000013</v>
      </c>
      <c r="S1115" s="38">
        <f t="shared" si="111"/>
        <v>7131.3385309664836</v>
      </c>
      <c r="T1115" s="37">
        <f>Table1[[#This Row],[Annual Demand]]/365</f>
        <v>19.883835616438361</v>
      </c>
      <c r="U1115" s="37">
        <f>Table1[[#This Row],[Daily Demand]]*Table1[[#This Row],[Lead Time (days)]]</f>
        <v>99.419178082191806</v>
      </c>
      <c r="V1115" s="37">
        <f>T1115*AB1115*SQRT(Table1[[#This Row],[Lead Time (days)]])</f>
        <v>48.018536739130624</v>
      </c>
      <c r="W1115" s="37">
        <f t="shared" si="112"/>
        <v>0.8</v>
      </c>
      <c r="X1115" s="37">
        <f>Table1[[#This Row],[Demand during Lead Time]]+NORMSINV(W1115)*V1115</f>
        <v>139.83259820694525</v>
      </c>
      <c r="Y1115" s="43">
        <f t="shared" si="113"/>
        <v>1240.5111047020794</v>
      </c>
      <c r="Z1115" s="27">
        <v>-0.1</v>
      </c>
      <c r="AA1115" s="22">
        <v>1</v>
      </c>
      <c r="AB1115" s="22">
        <v>1.08</v>
      </c>
      <c r="AC1115" s="22">
        <v>5</v>
      </c>
    </row>
    <row r="1116" spans="1:29" x14ac:dyDescent="0.2">
      <c r="A1116" s="25">
        <v>46597.288225679877</v>
      </c>
      <c r="B1116" s="26">
        <v>5.5697861299999998</v>
      </c>
      <c r="C1116" s="26">
        <v>1259.8181766263665</v>
      </c>
      <c r="D1116" s="26">
        <f>C1116/Table1[[#This Row],[Std. Price ($)]]</f>
        <v>226.1878907415726</v>
      </c>
      <c r="E1116" s="22">
        <v>162</v>
      </c>
      <c r="F1116" s="22">
        <f t="shared" si="114"/>
        <v>356.4</v>
      </c>
      <c r="G1116" s="22">
        <f t="shared" si="115"/>
        <v>356.4</v>
      </c>
      <c r="H1116" s="22">
        <f t="shared" si="115"/>
        <v>356.4</v>
      </c>
      <c r="I1116" s="22">
        <f t="shared" si="115"/>
        <v>356.4</v>
      </c>
      <c r="J1116" s="22">
        <f t="shared" si="115"/>
        <v>356.4</v>
      </c>
      <c r="K1116" s="22">
        <f t="shared" si="115"/>
        <v>356.4</v>
      </c>
      <c r="L1116" s="22">
        <f t="shared" si="115"/>
        <v>356.4</v>
      </c>
      <c r="M1116" s="22">
        <f t="shared" si="115"/>
        <v>356.4</v>
      </c>
      <c r="N1116" s="22">
        <f t="shared" si="115"/>
        <v>356.4</v>
      </c>
      <c r="O1116" s="22">
        <f t="shared" si="115"/>
        <v>356.4</v>
      </c>
      <c r="P1116" s="22">
        <f t="shared" si="115"/>
        <v>356.4</v>
      </c>
      <c r="Q1116" s="22">
        <f t="shared" si="115"/>
        <v>356.4</v>
      </c>
      <c r="R1116" s="42">
        <f>SUM(Table1[[#This Row],[Oct]:[September]])</f>
        <v>4276.8</v>
      </c>
      <c r="S1116" s="38">
        <f t="shared" si="111"/>
        <v>4050.6121092584276</v>
      </c>
      <c r="T1116" s="37">
        <f>Table1[[#This Row],[Annual Demand]]/365</f>
        <v>11.717260273972602</v>
      </c>
      <c r="U1116" s="37">
        <f>Table1[[#This Row],[Daily Demand]]*Table1[[#This Row],[Lead Time (days)]]</f>
        <v>187.47616438356164</v>
      </c>
      <c r="V1116" s="37">
        <f>T1116*AB1116*SQRT(Table1[[#This Row],[Lead Time (days)]])</f>
        <v>80.614750684931508</v>
      </c>
      <c r="W1116" s="37">
        <f t="shared" si="112"/>
        <v>0.95</v>
      </c>
      <c r="X1116" s="37">
        <f>Table1[[#This Row],[Demand during Lead Time]]+NORMSINV(W1116)*V1116</f>
        <v>320.07562943345988</v>
      </c>
      <c r="Y1116" s="43">
        <f t="shared" si="113"/>
        <v>1782.7528013695046</v>
      </c>
      <c r="Z1116" s="27">
        <v>1.2</v>
      </c>
      <c r="AA1116" s="22">
        <v>0.75</v>
      </c>
      <c r="AB1116" s="22">
        <v>1.72</v>
      </c>
      <c r="AC1116" s="22">
        <v>16</v>
      </c>
    </row>
    <row r="1117" spans="1:29" x14ac:dyDescent="0.2">
      <c r="A1117" s="25">
        <v>1258.7814294532373</v>
      </c>
      <c r="B1117" s="26">
        <v>6.3961975400000002</v>
      </c>
      <c r="C1117" s="26">
        <v>1391.7578730489035</v>
      </c>
      <c r="D1117" s="26">
        <f>C1117/Table1[[#This Row],[Std. Price ($)]]</f>
        <v>217.5914462217975</v>
      </c>
      <c r="E1117" s="22">
        <v>398</v>
      </c>
      <c r="F1117" s="22">
        <f t="shared" si="114"/>
        <v>716.40000000000009</v>
      </c>
      <c r="G1117" s="22">
        <f t="shared" si="115"/>
        <v>716.40000000000009</v>
      </c>
      <c r="H1117" s="22">
        <f t="shared" si="115"/>
        <v>716.40000000000009</v>
      </c>
      <c r="I1117" s="22">
        <f t="shared" si="115"/>
        <v>716.40000000000009</v>
      </c>
      <c r="J1117" s="22">
        <f t="shared" si="115"/>
        <v>716.40000000000009</v>
      </c>
      <c r="K1117" s="22">
        <f t="shared" si="115"/>
        <v>716.40000000000009</v>
      </c>
      <c r="L1117" s="22">
        <f t="shared" si="115"/>
        <v>716.40000000000009</v>
      </c>
      <c r="M1117" s="22">
        <f t="shared" si="115"/>
        <v>716.40000000000009</v>
      </c>
      <c r="N1117" s="22">
        <f t="shared" ref="G1117:Q1140" si="116">$E1117+$Z1117*$E1117</f>
        <v>716.40000000000009</v>
      </c>
      <c r="O1117" s="22">
        <f t="shared" si="116"/>
        <v>716.40000000000009</v>
      </c>
      <c r="P1117" s="22">
        <f t="shared" si="116"/>
        <v>716.40000000000009</v>
      </c>
      <c r="Q1117" s="22">
        <f t="shared" si="116"/>
        <v>716.40000000000009</v>
      </c>
      <c r="R1117" s="42">
        <f>SUM(Table1[[#This Row],[Oct]:[September]])</f>
        <v>8596.7999999999993</v>
      </c>
      <c r="S1117" s="38">
        <f t="shared" si="111"/>
        <v>8379.2085537782023</v>
      </c>
      <c r="T1117" s="37">
        <f>Table1[[#This Row],[Annual Demand]]/365</f>
        <v>23.552876712328764</v>
      </c>
      <c r="U1117" s="37">
        <f>Table1[[#This Row],[Daily Demand]]*Table1[[#This Row],[Lead Time (days)]]</f>
        <v>376.84602739726023</v>
      </c>
      <c r="V1117" s="37">
        <f>T1117*AB1117*SQRT(Table1[[#This Row],[Lead Time (days)]])</f>
        <v>55.584789041095881</v>
      </c>
      <c r="W1117" s="37">
        <f t="shared" si="112"/>
        <v>0.8</v>
      </c>
      <c r="X1117" s="37">
        <f>Table1[[#This Row],[Demand during Lead Time]]+NORMSINV(W1117)*V1117</f>
        <v>423.62736611791757</v>
      </c>
      <c r="Y1117" s="43">
        <f t="shared" si="113"/>
        <v>2709.604317040104</v>
      </c>
      <c r="Z1117" s="27">
        <v>0.8</v>
      </c>
      <c r="AA1117" s="22">
        <v>1</v>
      </c>
      <c r="AB1117" s="22">
        <v>0.59</v>
      </c>
      <c r="AC1117" s="22">
        <v>16</v>
      </c>
    </row>
    <row r="1118" spans="1:29" x14ac:dyDescent="0.2">
      <c r="A1118" s="25">
        <v>79318.690453231684</v>
      </c>
      <c r="B1118" s="26">
        <v>12.588621949999999</v>
      </c>
      <c r="C1118" s="26">
        <v>12940.098379033425</v>
      </c>
      <c r="D1118" s="26">
        <f>C1118/Table1[[#This Row],[Std. Price ($)]]</f>
        <v>1027.9201671501007</v>
      </c>
      <c r="E1118" s="22">
        <v>364</v>
      </c>
      <c r="F1118" s="22">
        <f t="shared" si="114"/>
        <v>291.2</v>
      </c>
      <c r="G1118" s="22">
        <f t="shared" si="116"/>
        <v>291.2</v>
      </c>
      <c r="H1118" s="22">
        <f t="shared" si="116"/>
        <v>291.2</v>
      </c>
      <c r="I1118" s="22">
        <f t="shared" si="116"/>
        <v>291.2</v>
      </c>
      <c r="J1118" s="22">
        <f t="shared" si="116"/>
        <v>291.2</v>
      </c>
      <c r="K1118" s="22">
        <f t="shared" si="116"/>
        <v>291.2</v>
      </c>
      <c r="L1118" s="22">
        <f t="shared" si="116"/>
        <v>291.2</v>
      </c>
      <c r="M1118" s="22">
        <f t="shared" si="116"/>
        <v>291.2</v>
      </c>
      <c r="N1118" s="22">
        <f t="shared" si="116"/>
        <v>291.2</v>
      </c>
      <c r="O1118" s="22">
        <f t="shared" si="116"/>
        <v>291.2</v>
      </c>
      <c r="P1118" s="22">
        <f t="shared" si="116"/>
        <v>291.2</v>
      </c>
      <c r="Q1118" s="22">
        <f t="shared" si="116"/>
        <v>291.2</v>
      </c>
      <c r="R1118" s="42">
        <f>SUM(Table1[[#This Row],[Oct]:[September]])</f>
        <v>3494.3999999999992</v>
      </c>
      <c r="S1118" s="38">
        <f t="shared" si="111"/>
        <v>2466.4798328498982</v>
      </c>
      <c r="T1118" s="37">
        <f>Table1[[#This Row],[Annual Demand]]/365</f>
        <v>9.5736986301369846</v>
      </c>
      <c r="U1118" s="37">
        <f>Table1[[#This Row],[Daily Demand]]*Table1[[#This Row],[Lead Time (days)]]</f>
        <v>689.30630136986292</v>
      </c>
      <c r="V1118" s="37">
        <f>T1118*AB1118*SQRT(Table1[[#This Row],[Lead Time (days)]])</f>
        <v>76.361395068742183</v>
      </c>
      <c r="W1118" s="37">
        <f t="shared" si="112"/>
        <v>0.8</v>
      </c>
      <c r="X1118" s="37">
        <f>Table1[[#This Row],[Demand during Lead Time]]+NORMSINV(W1118)*V1118</f>
        <v>753.57367288496641</v>
      </c>
      <c r="Y1118" s="43">
        <f t="shared" si="113"/>
        <v>9486.4540794218065</v>
      </c>
      <c r="Z1118" s="27">
        <v>-0.2</v>
      </c>
      <c r="AA1118" s="22">
        <v>1</v>
      </c>
      <c r="AB1118" s="22">
        <v>0.94</v>
      </c>
      <c r="AC1118" s="22">
        <v>72</v>
      </c>
    </row>
    <row r="1119" spans="1:29" x14ac:dyDescent="0.2">
      <c r="A1119" s="25">
        <v>766.38962509556484</v>
      </c>
      <c r="B1119" s="26">
        <v>11.217839999999999</v>
      </c>
      <c r="C1119" s="26">
        <v>4825.2069609638402</v>
      </c>
      <c r="D1119" s="26">
        <f>C1119/Table1[[#This Row],[Std. Price ($)]]</f>
        <v>430.13690344699518</v>
      </c>
      <c r="E1119" s="22">
        <v>608</v>
      </c>
      <c r="F1119" s="22">
        <f t="shared" si="114"/>
        <v>851.2</v>
      </c>
      <c r="G1119" s="22">
        <f t="shared" si="116"/>
        <v>851.2</v>
      </c>
      <c r="H1119" s="22">
        <f t="shared" si="116"/>
        <v>851.2</v>
      </c>
      <c r="I1119" s="22">
        <f t="shared" si="116"/>
        <v>851.2</v>
      </c>
      <c r="J1119" s="22">
        <f t="shared" si="116"/>
        <v>851.2</v>
      </c>
      <c r="K1119" s="22">
        <f t="shared" si="116"/>
        <v>851.2</v>
      </c>
      <c r="L1119" s="22">
        <f t="shared" si="116"/>
        <v>851.2</v>
      </c>
      <c r="M1119" s="22">
        <f t="shared" si="116"/>
        <v>851.2</v>
      </c>
      <c r="N1119" s="22">
        <f t="shared" si="116"/>
        <v>851.2</v>
      </c>
      <c r="O1119" s="22">
        <f t="shared" si="116"/>
        <v>851.2</v>
      </c>
      <c r="P1119" s="22">
        <f t="shared" si="116"/>
        <v>851.2</v>
      </c>
      <c r="Q1119" s="22">
        <f t="shared" si="116"/>
        <v>851.2</v>
      </c>
      <c r="R1119" s="42">
        <f>SUM(Table1[[#This Row],[Oct]:[September]])</f>
        <v>10214.400000000001</v>
      </c>
      <c r="S1119" s="38">
        <f t="shared" si="111"/>
        <v>9784.2630965530061</v>
      </c>
      <c r="T1119" s="37">
        <f>Table1[[#This Row],[Annual Demand]]/365</f>
        <v>27.98465753424658</v>
      </c>
      <c r="U1119" s="37">
        <f>Table1[[#This Row],[Daily Demand]]*Table1[[#This Row],[Lead Time (days)]]</f>
        <v>755.5857534246577</v>
      </c>
      <c r="V1119" s="37">
        <f>T1119*AB1119*SQRT(Table1[[#This Row],[Lead Time (days)]])</f>
        <v>85.793402166662545</v>
      </c>
      <c r="W1119" s="37">
        <f t="shared" si="112"/>
        <v>0.8</v>
      </c>
      <c r="X1119" s="37">
        <f>Table1[[#This Row],[Demand during Lead Time]]+NORMSINV(W1119)*V1119</f>
        <v>827.79130238858136</v>
      </c>
      <c r="Y1119" s="43">
        <f t="shared" si="113"/>
        <v>9286.0303835867235</v>
      </c>
      <c r="Z1119" s="27">
        <v>0.4</v>
      </c>
      <c r="AA1119" s="22">
        <v>1</v>
      </c>
      <c r="AB1119" s="22">
        <v>0.59</v>
      </c>
      <c r="AC1119" s="22">
        <v>27</v>
      </c>
    </row>
    <row r="1120" spans="1:29" x14ac:dyDescent="0.2">
      <c r="A1120" s="25">
        <v>43809.864572447921</v>
      </c>
      <c r="B1120" s="26">
        <v>8.9093935999999996</v>
      </c>
      <c r="C1120" s="26">
        <v>3673.2441042790833</v>
      </c>
      <c r="D1120" s="26">
        <f>C1120/Table1[[#This Row],[Std. Price ($)]]</f>
        <v>412.28890193818393</v>
      </c>
      <c r="E1120" s="22">
        <v>308</v>
      </c>
      <c r="F1120" s="22">
        <f t="shared" si="114"/>
        <v>554.4</v>
      </c>
      <c r="G1120" s="22">
        <f t="shared" si="116"/>
        <v>554.4</v>
      </c>
      <c r="H1120" s="22">
        <f t="shared" si="116"/>
        <v>554.4</v>
      </c>
      <c r="I1120" s="22">
        <f t="shared" si="116"/>
        <v>554.4</v>
      </c>
      <c r="J1120" s="22">
        <f t="shared" si="116"/>
        <v>554.4</v>
      </c>
      <c r="K1120" s="22">
        <f t="shared" si="116"/>
        <v>554.4</v>
      </c>
      <c r="L1120" s="22">
        <f t="shared" si="116"/>
        <v>554.4</v>
      </c>
      <c r="M1120" s="22">
        <f t="shared" si="116"/>
        <v>554.4</v>
      </c>
      <c r="N1120" s="22">
        <f t="shared" si="116"/>
        <v>554.4</v>
      </c>
      <c r="O1120" s="22">
        <f t="shared" si="116"/>
        <v>554.4</v>
      </c>
      <c r="P1120" s="22">
        <f t="shared" si="116"/>
        <v>554.4</v>
      </c>
      <c r="Q1120" s="22">
        <f t="shared" si="116"/>
        <v>554.4</v>
      </c>
      <c r="R1120" s="42">
        <f>SUM(Table1[[#This Row],[Oct]:[September]])</f>
        <v>6652.7999999999984</v>
      </c>
      <c r="S1120" s="38">
        <f t="shared" si="111"/>
        <v>6240.5110980618147</v>
      </c>
      <c r="T1120" s="37">
        <f>Table1[[#This Row],[Annual Demand]]/365</f>
        <v>18.226849315068488</v>
      </c>
      <c r="U1120" s="37">
        <f>Table1[[#This Row],[Daily Demand]]*Table1[[#This Row],[Lead Time (days)]]</f>
        <v>637.93972602739711</v>
      </c>
      <c r="V1120" s="37">
        <f>T1120*AB1120*SQRT(Table1[[#This Row],[Lead Time (days)]])</f>
        <v>94.891715373382183</v>
      </c>
      <c r="W1120" s="37">
        <f t="shared" si="112"/>
        <v>0.8</v>
      </c>
      <c r="X1120" s="37">
        <f>Table1[[#This Row],[Demand during Lead Time]]+NORMSINV(W1120)*V1120</f>
        <v>717.80260857579299</v>
      </c>
      <c r="Y1120" s="43">
        <f t="shared" si="113"/>
        <v>6395.1859669084752</v>
      </c>
      <c r="Z1120" s="27">
        <v>0.8</v>
      </c>
      <c r="AA1120" s="22">
        <v>1</v>
      </c>
      <c r="AB1120" s="22">
        <v>0.88</v>
      </c>
      <c r="AC1120" s="22">
        <v>35</v>
      </c>
    </row>
    <row r="1121" spans="1:29" x14ac:dyDescent="0.2">
      <c r="A1121" s="25">
        <v>52376.607295768743</v>
      </c>
      <c r="B1121" s="26">
        <v>45.822090000000003</v>
      </c>
      <c r="C1121" s="26">
        <v>29380.11542355</v>
      </c>
      <c r="D1121" s="26">
        <f>C1121/Table1[[#This Row],[Std. Price ($)]]</f>
        <v>641.17798693926875</v>
      </c>
      <c r="E1121" s="22">
        <v>656</v>
      </c>
      <c r="F1121" s="22">
        <f t="shared" si="114"/>
        <v>1443.1999999999998</v>
      </c>
      <c r="G1121" s="22">
        <f t="shared" si="116"/>
        <v>1443.1999999999998</v>
      </c>
      <c r="H1121" s="22">
        <f t="shared" si="116"/>
        <v>1443.1999999999998</v>
      </c>
      <c r="I1121" s="22">
        <f t="shared" si="116"/>
        <v>1443.1999999999998</v>
      </c>
      <c r="J1121" s="22">
        <f t="shared" si="116"/>
        <v>1443.1999999999998</v>
      </c>
      <c r="K1121" s="22">
        <f t="shared" si="116"/>
        <v>1443.1999999999998</v>
      </c>
      <c r="L1121" s="22">
        <f t="shared" si="116"/>
        <v>1443.1999999999998</v>
      </c>
      <c r="M1121" s="22">
        <f t="shared" si="116"/>
        <v>1443.1999999999998</v>
      </c>
      <c r="N1121" s="22">
        <f t="shared" si="116"/>
        <v>1443.1999999999998</v>
      </c>
      <c r="O1121" s="22">
        <f t="shared" si="116"/>
        <v>1443.1999999999998</v>
      </c>
      <c r="P1121" s="22">
        <f t="shared" si="116"/>
        <v>1443.1999999999998</v>
      </c>
      <c r="Q1121" s="22">
        <f t="shared" si="116"/>
        <v>1443.1999999999998</v>
      </c>
      <c r="R1121" s="42">
        <f>SUM(Table1[[#This Row],[Oct]:[September]])</f>
        <v>17318.400000000001</v>
      </c>
      <c r="S1121" s="38">
        <f t="shared" si="111"/>
        <v>16677.222013060731</v>
      </c>
      <c r="T1121" s="37">
        <f>Table1[[#This Row],[Annual Demand]]/365</f>
        <v>47.447671232876715</v>
      </c>
      <c r="U1121" s="37">
        <f>Table1[[#This Row],[Daily Demand]]*Table1[[#This Row],[Lead Time (days)]]</f>
        <v>1281.0871232876714</v>
      </c>
      <c r="V1121" s="37">
        <f>T1121*AB1121*SQRT(Table1[[#This Row],[Lead Time (days)]])</f>
        <v>219.42534532736511</v>
      </c>
      <c r="W1121" s="37">
        <f t="shared" si="112"/>
        <v>0.8</v>
      </c>
      <c r="X1121" s="37">
        <f>Table1[[#This Row],[Demand during Lead Time]]+NORMSINV(W1121)*V1121</f>
        <v>1465.7601530992513</v>
      </c>
      <c r="Y1121" s="43">
        <f t="shared" si="113"/>
        <v>67164.193653727678</v>
      </c>
      <c r="Z1121" s="27">
        <v>1.2</v>
      </c>
      <c r="AA1121" s="22">
        <v>0.76</v>
      </c>
      <c r="AB1121" s="22">
        <v>0.89</v>
      </c>
      <c r="AC1121" s="22">
        <v>27</v>
      </c>
    </row>
    <row r="1122" spans="1:29" x14ac:dyDescent="0.2">
      <c r="A1122" s="25">
        <v>4472.4524558869107</v>
      </c>
      <c r="B1122" s="26">
        <v>190.01529031999999</v>
      </c>
      <c r="C1122" s="26">
        <v>17811.234733503974</v>
      </c>
      <c r="D1122" s="26">
        <f>C1122/Table1[[#This Row],[Std. Price ($)]]</f>
        <v>93.73579727983217</v>
      </c>
      <c r="E1122" s="22">
        <v>74</v>
      </c>
      <c r="F1122" s="22">
        <f t="shared" si="114"/>
        <v>103.6</v>
      </c>
      <c r="G1122" s="22">
        <f t="shared" si="116"/>
        <v>103.6</v>
      </c>
      <c r="H1122" s="22">
        <f t="shared" si="116"/>
        <v>103.6</v>
      </c>
      <c r="I1122" s="22">
        <f t="shared" si="116"/>
        <v>103.6</v>
      </c>
      <c r="J1122" s="22">
        <f t="shared" si="116"/>
        <v>103.6</v>
      </c>
      <c r="K1122" s="22">
        <f t="shared" si="116"/>
        <v>103.6</v>
      </c>
      <c r="L1122" s="22">
        <f t="shared" si="116"/>
        <v>103.6</v>
      </c>
      <c r="M1122" s="22">
        <f t="shared" si="116"/>
        <v>103.6</v>
      </c>
      <c r="N1122" s="22">
        <f t="shared" si="116"/>
        <v>103.6</v>
      </c>
      <c r="O1122" s="22">
        <f t="shared" si="116"/>
        <v>103.6</v>
      </c>
      <c r="P1122" s="22">
        <f t="shared" si="116"/>
        <v>103.6</v>
      </c>
      <c r="Q1122" s="22">
        <f t="shared" si="116"/>
        <v>103.6</v>
      </c>
      <c r="R1122" s="42">
        <f>SUM(Table1[[#This Row],[Oct]:[September]])</f>
        <v>1243.1999999999998</v>
      </c>
      <c r="S1122" s="38">
        <f t="shared" si="111"/>
        <v>1149.4642027201676</v>
      </c>
      <c r="T1122" s="37">
        <f>Table1[[#This Row],[Annual Demand]]/365</f>
        <v>3.4060273972602735</v>
      </c>
      <c r="U1122" s="37">
        <f>Table1[[#This Row],[Daily Demand]]*Table1[[#This Row],[Lead Time (days)]]</f>
        <v>98.774794520547928</v>
      </c>
      <c r="V1122" s="37">
        <f>T1122*AB1122*SQRT(Table1[[#This Row],[Lead Time (days)]])</f>
        <v>20.726481325204009</v>
      </c>
      <c r="W1122" s="37">
        <f t="shared" si="112"/>
        <v>0.8</v>
      </c>
      <c r="X1122" s="37">
        <f>Table1[[#This Row],[Demand during Lead Time]]+NORMSINV(W1122)*V1122</f>
        <v>116.21864130109211</v>
      </c>
      <c r="Y1122" s="43">
        <f t="shared" si="113"/>
        <v>22083.318867422957</v>
      </c>
      <c r="Z1122" s="27">
        <v>0.4</v>
      </c>
      <c r="AA1122" s="22">
        <v>0.9</v>
      </c>
      <c r="AB1122" s="22">
        <v>1.1299999999999999</v>
      </c>
      <c r="AC1122" s="22">
        <v>29</v>
      </c>
    </row>
    <row r="1123" spans="1:29" x14ac:dyDescent="0.2">
      <c r="A1123" s="25">
        <v>8380.8156035120483</v>
      </c>
      <c r="B1123" s="26">
        <v>11.241458609999999</v>
      </c>
      <c r="C1123" s="26">
        <v>9495.4743995058743</v>
      </c>
      <c r="D1123" s="26">
        <f>C1123/Table1[[#This Row],[Std. Price ($)]]</f>
        <v>844.68348182673026</v>
      </c>
      <c r="E1123" s="22">
        <v>316</v>
      </c>
      <c r="F1123" s="22">
        <f t="shared" si="114"/>
        <v>442.4</v>
      </c>
      <c r="G1123" s="22">
        <f t="shared" si="116"/>
        <v>442.4</v>
      </c>
      <c r="H1123" s="22">
        <f t="shared" si="116"/>
        <v>442.4</v>
      </c>
      <c r="I1123" s="22">
        <f t="shared" si="116"/>
        <v>442.4</v>
      </c>
      <c r="J1123" s="22">
        <f t="shared" si="116"/>
        <v>442.4</v>
      </c>
      <c r="K1123" s="22">
        <f t="shared" si="116"/>
        <v>442.4</v>
      </c>
      <c r="L1123" s="22">
        <f t="shared" si="116"/>
        <v>442.4</v>
      </c>
      <c r="M1123" s="22">
        <f t="shared" si="116"/>
        <v>442.4</v>
      </c>
      <c r="N1123" s="22">
        <f t="shared" si="116"/>
        <v>442.4</v>
      </c>
      <c r="O1123" s="22">
        <f t="shared" si="116"/>
        <v>442.4</v>
      </c>
      <c r="P1123" s="22">
        <f t="shared" si="116"/>
        <v>442.4</v>
      </c>
      <c r="Q1123" s="22">
        <f t="shared" si="116"/>
        <v>442.4</v>
      </c>
      <c r="R1123" s="42">
        <f>SUM(Table1[[#This Row],[Oct]:[September]])</f>
        <v>5308.7999999999993</v>
      </c>
      <c r="S1123" s="38">
        <f t="shared" si="111"/>
        <v>4464.1165181732686</v>
      </c>
      <c r="T1123" s="37">
        <f>Table1[[#This Row],[Annual Demand]]/365</f>
        <v>14.544657534246573</v>
      </c>
      <c r="U1123" s="37">
        <f>Table1[[#This Row],[Daily Demand]]*Table1[[#This Row],[Lead Time (days)]]</f>
        <v>741.77753424657521</v>
      </c>
      <c r="V1123" s="37">
        <f>T1123*AB1123*SQRT(Table1[[#This Row],[Lead Time (days)]])</f>
        <v>130.87573480609544</v>
      </c>
      <c r="W1123" s="37">
        <f t="shared" si="112"/>
        <v>0.8</v>
      </c>
      <c r="X1123" s="37">
        <f>Table1[[#This Row],[Demand during Lead Time]]+NORMSINV(W1123)*V1123</f>
        <v>851.92533161884285</v>
      </c>
      <c r="Y1123" s="43">
        <f t="shared" si="113"/>
        <v>9576.8833542037446</v>
      </c>
      <c r="Z1123" s="27">
        <v>0.4</v>
      </c>
      <c r="AA1123" s="22">
        <v>0.81</v>
      </c>
      <c r="AB1123" s="22">
        <v>1.26</v>
      </c>
      <c r="AC1123" s="22">
        <v>51</v>
      </c>
    </row>
    <row r="1124" spans="1:29" x14ac:dyDescent="0.2">
      <c r="A1124" s="25">
        <v>32887.306841675534</v>
      </c>
      <c r="B1124" s="26">
        <v>7.4182645399999991</v>
      </c>
      <c r="C1124" s="26">
        <v>7288.890790082819</v>
      </c>
      <c r="D1124" s="26">
        <f>C1124/Table1[[#This Row],[Std. Price ($)]]</f>
        <v>982.56010563931977</v>
      </c>
      <c r="E1124" s="22">
        <v>478</v>
      </c>
      <c r="F1124" s="22">
        <f t="shared" si="114"/>
        <v>286.79999999999995</v>
      </c>
      <c r="G1124" s="22">
        <f t="shared" si="116"/>
        <v>286.79999999999995</v>
      </c>
      <c r="H1124" s="22">
        <f t="shared" si="116"/>
        <v>286.79999999999995</v>
      </c>
      <c r="I1124" s="22">
        <f t="shared" si="116"/>
        <v>286.79999999999995</v>
      </c>
      <c r="J1124" s="22">
        <f t="shared" si="116"/>
        <v>286.79999999999995</v>
      </c>
      <c r="K1124" s="22">
        <f t="shared" si="116"/>
        <v>286.79999999999995</v>
      </c>
      <c r="L1124" s="22">
        <f t="shared" si="116"/>
        <v>286.79999999999995</v>
      </c>
      <c r="M1124" s="22">
        <f t="shared" si="116"/>
        <v>286.79999999999995</v>
      </c>
      <c r="N1124" s="22">
        <f t="shared" si="116"/>
        <v>286.79999999999995</v>
      </c>
      <c r="O1124" s="22">
        <f t="shared" si="116"/>
        <v>286.79999999999995</v>
      </c>
      <c r="P1124" s="22">
        <f t="shared" si="116"/>
        <v>286.79999999999995</v>
      </c>
      <c r="Q1124" s="22">
        <f t="shared" si="116"/>
        <v>286.79999999999995</v>
      </c>
      <c r="R1124" s="42">
        <f>SUM(Table1[[#This Row],[Oct]:[September]])</f>
        <v>3441.6000000000004</v>
      </c>
      <c r="S1124" s="38">
        <f t="shared" si="111"/>
        <v>2459.0398943606806</v>
      </c>
      <c r="T1124" s="37">
        <f>Table1[[#This Row],[Annual Demand]]/365</f>
        <v>9.4290410958904118</v>
      </c>
      <c r="U1124" s="37">
        <f>Table1[[#This Row],[Daily Demand]]*Table1[[#This Row],[Lead Time (days)]]</f>
        <v>480.88109589041102</v>
      </c>
      <c r="V1124" s="37">
        <f>T1124*AB1124*SQRT(Table1[[#This Row],[Lead Time (days)]])</f>
        <v>61.276508143842463</v>
      </c>
      <c r="W1124" s="37">
        <f t="shared" si="112"/>
        <v>0.8</v>
      </c>
      <c r="X1124" s="37">
        <f>Table1[[#This Row],[Demand during Lead Time]]+NORMSINV(W1124)*V1124</f>
        <v>532.45270626347246</v>
      </c>
      <c r="Y1124" s="43">
        <f t="shared" si="113"/>
        <v>3949.8750301013533</v>
      </c>
      <c r="Z1124" s="27">
        <v>-0.4</v>
      </c>
      <c r="AA1124" s="22">
        <v>1</v>
      </c>
      <c r="AB1124" s="22">
        <v>0.91</v>
      </c>
      <c r="AC1124" s="22">
        <v>51</v>
      </c>
    </row>
    <row r="1125" spans="1:29" x14ac:dyDescent="0.2">
      <c r="A1125" s="25">
        <v>50454.545965116245</v>
      </c>
      <c r="B1125" s="26">
        <v>14.943328609999998</v>
      </c>
      <c r="C1125" s="26">
        <v>7663.4740327883146</v>
      </c>
      <c r="D1125" s="26">
        <f>C1125/Table1[[#This Row],[Std. Price ($)]]</f>
        <v>512.83581006576787</v>
      </c>
      <c r="E1125" s="22">
        <v>332</v>
      </c>
      <c r="F1125" s="22">
        <f t="shared" si="114"/>
        <v>498</v>
      </c>
      <c r="G1125" s="22">
        <f t="shared" si="116"/>
        <v>498</v>
      </c>
      <c r="H1125" s="22">
        <f t="shared" si="116"/>
        <v>498</v>
      </c>
      <c r="I1125" s="22">
        <f t="shared" si="116"/>
        <v>498</v>
      </c>
      <c r="J1125" s="22">
        <f t="shared" si="116"/>
        <v>498</v>
      </c>
      <c r="K1125" s="22">
        <f t="shared" si="116"/>
        <v>498</v>
      </c>
      <c r="L1125" s="22">
        <f t="shared" si="116"/>
        <v>498</v>
      </c>
      <c r="M1125" s="22">
        <f t="shared" si="116"/>
        <v>498</v>
      </c>
      <c r="N1125" s="22">
        <f t="shared" si="116"/>
        <v>498</v>
      </c>
      <c r="O1125" s="22">
        <f t="shared" si="116"/>
        <v>498</v>
      </c>
      <c r="P1125" s="22">
        <f t="shared" si="116"/>
        <v>498</v>
      </c>
      <c r="Q1125" s="22">
        <f t="shared" si="116"/>
        <v>498</v>
      </c>
      <c r="R1125" s="42">
        <f>SUM(Table1[[#This Row],[Oct]:[September]])</f>
        <v>5976</v>
      </c>
      <c r="S1125" s="38">
        <f t="shared" si="111"/>
        <v>5463.1641899342321</v>
      </c>
      <c r="T1125" s="37">
        <f>Table1[[#This Row],[Annual Demand]]/365</f>
        <v>16.372602739726027</v>
      </c>
      <c r="U1125" s="37">
        <f>Table1[[#This Row],[Daily Demand]]*Table1[[#This Row],[Lead Time (days)]]</f>
        <v>507.55068493150685</v>
      </c>
      <c r="V1125" s="37">
        <f>T1125*AB1125*SQRT(Table1[[#This Row],[Lead Time (days)]])</f>
        <v>112.12531669505428</v>
      </c>
      <c r="W1125" s="37">
        <f t="shared" si="112"/>
        <v>0.8</v>
      </c>
      <c r="X1125" s="37">
        <f>Table1[[#This Row],[Demand during Lead Time]]+NORMSINV(W1125)*V1125</f>
        <v>601.91773228315219</v>
      </c>
      <c r="Y1125" s="43">
        <f t="shared" si="113"/>
        <v>8994.6544696931469</v>
      </c>
      <c r="Z1125" s="27">
        <v>0.5</v>
      </c>
      <c r="AA1125" s="22">
        <v>1</v>
      </c>
      <c r="AB1125" s="22">
        <v>1.23</v>
      </c>
      <c r="AC1125" s="22">
        <v>31</v>
      </c>
    </row>
    <row r="1126" spans="1:29" x14ac:dyDescent="0.2">
      <c r="A1126" s="25">
        <v>21988.105982069352</v>
      </c>
      <c r="B1126" s="26">
        <v>57.62</v>
      </c>
      <c r="C1126" s="26">
        <v>8678.5863436800009</v>
      </c>
      <c r="D1126" s="26">
        <f>C1126/Table1[[#This Row],[Std. Price ($)]]</f>
        <v>150.61760402082612</v>
      </c>
      <c r="E1126" s="22">
        <v>324</v>
      </c>
      <c r="F1126" s="22">
        <f t="shared" si="114"/>
        <v>129.6</v>
      </c>
      <c r="G1126" s="22">
        <f t="shared" si="116"/>
        <v>129.6</v>
      </c>
      <c r="H1126" s="22">
        <f t="shared" si="116"/>
        <v>129.6</v>
      </c>
      <c r="I1126" s="22">
        <f t="shared" si="116"/>
        <v>129.6</v>
      </c>
      <c r="J1126" s="22">
        <f t="shared" si="116"/>
        <v>129.6</v>
      </c>
      <c r="K1126" s="22">
        <f t="shared" si="116"/>
        <v>129.6</v>
      </c>
      <c r="L1126" s="22">
        <f t="shared" si="116"/>
        <v>129.6</v>
      </c>
      <c r="M1126" s="22">
        <f t="shared" si="116"/>
        <v>129.6</v>
      </c>
      <c r="N1126" s="22">
        <f t="shared" si="116"/>
        <v>129.6</v>
      </c>
      <c r="O1126" s="22">
        <f t="shared" si="116"/>
        <v>129.6</v>
      </c>
      <c r="P1126" s="22">
        <f t="shared" si="116"/>
        <v>129.6</v>
      </c>
      <c r="Q1126" s="22">
        <f t="shared" si="116"/>
        <v>129.6</v>
      </c>
      <c r="R1126" s="42">
        <f>SUM(Table1[[#This Row],[Oct]:[September]])</f>
        <v>1555.1999999999996</v>
      </c>
      <c r="S1126" s="38">
        <f t="shared" si="111"/>
        <v>1404.5823959791735</v>
      </c>
      <c r="T1126" s="37">
        <f>Table1[[#This Row],[Annual Demand]]/365</f>
        <v>4.2608219178082178</v>
      </c>
      <c r="U1126" s="37">
        <f>Table1[[#This Row],[Daily Demand]]*Table1[[#This Row],[Lead Time (days)]]</f>
        <v>68.173150684931485</v>
      </c>
      <c r="V1126" s="37">
        <f>T1126*AB1126*SQRT(Table1[[#This Row],[Lead Time (days)]])</f>
        <v>12.612032876712325</v>
      </c>
      <c r="W1126" s="37">
        <f t="shared" si="112"/>
        <v>0.8</v>
      </c>
      <c r="X1126" s="37">
        <f>Table1[[#This Row],[Demand during Lead Time]]+NORMSINV(W1126)*V1126</f>
        <v>78.787705352492267</v>
      </c>
      <c r="Y1126" s="43">
        <f t="shared" si="113"/>
        <v>4539.7475824106041</v>
      </c>
      <c r="Z1126" s="27">
        <v>-0.6</v>
      </c>
      <c r="AA1126" s="22">
        <v>1</v>
      </c>
      <c r="AB1126" s="22">
        <v>0.74</v>
      </c>
      <c r="AC1126" s="22">
        <v>16</v>
      </c>
    </row>
    <row r="1127" spans="1:29" x14ac:dyDescent="0.2">
      <c r="A1127" s="25">
        <v>4773.702864119311</v>
      </c>
      <c r="B1127" s="26">
        <v>6.9724499999999994</v>
      </c>
      <c r="C1127" s="26">
        <v>946.13075256947945</v>
      </c>
      <c r="D1127" s="26">
        <f>C1127/Table1[[#This Row],[Std. Price ($)]]</f>
        <v>135.69559517378821</v>
      </c>
      <c r="E1127" s="22">
        <v>574</v>
      </c>
      <c r="F1127" s="22">
        <f t="shared" si="114"/>
        <v>688.8</v>
      </c>
      <c r="G1127" s="22">
        <f t="shared" si="116"/>
        <v>688.8</v>
      </c>
      <c r="H1127" s="22">
        <f t="shared" si="116"/>
        <v>688.8</v>
      </c>
      <c r="I1127" s="22">
        <f t="shared" si="116"/>
        <v>688.8</v>
      </c>
      <c r="J1127" s="22">
        <f t="shared" si="116"/>
        <v>688.8</v>
      </c>
      <c r="K1127" s="22">
        <f t="shared" si="116"/>
        <v>688.8</v>
      </c>
      <c r="L1127" s="22">
        <f t="shared" si="116"/>
        <v>688.8</v>
      </c>
      <c r="M1127" s="22">
        <f t="shared" si="116"/>
        <v>688.8</v>
      </c>
      <c r="N1127" s="22">
        <f t="shared" si="116"/>
        <v>688.8</v>
      </c>
      <c r="O1127" s="22">
        <f t="shared" si="116"/>
        <v>688.8</v>
      </c>
      <c r="P1127" s="22">
        <f t="shared" si="116"/>
        <v>688.8</v>
      </c>
      <c r="Q1127" s="22">
        <f t="shared" si="116"/>
        <v>688.8</v>
      </c>
      <c r="R1127" s="42">
        <f>SUM(Table1[[#This Row],[Oct]:[September]])</f>
        <v>8265.6</v>
      </c>
      <c r="S1127" s="38">
        <f t="shared" si="111"/>
        <v>8129.9044048262122</v>
      </c>
      <c r="T1127" s="37">
        <f>Table1[[#This Row],[Annual Demand]]/365</f>
        <v>22.645479452054797</v>
      </c>
      <c r="U1127" s="37">
        <f>Table1[[#This Row],[Daily Demand]]*Table1[[#This Row],[Lead Time (days)]]</f>
        <v>181.16383561643838</v>
      </c>
      <c r="V1127" s="37">
        <f>T1127*AB1127*SQRT(Table1[[#This Row],[Lead Time (days)]])</f>
        <v>32.025544167537142</v>
      </c>
      <c r="W1127" s="37">
        <f t="shared" si="112"/>
        <v>0.8</v>
      </c>
      <c r="X1127" s="37">
        <f>Table1[[#This Row],[Demand during Lead Time]]+NORMSINV(W1127)*V1127</f>
        <v>208.11721360456485</v>
      </c>
      <c r="Y1127" s="43">
        <f t="shared" si="113"/>
        <v>1451.0868659971482</v>
      </c>
      <c r="Z1127" s="27">
        <v>0.2</v>
      </c>
      <c r="AA1127" s="22">
        <v>0.96</v>
      </c>
      <c r="AB1127" s="22">
        <v>0.5</v>
      </c>
      <c r="AC1127" s="22">
        <v>8</v>
      </c>
    </row>
    <row r="1128" spans="1:29" x14ac:dyDescent="0.2">
      <c r="A1128" s="25">
        <v>17856.663777127822</v>
      </c>
      <c r="B1128" s="26">
        <v>6.2263866699999992</v>
      </c>
      <c r="C1128" s="26">
        <v>2937.4698699550713</v>
      </c>
      <c r="D1128" s="26">
        <f>C1128/Table1[[#This Row],[Std. Price ($)]]</f>
        <v>471.77761768449108</v>
      </c>
      <c r="E1128" s="22">
        <v>276</v>
      </c>
      <c r="F1128" s="22">
        <f t="shared" si="114"/>
        <v>496.8</v>
      </c>
      <c r="G1128" s="22">
        <f t="shared" si="116"/>
        <v>496.8</v>
      </c>
      <c r="H1128" s="22">
        <f t="shared" si="116"/>
        <v>496.8</v>
      </c>
      <c r="I1128" s="22">
        <f t="shared" si="116"/>
        <v>496.8</v>
      </c>
      <c r="J1128" s="22">
        <f t="shared" si="116"/>
        <v>496.8</v>
      </c>
      <c r="K1128" s="22">
        <f t="shared" si="116"/>
        <v>496.8</v>
      </c>
      <c r="L1128" s="22">
        <f t="shared" si="116"/>
        <v>496.8</v>
      </c>
      <c r="M1128" s="22">
        <f t="shared" si="116"/>
        <v>496.8</v>
      </c>
      <c r="N1128" s="22">
        <f t="shared" si="116"/>
        <v>496.8</v>
      </c>
      <c r="O1128" s="22">
        <f t="shared" si="116"/>
        <v>496.8</v>
      </c>
      <c r="P1128" s="22">
        <f t="shared" si="116"/>
        <v>496.8</v>
      </c>
      <c r="Q1128" s="22">
        <f t="shared" si="116"/>
        <v>496.8</v>
      </c>
      <c r="R1128" s="42">
        <f>SUM(Table1[[#This Row],[Oct]:[September]])</f>
        <v>5961.6000000000013</v>
      </c>
      <c r="S1128" s="38">
        <f t="shared" si="111"/>
        <v>5489.8223823155104</v>
      </c>
      <c r="T1128" s="37">
        <f>Table1[[#This Row],[Annual Demand]]/365</f>
        <v>16.33315068493151</v>
      </c>
      <c r="U1128" s="37">
        <f>Table1[[#This Row],[Daily Demand]]*Table1[[#This Row],[Lead Time (days)]]</f>
        <v>506.32767123287681</v>
      </c>
      <c r="V1128" s="37">
        <f>T1128*AB1128*SQRT(Table1[[#This Row],[Lead Time (days)]])</f>
        <v>115.49270058169392</v>
      </c>
      <c r="W1128" s="37">
        <f t="shared" si="112"/>
        <v>0.8</v>
      </c>
      <c r="X1128" s="37">
        <f>Table1[[#This Row],[Demand during Lead Time]]+NORMSINV(W1128)*V1128</f>
        <v>603.52878036510936</v>
      </c>
      <c r="Y1128" s="43">
        <f t="shared" si="113"/>
        <v>3757.8035530266743</v>
      </c>
      <c r="Z1128" s="27">
        <v>0.8</v>
      </c>
      <c r="AA1128" s="22">
        <v>1</v>
      </c>
      <c r="AB1128" s="22">
        <v>1.27</v>
      </c>
      <c r="AC1128" s="22">
        <v>31</v>
      </c>
    </row>
    <row r="1129" spans="1:29" x14ac:dyDescent="0.2">
      <c r="A1129" s="25">
        <v>56037.898452549904</v>
      </c>
      <c r="B1129" s="26">
        <v>6.1697831899999995</v>
      </c>
      <c r="C1129" s="26">
        <v>4398.6166074694329</v>
      </c>
      <c r="D1129" s="26">
        <f>C1129/Table1[[#This Row],[Std. Price ($)]]</f>
        <v>712.9288780517802</v>
      </c>
      <c r="E1129" s="22">
        <v>574</v>
      </c>
      <c r="F1129" s="22">
        <f t="shared" si="114"/>
        <v>861</v>
      </c>
      <c r="G1129" s="22">
        <f t="shared" si="116"/>
        <v>861</v>
      </c>
      <c r="H1129" s="22">
        <f t="shared" si="116"/>
        <v>861</v>
      </c>
      <c r="I1129" s="22">
        <f t="shared" si="116"/>
        <v>861</v>
      </c>
      <c r="J1129" s="22">
        <f t="shared" si="116"/>
        <v>861</v>
      </c>
      <c r="K1129" s="22">
        <f t="shared" si="116"/>
        <v>861</v>
      </c>
      <c r="L1129" s="22">
        <f t="shared" si="116"/>
        <v>861</v>
      </c>
      <c r="M1129" s="22">
        <f t="shared" si="116"/>
        <v>861</v>
      </c>
      <c r="N1129" s="22">
        <f t="shared" si="116"/>
        <v>861</v>
      </c>
      <c r="O1129" s="22">
        <f t="shared" si="116"/>
        <v>861</v>
      </c>
      <c r="P1129" s="22">
        <f t="shared" si="116"/>
        <v>861</v>
      </c>
      <c r="Q1129" s="22">
        <f t="shared" si="116"/>
        <v>861</v>
      </c>
      <c r="R1129" s="42">
        <f>SUM(Table1[[#This Row],[Oct]:[September]])</f>
        <v>10332</v>
      </c>
      <c r="S1129" s="38">
        <f t="shared" si="111"/>
        <v>9619.07112194822</v>
      </c>
      <c r="T1129" s="37">
        <f>Table1[[#This Row],[Annual Demand]]/365</f>
        <v>28.306849315068494</v>
      </c>
      <c r="U1129" s="37">
        <f>Table1[[#This Row],[Daily Demand]]*Table1[[#This Row],[Lead Time (days)]]</f>
        <v>1160.5808219178082</v>
      </c>
      <c r="V1129" s="37">
        <f>T1129*AB1129*SQRT(Table1[[#This Row],[Lead Time (days)]])</f>
        <v>112.37640921949819</v>
      </c>
      <c r="W1129" s="37">
        <f t="shared" si="112"/>
        <v>0.8</v>
      </c>
      <c r="X1129" s="37">
        <f>Table1[[#This Row],[Demand during Lead Time]]+NORMSINV(W1129)*V1129</f>
        <v>1255.1591940696169</v>
      </c>
      <c r="Y1129" s="43">
        <f t="shared" si="113"/>
        <v>7744.0600963446695</v>
      </c>
      <c r="Z1129" s="27">
        <v>0.5</v>
      </c>
      <c r="AA1129" s="22">
        <v>1</v>
      </c>
      <c r="AB1129" s="22">
        <v>0.62</v>
      </c>
      <c r="AC1129" s="22">
        <v>41</v>
      </c>
    </row>
    <row r="1130" spans="1:29" x14ac:dyDescent="0.2">
      <c r="A1130" s="25">
        <v>13693.424231848572</v>
      </c>
      <c r="B1130" s="26">
        <v>8.4565653300000001</v>
      </c>
      <c r="C1130" s="26">
        <v>6088.8810838161589</v>
      </c>
      <c r="D1130" s="26">
        <f>C1130/Table1[[#This Row],[Std. Price ($)]]</f>
        <v>720.01821616816608</v>
      </c>
      <c r="E1130" s="22">
        <v>688</v>
      </c>
      <c r="F1130" s="22">
        <f t="shared" si="114"/>
        <v>1513.6</v>
      </c>
      <c r="G1130" s="22">
        <f t="shared" si="116"/>
        <v>1513.6</v>
      </c>
      <c r="H1130" s="22">
        <f t="shared" si="116"/>
        <v>1513.6</v>
      </c>
      <c r="I1130" s="22">
        <f t="shared" si="116"/>
        <v>1513.6</v>
      </c>
      <c r="J1130" s="22">
        <f t="shared" si="116"/>
        <v>1513.6</v>
      </c>
      <c r="K1130" s="22">
        <f t="shared" si="116"/>
        <v>1513.6</v>
      </c>
      <c r="L1130" s="22">
        <f t="shared" si="116"/>
        <v>1513.6</v>
      </c>
      <c r="M1130" s="22">
        <f t="shared" si="116"/>
        <v>1513.6</v>
      </c>
      <c r="N1130" s="22">
        <f t="shared" si="116"/>
        <v>1513.6</v>
      </c>
      <c r="O1130" s="22">
        <f t="shared" si="116"/>
        <v>1513.6</v>
      </c>
      <c r="P1130" s="22">
        <f t="shared" si="116"/>
        <v>1513.6</v>
      </c>
      <c r="Q1130" s="22">
        <f t="shared" si="116"/>
        <v>1513.6</v>
      </c>
      <c r="R1130" s="42">
        <f>SUM(Table1[[#This Row],[Oct]:[September]])</f>
        <v>18163.2</v>
      </c>
      <c r="S1130" s="38">
        <f t="shared" si="111"/>
        <v>17443.181783831835</v>
      </c>
      <c r="T1130" s="37">
        <f>Table1[[#This Row],[Annual Demand]]/365</f>
        <v>49.762191780821922</v>
      </c>
      <c r="U1130" s="37">
        <f>Table1[[#This Row],[Daily Demand]]*Table1[[#This Row],[Lead Time (days)]]</f>
        <v>1045.0060273972604</v>
      </c>
      <c r="V1130" s="37">
        <f>T1130*AB1130*SQRT(Table1[[#This Row],[Lead Time (days)]])</f>
        <v>266.80564238155517</v>
      </c>
      <c r="W1130" s="37">
        <f t="shared" si="112"/>
        <v>0.8</v>
      </c>
      <c r="X1130" s="37">
        <f>Table1[[#This Row],[Demand during Lead Time]]+NORMSINV(W1130)*V1130</f>
        <v>1269.5553212626387</v>
      </c>
      <c r="Y1130" s="43">
        <f t="shared" si="113"/>
        <v>10736.077514306642</v>
      </c>
      <c r="Z1130" s="27">
        <v>1.2</v>
      </c>
      <c r="AA1130" s="22">
        <v>0.88</v>
      </c>
      <c r="AB1130" s="22">
        <v>1.17</v>
      </c>
      <c r="AC1130" s="22">
        <v>21</v>
      </c>
    </row>
    <row r="1131" spans="1:29" x14ac:dyDescent="0.2">
      <c r="A1131" s="25">
        <v>43315.240260250568</v>
      </c>
      <c r="B1131" s="26">
        <v>14.019759989999999</v>
      </c>
      <c r="C1131" s="26">
        <v>9231.3878744344929</v>
      </c>
      <c r="D1131" s="26">
        <f>C1131/Table1[[#This Row],[Std. Price ($)]]</f>
        <v>658.45548575860414</v>
      </c>
      <c r="E1131" s="22">
        <v>372</v>
      </c>
      <c r="F1131" s="22">
        <f t="shared" si="114"/>
        <v>520.79999999999995</v>
      </c>
      <c r="G1131" s="22">
        <f t="shared" si="116"/>
        <v>520.79999999999995</v>
      </c>
      <c r="H1131" s="22">
        <f t="shared" si="116"/>
        <v>520.79999999999995</v>
      </c>
      <c r="I1131" s="22">
        <f t="shared" si="116"/>
        <v>520.79999999999995</v>
      </c>
      <c r="J1131" s="22">
        <f t="shared" si="116"/>
        <v>520.79999999999995</v>
      </c>
      <c r="K1131" s="22">
        <f t="shared" si="116"/>
        <v>520.79999999999995</v>
      </c>
      <c r="L1131" s="22">
        <f t="shared" si="116"/>
        <v>520.79999999999995</v>
      </c>
      <c r="M1131" s="22">
        <f t="shared" si="116"/>
        <v>520.79999999999995</v>
      </c>
      <c r="N1131" s="22">
        <f t="shared" si="116"/>
        <v>520.79999999999995</v>
      </c>
      <c r="O1131" s="22">
        <f t="shared" si="116"/>
        <v>520.79999999999995</v>
      </c>
      <c r="P1131" s="22">
        <f t="shared" si="116"/>
        <v>520.79999999999995</v>
      </c>
      <c r="Q1131" s="22">
        <f t="shared" si="116"/>
        <v>520.79999999999995</v>
      </c>
      <c r="R1131" s="42">
        <f>SUM(Table1[[#This Row],[Oct]:[September]])</f>
        <v>6249.6000000000013</v>
      </c>
      <c r="S1131" s="38">
        <f t="shared" si="111"/>
        <v>5591.1445142413968</v>
      </c>
      <c r="T1131" s="37">
        <f>Table1[[#This Row],[Annual Demand]]/365</f>
        <v>17.122191780821922</v>
      </c>
      <c r="U1131" s="37">
        <f>Table1[[#This Row],[Daily Demand]]*Table1[[#This Row],[Lead Time (days)]]</f>
        <v>1061.5758904109591</v>
      </c>
      <c r="V1131" s="37">
        <f>T1131*AB1131*SQRT(Table1[[#This Row],[Lead Time (days)]])</f>
        <v>90.329582844696532</v>
      </c>
      <c r="W1131" s="37">
        <f t="shared" si="112"/>
        <v>0.8</v>
      </c>
      <c r="X1131" s="37">
        <f>Table1[[#This Row],[Demand during Lead Time]]+NORMSINV(W1131)*V1131</f>
        <v>1137.5991853528394</v>
      </c>
      <c r="Y1131" s="43">
        <f t="shared" si="113"/>
        <v>15948.867543466331</v>
      </c>
      <c r="Z1131" s="27">
        <v>0.4</v>
      </c>
      <c r="AA1131" s="22">
        <v>1</v>
      </c>
      <c r="AB1131" s="22">
        <v>0.67</v>
      </c>
      <c r="AC1131" s="22">
        <v>62</v>
      </c>
    </row>
    <row r="1132" spans="1:29" x14ac:dyDescent="0.2">
      <c r="A1132" s="25">
        <v>86385.282807981683</v>
      </c>
      <c r="B1132" s="26">
        <v>20.265190929999996</v>
      </c>
      <c r="C1132" s="26">
        <v>4422.3984608691708</v>
      </c>
      <c r="D1132" s="26">
        <f>C1132/Table1[[#This Row],[Std. Price ($)]]</f>
        <v>218.22634073101091</v>
      </c>
      <c r="E1132" s="22">
        <v>550</v>
      </c>
      <c r="F1132" s="22">
        <f t="shared" si="114"/>
        <v>990</v>
      </c>
      <c r="G1132" s="22">
        <f t="shared" si="116"/>
        <v>990</v>
      </c>
      <c r="H1132" s="22">
        <f t="shared" si="116"/>
        <v>990</v>
      </c>
      <c r="I1132" s="22">
        <f t="shared" si="116"/>
        <v>990</v>
      </c>
      <c r="J1132" s="22">
        <f t="shared" si="116"/>
        <v>990</v>
      </c>
      <c r="K1132" s="22">
        <f t="shared" si="116"/>
        <v>990</v>
      </c>
      <c r="L1132" s="22">
        <f t="shared" si="116"/>
        <v>990</v>
      </c>
      <c r="M1132" s="22">
        <f t="shared" si="116"/>
        <v>990</v>
      </c>
      <c r="N1132" s="22">
        <f t="shared" si="116"/>
        <v>990</v>
      </c>
      <c r="O1132" s="22">
        <f t="shared" si="116"/>
        <v>990</v>
      </c>
      <c r="P1132" s="22">
        <f t="shared" si="116"/>
        <v>990</v>
      </c>
      <c r="Q1132" s="22">
        <f t="shared" si="116"/>
        <v>990</v>
      </c>
      <c r="R1132" s="42">
        <f>SUM(Table1[[#This Row],[Oct]:[September]])</f>
        <v>11880</v>
      </c>
      <c r="S1132" s="38">
        <f t="shared" si="111"/>
        <v>11661.773659268989</v>
      </c>
      <c r="T1132" s="37">
        <f>Table1[[#This Row],[Annual Demand]]/365</f>
        <v>32.547945205479451</v>
      </c>
      <c r="U1132" s="37">
        <f>Table1[[#This Row],[Daily Demand]]*Table1[[#This Row],[Lead Time (days)]]</f>
        <v>390.57534246575341</v>
      </c>
      <c r="V1132" s="37">
        <f>T1132*AB1132*SQRT(Table1[[#This Row],[Lead Time (days)]])</f>
        <v>91.327005540130372</v>
      </c>
      <c r="W1132" s="37">
        <f t="shared" si="112"/>
        <v>0.8</v>
      </c>
      <c r="X1132" s="37">
        <f>Table1[[#This Row],[Demand during Lead Time]]+NORMSINV(W1132)*V1132</f>
        <v>467.43808952695838</v>
      </c>
      <c r="Y1132" s="43">
        <f t="shared" si="113"/>
        <v>9472.7221322182431</v>
      </c>
      <c r="Z1132" s="27">
        <v>0.8</v>
      </c>
      <c r="AA1132" s="22">
        <v>0.96</v>
      </c>
      <c r="AB1132" s="22">
        <v>0.81</v>
      </c>
      <c r="AC1132" s="22">
        <v>12</v>
      </c>
    </row>
    <row r="1133" spans="1:29" x14ac:dyDescent="0.2">
      <c r="A1133" s="25">
        <v>17357.583584604476</v>
      </c>
      <c r="B1133" s="26">
        <v>16.188605599999999</v>
      </c>
      <c r="C1133" s="26">
        <v>5440.8420192810972</v>
      </c>
      <c r="D1133" s="26">
        <f>C1133/Table1[[#This Row],[Std. Price ($)]]</f>
        <v>336.09083782244329</v>
      </c>
      <c r="E1133" s="22">
        <v>526</v>
      </c>
      <c r="F1133" s="22">
        <f t="shared" si="114"/>
        <v>841.59999999999991</v>
      </c>
      <c r="G1133" s="22">
        <f t="shared" si="116"/>
        <v>841.59999999999991</v>
      </c>
      <c r="H1133" s="22">
        <f t="shared" si="116"/>
        <v>841.59999999999991</v>
      </c>
      <c r="I1133" s="22">
        <f t="shared" si="116"/>
        <v>841.59999999999991</v>
      </c>
      <c r="J1133" s="22">
        <f t="shared" si="116"/>
        <v>841.59999999999991</v>
      </c>
      <c r="K1133" s="22">
        <f t="shared" si="116"/>
        <v>841.59999999999991</v>
      </c>
      <c r="L1133" s="22">
        <f t="shared" si="116"/>
        <v>841.59999999999991</v>
      </c>
      <c r="M1133" s="22">
        <f t="shared" si="116"/>
        <v>841.59999999999991</v>
      </c>
      <c r="N1133" s="22">
        <f t="shared" si="116"/>
        <v>841.59999999999991</v>
      </c>
      <c r="O1133" s="22">
        <f t="shared" si="116"/>
        <v>841.59999999999991</v>
      </c>
      <c r="P1133" s="22">
        <f t="shared" si="116"/>
        <v>841.59999999999991</v>
      </c>
      <c r="Q1133" s="22">
        <f t="shared" si="116"/>
        <v>841.59999999999991</v>
      </c>
      <c r="R1133" s="42">
        <f>SUM(Table1[[#This Row],[Oct]:[September]])</f>
        <v>10099.200000000003</v>
      </c>
      <c r="S1133" s="38">
        <f t="shared" si="111"/>
        <v>9763.1091621775595</v>
      </c>
      <c r="T1133" s="37">
        <f>Table1[[#This Row],[Annual Demand]]/365</f>
        <v>27.669041095890417</v>
      </c>
      <c r="U1133" s="37">
        <f>Table1[[#This Row],[Daily Demand]]*Table1[[#This Row],[Lead Time (days)]]</f>
        <v>802.40219178082214</v>
      </c>
      <c r="V1133" s="37">
        <f>T1133*AB1133*SQRT(Table1[[#This Row],[Lead Time (days)]])</f>
        <v>75.991196641941158</v>
      </c>
      <c r="W1133" s="37">
        <f t="shared" si="112"/>
        <v>0.8</v>
      </c>
      <c r="X1133" s="37">
        <f>Table1[[#This Row],[Demand during Lead Time]]+NORMSINV(W1133)*V1133</f>
        <v>866.35799643929454</v>
      </c>
      <c r="Y1133" s="43">
        <f t="shared" si="113"/>
        <v>14025.127912761942</v>
      </c>
      <c r="Z1133" s="27">
        <v>0.6</v>
      </c>
      <c r="AA1133" s="22">
        <v>1</v>
      </c>
      <c r="AB1133" s="22">
        <v>0.51</v>
      </c>
      <c r="AC1133" s="22">
        <v>29</v>
      </c>
    </row>
    <row r="1134" spans="1:29" x14ac:dyDescent="0.2">
      <c r="A1134" s="25">
        <v>52905.996725552388</v>
      </c>
      <c r="B1134" s="26">
        <v>9.090524649999999</v>
      </c>
      <c r="C1134" s="26">
        <v>1345.294629275751</v>
      </c>
      <c r="D1134" s="26">
        <f>C1134/Table1[[#This Row],[Std. Price ($)]]</f>
        <v>147.98866743909562</v>
      </c>
      <c r="E1134" s="22">
        <v>154</v>
      </c>
      <c r="F1134" s="22">
        <f t="shared" si="114"/>
        <v>123.2</v>
      </c>
      <c r="G1134" s="22">
        <f t="shared" si="116"/>
        <v>123.2</v>
      </c>
      <c r="H1134" s="22">
        <f t="shared" si="116"/>
        <v>123.2</v>
      </c>
      <c r="I1134" s="22">
        <f t="shared" si="116"/>
        <v>123.2</v>
      </c>
      <c r="J1134" s="22">
        <f t="shared" si="116"/>
        <v>123.2</v>
      </c>
      <c r="K1134" s="22">
        <f t="shared" si="116"/>
        <v>123.2</v>
      </c>
      <c r="L1134" s="22">
        <f t="shared" si="116"/>
        <v>123.2</v>
      </c>
      <c r="M1134" s="22">
        <f t="shared" si="116"/>
        <v>123.2</v>
      </c>
      <c r="N1134" s="22">
        <f t="shared" si="116"/>
        <v>123.2</v>
      </c>
      <c r="O1134" s="22">
        <f t="shared" si="116"/>
        <v>123.2</v>
      </c>
      <c r="P1134" s="22">
        <f t="shared" si="116"/>
        <v>123.2</v>
      </c>
      <c r="Q1134" s="22">
        <f t="shared" si="116"/>
        <v>123.2</v>
      </c>
      <c r="R1134" s="42">
        <f>SUM(Table1[[#This Row],[Oct]:[September]])</f>
        <v>1478.4000000000003</v>
      </c>
      <c r="S1134" s="38">
        <f t="shared" si="111"/>
        <v>1330.4113325609046</v>
      </c>
      <c r="T1134" s="37">
        <f>Table1[[#This Row],[Annual Demand]]/365</f>
        <v>4.0504109589041102</v>
      </c>
      <c r="U1134" s="37">
        <f>Table1[[#This Row],[Daily Demand]]*Table1[[#This Row],[Lead Time (days)]]</f>
        <v>141.76438356164385</v>
      </c>
      <c r="V1134" s="37">
        <f>T1134*AB1134*SQRT(Table1[[#This Row],[Lead Time (days)]])</f>
        <v>18.211541334285478</v>
      </c>
      <c r="W1134" s="37">
        <f t="shared" si="112"/>
        <v>0.8</v>
      </c>
      <c r="X1134" s="37">
        <f>Table1[[#This Row],[Demand during Lead Time]]+NORMSINV(W1134)*V1134</f>
        <v>157.09160344466932</v>
      </c>
      <c r="Y1134" s="43">
        <f t="shared" si="113"/>
        <v>1428.0450934217911</v>
      </c>
      <c r="Z1134" s="27">
        <v>-0.2</v>
      </c>
      <c r="AA1134" s="22">
        <v>1</v>
      </c>
      <c r="AB1134" s="22">
        <v>0.76</v>
      </c>
      <c r="AC1134" s="22">
        <v>35</v>
      </c>
    </row>
    <row r="1135" spans="1:29" x14ac:dyDescent="0.2">
      <c r="A1135" s="25">
        <v>56141.933508359041</v>
      </c>
      <c r="B1135" s="26">
        <v>6.0590448599999993</v>
      </c>
      <c r="C1135" s="26">
        <v>2972.0317151082395</v>
      </c>
      <c r="D1135" s="26">
        <f>C1135/Table1[[#This Row],[Std. Price ($)]]</f>
        <v>490.51158784591667</v>
      </c>
      <c r="E1135" s="22">
        <v>356</v>
      </c>
      <c r="F1135" s="22">
        <f t="shared" si="114"/>
        <v>284.8</v>
      </c>
      <c r="G1135" s="22">
        <f t="shared" si="116"/>
        <v>284.8</v>
      </c>
      <c r="H1135" s="22">
        <f t="shared" si="116"/>
        <v>284.8</v>
      </c>
      <c r="I1135" s="22">
        <f t="shared" si="116"/>
        <v>284.8</v>
      </c>
      <c r="J1135" s="22">
        <f t="shared" si="116"/>
        <v>284.8</v>
      </c>
      <c r="K1135" s="22">
        <f t="shared" si="116"/>
        <v>284.8</v>
      </c>
      <c r="L1135" s="22">
        <f t="shared" si="116"/>
        <v>284.8</v>
      </c>
      <c r="M1135" s="22">
        <f t="shared" si="116"/>
        <v>284.8</v>
      </c>
      <c r="N1135" s="22">
        <f t="shared" si="116"/>
        <v>284.8</v>
      </c>
      <c r="O1135" s="22">
        <f t="shared" si="116"/>
        <v>284.8</v>
      </c>
      <c r="P1135" s="22">
        <f t="shared" si="116"/>
        <v>284.8</v>
      </c>
      <c r="Q1135" s="22">
        <f t="shared" si="116"/>
        <v>284.8</v>
      </c>
      <c r="R1135" s="42">
        <f>SUM(Table1[[#This Row],[Oct]:[September]])</f>
        <v>3417.6000000000008</v>
      </c>
      <c r="S1135" s="38">
        <f t="shared" si="111"/>
        <v>2927.0884121540839</v>
      </c>
      <c r="T1135" s="37">
        <f>Table1[[#This Row],[Annual Demand]]/365</f>
        <v>9.3632876712328788</v>
      </c>
      <c r="U1135" s="37">
        <f>Table1[[#This Row],[Daily Demand]]*Table1[[#This Row],[Lead Time (days)]]</f>
        <v>299.62520547945212</v>
      </c>
      <c r="V1135" s="37">
        <f>T1135*AB1135*SQRT(Table1[[#This Row],[Lead Time (days)]])</f>
        <v>50.318415969621654</v>
      </c>
      <c r="W1135" s="37">
        <f t="shared" si="112"/>
        <v>0.8</v>
      </c>
      <c r="X1135" s="37">
        <f>Table1[[#This Row],[Demand during Lead Time]]+NORMSINV(W1135)*V1135</f>
        <v>341.97425279924016</v>
      </c>
      <c r="Y1135" s="43">
        <f t="shared" si="113"/>
        <v>2072.0373386755764</v>
      </c>
      <c r="Z1135" s="27">
        <v>-0.2</v>
      </c>
      <c r="AA1135" s="22">
        <v>1</v>
      </c>
      <c r="AB1135" s="22">
        <v>0.95</v>
      </c>
      <c r="AC1135" s="22">
        <v>32</v>
      </c>
    </row>
    <row r="1136" spans="1:29" x14ac:dyDescent="0.2">
      <c r="A1136" s="25">
        <v>5762.6142670119561</v>
      </c>
      <c r="B1136" s="26">
        <v>19.085668249999998</v>
      </c>
      <c r="C1136" s="26">
        <v>3444.2585886586307</v>
      </c>
      <c r="D1136" s="26">
        <f>C1136/Table1[[#This Row],[Std. Price ($)]]</f>
        <v>180.46308588951982</v>
      </c>
      <c r="E1136" s="22">
        <v>1190</v>
      </c>
      <c r="F1136" s="22">
        <f t="shared" si="114"/>
        <v>1666</v>
      </c>
      <c r="G1136" s="22">
        <f t="shared" si="116"/>
        <v>1666</v>
      </c>
      <c r="H1136" s="22">
        <f t="shared" si="116"/>
        <v>1666</v>
      </c>
      <c r="I1136" s="22">
        <f t="shared" si="116"/>
        <v>1666</v>
      </c>
      <c r="J1136" s="22">
        <f t="shared" si="116"/>
        <v>1666</v>
      </c>
      <c r="K1136" s="22">
        <f t="shared" si="116"/>
        <v>1666</v>
      </c>
      <c r="L1136" s="22">
        <f t="shared" si="116"/>
        <v>1666</v>
      </c>
      <c r="M1136" s="22">
        <f t="shared" si="116"/>
        <v>1666</v>
      </c>
      <c r="N1136" s="22">
        <f t="shared" si="116"/>
        <v>1666</v>
      </c>
      <c r="O1136" s="22">
        <f t="shared" si="116"/>
        <v>1666</v>
      </c>
      <c r="P1136" s="22">
        <f t="shared" si="116"/>
        <v>1666</v>
      </c>
      <c r="Q1136" s="22">
        <f t="shared" si="116"/>
        <v>1666</v>
      </c>
      <c r="R1136" s="42">
        <f>SUM(Table1[[#This Row],[Oct]:[September]])</f>
        <v>19992</v>
      </c>
      <c r="S1136" s="38">
        <f t="shared" si="111"/>
        <v>19811.536914110478</v>
      </c>
      <c r="T1136" s="37">
        <f>Table1[[#This Row],[Annual Demand]]/365</f>
        <v>54.772602739726025</v>
      </c>
      <c r="U1136" s="37">
        <f>Table1[[#This Row],[Daily Demand]]*Table1[[#This Row],[Lead Time (days)]]</f>
        <v>109.54520547945205</v>
      </c>
      <c r="V1136" s="37">
        <f>T1136*AB1136*SQRT(Table1[[#This Row],[Lead Time (days)]])</f>
        <v>148.72350267070905</v>
      </c>
      <c r="W1136" s="37">
        <f t="shared" si="112"/>
        <v>0.95</v>
      </c>
      <c r="X1136" s="37">
        <f>Table1[[#This Row],[Demand during Lead Time]]+NORMSINV(W1136)*V1136</f>
        <v>354.17359826029474</v>
      </c>
      <c r="Y1136" s="43">
        <f t="shared" si="113"/>
        <v>6759.6397993047613</v>
      </c>
      <c r="Z1136" s="27">
        <v>0.4</v>
      </c>
      <c r="AA1136" s="22">
        <v>0.88</v>
      </c>
      <c r="AB1136" s="22">
        <v>1.92</v>
      </c>
      <c r="AC1136" s="22">
        <v>2</v>
      </c>
    </row>
    <row r="1137" spans="1:29" x14ac:dyDescent="0.2">
      <c r="A1137" s="25">
        <v>80969.10544693761</v>
      </c>
      <c r="B1137" s="26">
        <v>85.109856569999991</v>
      </c>
      <c r="C1137" s="26">
        <v>45584.205787766463</v>
      </c>
      <c r="D1137" s="26">
        <f>C1137/Table1[[#This Row],[Std. Price ($)]]</f>
        <v>535.59255795801971</v>
      </c>
      <c r="E1137" s="22">
        <v>584</v>
      </c>
      <c r="F1137" s="22">
        <f t="shared" si="114"/>
        <v>934.4</v>
      </c>
      <c r="G1137" s="22">
        <f t="shared" si="116"/>
        <v>934.4</v>
      </c>
      <c r="H1137" s="22">
        <f t="shared" si="116"/>
        <v>934.4</v>
      </c>
      <c r="I1137" s="22">
        <f t="shared" si="116"/>
        <v>934.4</v>
      </c>
      <c r="J1137" s="22">
        <f t="shared" si="116"/>
        <v>934.4</v>
      </c>
      <c r="K1137" s="22">
        <f t="shared" si="116"/>
        <v>934.4</v>
      </c>
      <c r="L1137" s="22">
        <f t="shared" si="116"/>
        <v>934.4</v>
      </c>
      <c r="M1137" s="22">
        <f t="shared" si="116"/>
        <v>934.4</v>
      </c>
      <c r="N1137" s="22">
        <f t="shared" si="116"/>
        <v>934.4</v>
      </c>
      <c r="O1137" s="22">
        <f t="shared" si="116"/>
        <v>934.4</v>
      </c>
      <c r="P1137" s="22">
        <f t="shared" si="116"/>
        <v>934.4</v>
      </c>
      <c r="Q1137" s="22">
        <f t="shared" si="116"/>
        <v>934.4</v>
      </c>
      <c r="R1137" s="42">
        <f>SUM(Table1[[#This Row],[Oct]:[September]])</f>
        <v>11212.799999999997</v>
      </c>
      <c r="S1137" s="38">
        <f t="shared" si="111"/>
        <v>10677.207442041978</v>
      </c>
      <c r="T1137" s="37">
        <f>Table1[[#This Row],[Annual Demand]]/365</f>
        <v>30.719999999999992</v>
      </c>
      <c r="U1137" s="37">
        <f>Table1[[#This Row],[Daily Demand]]*Table1[[#This Row],[Lead Time (days)]]</f>
        <v>1566.7199999999996</v>
      </c>
      <c r="V1137" s="37">
        <f>T1137*AB1137*SQRT(Table1[[#This Row],[Lead Time (days)]])</f>
        <v>92.141566156431253</v>
      </c>
      <c r="W1137" s="37">
        <f t="shared" si="112"/>
        <v>0.8</v>
      </c>
      <c r="X1137" s="37">
        <f>Table1[[#This Row],[Demand during Lead Time]]+NORMSINV(W1137)*V1137</f>
        <v>1644.2682985719157</v>
      </c>
      <c r="Y1137" s="43">
        <f t="shared" si="113"/>
        <v>139943.43905405366</v>
      </c>
      <c r="Z1137" s="27">
        <v>0.6</v>
      </c>
      <c r="AA1137" s="22">
        <v>0.82</v>
      </c>
      <c r="AB1137" s="22">
        <v>0.42</v>
      </c>
      <c r="AC1137" s="22">
        <v>51</v>
      </c>
    </row>
    <row r="1138" spans="1:29" x14ac:dyDescent="0.2">
      <c r="A1138" s="25">
        <v>84472.299127248712</v>
      </c>
      <c r="B1138" s="26">
        <v>44.912209999999995</v>
      </c>
      <c r="C1138" s="26">
        <v>2452.07905303196</v>
      </c>
      <c r="D1138" s="26">
        <f>C1138/Table1[[#This Row],[Std. Price ($)]]</f>
        <v>54.597158613035525</v>
      </c>
      <c r="E1138" s="22">
        <v>874</v>
      </c>
      <c r="F1138" s="22">
        <f t="shared" si="114"/>
        <v>524.4</v>
      </c>
      <c r="G1138" s="22">
        <f t="shared" si="116"/>
        <v>524.4</v>
      </c>
      <c r="H1138" s="22">
        <f t="shared" si="116"/>
        <v>524.4</v>
      </c>
      <c r="I1138" s="22">
        <f t="shared" si="116"/>
        <v>524.4</v>
      </c>
      <c r="J1138" s="22">
        <f t="shared" si="116"/>
        <v>524.4</v>
      </c>
      <c r="K1138" s="22">
        <f t="shared" si="116"/>
        <v>524.4</v>
      </c>
      <c r="L1138" s="22">
        <f t="shared" si="116"/>
        <v>524.4</v>
      </c>
      <c r="M1138" s="22">
        <f t="shared" si="116"/>
        <v>524.4</v>
      </c>
      <c r="N1138" s="22">
        <f t="shared" si="116"/>
        <v>524.4</v>
      </c>
      <c r="O1138" s="22">
        <f t="shared" si="116"/>
        <v>524.4</v>
      </c>
      <c r="P1138" s="22">
        <f t="shared" si="116"/>
        <v>524.4</v>
      </c>
      <c r="Q1138" s="22">
        <f t="shared" si="116"/>
        <v>524.4</v>
      </c>
      <c r="R1138" s="42">
        <f>SUM(Table1[[#This Row],[Oct]:[September]])</f>
        <v>6292.7999999999984</v>
      </c>
      <c r="S1138" s="38">
        <f t="shared" si="111"/>
        <v>6238.202841386963</v>
      </c>
      <c r="T1138" s="37">
        <f>Table1[[#This Row],[Annual Demand]]/365</f>
        <v>17.240547945205474</v>
      </c>
      <c r="U1138" s="37">
        <f>Table1[[#This Row],[Daily Demand]]*Table1[[#This Row],[Lead Time (days)]]</f>
        <v>51.721643835616419</v>
      </c>
      <c r="V1138" s="37">
        <f>T1138*AB1138*SQRT(Table1[[#This Row],[Lead Time (days)]])</f>
        <v>15.527982595540008</v>
      </c>
      <c r="W1138" s="37">
        <f t="shared" si="112"/>
        <v>0.8</v>
      </c>
      <c r="X1138" s="37">
        <f>Table1[[#This Row],[Demand during Lead Time]]+NORMSINV(W1138)*V1138</f>
        <v>64.790323702573545</v>
      </c>
      <c r="Y1138" s="43">
        <f t="shared" si="113"/>
        <v>2909.8766240979603</v>
      </c>
      <c r="Z1138" s="27">
        <v>-0.4</v>
      </c>
      <c r="AA1138" s="22">
        <v>1</v>
      </c>
      <c r="AB1138" s="22">
        <v>0.52</v>
      </c>
      <c r="AC1138" s="22">
        <v>3</v>
      </c>
    </row>
    <row r="1139" spans="1:29" x14ac:dyDescent="0.2">
      <c r="A1139" s="25">
        <v>46978.241834004133</v>
      </c>
      <c r="B1139" s="26">
        <v>86.08092212999999</v>
      </c>
      <c r="C1139" s="26">
        <v>30222.191620423822</v>
      </c>
      <c r="D1139" s="26">
        <f>C1139/Table1[[#This Row],[Std. Price ($)]]</f>
        <v>351.09047246011215</v>
      </c>
      <c r="E1139" s="22">
        <v>656</v>
      </c>
      <c r="F1139" s="22">
        <f t="shared" si="114"/>
        <v>1180.8000000000002</v>
      </c>
      <c r="G1139" s="22">
        <f t="shared" si="116"/>
        <v>1180.8000000000002</v>
      </c>
      <c r="H1139" s="22">
        <f t="shared" si="116"/>
        <v>1180.8000000000002</v>
      </c>
      <c r="I1139" s="22">
        <f t="shared" si="116"/>
        <v>1180.8000000000002</v>
      </c>
      <c r="J1139" s="22">
        <f t="shared" si="116"/>
        <v>1180.8000000000002</v>
      </c>
      <c r="K1139" s="22">
        <f t="shared" si="116"/>
        <v>1180.8000000000002</v>
      </c>
      <c r="L1139" s="22">
        <f t="shared" si="116"/>
        <v>1180.8000000000002</v>
      </c>
      <c r="M1139" s="22">
        <f t="shared" si="116"/>
        <v>1180.8000000000002</v>
      </c>
      <c r="N1139" s="22">
        <f t="shared" si="116"/>
        <v>1180.8000000000002</v>
      </c>
      <c r="O1139" s="22">
        <f t="shared" si="116"/>
        <v>1180.8000000000002</v>
      </c>
      <c r="P1139" s="22">
        <f t="shared" si="116"/>
        <v>1180.8000000000002</v>
      </c>
      <c r="Q1139" s="22">
        <f t="shared" si="116"/>
        <v>1180.8000000000002</v>
      </c>
      <c r="R1139" s="42">
        <f>SUM(Table1[[#This Row],[Oct]:[September]])</f>
        <v>14169.599999999999</v>
      </c>
      <c r="S1139" s="38">
        <f t="shared" si="111"/>
        <v>13818.509527539887</v>
      </c>
      <c r="T1139" s="37">
        <f>Table1[[#This Row],[Annual Demand]]/365</f>
        <v>38.820821917808217</v>
      </c>
      <c r="U1139" s="37">
        <f>Table1[[#This Row],[Daily Demand]]*Table1[[#This Row],[Lead Time (days)]]</f>
        <v>1086.9830136986302</v>
      </c>
      <c r="V1139" s="37">
        <f>T1139*AB1139*SQRT(Table1[[#This Row],[Lead Time (days)]])</f>
        <v>98.60183086622024</v>
      </c>
      <c r="W1139" s="37">
        <f t="shared" si="112"/>
        <v>0.8</v>
      </c>
      <c r="X1139" s="37">
        <f>Table1[[#This Row],[Demand during Lead Time]]+NORMSINV(W1139)*V1139</f>
        <v>1169.9684082248064</v>
      </c>
      <c r="Y1139" s="43">
        <f t="shared" si="113"/>
        <v>100711.95944295959</v>
      </c>
      <c r="Z1139" s="27">
        <v>0.8</v>
      </c>
      <c r="AA1139" s="22">
        <v>0.92</v>
      </c>
      <c r="AB1139" s="22">
        <v>0.48</v>
      </c>
      <c r="AC1139" s="22">
        <v>28</v>
      </c>
    </row>
    <row r="1140" spans="1:29" x14ac:dyDescent="0.2">
      <c r="A1140" s="25">
        <v>1194.6629587840096</v>
      </c>
      <c r="B1140" s="26">
        <v>13.618806060000001</v>
      </c>
      <c r="C1140" s="26">
        <v>4540.2061236224235</v>
      </c>
      <c r="D1140" s="26">
        <f>C1140/Table1[[#This Row],[Std. Price ($)]]</f>
        <v>333.37769137909459</v>
      </c>
      <c r="E1140" s="22">
        <v>446</v>
      </c>
      <c r="F1140" s="22">
        <f t="shared" si="114"/>
        <v>802.8</v>
      </c>
      <c r="G1140" s="22">
        <f t="shared" si="116"/>
        <v>802.8</v>
      </c>
      <c r="H1140" s="22">
        <f t="shared" si="116"/>
        <v>802.8</v>
      </c>
      <c r="I1140" s="22">
        <f t="shared" si="116"/>
        <v>802.8</v>
      </c>
      <c r="J1140" s="22">
        <f t="shared" si="116"/>
        <v>802.8</v>
      </c>
      <c r="K1140" s="22">
        <f t="shared" si="116"/>
        <v>802.8</v>
      </c>
      <c r="L1140" s="22">
        <f t="shared" si="116"/>
        <v>802.8</v>
      </c>
      <c r="M1140" s="22">
        <f t="shared" si="116"/>
        <v>802.8</v>
      </c>
      <c r="N1140" s="22">
        <f t="shared" si="116"/>
        <v>802.8</v>
      </c>
      <c r="O1140" s="22">
        <f t="shared" si="116"/>
        <v>802.8</v>
      </c>
      <c r="P1140" s="22">
        <f t="shared" ref="G1140:Q1163" si="117">$E1140+$Z1140*$E1140</f>
        <v>802.8</v>
      </c>
      <c r="Q1140" s="22">
        <f t="shared" si="117"/>
        <v>802.8</v>
      </c>
      <c r="R1140" s="42">
        <f>SUM(Table1[[#This Row],[Oct]:[September]])</f>
        <v>9633.6</v>
      </c>
      <c r="S1140" s="38">
        <f t="shared" si="111"/>
        <v>9300.2223086209051</v>
      </c>
      <c r="T1140" s="37">
        <f>Table1[[#This Row],[Annual Demand]]/365</f>
        <v>26.393424657534247</v>
      </c>
      <c r="U1140" s="37">
        <f>Table1[[#This Row],[Daily Demand]]*Table1[[#This Row],[Lead Time (days)]]</f>
        <v>765.40931506849313</v>
      </c>
      <c r="V1140" s="37">
        <f>T1140*AB1140*SQRT(Table1[[#This Row],[Lead Time (days)]])</f>
        <v>83.858435547250579</v>
      </c>
      <c r="W1140" s="37">
        <f t="shared" si="112"/>
        <v>0.8</v>
      </c>
      <c r="X1140" s="37">
        <f>Table1[[#This Row],[Demand during Lead Time]]+NORMSINV(W1140)*V1140</f>
        <v>835.98635503926494</v>
      </c>
      <c r="Y1140" s="43">
        <f t="shared" si="113"/>
        <v>11385.136038086053</v>
      </c>
      <c r="Z1140" s="27">
        <v>0.8</v>
      </c>
      <c r="AA1140" s="22">
        <v>0.92</v>
      </c>
      <c r="AB1140" s="22">
        <v>0.59</v>
      </c>
      <c r="AC1140" s="22">
        <v>29</v>
      </c>
    </row>
    <row r="1141" spans="1:29" x14ac:dyDescent="0.2">
      <c r="A1141" s="25">
        <v>28952.468732987014</v>
      </c>
      <c r="B1141" s="26">
        <v>6.3171334399999992</v>
      </c>
      <c r="C1141" s="26">
        <v>1166.0642397718386</v>
      </c>
      <c r="D1141" s="26">
        <f>C1141/Table1[[#This Row],[Std. Price ($)]]</f>
        <v>184.58755871584671</v>
      </c>
      <c r="E1141" s="22">
        <v>608</v>
      </c>
      <c r="F1141" s="22">
        <f t="shared" si="114"/>
        <v>364.79999999999995</v>
      </c>
      <c r="G1141" s="22">
        <f t="shared" si="117"/>
        <v>364.79999999999995</v>
      </c>
      <c r="H1141" s="22">
        <f t="shared" si="117"/>
        <v>364.79999999999995</v>
      </c>
      <c r="I1141" s="22">
        <f t="shared" si="117"/>
        <v>364.79999999999995</v>
      </c>
      <c r="J1141" s="22">
        <f t="shared" si="117"/>
        <v>364.79999999999995</v>
      </c>
      <c r="K1141" s="22">
        <f t="shared" si="117"/>
        <v>364.79999999999995</v>
      </c>
      <c r="L1141" s="22">
        <f t="shared" si="117"/>
        <v>364.79999999999995</v>
      </c>
      <c r="M1141" s="22">
        <f t="shared" si="117"/>
        <v>364.79999999999995</v>
      </c>
      <c r="N1141" s="22">
        <f t="shared" si="117"/>
        <v>364.79999999999995</v>
      </c>
      <c r="O1141" s="22">
        <f t="shared" si="117"/>
        <v>364.79999999999995</v>
      </c>
      <c r="P1141" s="22">
        <f t="shared" si="117"/>
        <v>364.79999999999995</v>
      </c>
      <c r="Q1141" s="22">
        <f t="shared" si="117"/>
        <v>364.79999999999995</v>
      </c>
      <c r="R1141" s="42">
        <f>SUM(Table1[[#This Row],[Oct]:[September]])</f>
        <v>4377.6000000000004</v>
      </c>
      <c r="S1141" s="38">
        <f t="shared" si="111"/>
        <v>4193.0124412841533</v>
      </c>
      <c r="T1141" s="37">
        <f>Table1[[#This Row],[Annual Demand]]/365</f>
        <v>11.993424657534247</v>
      </c>
      <c r="U1141" s="37">
        <f>Table1[[#This Row],[Daily Demand]]*Table1[[#This Row],[Lead Time (days)]]</f>
        <v>95.947397260273974</v>
      </c>
      <c r="V1141" s="37">
        <f>T1141*AB1141*SQRT(Table1[[#This Row],[Lead Time (days)]])</f>
        <v>35.279428724768437</v>
      </c>
      <c r="W1141" s="37">
        <f t="shared" si="112"/>
        <v>0.8</v>
      </c>
      <c r="X1141" s="37">
        <f>Table1[[#This Row],[Demand during Lead Time]]+NORMSINV(W1141)*V1141</f>
        <v>125.63931358336131</v>
      </c>
      <c r="Y1141" s="43">
        <f t="shared" si="113"/>
        <v>793.68030921609784</v>
      </c>
      <c r="Z1141" s="27">
        <v>-0.4</v>
      </c>
      <c r="AA1141" s="22">
        <v>0.91</v>
      </c>
      <c r="AB1141" s="22">
        <v>1.04</v>
      </c>
      <c r="AC1141" s="22">
        <v>8</v>
      </c>
    </row>
    <row r="1142" spans="1:29" x14ac:dyDescent="0.2">
      <c r="A1142" s="25">
        <v>26415.882082796394</v>
      </c>
      <c r="B1142" s="26">
        <v>13.663715689999998</v>
      </c>
      <c r="C1142" s="26">
        <v>1039.0138151146568</v>
      </c>
      <c r="D1142" s="26">
        <f>C1142/Table1[[#This Row],[Std. Price ($)]]</f>
        <v>76.041820445303557</v>
      </c>
      <c r="E1142" s="22">
        <v>704</v>
      </c>
      <c r="F1142" s="22">
        <f t="shared" si="114"/>
        <v>422.4</v>
      </c>
      <c r="G1142" s="22">
        <f t="shared" si="117"/>
        <v>422.4</v>
      </c>
      <c r="H1142" s="22">
        <f t="shared" si="117"/>
        <v>422.4</v>
      </c>
      <c r="I1142" s="22">
        <f t="shared" si="117"/>
        <v>422.4</v>
      </c>
      <c r="J1142" s="22">
        <f t="shared" si="117"/>
        <v>422.4</v>
      </c>
      <c r="K1142" s="22">
        <f t="shared" si="117"/>
        <v>422.4</v>
      </c>
      <c r="L1142" s="22">
        <f t="shared" si="117"/>
        <v>422.4</v>
      </c>
      <c r="M1142" s="22">
        <f t="shared" si="117"/>
        <v>422.4</v>
      </c>
      <c r="N1142" s="22">
        <f t="shared" si="117"/>
        <v>422.4</v>
      </c>
      <c r="O1142" s="22">
        <f t="shared" si="117"/>
        <v>422.4</v>
      </c>
      <c r="P1142" s="22">
        <f t="shared" si="117"/>
        <v>422.4</v>
      </c>
      <c r="Q1142" s="22">
        <f t="shared" si="117"/>
        <v>422.4</v>
      </c>
      <c r="R1142" s="42">
        <f>SUM(Table1[[#This Row],[Oct]:[September]])</f>
        <v>5068.7999999999993</v>
      </c>
      <c r="S1142" s="38">
        <f t="shared" si="111"/>
        <v>4992.7581795546957</v>
      </c>
      <c r="T1142" s="37">
        <f>Table1[[#This Row],[Annual Demand]]/365</f>
        <v>13.887123287671232</v>
      </c>
      <c r="U1142" s="37">
        <f>Table1[[#This Row],[Daily Demand]]*Table1[[#This Row],[Lead Time (days)]]</f>
        <v>69.435616438356163</v>
      </c>
      <c r="V1142" s="37">
        <f>T1142*AB1142*SQRT(Table1[[#This Row],[Lead Time (days)]])</f>
        <v>18.942056526723476</v>
      </c>
      <c r="W1142" s="37">
        <f t="shared" si="112"/>
        <v>0.8</v>
      </c>
      <c r="X1142" s="37">
        <f>Table1[[#This Row],[Demand during Lead Time]]+NORMSINV(W1142)*V1142</f>
        <v>85.377653418785059</v>
      </c>
      <c r="Y1142" s="43">
        <f t="shared" si="113"/>
        <v>1166.5759825936354</v>
      </c>
      <c r="Z1142" s="27">
        <v>-0.4</v>
      </c>
      <c r="AA1142" s="22">
        <v>0.95</v>
      </c>
      <c r="AB1142" s="22">
        <v>0.61</v>
      </c>
      <c r="AC1142" s="22">
        <v>5</v>
      </c>
    </row>
    <row r="1143" spans="1:29" x14ac:dyDescent="0.2">
      <c r="A1143" s="25">
        <v>75569.607347287252</v>
      </c>
      <c r="B1143" s="26">
        <v>83.584375669999986</v>
      </c>
      <c r="C1143" s="26">
        <v>30549.659783022078</v>
      </c>
      <c r="D1143" s="26">
        <f>C1143/Table1[[#This Row],[Std. Price ($)]]</f>
        <v>365.49486118835637</v>
      </c>
      <c r="E1143" s="22">
        <v>446</v>
      </c>
      <c r="F1143" s="22">
        <f t="shared" si="114"/>
        <v>669</v>
      </c>
      <c r="G1143" s="22">
        <f t="shared" si="117"/>
        <v>669</v>
      </c>
      <c r="H1143" s="22">
        <f t="shared" si="117"/>
        <v>669</v>
      </c>
      <c r="I1143" s="22">
        <f t="shared" si="117"/>
        <v>669</v>
      </c>
      <c r="J1143" s="22">
        <f t="shared" si="117"/>
        <v>669</v>
      </c>
      <c r="K1143" s="22">
        <f t="shared" si="117"/>
        <v>669</v>
      </c>
      <c r="L1143" s="22">
        <f t="shared" si="117"/>
        <v>669</v>
      </c>
      <c r="M1143" s="22">
        <f t="shared" si="117"/>
        <v>669</v>
      </c>
      <c r="N1143" s="22">
        <f t="shared" si="117"/>
        <v>669</v>
      </c>
      <c r="O1143" s="22">
        <f t="shared" si="117"/>
        <v>669</v>
      </c>
      <c r="P1143" s="22">
        <f t="shared" si="117"/>
        <v>669</v>
      </c>
      <c r="Q1143" s="22">
        <f t="shared" si="117"/>
        <v>669</v>
      </c>
      <c r="R1143" s="42">
        <f>SUM(Table1[[#This Row],[Oct]:[September]])</f>
        <v>8028</v>
      </c>
      <c r="S1143" s="38">
        <f t="shared" si="111"/>
        <v>7662.5051388116435</v>
      </c>
      <c r="T1143" s="37">
        <f>Table1[[#This Row],[Annual Demand]]/365</f>
        <v>21.994520547945207</v>
      </c>
      <c r="U1143" s="37">
        <f>Table1[[#This Row],[Daily Demand]]*Table1[[#This Row],[Lead Time (days)]]</f>
        <v>571.85753424657537</v>
      </c>
      <c r="V1143" s="37">
        <f>T1143*AB1143*SQRT(Table1[[#This Row],[Lead Time (days)]])</f>
        <v>90.841896467532962</v>
      </c>
      <c r="W1143" s="37">
        <f t="shared" si="112"/>
        <v>0.8</v>
      </c>
      <c r="X1143" s="37">
        <f>Table1[[#This Row],[Demand during Lead Time]]+NORMSINV(W1143)*V1143</f>
        <v>648.31200321168342</v>
      </c>
      <c r="Y1143" s="43">
        <f t="shared" si="113"/>
        <v>54188.754027815587</v>
      </c>
      <c r="Z1143" s="27">
        <v>0.5</v>
      </c>
      <c r="AA1143" s="22">
        <v>1</v>
      </c>
      <c r="AB1143" s="22">
        <v>0.81</v>
      </c>
      <c r="AC1143" s="22">
        <v>26</v>
      </c>
    </row>
    <row r="1144" spans="1:29" x14ac:dyDescent="0.2">
      <c r="A1144" s="25">
        <v>7176.5987320129843</v>
      </c>
      <c r="B1144" s="26">
        <v>7.2769480499999988</v>
      </c>
      <c r="C1144" s="26">
        <v>2645.6936249787541</v>
      </c>
      <c r="D1144" s="26">
        <f>C1144/Table1[[#This Row],[Std. Price ($)]]</f>
        <v>363.57187199910743</v>
      </c>
      <c r="E1144" s="22">
        <v>494</v>
      </c>
      <c r="F1144" s="22">
        <f t="shared" si="114"/>
        <v>741</v>
      </c>
      <c r="G1144" s="22">
        <f t="shared" si="117"/>
        <v>741</v>
      </c>
      <c r="H1144" s="22">
        <f t="shared" si="117"/>
        <v>741</v>
      </c>
      <c r="I1144" s="22">
        <f t="shared" si="117"/>
        <v>741</v>
      </c>
      <c r="J1144" s="22">
        <f t="shared" si="117"/>
        <v>741</v>
      </c>
      <c r="K1144" s="22">
        <f t="shared" si="117"/>
        <v>741</v>
      </c>
      <c r="L1144" s="22">
        <f t="shared" si="117"/>
        <v>741</v>
      </c>
      <c r="M1144" s="22">
        <f t="shared" si="117"/>
        <v>741</v>
      </c>
      <c r="N1144" s="22">
        <f t="shared" si="117"/>
        <v>741</v>
      </c>
      <c r="O1144" s="22">
        <f t="shared" si="117"/>
        <v>741</v>
      </c>
      <c r="P1144" s="22">
        <f t="shared" si="117"/>
        <v>741</v>
      </c>
      <c r="Q1144" s="22">
        <f t="shared" si="117"/>
        <v>741</v>
      </c>
      <c r="R1144" s="42">
        <f>SUM(Table1[[#This Row],[Oct]:[September]])</f>
        <v>8892</v>
      </c>
      <c r="S1144" s="38">
        <f t="shared" si="111"/>
        <v>8528.4281280008927</v>
      </c>
      <c r="T1144" s="37">
        <f>Table1[[#This Row],[Annual Demand]]/365</f>
        <v>24.361643835616437</v>
      </c>
      <c r="U1144" s="37">
        <f>Table1[[#This Row],[Daily Demand]]*Table1[[#This Row],[Lead Time (days)]]</f>
        <v>511.59452054794519</v>
      </c>
      <c r="V1144" s="37">
        <f>T1144*AB1144*SQRT(Table1[[#This Row],[Lead Time (days)]])</f>
        <v>85.962089236305331</v>
      </c>
      <c r="W1144" s="37">
        <f t="shared" si="112"/>
        <v>0.8</v>
      </c>
      <c r="X1144" s="37">
        <f>Table1[[#This Row],[Demand during Lead Time]]+NORMSINV(W1144)*V1144</f>
        <v>583.94204013150943</v>
      </c>
      <c r="Y1144" s="43">
        <f t="shared" si="113"/>
        <v>4249.3158902480081</v>
      </c>
      <c r="Z1144" s="27">
        <v>0.5</v>
      </c>
      <c r="AA1144" s="22">
        <v>1</v>
      </c>
      <c r="AB1144" s="22">
        <v>0.77</v>
      </c>
      <c r="AC1144" s="22">
        <v>21</v>
      </c>
    </row>
    <row r="1145" spans="1:29" x14ac:dyDescent="0.2">
      <c r="A1145" s="25">
        <v>40989.982319494746</v>
      </c>
      <c r="B1145" s="26">
        <v>5.0150899999999998</v>
      </c>
      <c r="C1145" s="26">
        <v>1218.2238141064524</v>
      </c>
      <c r="D1145" s="26">
        <f>C1145/Table1[[#This Row],[Std. Price ($)]]</f>
        <v>242.91165544515701</v>
      </c>
      <c r="E1145" s="22">
        <v>640</v>
      </c>
      <c r="F1145" s="22">
        <f t="shared" si="114"/>
        <v>384</v>
      </c>
      <c r="G1145" s="22">
        <f t="shared" si="117"/>
        <v>384</v>
      </c>
      <c r="H1145" s="22">
        <f t="shared" si="117"/>
        <v>384</v>
      </c>
      <c r="I1145" s="22">
        <f t="shared" si="117"/>
        <v>384</v>
      </c>
      <c r="J1145" s="22">
        <f t="shared" si="117"/>
        <v>384</v>
      </c>
      <c r="K1145" s="22">
        <f t="shared" si="117"/>
        <v>384</v>
      </c>
      <c r="L1145" s="22">
        <f t="shared" si="117"/>
        <v>384</v>
      </c>
      <c r="M1145" s="22">
        <f t="shared" si="117"/>
        <v>384</v>
      </c>
      <c r="N1145" s="22">
        <f t="shared" si="117"/>
        <v>384</v>
      </c>
      <c r="O1145" s="22">
        <f t="shared" si="117"/>
        <v>384</v>
      </c>
      <c r="P1145" s="22">
        <f t="shared" si="117"/>
        <v>384</v>
      </c>
      <c r="Q1145" s="22">
        <f t="shared" si="117"/>
        <v>384</v>
      </c>
      <c r="R1145" s="42">
        <f>SUM(Table1[[#This Row],[Oct]:[September]])</f>
        <v>4608</v>
      </c>
      <c r="S1145" s="38">
        <f t="shared" si="111"/>
        <v>4365.0883445548434</v>
      </c>
      <c r="T1145" s="37">
        <f>Table1[[#This Row],[Annual Demand]]/365</f>
        <v>12.624657534246575</v>
      </c>
      <c r="U1145" s="37">
        <f>Table1[[#This Row],[Daily Demand]]*Table1[[#This Row],[Lead Time (days)]]</f>
        <v>227.24383561643836</v>
      </c>
      <c r="V1145" s="37">
        <f>T1145*AB1145*SQRT(Table1[[#This Row],[Lead Time (days)]])</f>
        <v>24.638467429241111</v>
      </c>
      <c r="W1145" s="37">
        <f t="shared" si="112"/>
        <v>0.8</v>
      </c>
      <c r="X1145" s="37">
        <f>Table1[[#This Row],[Demand during Lead Time]]+NORMSINV(W1145)*V1145</f>
        <v>247.98009296758235</v>
      </c>
      <c r="Y1145" s="43">
        <f t="shared" si="113"/>
        <v>1243.6424844407925</v>
      </c>
      <c r="Z1145" s="27">
        <v>-0.4</v>
      </c>
      <c r="AA1145" s="22">
        <v>0.95</v>
      </c>
      <c r="AB1145" s="22">
        <v>0.46</v>
      </c>
      <c r="AC1145" s="22">
        <v>18</v>
      </c>
    </row>
    <row r="1146" spans="1:29" x14ac:dyDescent="0.2">
      <c r="A1146" s="25">
        <v>62848.090461003325</v>
      </c>
      <c r="B1146" s="26">
        <v>7.5467541299999992</v>
      </c>
      <c r="C1146" s="26">
        <v>569.4322477124133</v>
      </c>
      <c r="D1146" s="26">
        <f>C1146/Table1[[#This Row],[Std. Price ($)]]</f>
        <v>75.45392865640018</v>
      </c>
      <c r="E1146" s="22">
        <v>372</v>
      </c>
      <c r="F1146" s="22">
        <f t="shared" si="114"/>
        <v>818.4</v>
      </c>
      <c r="G1146" s="22">
        <f t="shared" si="117"/>
        <v>818.4</v>
      </c>
      <c r="H1146" s="22">
        <f t="shared" si="117"/>
        <v>818.4</v>
      </c>
      <c r="I1146" s="22">
        <f t="shared" si="117"/>
        <v>818.4</v>
      </c>
      <c r="J1146" s="22">
        <f t="shared" si="117"/>
        <v>818.4</v>
      </c>
      <c r="K1146" s="22">
        <f t="shared" si="117"/>
        <v>818.4</v>
      </c>
      <c r="L1146" s="22">
        <f t="shared" si="117"/>
        <v>818.4</v>
      </c>
      <c r="M1146" s="22">
        <f t="shared" si="117"/>
        <v>818.4</v>
      </c>
      <c r="N1146" s="22">
        <f t="shared" si="117"/>
        <v>818.4</v>
      </c>
      <c r="O1146" s="22">
        <f t="shared" si="117"/>
        <v>818.4</v>
      </c>
      <c r="P1146" s="22">
        <f t="shared" si="117"/>
        <v>818.4</v>
      </c>
      <c r="Q1146" s="22">
        <f t="shared" si="117"/>
        <v>818.4</v>
      </c>
      <c r="R1146" s="42">
        <f>SUM(Table1[[#This Row],[Oct]:[September]])</f>
        <v>9820.7999999999975</v>
      </c>
      <c r="S1146" s="38">
        <f t="shared" si="111"/>
        <v>9745.3460713435979</v>
      </c>
      <c r="T1146" s="37">
        <f>Table1[[#This Row],[Annual Demand]]/365</f>
        <v>26.906301369863005</v>
      </c>
      <c r="U1146" s="37">
        <f>Table1[[#This Row],[Daily Demand]]*Table1[[#This Row],[Lead Time (days)]]</f>
        <v>134.53150684931504</v>
      </c>
      <c r="V1146" s="37">
        <f>T1146*AB1146*SQRT(Table1[[#This Row],[Lead Time (days)]])</f>
        <v>54.74953018635955</v>
      </c>
      <c r="W1146" s="37">
        <f t="shared" si="112"/>
        <v>0.8</v>
      </c>
      <c r="X1146" s="37">
        <f>Table1[[#This Row],[Demand during Lead Time]]+NORMSINV(W1146)*V1146</f>
        <v>180.60987398229651</v>
      </c>
      <c r="Y1146" s="43">
        <f t="shared" si="113"/>
        <v>1363.0183123946756</v>
      </c>
      <c r="Z1146" s="27">
        <v>1.2</v>
      </c>
      <c r="AA1146" s="22">
        <v>0.87</v>
      </c>
      <c r="AB1146" s="22">
        <v>0.91</v>
      </c>
      <c r="AC1146" s="22">
        <v>5</v>
      </c>
    </row>
    <row r="1147" spans="1:29" x14ac:dyDescent="0.2">
      <c r="A1147" s="25">
        <v>66926.058190086318</v>
      </c>
      <c r="B1147" s="26">
        <v>14.86682688</v>
      </c>
      <c r="C1147" s="26">
        <v>4375.9721938550028</v>
      </c>
      <c r="D1147" s="26">
        <f>C1147/Table1[[#This Row],[Std. Price ($)]]</f>
        <v>294.34473335677956</v>
      </c>
      <c r="E1147" s="22">
        <v>608</v>
      </c>
      <c r="F1147" s="22">
        <f t="shared" si="114"/>
        <v>1520</v>
      </c>
      <c r="G1147" s="22">
        <f t="shared" si="117"/>
        <v>1520</v>
      </c>
      <c r="H1147" s="22">
        <f t="shared" si="117"/>
        <v>1520</v>
      </c>
      <c r="I1147" s="22">
        <f t="shared" si="117"/>
        <v>1520</v>
      </c>
      <c r="J1147" s="22">
        <f t="shared" si="117"/>
        <v>1520</v>
      </c>
      <c r="K1147" s="22">
        <f t="shared" si="117"/>
        <v>1520</v>
      </c>
      <c r="L1147" s="22">
        <f t="shared" si="117"/>
        <v>1520</v>
      </c>
      <c r="M1147" s="22">
        <f t="shared" si="117"/>
        <v>1520</v>
      </c>
      <c r="N1147" s="22">
        <f t="shared" si="117"/>
        <v>1520</v>
      </c>
      <c r="O1147" s="22">
        <f t="shared" si="117"/>
        <v>1520</v>
      </c>
      <c r="P1147" s="22">
        <f t="shared" si="117"/>
        <v>1520</v>
      </c>
      <c r="Q1147" s="22">
        <f t="shared" si="117"/>
        <v>1520</v>
      </c>
      <c r="R1147" s="42">
        <f>SUM(Table1[[#This Row],[Oct]:[September]])</f>
        <v>18240</v>
      </c>
      <c r="S1147" s="38">
        <f t="shared" si="111"/>
        <v>17945.655266643222</v>
      </c>
      <c r="T1147" s="37">
        <f>Table1[[#This Row],[Annual Demand]]/365</f>
        <v>49.972602739726028</v>
      </c>
      <c r="U1147" s="37">
        <f>Table1[[#This Row],[Daily Demand]]*Table1[[#This Row],[Lead Time (days)]]</f>
        <v>1049.4246575342465</v>
      </c>
      <c r="V1147" s="37">
        <f>T1147*AB1147*SQRT(Table1[[#This Row],[Lead Time (days)]])</f>
        <v>121.37171440623862</v>
      </c>
      <c r="W1147" s="37">
        <f t="shared" si="112"/>
        <v>0.8</v>
      </c>
      <c r="X1147" s="37">
        <f>Table1[[#This Row],[Demand during Lead Time]]+NORMSINV(W1147)*V1147</f>
        <v>1151.5736695336846</v>
      </c>
      <c r="Y1147" s="43">
        <f t="shared" si="113"/>
        <v>17120.24638452362</v>
      </c>
      <c r="Z1147" s="27">
        <v>1.5</v>
      </c>
      <c r="AA1147" s="22">
        <v>0.97</v>
      </c>
      <c r="AB1147" s="22">
        <v>0.53</v>
      </c>
      <c r="AC1147" s="22">
        <v>21</v>
      </c>
    </row>
    <row r="1148" spans="1:29" x14ac:dyDescent="0.2">
      <c r="A1148" s="25">
        <v>95967.662197503974</v>
      </c>
      <c r="B1148" s="26">
        <v>7.0488175699999998</v>
      </c>
      <c r="C1148" s="26">
        <v>1347.1373265480743</v>
      </c>
      <c r="D1148" s="26">
        <f>C1148/Table1[[#This Row],[Std. Price ($)]]</f>
        <v>191.11536270729081</v>
      </c>
      <c r="E1148" s="22">
        <v>542</v>
      </c>
      <c r="F1148" s="22">
        <f t="shared" si="114"/>
        <v>325.2</v>
      </c>
      <c r="G1148" s="22">
        <f t="shared" si="117"/>
        <v>325.2</v>
      </c>
      <c r="H1148" s="22">
        <f t="shared" si="117"/>
        <v>325.2</v>
      </c>
      <c r="I1148" s="22">
        <f t="shared" si="117"/>
        <v>325.2</v>
      </c>
      <c r="J1148" s="22">
        <f t="shared" si="117"/>
        <v>325.2</v>
      </c>
      <c r="K1148" s="22">
        <f t="shared" si="117"/>
        <v>325.2</v>
      </c>
      <c r="L1148" s="22">
        <f t="shared" si="117"/>
        <v>325.2</v>
      </c>
      <c r="M1148" s="22">
        <f t="shared" si="117"/>
        <v>325.2</v>
      </c>
      <c r="N1148" s="22">
        <f t="shared" si="117"/>
        <v>325.2</v>
      </c>
      <c r="O1148" s="22">
        <f t="shared" si="117"/>
        <v>325.2</v>
      </c>
      <c r="P1148" s="22">
        <f t="shared" si="117"/>
        <v>325.2</v>
      </c>
      <c r="Q1148" s="22">
        <f t="shared" si="117"/>
        <v>325.2</v>
      </c>
      <c r="R1148" s="42">
        <f>SUM(Table1[[#This Row],[Oct]:[September]])</f>
        <v>3902.3999999999992</v>
      </c>
      <c r="S1148" s="38">
        <f t="shared" si="111"/>
        <v>3711.2846372927083</v>
      </c>
      <c r="T1148" s="37">
        <f>Table1[[#This Row],[Annual Demand]]/365</f>
        <v>10.691506849315067</v>
      </c>
      <c r="U1148" s="37">
        <f>Table1[[#This Row],[Daily Demand]]*Table1[[#This Row],[Lead Time (days)]]</f>
        <v>224.5216438356164</v>
      </c>
      <c r="V1148" s="37">
        <f>T1148*AB1148*SQRT(Table1[[#This Row],[Lead Time (days)]])</f>
        <v>17.638070194845039</v>
      </c>
      <c r="W1148" s="37">
        <f t="shared" si="112"/>
        <v>0.8</v>
      </c>
      <c r="X1148" s="37">
        <f>Table1[[#This Row],[Demand during Lead Time]]+NORMSINV(W1148)*V1148</f>
        <v>239.36621823084755</v>
      </c>
      <c r="Y1148" s="43">
        <f t="shared" si="113"/>
        <v>1687.2488047300524</v>
      </c>
      <c r="Z1148" s="27">
        <v>-0.4</v>
      </c>
      <c r="AA1148" s="22">
        <v>0.86</v>
      </c>
      <c r="AB1148" s="22">
        <v>0.36</v>
      </c>
      <c r="AC1148" s="22">
        <v>21</v>
      </c>
    </row>
    <row r="1149" spans="1:29" x14ac:dyDescent="0.2">
      <c r="A1149" s="25">
        <v>57354.620851406398</v>
      </c>
      <c r="B1149" s="26">
        <v>14.094275549999997</v>
      </c>
      <c r="C1149" s="26">
        <v>7359.3352913863691</v>
      </c>
      <c r="D1149" s="26">
        <f>C1149/Table1[[#This Row],[Std. Price ($)]]</f>
        <v>522.15066076144444</v>
      </c>
      <c r="E1149" s="22">
        <v>728</v>
      </c>
      <c r="F1149" s="22">
        <f t="shared" si="114"/>
        <v>436.8</v>
      </c>
      <c r="G1149" s="22">
        <f t="shared" si="117"/>
        <v>436.8</v>
      </c>
      <c r="H1149" s="22">
        <f t="shared" si="117"/>
        <v>436.8</v>
      </c>
      <c r="I1149" s="22">
        <f t="shared" si="117"/>
        <v>436.8</v>
      </c>
      <c r="J1149" s="22">
        <f t="shared" si="117"/>
        <v>436.8</v>
      </c>
      <c r="K1149" s="22">
        <f t="shared" si="117"/>
        <v>436.8</v>
      </c>
      <c r="L1149" s="22">
        <f t="shared" si="117"/>
        <v>436.8</v>
      </c>
      <c r="M1149" s="22">
        <f t="shared" si="117"/>
        <v>436.8</v>
      </c>
      <c r="N1149" s="22">
        <f t="shared" si="117"/>
        <v>436.8</v>
      </c>
      <c r="O1149" s="22">
        <f t="shared" si="117"/>
        <v>436.8</v>
      </c>
      <c r="P1149" s="22">
        <f t="shared" si="117"/>
        <v>436.8</v>
      </c>
      <c r="Q1149" s="22">
        <f t="shared" si="117"/>
        <v>436.8</v>
      </c>
      <c r="R1149" s="42">
        <f>SUM(Table1[[#This Row],[Oct]:[September]])</f>
        <v>5241.6000000000013</v>
      </c>
      <c r="S1149" s="38">
        <f t="shared" si="111"/>
        <v>4719.4493392385566</v>
      </c>
      <c r="T1149" s="37">
        <f>Table1[[#This Row],[Annual Demand]]/365</f>
        <v>14.360547945205482</v>
      </c>
      <c r="U1149" s="37">
        <f>Table1[[#This Row],[Daily Demand]]*Table1[[#This Row],[Lead Time (days)]]</f>
        <v>416.455890410959</v>
      </c>
      <c r="V1149" s="37">
        <f>T1149*AB1149*SQRT(Table1[[#This Row],[Lead Time (days)]])</f>
        <v>44.080332921242317</v>
      </c>
      <c r="W1149" s="37">
        <f t="shared" si="112"/>
        <v>0.8</v>
      </c>
      <c r="X1149" s="37">
        <f>Table1[[#This Row],[Demand during Lead Time]]+NORMSINV(W1149)*V1149</f>
        <v>453.55483458043972</v>
      </c>
      <c r="Y1149" s="43">
        <f t="shared" si="113"/>
        <v>6392.5268156113843</v>
      </c>
      <c r="Z1149" s="27">
        <v>-0.4</v>
      </c>
      <c r="AA1149" s="22">
        <v>0.97</v>
      </c>
      <c r="AB1149" s="22">
        <v>0.56999999999999995</v>
      </c>
      <c r="AC1149" s="22">
        <v>29</v>
      </c>
    </row>
    <row r="1150" spans="1:29" x14ac:dyDescent="0.2">
      <c r="A1150" s="25">
        <v>23114.859589008862</v>
      </c>
      <c r="B1150" s="26">
        <v>5.0150899999999998</v>
      </c>
      <c r="C1150" s="26">
        <v>1120.4945530136913</v>
      </c>
      <c r="D1150" s="26">
        <f>C1150/Table1[[#This Row],[Std. Price ($)]]</f>
        <v>223.42461511432325</v>
      </c>
      <c r="E1150" s="22">
        <v>592</v>
      </c>
      <c r="F1150" s="22">
        <f t="shared" si="114"/>
        <v>1302.4000000000001</v>
      </c>
      <c r="G1150" s="22">
        <f t="shared" si="117"/>
        <v>1302.4000000000001</v>
      </c>
      <c r="H1150" s="22">
        <f t="shared" si="117"/>
        <v>1302.4000000000001</v>
      </c>
      <c r="I1150" s="22">
        <f t="shared" si="117"/>
        <v>1302.4000000000001</v>
      </c>
      <c r="J1150" s="22">
        <f t="shared" si="117"/>
        <v>1302.4000000000001</v>
      </c>
      <c r="K1150" s="22">
        <f t="shared" si="117"/>
        <v>1302.4000000000001</v>
      </c>
      <c r="L1150" s="22">
        <f t="shared" si="117"/>
        <v>1302.4000000000001</v>
      </c>
      <c r="M1150" s="22">
        <f t="shared" si="117"/>
        <v>1302.4000000000001</v>
      </c>
      <c r="N1150" s="22">
        <f t="shared" si="117"/>
        <v>1302.4000000000001</v>
      </c>
      <c r="O1150" s="22">
        <f t="shared" si="117"/>
        <v>1302.4000000000001</v>
      </c>
      <c r="P1150" s="22">
        <f t="shared" si="117"/>
        <v>1302.4000000000001</v>
      </c>
      <c r="Q1150" s="22">
        <f t="shared" si="117"/>
        <v>1302.4000000000001</v>
      </c>
      <c r="R1150" s="42">
        <f>SUM(Table1[[#This Row],[Oct]:[September]])</f>
        <v>15628.799999999997</v>
      </c>
      <c r="S1150" s="38">
        <f t="shared" si="111"/>
        <v>15405.375384885674</v>
      </c>
      <c r="T1150" s="37">
        <f>Table1[[#This Row],[Annual Demand]]/365</f>
        <v>42.818630136986293</v>
      </c>
      <c r="U1150" s="37">
        <f>Table1[[#This Row],[Daily Demand]]*Table1[[#This Row],[Lead Time (days)]]</f>
        <v>770.73534246575332</v>
      </c>
      <c r="V1150" s="37">
        <f>T1150*AB1150*SQRT(Table1[[#This Row],[Lead Time (days)]])</f>
        <v>81.748828073650529</v>
      </c>
      <c r="W1150" s="37">
        <f t="shared" si="112"/>
        <v>0.8</v>
      </c>
      <c r="X1150" s="37">
        <f>Table1[[#This Row],[Demand during Lead Time]]+NORMSINV(W1150)*V1150</f>
        <v>839.53689199223925</v>
      </c>
      <c r="Y1150" s="43">
        <f t="shared" si="113"/>
        <v>4210.3530716613586</v>
      </c>
      <c r="Z1150" s="27">
        <v>1.2</v>
      </c>
      <c r="AA1150" s="22">
        <v>0.91</v>
      </c>
      <c r="AB1150" s="22">
        <v>0.45</v>
      </c>
      <c r="AC1150" s="22">
        <v>18</v>
      </c>
    </row>
    <row r="1151" spans="1:29" x14ac:dyDescent="0.2">
      <c r="A1151" s="25">
        <v>94452.97860372081</v>
      </c>
      <c r="B1151" s="26">
        <v>11.662889999999999</v>
      </c>
      <c r="C1151" s="26">
        <v>3909.5667454377603</v>
      </c>
      <c r="D1151" s="26">
        <f>C1151/Table1[[#This Row],[Std. Price ($)]]</f>
        <v>335.21423467406112</v>
      </c>
      <c r="E1151" s="22">
        <v>704</v>
      </c>
      <c r="F1151" s="22">
        <f t="shared" si="114"/>
        <v>1548.8</v>
      </c>
      <c r="G1151" s="22">
        <f t="shared" si="117"/>
        <v>1548.8</v>
      </c>
      <c r="H1151" s="22">
        <f t="shared" si="117"/>
        <v>1548.8</v>
      </c>
      <c r="I1151" s="22">
        <f t="shared" si="117"/>
        <v>1548.8</v>
      </c>
      <c r="J1151" s="22">
        <f t="shared" si="117"/>
        <v>1548.8</v>
      </c>
      <c r="K1151" s="22">
        <f t="shared" si="117"/>
        <v>1548.8</v>
      </c>
      <c r="L1151" s="22">
        <f t="shared" si="117"/>
        <v>1548.8</v>
      </c>
      <c r="M1151" s="22">
        <f t="shared" si="117"/>
        <v>1548.8</v>
      </c>
      <c r="N1151" s="22">
        <f t="shared" si="117"/>
        <v>1548.8</v>
      </c>
      <c r="O1151" s="22">
        <f t="shared" si="117"/>
        <v>1548.8</v>
      </c>
      <c r="P1151" s="22">
        <f t="shared" si="117"/>
        <v>1548.8</v>
      </c>
      <c r="Q1151" s="22">
        <f t="shared" si="117"/>
        <v>1548.8</v>
      </c>
      <c r="R1151" s="42">
        <f>SUM(Table1[[#This Row],[Oct]:[September]])</f>
        <v>18585.599999999995</v>
      </c>
      <c r="S1151" s="38">
        <f t="shared" si="111"/>
        <v>18250.385765325933</v>
      </c>
      <c r="T1151" s="37">
        <f>Table1[[#This Row],[Annual Demand]]/365</f>
        <v>50.919452054794505</v>
      </c>
      <c r="U1151" s="37">
        <f>Table1[[#This Row],[Daily Demand]]*Table1[[#This Row],[Lead Time (days)]]</f>
        <v>1374.8252054794516</v>
      </c>
      <c r="V1151" s="37">
        <f>T1151*AB1151*SQRT(Table1[[#This Row],[Lead Time (days)]])</f>
        <v>97.896536638243433</v>
      </c>
      <c r="W1151" s="37">
        <f t="shared" si="112"/>
        <v>0.8</v>
      </c>
      <c r="X1151" s="37">
        <f>Table1[[#This Row],[Demand during Lead Time]]+NORMSINV(W1151)*V1151</f>
        <v>1457.2170094074461</v>
      </c>
      <c r="Y1151" s="43">
        <f t="shared" si="113"/>
        <v>16995.361686848006</v>
      </c>
      <c r="Z1151" s="27">
        <v>1.2</v>
      </c>
      <c r="AA1151" s="22">
        <v>1</v>
      </c>
      <c r="AB1151" s="22">
        <v>0.37</v>
      </c>
      <c r="AC1151" s="22">
        <v>27</v>
      </c>
    </row>
    <row r="1152" spans="1:29" x14ac:dyDescent="0.2">
      <c r="A1152" s="25">
        <v>44607.352555676174</v>
      </c>
      <c r="B1152" s="26">
        <v>140.68238061</v>
      </c>
      <c r="C1152" s="26">
        <v>40432.188948130562</v>
      </c>
      <c r="D1152" s="26">
        <f>C1152/Table1[[#This Row],[Std. Price ($)]]</f>
        <v>287.4005171992132</v>
      </c>
      <c r="E1152" s="22">
        <v>672</v>
      </c>
      <c r="F1152" s="22">
        <f t="shared" si="114"/>
        <v>1478.4</v>
      </c>
      <c r="G1152" s="22">
        <f t="shared" si="117"/>
        <v>1478.4</v>
      </c>
      <c r="H1152" s="22">
        <f t="shared" si="117"/>
        <v>1478.4</v>
      </c>
      <c r="I1152" s="22">
        <f t="shared" si="117"/>
        <v>1478.4</v>
      </c>
      <c r="J1152" s="22">
        <f t="shared" si="117"/>
        <v>1478.4</v>
      </c>
      <c r="K1152" s="22">
        <f t="shared" si="117"/>
        <v>1478.4</v>
      </c>
      <c r="L1152" s="22">
        <f t="shared" si="117"/>
        <v>1478.4</v>
      </c>
      <c r="M1152" s="22">
        <f t="shared" si="117"/>
        <v>1478.4</v>
      </c>
      <c r="N1152" s="22">
        <f t="shared" si="117"/>
        <v>1478.4</v>
      </c>
      <c r="O1152" s="22">
        <f t="shared" si="117"/>
        <v>1478.4</v>
      </c>
      <c r="P1152" s="22">
        <f t="shared" si="117"/>
        <v>1478.4</v>
      </c>
      <c r="Q1152" s="22">
        <f t="shared" si="117"/>
        <v>1478.4</v>
      </c>
      <c r="R1152" s="42">
        <f>SUM(Table1[[#This Row],[Oct]:[September]])</f>
        <v>17740.8</v>
      </c>
      <c r="S1152" s="38">
        <f t="shared" si="111"/>
        <v>17453.399482800785</v>
      </c>
      <c r="T1152" s="37">
        <f>Table1[[#This Row],[Annual Demand]]/365</f>
        <v>48.604931506849312</v>
      </c>
      <c r="U1152" s="37">
        <f>Table1[[#This Row],[Daily Demand]]*Table1[[#This Row],[Lead Time (days)]]</f>
        <v>1555.357808219178</v>
      </c>
      <c r="V1152" s="37">
        <f>T1152*AB1152*SQRT(Table1[[#This Row],[Lead Time (days)]])</f>
        <v>93.483344535874267</v>
      </c>
      <c r="W1152" s="37">
        <f t="shared" si="112"/>
        <v>0.8</v>
      </c>
      <c r="X1152" s="37">
        <f>Table1[[#This Row],[Demand during Lead Time]]+NORMSINV(W1152)*V1152</f>
        <v>1634.0353759659822</v>
      </c>
      <c r="Y1152" s="43">
        <f t="shared" si="113"/>
        <v>229879.98669185076</v>
      </c>
      <c r="Z1152" s="27">
        <v>1.2</v>
      </c>
      <c r="AA1152" s="22">
        <v>0.97</v>
      </c>
      <c r="AB1152" s="22">
        <v>0.34</v>
      </c>
      <c r="AC1152" s="22">
        <v>32</v>
      </c>
    </row>
    <row r="1153" spans="1:29" x14ac:dyDescent="0.2">
      <c r="A1153" s="25">
        <v>2394.5951540432443</v>
      </c>
      <c r="B1153" s="26">
        <v>10.512858009999999</v>
      </c>
      <c r="C1153" s="26">
        <v>3982.288453241948</v>
      </c>
      <c r="D1153" s="26">
        <f>C1153/Table1[[#This Row],[Std. Price ($)]]</f>
        <v>378.80169687956703</v>
      </c>
      <c r="E1153" s="22">
        <v>736</v>
      </c>
      <c r="F1153" s="22">
        <f t="shared" si="114"/>
        <v>1840</v>
      </c>
      <c r="G1153" s="22">
        <f t="shared" si="117"/>
        <v>1840</v>
      </c>
      <c r="H1153" s="22">
        <f t="shared" si="117"/>
        <v>1840</v>
      </c>
      <c r="I1153" s="22">
        <f t="shared" si="117"/>
        <v>1840</v>
      </c>
      <c r="J1153" s="22">
        <f t="shared" si="117"/>
        <v>1840</v>
      </c>
      <c r="K1153" s="22">
        <f t="shared" si="117"/>
        <v>1840</v>
      </c>
      <c r="L1153" s="22">
        <f t="shared" si="117"/>
        <v>1840</v>
      </c>
      <c r="M1153" s="22">
        <f t="shared" si="117"/>
        <v>1840</v>
      </c>
      <c r="N1153" s="22">
        <f t="shared" si="117"/>
        <v>1840</v>
      </c>
      <c r="O1153" s="22">
        <f t="shared" si="117"/>
        <v>1840</v>
      </c>
      <c r="P1153" s="22">
        <f t="shared" si="117"/>
        <v>1840</v>
      </c>
      <c r="Q1153" s="22">
        <f t="shared" si="117"/>
        <v>1840</v>
      </c>
      <c r="R1153" s="42">
        <f>SUM(Table1[[#This Row],[Oct]:[September]])</f>
        <v>22080</v>
      </c>
      <c r="S1153" s="38">
        <f t="shared" si="111"/>
        <v>21701.198303120433</v>
      </c>
      <c r="T1153" s="37">
        <f>Table1[[#This Row],[Annual Demand]]/365</f>
        <v>60.493150684931507</v>
      </c>
      <c r="U1153" s="37">
        <f>Table1[[#This Row],[Daily Demand]]*Table1[[#This Row],[Lead Time (days)]]</f>
        <v>1028.3835616438357</v>
      </c>
      <c r="V1153" s="37">
        <f>T1153*AB1153*SQRT(Table1[[#This Row],[Lead Time (days)]])</f>
        <v>172.09955843126076</v>
      </c>
      <c r="W1153" s="37">
        <f t="shared" si="112"/>
        <v>0.8</v>
      </c>
      <c r="X1153" s="37">
        <f>Table1[[#This Row],[Demand during Lead Time]]+NORMSINV(W1153)*V1153</f>
        <v>1173.2262043081073</v>
      </c>
      <c r="Y1153" s="43">
        <f t="shared" si="113"/>
        <v>12333.96049950238</v>
      </c>
      <c r="Z1153" s="27">
        <v>1.5</v>
      </c>
      <c r="AA1153" s="22">
        <v>1</v>
      </c>
      <c r="AB1153" s="22">
        <v>0.69</v>
      </c>
      <c r="AC1153" s="22">
        <v>17</v>
      </c>
    </row>
    <row r="1154" spans="1:29" x14ac:dyDescent="0.2">
      <c r="A1154" s="25">
        <v>63570.178563785194</v>
      </c>
      <c r="B1154" s="26">
        <v>11.048849999999998</v>
      </c>
      <c r="C1154" s="26">
        <v>8074.505623368801</v>
      </c>
      <c r="D1154" s="26">
        <f>C1154/Table1[[#This Row],[Std. Price ($)]]</f>
        <v>730.80054696812817</v>
      </c>
      <c r="E1154" s="22">
        <v>736</v>
      </c>
      <c r="F1154" s="22">
        <f t="shared" si="114"/>
        <v>1619.1999999999998</v>
      </c>
      <c r="G1154" s="22">
        <f t="shared" si="117"/>
        <v>1619.1999999999998</v>
      </c>
      <c r="H1154" s="22">
        <f t="shared" si="117"/>
        <v>1619.1999999999998</v>
      </c>
      <c r="I1154" s="22">
        <f t="shared" si="117"/>
        <v>1619.1999999999998</v>
      </c>
      <c r="J1154" s="22">
        <f t="shared" si="117"/>
        <v>1619.1999999999998</v>
      </c>
      <c r="K1154" s="22">
        <f t="shared" si="117"/>
        <v>1619.1999999999998</v>
      </c>
      <c r="L1154" s="22">
        <f t="shared" si="117"/>
        <v>1619.1999999999998</v>
      </c>
      <c r="M1154" s="22">
        <f t="shared" si="117"/>
        <v>1619.1999999999998</v>
      </c>
      <c r="N1154" s="22">
        <f t="shared" si="117"/>
        <v>1619.1999999999998</v>
      </c>
      <c r="O1154" s="22">
        <f t="shared" si="117"/>
        <v>1619.1999999999998</v>
      </c>
      <c r="P1154" s="22">
        <f t="shared" si="117"/>
        <v>1619.1999999999998</v>
      </c>
      <c r="Q1154" s="22">
        <f t="shared" si="117"/>
        <v>1619.1999999999998</v>
      </c>
      <c r="R1154" s="42">
        <f>SUM(Table1[[#This Row],[Oct]:[September]])</f>
        <v>19430.400000000001</v>
      </c>
      <c r="S1154" s="38">
        <f t="shared" si="111"/>
        <v>18699.599453031875</v>
      </c>
      <c r="T1154" s="37">
        <f>Table1[[#This Row],[Annual Demand]]/365</f>
        <v>53.233972602739733</v>
      </c>
      <c r="U1154" s="37">
        <f>Table1[[#This Row],[Daily Demand]]*Table1[[#This Row],[Lead Time (days)]]</f>
        <v>1756.7210958904111</v>
      </c>
      <c r="V1154" s="37">
        <f>T1154*AB1154*SQRT(Table1[[#This Row],[Lead Time (days)]])</f>
        <v>211.00606447296391</v>
      </c>
      <c r="W1154" s="37">
        <f t="shared" si="112"/>
        <v>0.8</v>
      </c>
      <c r="X1154" s="37">
        <f>Table1[[#This Row],[Demand during Lead Time]]+NORMSINV(W1154)*V1154</f>
        <v>1934.308280163513</v>
      </c>
      <c r="Y1154" s="43">
        <f t="shared" si="113"/>
        <v>21371.882041284625</v>
      </c>
      <c r="Z1154" s="27">
        <v>1.2</v>
      </c>
      <c r="AA1154" s="22">
        <v>1</v>
      </c>
      <c r="AB1154" s="22">
        <v>0.69</v>
      </c>
      <c r="AC1154" s="22">
        <v>33</v>
      </c>
    </row>
    <row r="1155" spans="1:29" x14ac:dyDescent="0.2">
      <c r="A1155" s="25">
        <v>66245.927261864184</v>
      </c>
      <c r="B1155" s="26">
        <v>38.622617199999993</v>
      </c>
      <c r="C1155" s="26">
        <v>13286.320906695753</v>
      </c>
      <c r="D1155" s="26">
        <f>C1155/Table1[[#This Row],[Std. Price ($)]]</f>
        <v>344.00364009241082</v>
      </c>
      <c r="E1155" s="22">
        <v>736</v>
      </c>
      <c r="F1155" s="22">
        <f t="shared" si="114"/>
        <v>883.2</v>
      </c>
      <c r="G1155" s="22">
        <f t="shared" si="117"/>
        <v>883.2</v>
      </c>
      <c r="H1155" s="22">
        <f t="shared" si="117"/>
        <v>883.2</v>
      </c>
      <c r="I1155" s="22">
        <f t="shared" si="117"/>
        <v>883.2</v>
      </c>
      <c r="J1155" s="22">
        <f t="shared" si="117"/>
        <v>883.2</v>
      </c>
      <c r="K1155" s="22">
        <f t="shared" si="117"/>
        <v>883.2</v>
      </c>
      <c r="L1155" s="22">
        <f t="shared" si="117"/>
        <v>883.2</v>
      </c>
      <c r="M1155" s="22">
        <f t="shared" si="117"/>
        <v>883.2</v>
      </c>
      <c r="N1155" s="22">
        <f t="shared" si="117"/>
        <v>883.2</v>
      </c>
      <c r="O1155" s="22">
        <f t="shared" si="117"/>
        <v>883.2</v>
      </c>
      <c r="P1155" s="22">
        <f t="shared" si="117"/>
        <v>883.2</v>
      </c>
      <c r="Q1155" s="22">
        <f t="shared" si="117"/>
        <v>883.2</v>
      </c>
      <c r="R1155" s="42">
        <f>SUM(Table1[[#This Row],[Oct]:[September]])</f>
        <v>10598.400000000001</v>
      </c>
      <c r="S1155" s="38">
        <f t="shared" ref="S1155:S1218" si="118">R1155-D1155</f>
        <v>10254.396359907591</v>
      </c>
      <c r="T1155" s="37">
        <f>Table1[[#This Row],[Annual Demand]]/365</f>
        <v>29.036712328767127</v>
      </c>
      <c r="U1155" s="37">
        <f>Table1[[#This Row],[Daily Demand]]*Table1[[#This Row],[Lead Time (days)]]</f>
        <v>493.62410958904115</v>
      </c>
      <c r="V1155" s="37">
        <f>T1155*AB1155*SQRT(Table1[[#This Row],[Lead Time (days)]])</f>
        <v>82.607788047005187</v>
      </c>
      <c r="W1155" s="37">
        <f t="shared" ref="W1155:W1218" si="119">IF(AB1155&gt;1.5,0.95,0.8)</f>
        <v>0.8</v>
      </c>
      <c r="X1155" s="37">
        <f>Table1[[#This Row],[Demand during Lead Time]]+NORMSINV(W1155)*V1155</f>
        <v>563.14857806789155</v>
      </c>
      <c r="Y1155" s="43">
        <f t="shared" ref="Y1155:Y1218" si="120">IF(S1155&gt;0,X1155*B1155,0)</f>
        <v>21750.271957440487</v>
      </c>
      <c r="Z1155" s="27">
        <v>0.2</v>
      </c>
      <c r="AA1155" s="22">
        <v>0.98</v>
      </c>
      <c r="AB1155" s="22">
        <v>0.69</v>
      </c>
      <c r="AC1155" s="22">
        <v>17</v>
      </c>
    </row>
    <row r="1156" spans="1:29" x14ac:dyDescent="0.2">
      <c r="A1156" s="25">
        <v>23411.41890541375</v>
      </c>
      <c r="B1156" s="26">
        <v>8.4236221699999998</v>
      </c>
      <c r="C1156" s="26">
        <v>3291.4649711659704</v>
      </c>
      <c r="D1156" s="26">
        <f>C1156/Table1[[#This Row],[Std. Price ($)]]</f>
        <v>390.74223709703381</v>
      </c>
      <c r="E1156" s="22">
        <v>736</v>
      </c>
      <c r="F1156" s="22">
        <f t="shared" ref="F1156:Q1219" si="121">$E1156+$Z1156*$E1156</f>
        <v>294.40000000000003</v>
      </c>
      <c r="G1156" s="22">
        <f t="shared" si="117"/>
        <v>294.40000000000003</v>
      </c>
      <c r="H1156" s="22">
        <f t="shared" si="117"/>
        <v>294.40000000000003</v>
      </c>
      <c r="I1156" s="22">
        <f t="shared" si="117"/>
        <v>294.40000000000003</v>
      </c>
      <c r="J1156" s="22">
        <f t="shared" si="117"/>
        <v>294.40000000000003</v>
      </c>
      <c r="K1156" s="22">
        <f t="shared" si="117"/>
        <v>294.40000000000003</v>
      </c>
      <c r="L1156" s="22">
        <f t="shared" si="117"/>
        <v>294.40000000000003</v>
      </c>
      <c r="M1156" s="22">
        <f t="shared" si="117"/>
        <v>294.40000000000003</v>
      </c>
      <c r="N1156" s="22">
        <f t="shared" si="117"/>
        <v>294.40000000000003</v>
      </c>
      <c r="O1156" s="22">
        <f t="shared" si="117"/>
        <v>294.40000000000003</v>
      </c>
      <c r="P1156" s="22">
        <f t="shared" si="117"/>
        <v>294.40000000000003</v>
      </c>
      <c r="Q1156" s="22">
        <f t="shared" si="117"/>
        <v>294.40000000000003</v>
      </c>
      <c r="R1156" s="42">
        <f>SUM(Table1[[#This Row],[Oct]:[September]])</f>
        <v>3532.8000000000006</v>
      </c>
      <c r="S1156" s="38">
        <f t="shared" si="118"/>
        <v>3142.0577629029667</v>
      </c>
      <c r="T1156" s="37">
        <f>Table1[[#This Row],[Annual Demand]]/365</f>
        <v>9.6789041095890429</v>
      </c>
      <c r="U1156" s="37">
        <f>Table1[[#This Row],[Daily Demand]]*Table1[[#This Row],[Lead Time (days)]]</f>
        <v>164.54136986301373</v>
      </c>
      <c r="V1156" s="37">
        <f>T1156*AB1156*SQRT(Table1[[#This Row],[Lead Time (days)]])</f>
        <v>27.535929349001727</v>
      </c>
      <c r="W1156" s="37">
        <f t="shared" si="119"/>
        <v>0.8</v>
      </c>
      <c r="X1156" s="37">
        <f>Table1[[#This Row],[Demand during Lead Time]]+NORMSINV(W1156)*V1156</f>
        <v>187.7161926892972</v>
      </c>
      <c r="Y1156" s="43">
        <f t="shared" si="120"/>
        <v>1581.2502824055557</v>
      </c>
      <c r="Z1156" s="27">
        <v>-0.6</v>
      </c>
      <c r="AA1156" s="22">
        <v>0.99</v>
      </c>
      <c r="AB1156" s="22">
        <v>0.69</v>
      </c>
      <c r="AC1156" s="22">
        <v>17</v>
      </c>
    </row>
    <row r="1157" spans="1:29" x14ac:dyDescent="0.2">
      <c r="A1157" s="25">
        <v>76066.21819182238</v>
      </c>
      <c r="B1157" s="26">
        <v>19.02535</v>
      </c>
      <c r="C1157" s="26">
        <v>3754.3938444480164</v>
      </c>
      <c r="D1157" s="26">
        <f>C1157/Table1[[#This Row],[Std. Price ($)]]</f>
        <v>197.33638773783485</v>
      </c>
      <c r="E1157" s="22">
        <v>632</v>
      </c>
      <c r="F1157" s="22">
        <f t="shared" si="121"/>
        <v>189.60000000000002</v>
      </c>
      <c r="G1157" s="22">
        <f t="shared" si="117"/>
        <v>189.60000000000002</v>
      </c>
      <c r="H1157" s="22">
        <f t="shared" si="117"/>
        <v>189.60000000000002</v>
      </c>
      <c r="I1157" s="22">
        <f t="shared" si="117"/>
        <v>189.60000000000002</v>
      </c>
      <c r="J1157" s="22">
        <f t="shared" si="117"/>
        <v>189.60000000000002</v>
      </c>
      <c r="K1157" s="22">
        <f t="shared" si="117"/>
        <v>189.60000000000002</v>
      </c>
      <c r="L1157" s="22">
        <f t="shared" si="117"/>
        <v>189.60000000000002</v>
      </c>
      <c r="M1157" s="22">
        <f t="shared" si="117"/>
        <v>189.60000000000002</v>
      </c>
      <c r="N1157" s="22">
        <f t="shared" si="117"/>
        <v>189.60000000000002</v>
      </c>
      <c r="O1157" s="22">
        <f t="shared" si="117"/>
        <v>189.60000000000002</v>
      </c>
      <c r="P1157" s="22">
        <f t="shared" si="117"/>
        <v>189.60000000000002</v>
      </c>
      <c r="Q1157" s="22">
        <f t="shared" si="117"/>
        <v>189.60000000000002</v>
      </c>
      <c r="R1157" s="42">
        <f>SUM(Table1[[#This Row],[Oct]:[September]])</f>
        <v>2275.1999999999998</v>
      </c>
      <c r="S1157" s="38">
        <f t="shared" si="118"/>
        <v>2077.8636122621651</v>
      </c>
      <c r="T1157" s="37">
        <f>Table1[[#This Row],[Annual Demand]]/365</f>
        <v>6.233424657534246</v>
      </c>
      <c r="U1157" s="37">
        <f>Table1[[#This Row],[Daily Demand]]*Table1[[#This Row],[Lead Time (days)]]</f>
        <v>99.734794520547936</v>
      </c>
      <c r="V1157" s="37">
        <f>T1157*AB1157*SQRT(Table1[[#This Row],[Lead Time (days)]])</f>
        <v>11.220164383561643</v>
      </c>
      <c r="W1157" s="37">
        <f t="shared" si="119"/>
        <v>0.8</v>
      </c>
      <c r="X1157" s="37">
        <f>Table1[[#This Row],[Demand during Lead Time]]+NORMSINV(W1157)*V1157</f>
        <v>109.17792310993197</v>
      </c>
      <c r="Y1157" s="43">
        <f t="shared" si="120"/>
        <v>2077.148199439544</v>
      </c>
      <c r="Z1157" s="27">
        <v>-0.7</v>
      </c>
      <c r="AA1157" s="22">
        <v>0.94</v>
      </c>
      <c r="AB1157" s="22">
        <v>0.45</v>
      </c>
      <c r="AC1157" s="22">
        <v>16</v>
      </c>
    </row>
    <row r="1158" spans="1:29" x14ac:dyDescent="0.2">
      <c r="A1158" s="25">
        <v>43619.562205066664</v>
      </c>
      <c r="B1158" s="26">
        <v>6.0388142199999999</v>
      </c>
      <c r="C1158" s="26">
        <v>1669.4747504699083</v>
      </c>
      <c r="D1158" s="26">
        <f>C1158/Table1[[#This Row],[Std. Price ($)]]</f>
        <v>276.45737882459781</v>
      </c>
      <c r="E1158" s="22">
        <v>664</v>
      </c>
      <c r="F1158" s="22">
        <f t="shared" si="121"/>
        <v>1195.2</v>
      </c>
      <c r="G1158" s="22">
        <f t="shared" si="117"/>
        <v>1195.2</v>
      </c>
      <c r="H1158" s="22">
        <f t="shared" si="117"/>
        <v>1195.2</v>
      </c>
      <c r="I1158" s="22">
        <f t="shared" si="117"/>
        <v>1195.2</v>
      </c>
      <c r="J1158" s="22">
        <f t="shared" si="117"/>
        <v>1195.2</v>
      </c>
      <c r="K1158" s="22">
        <f t="shared" si="117"/>
        <v>1195.2</v>
      </c>
      <c r="L1158" s="22">
        <f t="shared" si="117"/>
        <v>1195.2</v>
      </c>
      <c r="M1158" s="22">
        <f t="shared" si="117"/>
        <v>1195.2</v>
      </c>
      <c r="N1158" s="22">
        <f t="shared" si="117"/>
        <v>1195.2</v>
      </c>
      <c r="O1158" s="22">
        <f t="shared" si="117"/>
        <v>1195.2</v>
      </c>
      <c r="P1158" s="22">
        <f t="shared" si="117"/>
        <v>1195.2</v>
      </c>
      <c r="Q1158" s="22">
        <f t="shared" si="117"/>
        <v>1195.2</v>
      </c>
      <c r="R1158" s="42">
        <f>SUM(Table1[[#This Row],[Oct]:[September]])</f>
        <v>14342.400000000003</v>
      </c>
      <c r="S1158" s="38">
        <f t="shared" si="118"/>
        <v>14065.942621175405</v>
      </c>
      <c r="T1158" s="37">
        <f>Table1[[#This Row],[Annual Demand]]/365</f>
        <v>39.294246575342477</v>
      </c>
      <c r="U1158" s="37">
        <f>Table1[[#This Row],[Daily Demand]]*Table1[[#This Row],[Lead Time (days)]]</f>
        <v>903.76767123287698</v>
      </c>
      <c r="V1158" s="37">
        <f>T1158*AB1158*SQRT(Table1[[#This Row],[Lead Time (days)]])</f>
        <v>75.37943456434013</v>
      </c>
      <c r="W1158" s="37">
        <f t="shared" si="119"/>
        <v>0.8</v>
      </c>
      <c r="X1158" s="37">
        <f>Table1[[#This Row],[Demand during Lead Time]]+NORMSINV(W1158)*V1158</f>
        <v>967.20860393694568</v>
      </c>
      <c r="Y1158" s="43">
        <f t="shared" si="120"/>
        <v>5840.7930711607751</v>
      </c>
      <c r="Z1158" s="27">
        <v>0.8</v>
      </c>
      <c r="AA1158" s="22">
        <v>0.95</v>
      </c>
      <c r="AB1158" s="22">
        <v>0.4</v>
      </c>
      <c r="AC1158" s="22">
        <v>23</v>
      </c>
    </row>
    <row r="1159" spans="1:29" x14ac:dyDescent="0.2">
      <c r="A1159" s="25">
        <v>2546.9746318700804</v>
      </c>
      <c r="B1159" s="26">
        <v>138.16918454999998</v>
      </c>
      <c r="C1159" s="26">
        <v>468770.25933869852</v>
      </c>
      <c r="D1159" s="26">
        <f>C1159/Table1[[#This Row],[Std. Price ($)]]</f>
        <v>3392.7265393179059</v>
      </c>
      <c r="E1159" s="22">
        <v>760</v>
      </c>
      <c r="F1159" s="22">
        <f t="shared" si="121"/>
        <v>684</v>
      </c>
      <c r="G1159" s="22">
        <f t="shared" si="117"/>
        <v>684</v>
      </c>
      <c r="H1159" s="22">
        <f t="shared" si="117"/>
        <v>684</v>
      </c>
      <c r="I1159" s="22">
        <f t="shared" si="117"/>
        <v>684</v>
      </c>
      <c r="J1159" s="22">
        <f t="shared" si="117"/>
        <v>684</v>
      </c>
      <c r="K1159" s="22">
        <f t="shared" si="117"/>
        <v>684</v>
      </c>
      <c r="L1159" s="22">
        <f t="shared" si="117"/>
        <v>684</v>
      </c>
      <c r="M1159" s="22">
        <f t="shared" si="117"/>
        <v>684</v>
      </c>
      <c r="N1159" s="22">
        <f t="shared" si="117"/>
        <v>684</v>
      </c>
      <c r="O1159" s="22">
        <f t="shared" si="117"/>
        <v>684</v>
      </c>
      <c r="P1159" s="22">
        <f t="shared" si="117"/>
        <v>684</v>
      </c>
      <c r="Q1159" s="22">
        <f t="shared" si="117"/>
        <v>684</v>
      </c>
      <c r="R1159" s="42">
        <f>SUM(Table1[[#This Row],[Oct]:[September]])</f>
        <v>8208</v>
      </c>
      <c r="S1159" s="38">
        <f t="shared" si="118"/>
        <v>4815.2734606820941</v>
      </c>
      <c r="T1159" s="37">
        <f>Table1[[#This Row],[Annual Demand]]/365</f>
        <v>22.487671232876714</v>
      </c>
      <c r="U1159" s="37">
        <f>Table1[[#This Row],[Daily Demand]]*Table1[[#This Row],[Lead Time (days)]]</f>
        <v>1866.4767123287672</v>
      </c>
      <c r="V1159" s="37">
        <f>T1159*AB1159*SQRT(Table1[[#This Row],[Lead Time (days)]])</f>
        <v>284.77268481229265</v>
      </c>
      <c r="W1159" s="37">
        <f t="shared" si="119"/>
        <v>0.8</v>
      </c>
      <c r="X1159" s="37">
        <f>Table1[[#This Row],[Demand during Lead Time]]+NORMSINV(W1159)*V1159</f>
        <v>2106.14745060836</v>
      </c>
      <c r="Y1159" s="43">
        <f t="shared" si="120"/>
        <v>291004.67579261848</v>
      </c>
      <c r="Z1159" s="27">
        <v>-0.1</v>
      </c>
      <c r="AA1159" s="22">
        <v>0.87</v>
      </c>
      <c r="AB1159" s="22">
        <v>1.39</v>
      </c>
      <c r="AC1159" s="22">
        <v>83</v>
      </c>
    </row>
    <row r="1160" spans="1:29" x14ac:dyDescent="0.2">
      <c r="A1160" s="25">
        <v>81938.128836303687</v>
      </c>
      <c r="B1160" s="26">
        <v>9.3266178699999998</v>
      </c>
      <c r="C1160" s="26">
        <v>1457.6532704023423</v>
      </c>
      <c r="D1160" s="26">
        <f>C1160/Table1[[#This Row],[Std. Price ($)]]</f>
        <v>156.28958865046138</v>
      </c>
      <c r="E1160" s="22">
        <v>1004</v>
      </c>
      <c r="F1160" s="22">
        <f t="shared" si="121"/>
        <v>602.4</v>
      </c>
      <c r="G1160" s="22">
        <f t="shared" si="117"/>
        <v>602.4</v>
      </c>
      <c r="H1160" s="22">
        <f t="shared" si="117"/>
        <v>602.4</v>
      </c>
      <c r="I1160" s="22">
        <f t="shared" si="117"/>
        <v>602.4</v>
      </c>
      <c r="J1160" s="22">
        <f t="shared" si="117"/>
        <v>602.4</v>
      </c>
      <c r="K1160" s="22">
        <f t="shared" si="117"/>
        <v>602.4</v>
      </c>
      <c r="L1160" s="22">
        <f t="shared" si="117"/>
        <v>602.4</v>
      </c>
      <c r="M1160" s="22">
        <f t="shared" si="117"/>
        <v>602.4</v>
      </c>
      <c r="N1160" s="22">
        <f t="shared" si="117"/>
        <v>602.4</v>
      </c>
      <c r="O1160" s="22">
        <f t="shared" si="117"/>
        <v>602.4</v>
      </c>
      <c r="P1160" s="22">
        <f t="shared" si="117"/>
        <v>602.4</v>
      </c>
      <c r="Q1160" s="22">
        <f t="shared" si="117"/>
        <v>602.4</v>
      </c>
      <c r="R1160" s="42">
        <f>SUM(Table1[[#This Row],[Oct]:[September]])</f>
        <v>7228.7999999999984</v>
      </c>
      <c r="S1160" s="38">
        <f t="shared" si="118"/>
        <v>7072.5104113495372</v>
      </c>
      <c r="T1160" s="37">
        <f>Table1[[#This Row],[Annual Demand]]/365</f>
        <v>19.804931506849311</v>
      </c>
      <c r="U1160" s="37">
        <f>Table1[[#This Row],[Daily Demand]]*Table1[[#This Row],[Lead Time (days)]]</f>
        <v>99.024657534246558</v>
      </c>
      <c r="V1160" s="37">
        <f>T1160*AB1160*SQRT(Table1[[#This Row],[Lead Time (days)]])</f>
        <v>38.970952362357309</v>
      </c>
      <c r="W1160" s="37">
        <f t="shared" si="119"/>
        <v>0.8</v>
      </c>
      <c r="X1160" s="37">
        <f>Table1[[#This Row],[Demand during Lead Time]]+NORMSINV(W1160)*V1160</f>
        <v>131.82343853496502</v>
      </c>
      <c r="Y1160" s="43">
        <f t="shared" si="120"/>
        <v>1229.4668375250515</v>
      </c>
      <c r="Z1160" s="27">
        <v>-0.4</v>
      </c>
      <c r="AA1160" s="22">
        <v>0.98</v>
      </c>
      <c r="AB1160" s="22">
        <v>0.88</v>
      </c>
      <c r="AC1160" s="22">
        <v>5</v>
      </c>
    </row>
    <row r="1161" spans="1:29" x14ac:dyDescent="0.2">
      <c r="A1161" s="25">
        <v>42911.578721351754</v>
      </c>
      <c r="B1161" s="26">
        <v>6.4164948299999995</v>
      </c>
      <c r="C1161" s="26">
        <v>744.57903628566748</v>
      </c>
      <c r="D1161" s="26">
        <f>C1161/Table1[[#This Row],[Std. Price ($)]]</f>
        <v>116.04139892771761</v>
      </c>
      <c r="E1161" s="22">
        <v>744</v>
      </c>
      <c r="F1161" s="22">
        <f t="shared" si="121"/>
        <v>446.4</v>
      </c>
      <c r="G1161" s="22">
        <f t="shared" si="117"/>
        <v>446.4</v>
      </c>
      <c r="H1161" s="22">
        <f t="shared" si="117"/>
        <v>446.4</v>
      </c>
      <c r="I1161" s="22">
        <f t="shared" si="117"/>
        <v>446.4</v>
      </c>
      <c r="J1161" s="22">
        <f t="shared" si="117"/>
        <v>446.4</v>
      </c>
      <c r="K1161" s="22">
        <f t="shared" si="117"/>
        <v>446.4</v>
      </c>
      <c r="L1161" s="22">
        <f t="shared" si="117"/>
        <v>446.4</v>
      </c>
      <c r="M1161" s="22">
        <f t="shared" si="117"/>
        <v>446.4</v>
      </c>
      <c r="N1161" s="22">
        <f t="shared" si="117"/>
        <v>446.4</v>
      </c>
      <c r="O1161" s="22">
        <f t="shared" si="117"/>
        <v>446.4</v>
      </c>
      <c r="P1161" s="22">
        <f t="shared" si="117"/>
        <v>446.4</v>
      </c>
      <c r="Q1161" s="22">
        <f t="shared" si="117"/>
        <v>446.4</v>
      </c>
      <c r="R1161" s="42">
        <f>SUM(Table1[[#This Row],[Oct]:[September]])</f>
        <v>5356.7999999999993</v>
      </c>
      <c r="S1161" s="38">
        <f t="shared" si="118"/>
        <v>5240.7586010722816</v>
      </c>
      <c r="T1161" s="37">
        <f>Table1[[#This Row],[Annual Demand]]/365</f>
        <v>14.676164383561641</v>
      </c>
      <c r="U1161" s="37">
        <f>Table1[[#This Row],[Daily Demand]]*Table1[[#This Row],[Lead Time (days)]]</f>
        <v>88.056986301369847</v>
      </c>
      <c r="V1161" s="37">
        <f>T1161*AB1161*SQRT(Table1[[#This Row],[Lead Time (days)]])</f>
        <v>14.739136789582956</v>
      </c>
      <c r="W1161" s="37">
        <f t="shared" si="119"/>
        <v>0.8</v>
      </c>
      <c r="X1161" s="37">
        <f>Table1[[#This Row],[Demand during Lead Time]]+NORMSINV(W1161)*V1161</f>
        <v>100.46175678801859</v>
      </c>
      <c r="Y1161" s="43">
        <f t="shared" si="120"/>
        <v>644.61234304303866</v>
      </c>
      <c r="Z1161" s="27">
        <v>-0.4</v>
      </c>
      <c r="AA1161" s="22">
        <v>1</v>
      </c>
      <c r="AB1161" s="22">
        <v>0.41</v>
      </c>
      <c r="AC1161" s="22">
        <v>6</v>
      </c>
    </row>
    <row r="1162" spans="1:29" x14ac:dyDescent="0.2">
      <c r="A1162" s="25">
        <v>33552.627497281996</v>
      </c>
      <c r="B1162" s="26">
        <v>73.335685580000003</v>
      </c>
      <c r="C1162" s="26">
        <v>21243.10861945917</v>
      </c>
      <c r="D1162" s="26">
        <f>C1162/Table1[[#This Row],[Std. Price ($)]]</f>
        <v>289.66946243770519</v>
      </c>
      <c r="E1162" s="22">
        <v>752</v>
      </c>
      <c r="F1162" s="22">
        <f t="shared" si="121"/>
        <v>300.8</v>
      </c>
      <c r="G1162" s="22">
        <f t="shared" si="117"/>
        <v>300.8</v>
      </c>
      <c r="H1162" s="22">
        <f t="shared" si="117"/>
        <v>300.8</v>
      </c>
      <c r="I1162" s="22">
        <f t="shared" si="117"/>
        <v>300.8</v>
      </c>
      <c r="J1162" s="22">
        <f t="shared" si="117"/>
        <v>300.8</v>
      </c>
      <c r="K1162" s="22">
        <f t="shared" si="117"/>
        <v>300.8</v>
      </c>
      <c r="L1162" s="22">
        <f t="shared" si="117"/>
        <v>300.8</v>
      </c>
      <c r="M1162" s="22">
        <f t="shared" si="117"/>
        <v>300.8</v>
      </c>
      <c r="N1162" s="22">
        <f t="shared" si="117"/>
        <v>300.8</v>
      </c>
      <c r="O1162" s="22">
        <f t="shared" si="117"/>
        <v>300.8</v>
      </c>
      <c r="P1162" s="22">
        <f t="shared" si="117"/>
        <v>300.8</v>
      </c>
      <c r="Q1162" s="22">
        <f t="shared" si="117"/>
        <v>300.8</v>
      </c>
      <c r="R1162" s="42">
        <f>SUM(Table1[[#This Row],[Oct]:[September]])</f>
        <v>3609.6000000000008</v>
      </c>
      <c r="S1162" s="38">
        <f t="shared" si="118"/>
        <v>3319.9305375622957</v>
      </c>
      <c r="T1162" s="37">
        <f>Table1[[#This Row],[Annual Demand]]/365</f>
        <v>9.8893150684931523</v>
      </c>
      <c r="U1162" s="37">
        <f>Table1[[#This Row],[Daily Demand]]*Table1[[#This Row],[Lead Time (days)]]</f>
        <v>375.79397260273981</v>
      </c>
      <c r="V1162" s="37">
        <f>T1162*AB1162*SQRT(Table1[[#This Row],[Lead Time (days)]])</f>
        <v>15.240458071997821</v>
      </c>
      <c r="W1162" s="37">
        <f t="shared" si="119"/>
        <v>0.8</v>
      </c>
      <c r="X1162" s="37">
        <f>Table1[[#This Row],[Demand during Lead Time]]+NORMSINV(W1162)*V1162</f>
        <v>388.62066572551089</v>
      </c>
      <c r="Y1162" s="43">
        <f t="shared" si="120"/>
        <v>28499.762951536351</v>
      </c>
      <c r="Z1162" s="27">
        <v>-0.6</v>
      </c>
      <c r="AA1162" s="22">
        <v>0.99</v>
      </c>
      <c r="AB1162" s="22">
        <v>0.25</v>
      </c>
      <c r="AC1162" s="22">
        <v>38</v>
      </c>
    </row>
    <row r="1163" spans="1:29" x14ac:dyDescent="0.2">
      <c r="A1163" s="25">
        <v>39789.332654386657</v>
      </c>
      <c r="B1163" s="26">
        <v>9.5959754599999982</v>
      </c>
      <c r="C1163" s="26">
        <v>2813.9122219077653</v>
      </c>
      <c r="D1163" s="26">
        <f>C1163/Table1[[#This Row],[Std. Price ($)]]</f>
        <v>293.23878886907511</v>
      </c>
      <c r="E1163" s="22">
        <v>688</v>
      </c>
      <c r="F1163" s="22">
        <f t="shared" si="121"/>
        <v>825.6</v>
      </c>
      <c r="G1163" s="22">
        <f t="shared" si="117"/>
        <v>825.6</v>
      </c>
      <c r="H1163" s="22">
        <f t="shared" si="117"/>
        <v>825.6</v>
      </c>
      <c r="I1163" s="22">
        <f t="shared" si="117"/>
        <v>825.6</v>
      </c>
      <c r="J1163" s="22">
        <f t="shared" si="117"/>
        <v>825.6</v>
      </c>
      <c r="K1163" s="22">
        <f t="shared" si="117"/>
        <v>825.6</v>
      </c>
      <c r="L1163" s="22">
        <f t="shared" si="117"/>
        <v>825.6</v>
      </c>
      <c r="M1163" s="22">
        <f t="shared" si="117"/>
        <v>825.6</v>
      </c>
      <c r="N1163" s="22">
        <f t="shared" si="117"/>
        <v>825.6</v>
      </c>
      <c r="O1163" s="22">
        <f t="shared" si="117"/>
        <v>825.6</v>
      </c>
      <c r="P1163" s="22">
        <f t="shared" si="117"/>
        <v>825.6</v>
      </c>
      <c r="Q1163" s="22">
        <f t="shared" si="117"/>
        <v>825.6</v>
      </c>
      <c r="R1163" s="42">
        <f>SUM(Table1[[#This Row],[Oct]:[September]])</f>
        <v>9907.2000000000025</v>
      </c>
      <c r="S1163" s="38">
        <f t="shared" si="118"/>
        <v>9613.961211130927</v>
      </c>
      <c r="T1163" s="37">
        <f>Table1[[#This Row],[Annual Demand]]/365</f>
        <v>27.143013698630146</v>
      </c>
      <c r="U1163" s="37">
        <f>Table1[[#This Row],[Daily Demand]]*Table1[[#This Row],[Lead Time (days)]]</f>
        <v>570.00328767123301</v>
      </c>
      <c r="V1163" s="37">
        <f>T1163*AB1163*SQRT(Table1[[#This Row],[Lead Time (days)]])</f>
        <v>52.241664242542285</v>
      </c>
      <c r="W1163" s="37">
        <f t="shared" si="119"/>
        <v>0.8</v>
      </c>
      <c r="X1163" s="37">
        <f>Table1[[#This Row],[Demand during Lead Time]]+NORMSINV(W1163)*V1163</f>
        <v>613.97098157494349</v>
      </c>
      <c r="Y1163" s="43">
        <f t="shared" si="120"/>
        <v>5891.650472345269</v>
      </c>
      <c r="Z1163" s="27">
        <v>0.2</v>
      </c>
      <c r="AA1163" s="22">
        <v>1</v>
      </c>
      <c r="AB1163" s="22">
        <v>0.42</v>
      </c>
      <c r="AC1163" s="22">
        <v>21</v>
      </c>
    </row>
    <row r="1164" spans="1:29" x14ac:dyDescent="0.2">
      <c r="A1164" s="25">
        <v>91222.740316086158</v>
      </c>
      <c r="B1164" s="26">
        <v>29.909298439999997</v>
      </c>
      <c r="C1164" s="26">
        <v>49157.520938330999</v>
      </c>
      <c r="D1164" s="26">
        <f>C1164/Table1[[#This Row],[Std. Price ($)]]</f>
        <v>1643.553125692473</v>
      </c>
      <c r="E1164" s="22">
        <v>786</v>
      </c>
      <c r="F1164" s="22">
        <f t="shared" si="121"/>
        <v>628.79999999999995</v>
      </c>
      <c r="G1164" s="22">
        <f t="shared" si="121"/>
        <v>628.79999999999995</v>
      </c>
      <c r="H1164" s="22">
        <f t="shared" si="121"/>
        <v>628.79999999999995</v>
      </c>
      <c r="I1164" s="22">
        <f t="shared" si="121"/>
        <v>628.79999999999995</v>
      </c>
      <c r="J1164" s="22">
        <f t="shared" si="121"/>
        <v>628.79999999999995</v>
      </c>
      <c r="K1164" s="22">
        <f t="shared" si="121"/>
        <v>628.79999999999995</v>
      </c>
      <c r="L1164" s="22">
        <f t="shared" si="121"/>
        <v>628.79999999999995</v>
      </c>
      <c r="M1164" s="22">
        <f t="shared" si="121"/>
        <v>628.79999999999995</v>
      </c>
      <c r="N1164" s="22">
        <f t="shared" si="121"/>
        <v>628.79999999999995</v>
      </c>
      <c r="O1164" s="22">
        <f t="shared" si="121"/>
        <v>628.79999999999995</v>
      </c>
      <c r="P1164" s="22">
        <f t="shared" si="121"/>
        <v>628.79999999999995</v>
      </c>
      <c r="Q1164" s="22">
        <f t="shared" si="121"/>
        <v>628.79999999999995</v>
      </c>
      <c r="R1164" s="42">
        <f>SUM(Table1[[#This Row],[Oct]:[September]])</f>
        <v>7545.6000000000013</v>
      </c>
      <c r="S1164" s="38">
        <f t="shared" si="118"/>
        <v>5902.046874307528</v>
      </c>
      <c r="T1164" s="37">
        <f>Table1[[#This Row],[Annual Demand]]/365</f>
        <v>20.672876712328769</v>
      </c>
      <c r="U1164" s="37">
        <f>Table1[[#This Row],[Daily Demand]]*Table1[[#This Row],[Lead Time (days)]]</f>
        <v>2232.6706849315069</v>
      </c>
      <c r="V1164" s="37">
        <f>T1164*AB1164*SQRT(Table1[[#This Row],[Lead Time (days)]])</f>
        <v>100.97425330829769</v>
      </c>
      <c r="W1164" s="37">
        <f t="shared" si="119"/>
        <v>0.8</v>
      </c>
      <c r="X1164" s="37">
        <f>Table1[[#This Row],[Demand during Lead Time]]+NORMSINV(W1164)*V1164</f>
        <v>2317.6527605599404</v>
      </c>
      <c r="Y1164" s="43">
        <f t="shared" si="120"/>
        <v>69319.368095877115</v>
      </c>
      <c r="Z1164" s="27">
        <v>-0.2</v>
      </c>
      <c r="AA1164" s="22">
        <v>0.99</v>
      </c>
      <c r="AB1164" s="22">
        <v>0.47</v>
      </c>
      <c r="AC1164" s="22">
        <v>108</v>
      </c>
    </row>
    <row r="1165" spans="1:29" x14ac:dyDescent="0.2">
      <c r="A1165" s="25">
        <v>52640.43787056455</v>
      </c>
      <c r="B1165" s="26">
        <v>7.4856558599999987</v>
      </c>
      <c r="C1165" s="26">
        <v>719.82583736308959</v>
      </c>
      <c r="D1165" s="26">
        <f>C1165/Table1[[#This Row],[Std. Price ($)]]</f>
        <v>96.160690636276414</v>
      </c>
      <c r="E1165" s="22">
        <v>624</v>
      </c>
      <c r="F1165" s="22">
        <f t="shared" si="121"/>
        <v>1372.8</v>
      </c>
      <c r="G1165" s="22">
        <f t="shared" si="121"/>
        <v>1372.8</v>
      </c>
      <c r="H1165" s="22">
        <f t="shared" si="121"/>
        <v>1372.8</v>
      </c>
      <c r="I1165" s="22">
        <f t="shared" si="121"/>
        <v>1372.8</v>
      </c>
      <c r="J1165" s="22">
        <f t="shared" si="121"/>
        <v>1372.8</v>
      </c>
      <c r="K1165" s="22">
        <f t="shared" si="121"/>
        <v>1372.8</v>
      </c>
      <c r="L1165" s="22">
        <f t="shared" si="121"/>
        <v>1372.8</v>
      </c>
      <c r="M1165" s="22">
        <f t="shared" si="121"/>
        <v>1372.8</v>
      </c>
      <c r="N1165" s="22">
        <f t="shared" si="121"/>
        <v>1372.8</v>
      </c>
      <c r="O1165" s="22">
        <f t="shared" si="121"/>
        <v>1372.8</v>
      </c>
      <c r="P1165" s="22">
        <f t="shared" si="121"/>
        <v>1372.8</v>
      </c>
      <c r="Q1165" s="22">
        <f t="shared" si="121"/>
        <v>1372.8</v>
      </c>
      <c r="R1165" s="42">
        <f>SUM(Table1[[#This Row],[Oct]:[September]])</f>
        <v>16473.599999999995</v>
      </c>
      <c r="S1165" s="38">
        <f t="shared" si="118"/>
        <v>16377.439309363719</v>
      </c>
      <c r="T1165" s="37">
        <f>Table1[[#This Row],[Annual Demand]]/365</f>
        <v>45.133150684931493</v>
      </c>
      <c r="U1165" s="37">
        <f>Table1[[#This Row],[Daily Demand]]*Table1[[#This Row],[Lead Time (days)]]</f>
        <v>225.66575342465745</v>
      </c>
      <c r="V1165" s="37">
        <f>T1165*AB1165*SQRT(Table1[[#This Row],[Lead Time (days)]])</f>
        <v>54.497228203933929</v>
      </c>
      <c r="W1165" s="37">
        <f t="shared" si="119"/>
        <v>0.8</v>
      </c>
      <c r="X1165" s="37">
        <f>Table1[[#This Row],[Demand during Lead Time]]+NORMSINV(W1165)*V1165</f>
        <v>271.53177785195697</v>
      </c>
      <c r="Y1165" s="43">
        <f t="shared" si="120"/>
        <v>2032.5934440537196</v>
      </c>
      <c r="Z1165" s="27">
        <v>1.2</v>
      </c>
      <c r="AA1165" s="22">
        <v>1</v>
      </c>
      <c r="AB1165" s="22">
        <v>0.54</v>
      </c>
      <c r="AC1165" s="22">
        <v>5</v>
      </c>
    </row>
    <row r="1166" spans="1:29" x14ac:dyDescent="0.2">
      <c r="A1166" s="25">
        <v>5461.5544907541725</v>
      </c>
      <c r="B1166" s="26">
        <v>7.1434016599999994</v>
      </c>
      <c r="C1166" s="26">
        <v>10193.404400387215</v>
      </c>
      <c r="D1166" s="26">
        <f>C1166/Table1[[#This Row],[Std. Price ($)]]</f>
        <v>1426.9678348714351</v>
      </c>
      <c r="E1166" s="22">
        <v>818</v>
      </c>
      <c r="F1166" s="22">
        <f t="shared" si="121"/>
        <v>2045</v>
      </c>
      <c r="G1166" s="22">
        <f t="shared" si="121"/>
        <v>2045</v>
      </c>
      <c r="H1166" s="22">
        <f t="shared" si="121"/>
        <v>2045</v>
      </c>
      <c r="I1166" s="22">
        <f t="shared" si="121"/>
        <v>2045</v>
      </c>
      <c r="J1166" s="22">
        <f t="shared" si="121"/>
        <v>2045</v>
      </c>
      <c r="K1166" s="22">
        <f t="shared" si="121"/>
        <v>2045</v>
      </c>
      <c r="L1166" s="22">
        <f t="shared" si="121"/>
        <v>2045</v>
      </c>
      <c r="M1166" s="22">
        <f t="shared" si="121"/>
        <v>2045</v>
      </c>
      <c r="N1166" s="22">
        <f t="shared" si="121"/>
        <v>2045</v>
      </c>
      <c r="O1166" s="22">
        <f t="shared" si="121"/>
        <v>2045</v>
      </c>
      <c r="P1166" s="22">
        <f t="shared" si="121"/>
        <v>2045</v>
      </c>
      <c r="Q1166" s="22">
        <f t="shared" si="121"/>
        <v>2045</v>
      </c>
      <c r="R1166" s="42">
        <f>SUM(Table1[[#This Row],[Oct]:[September]])</f>
        <v>24540</v>
      </c>
      <c r="S1166" s="38">
        <f t="shared" si="118"/>
        <v>23113.032165128563</v>
      </c>
      <c r="T1166" s="37">
        <f>Table1[[#This Row],[Annual Demand]]/365</f>
        <v>67.232876712328761</v>
      </c>
      <c r="U1166" s="37">
        <f>Table1[[#This Row],[Daily Demand]]*Table1[[#This Row],[Lead Time (days)]]</f>
        <v>5916.4931506849307</v>
      </c>
      <c r="V1166" s="37">
        <f>T1166*AB1166*SQRT(Table1[[#This Row],[Lead Time (days)]])</f>
        <v>233.35910693723162</v>
      </c>
      <c r="W1166" s="37">
        <f t="shared" si="119"/>
        <v>0.8</v>
      </c>
      <c r="X1166" s="37">
        <f>Table1[[#This Row],[Demand during Lead Time]]+NORMSINV(W1166)*V1166</f>
        <v>6112.8931301309176</v>
      </c>
      <c r="Y1166" s="43">
        <f t="shared" si="120"/>
        <v>43666.85093317979</v>
      </c>
      <c r="Z1166" s="27">
        <v>1.5</v>
      </c>
      <c r="AA1166" s="22">
        <v>1</v>
      </c>
      <c r="AB1166" s="22">
        <v>0.37</v>
      </c>
      <c r="AC1166" s="22">
        <v>88</v>
      </c>
    </row>
    <row r="1167" spans="1:29" x14ac:dyDescent="0.2">
      <c r="A1167" s="25">
        <v>55583.32874397347</v>
      </c>
      <c r="B1167" s="26">
        <v>14.547103819999998</v>
      </c>
      <c r="C1167" s="26">
        <v>1183.1301152981312</v>
      </c>
      <c r="D1167" s="26">
        <f>C1167/Table1[[#This Row],[Std. Price ($)]]</f>
        <v>81.330973500822324</v>
      </c>
      <c r="E1167" s="22">
        <v>752</v>
      </c>
      <c r="F1167" s="22">
        <f t="shared" si="121"/>
        <v>676.8</v>
      </c>
      <c r="G1167" s="22">
        <f t="shared" si="121"/>
        <v>676.8</v>
      </c>
      <c r="H1167" s="22">
        <f t="shared" si="121"/>
        <v>676.8</v>
      </c>
      <c r="I1167" s="22">
        <f t="shared" si="121"/>
        <v>676.8</v>
      </c>
      <c r="J1167" s="22">
        <f t="shared" si="121"/>
        <v>676.8</v>
      </c>
      <c r="K1167" s="22">
        <f t="shared" si="121"/>
        <v>676.8</v>
      </c>
      <c r="L1167" s="22">
        <f t="shared" si="121"/>
        <v>676.8</v>
      </c>
      <c r="M1167" s="22">
        <f t="shared" si="121"/>
        <v>676.8</v>
      </c>
      <c r="N1167" s="22">
        <f t="shared" si="121"/>
        <v>676.8</v>
      </c>
      <c r="O1167" s="22">
        <f t="shared" si="121"/>
        <v>676.8</v>
      </c>
      <c r="P1167" s="22">
        <f t="shared" si="121"/>
        <v>676.8</v>
      </c>
      <c r="Q1167" s="22">
        <f t="shared" si="121"/>
        <v>676.8</v>
      </c>
      <c r="R1167" s="42">
        <f>SUM(Table1[[#This Row],[Oct]:[September]])</f>
        <v>8121.6000000000013</v>
      </c>
      <c r="S1167" s="38">
        <f t="shared" si="118"/>
        <v>8040.2690264991788</v>
      </c>
      <c r="T1167" s="37">
        <f>Table1[[#This Row],[Annual Demand]]/365</f>
        <v>22.250958904109591</v>
      </c>
      <c r="U1167" s="37">
        <f>Table1[[#This Row],[Daily Demand]]*Table1[[#This Row],[Lead Time (days)]]</f>
        <v>155.75671232876715</v>
      </c>
      <c r="V1167" s="37">
        <f>T1167*AB1167*SQRT(Table1[[#This Row],[Lead Time (days)]])</f>
        <v>24.725611551056758</v>
      </c>
      <c r="W1167" s="37">
        <f t="shared" si="119"/>
        <v>0.8</v>
      </c>
      <c r="X1167" s="37">
        <f>Table1[[#This Row],[Demand during Lead Time]]+NORMSINV(W1167)*V1167</f>
        <v>176.56631202321225</v>
      </c>
      <c r="Y1167" s="43">
        <f t="shared" si="120"/>
        <v>2568.5284721161825</v>
      </c>
      <c r="Z1167" s="27">
        <v>-0.1</v>
      </c>
      <c r="AA1167" s="22">
        <v>0.98</v>
      </c>
      <c r="AB1167" s="22">
        <v>0.42</v>
      </c>
      <c r="AC1167" s="22">
        <v>7</v>
      </c>
    </row>
    <row r="1168" spans="1:29" x14ac:dyDescent="0.2">
      <c r="A1168" s="25">
        <v>34575.365341073018</v>
      </c>
      <c r="B1168" s="26">
        <v>10.0867465</v>
      </c>
      <c r="C1168" s="26">
        <v>2580.9698667580628</v>
      </c>
      <c r="D1168" s="26">
        <f>C1168/Table1[[#This Row],[Std. Price ($)]]</f>
        <v>255.87734030572324</v>
      </c>
      <c r="E1168" s="22">
        <v>220</v>
      </c>
      <c r="F1168" s="22">
        <f t="shared" si="121"/>
        <v>484</v>
      </c>
      <c r="G1168" s="22">
        <f t="shared" si="121"/>
        <v>484</v>
      </c>
      <c r="H1168" s="22">
        <f t="shared" si="121"/>
        <v>484</v>
      </c>
      <c r="I1168" s="22">
        <f t="shared" si="121"/>
        <v>484</v>
      </c>
      <c r="J1168" s="22">
        <f t="shared" si="121"/>
        <v>484</v>
      </c>
      <c r="K1168" s="22">
        <f t="shared" si="121"/>
        <v>484</v>
      </c>
      <c r="L1168" s="22">
        <f t="shared" si="121"/>
        <v>484</v>
      </c>
      <c r="M1168" s="22">
        <f t="shared" si="121"/>
        <v>484</v>
      </c>
      <c r="N1168" s="22">
        <f t="shared" si="121"/>
        <v>484</v>
      </c>
      <c r="O1168" s="22">
        <f t="shared" si="121"/>
        <v>484</v>
      </c>
      <c r="P1168" s="22">
        <f t="shared" si="121"/>
        <v>484</v>
      </c>
      <c r="Q1168" s="22">
        <f t="shared" si="121"/>
        <v>484</v>
      </c>
      <c r="R1168" s="42">
        <f>SUM(Table1[[#This Row],[Oct]:[September]])</f>
        <v>5808</v>
      </c>
      <c r="S1168" s="38">
        <f t="shared" si="118"/>
        <v>5552.122659694277</v>
      </c>
      <c r="T1168" s="37">
        <f>Table1[[#This Row],[Annual Demand]]/365</f>
        <v>15.912328767123288</v>
      </c>
      <c r="U1168" s="37">
        <f>Table1[[#This Row],[Daily Demand]]*Table1[[#This Row],[Lead Time (days)]]</f>
        <v>254.59726027397261</v>
      </c>
      <c r="V1168" s="37">
        <f>T1168*AB1168*SQRT(Table1[[#This Row],[Lead Time (days)]])</f>
        <v>113.93227397260274</v>
      </c>
      <c r="W1168" s="37">
        <f t="shared" si="119"/>
        <v>0.95</v>
      </c>
      <c r="X1168" s="37">
        <f>Table1[[#This Row],[Demand during Lead Time]]+NORMSINV(W1168)*V1168</f>
        <v>441.99917434463697</v>
      </c>
      <c r="Y1168" s="43">
        <f t="shared" si="120"/>
        <v>4458.3336248236565</v>
      </c>
      <c r="Z1168" s="27">
        <v>1.2</v>
      </c>
      <c r="AA1168" s="22">
        <v>0.9</v>
      </c>
      <c r="AB1168" s="22">
        <v>1.79</v>
      </c>
      <c r="AC1168" s="22">
        <v>16</v>
      </c>
    </row>
    <row r="1169" spans="1:29" x14ac:dyDescent="0.2">
      <c r="A1169" s="25">
        <v>21392.919570331793</v>
      </c>
      <c r="B1169" s="26">
        <v>8.5335800499999994</v>
      </c>
      <c r="C1169" s="26">
        <v>1674.4111804520758</v>
      </c>
      <c r="D1169" s="26">
        <f>C1169/Table1[[#This Row],[Std. Price ($)]]</f>
        <v>196.21438723740289</v>
      </c>
      <c r="E1169" s="22">
        <v>1076</v>
      </c>
      <c r="F1169" s="22">
        <f t="shared" si="121"/>
        <v>1936.8000000000002</v>
      </c>
      <c r="G1169" s="22">
        <f t="shared" si="121"/>
        <v>1936.8000000000002</v>
      </c>
      <c r="H1169" s="22">
        <f t="shared" si="121"/>
        <v>1936.8000000000002</v>
      </c>
      <c r="I1169" s="22">
        <f t="shared" si="121"/>
        <v>1936.8000000000002</v>
      </c>
      <c r="J1169" s="22">
        <f t="shared" si="121"/>
        <v>1936.8000000000002</v>
      </c>
      <c r="K1169" s="22">
        <f t="shared" si="121"/>
        <v>1936.8000000000002</v>
      </c>
      <c r="L1169" s="22">
        <f t="shared" si="121"/>
        <v>1936.8000000000002</v>
      </c>
      <c r="M1169" s="22">
        <f t="shared" si="121"/>
        <v>1936.8000000000002</v>
      </c>
      <c r="N1169" s="22">
        <f t="shared" si="121"/>
        <v>1936.8000000000002</v>
      </c>
      <c r="O1169" s="22">
        <f t="shared" si="121"/>
        <v>1936.8000000000002</v>
      </c>
      <c r="P1169" s="22">
        <f t="shared" si="121"/>
        <v>1936.8000000000002</v>
      </c>
      <c r="Q1169" s="22">
        <f t="shared" si="121"/>
        <v>1936.8000000000002</v>
      </c>
      <c r="R1169" s="42">
        <f>SUM(Table1[[#This Row],[Oct]:[September]])</f>
        <v>23241.599999999995</v>
      </c>
      <c r="S1169" s="38">
        <f t="shared" si="118"/>
        <v>23045.385612762591</v>
      </c>
      <c r="T1169" s="37">
        <f>Table1[[#This Row],[Annual Demand]]/365</f>
        <v>63.675616438356151</v>
      </c>
      <c r="U1169" s="37">
        <f>Table1[[#This Row],[Daily Demand]]*Table1[[#This Row],[Lead Time (days)]]</f>
        <v>318.37808219178078</v>
      </c>
      <c r="V1169" s="37">
        <f>T1169*AB1169*SQRT(Table1[[#This Row],[Lead Time (days)]])</f>
        <v>148.07832713998209</v>
      </c>
      <c r="W1169" s="37">
        <f t="shared" si="119"/>
        <v>0.8</v>
      </c>
      <c r="X1169" s="37">
        <f>Table1[[#This Row],[Demand during Lead Time]]+NORMSINV(W1169)*V1169</f>
        <v>443.0039465447461</v>
      </c>
      <c r="Y1169" s="43">
        <f t="shared" si="120"/>
        <v>3780.4096403055114</v>
      </c>
      <c r="Z1169" s="27">
        <v>0.8</v>
      </c>
      <c r="AA1169" s="22">
        <v>1</v>
      </c>
      <c r="AB1169" s="22">
        <v>1.04</v>
      </c>
      <c r="AC1169" s="22">
        <v>5</v>
      </c>
    </row>
    <row r="1170" spans="1:29" x14ac:dyDescent="0.2">
      <c r="A1170" s="25">
        <v>1093.5666688888568</v>
      </c>
      <c r="B1170" s="26">
        <v>16.867848219999999</v>
      </c>
      <c r="C1170" s="26">
        <v>12014.153205368721</v>
      </c>
      <c r="D1170" s="26">
        <f>C1170/Table1[[#This Row],[Std. Price ($)]]</f>
        <v>712.25167838086713</v>
      </c>
      <c r="E1170" s="22">
        <v>752</v>
      </c>
      <c r="F1170" s="22">
        <f t="shared" si="121"/>
        <v>902.4</v>
      </c>
      <c r="G1170" s="22">
        <f t="shared" si="121"/>
        <v>902.4</v>
      </c>
      <c r="H1170" s="22">
        <f t="shared" si="121"/>
        <v>902.4</v>
      </c>
      <c r="I1170" s="22">
        <f t="shared" si="121"/>
        <v>902.4</v>
      </c>
      <c r="J1170" s="22">
        <f t="shared" si="121"/>
        <v>902.4</v>
      </c>
      <c r="K1170" s="22">
        <f t="shared" si="121"/>
        <v>902.4</v>
      </c>
      <c r="L1170" s="22">
        <f t="shared" si="121"/>
        <v>902.4</v>
      </c>
      <c r="M1170" s="22">
        <f t="shared" si="121"/>
        <v>902.4</v>
      </c>
      <c r="N1170" s="22">
        <f t="shared" si="121"/>
        <v>902.4</v>
      </c>
      <c r="O1170" s="22">
        <f t="shared" si="121"/>
        <v>902.4</v>
      </c>
      <c r="P1170" s="22">
        <f t="shared" si="121"/>
        <v>902.4</v>
      </c>
      <c r="Q1170" s="22">
        <f t="shared" si="121"/>
        <v>902.4</v>
      </c>
      <c r="R1170" s="42">
        <f>SUM(Table1[[#This Row],[Oct]:[September]])</f>
        <v>10828.799999999997</v>
      </c>
      <c r="S1170" s="38">
        <f t="shared" si="118"/>
        <v>10116.54832161913</v>
      </c>
      <c r="T1170" s="37">
        <f>Table1[[#This Row],[Annual Demand]]/365</f>
        <v>29.667945205479445</v>
      </c>
      <c r="U1170" s="37">
        <f>Table1[[#This Row],[Daily Demand]]*Table1[[#This Row],[Lead Time (days)]]</f>
        <v>652.69479452054782</v>
      </c>
      <c r="V1170" s="37">
        <f>T1170*AB1170*SQRT(Table1[[#This Row],[Lead Time (days)]])</f>
        <v>147.50429761856029</v>
      </c>
      <c r="W1170" s="37">
        <f t="shared" si="119"/>
        <v>0.8</v>
      </c>
      <c r="X1170" s="37">
        <f>Table1[[#This Row],[Demand during Lead Time]]+NORMSINV(W1170)*V1170</f>
        <v>776.83754343958685</v>
      </c>
      <c r="Y1170" s="43">
        <f t="shared" si="120"/>
        <v>13103.577774336607</v>
      </c>
      <c r="Z1170" s="27">
        <v>0.2</v>
      </c>
      <c r="AA1170" s="22">
        <v>0.95</v>
      </c>
      <c r="AB1170" s="22">
        <v>1.06</v>
      </c>
      <c r="AC1170" s="22">
        <v>22</v>
      </c>
    </row>
    <row r="1171" spans="1:29" x14ac:dyDescent="0.2">
      <c r="A1171" s="25">
        <v>12389.932217763044</v>
      </c>
      <c r="B1171" s="26">
        <v>138.16918454999998</v>
      </c>
      <c r="C1171" s="26">
        <v>335783.92980631714</v>
      </c>
      <c r="D1171" s="26">
        <f>C1171/Table1[[#This Row],[Std. Price ($)]]</f>
        <v>2430.2374722694067</v>
      </c>
      <c r="E1171" s="22">
        <v>752</v>
      </c>
      <c r="F1171" s="22">
        <f t="shared" si="121"/>
        <v>1654.4</v>
      </c>
      <c r="G1171" s="22">
        <f t="shared" si="121"/>
        <v>1654.4</v>
      </c>
      <c r="H1171" s="22">
        <f t="shared" si="121"/>
        <v>1654.4</v>
      </c>
      <c r="I1171" s="22">
        <f t="shared" si="121"/>
        <v>1654.4</v>
      </c>
      <c r="J1171" s="22">
        <f t="shared" si="121"/>
        <v>1654.4</v>
      </c>
      <c r="K1171" s="22">
        <f t="shared" si="121"/>
        <v>1654.4</v>
      </c>
      <c r="L1171" s="22">
        <f t="shared" si="121"/>
        <v>1654.4</v>
      </c>
      <c r="M1171" s="22">
        <f t="shared" si="121"/>
        <v>1654.4</v>
      </c>
      <c r="N1171" s="22">
        <f t="shared" si="121"/>
        <v>1654.4</v>
      </c>
      <c r="O1171" s="22">
        <f t="shared" si="121"/>
        <v>1654.4</v>
      </c>
      <c r="P1171" s="22">
        <f t="shared" si="121"/>
        <v>1654.4</v>
      </c>
      <c r="Q1171" s="22">
        <f t="shared" si="121"/>
        <v>1654.4</v>
      </c>
      <c r="R1171" s="42">
        <f>SUM(Table1[[#This Row],[Oct]:[September]])</f>
        <v>19852.800000000003</v>
      </c>
      <c r="S1171" s="38">
        <f t="shared" si="118"/>
        <v>17422.562527730595</v>
      </c>
      <c r="T1171" s="37">
        <f>Table1[[#This Row],[Annual Demand]]/365</f>
        <v>54.391232876712337</v>
      </c>
      <c r="U1171" s="37">
        <f>Table1[[#This Row],[Daily Demand]]*Table1[[#This Row],[Lead Time (days)]]</f>
        <v>4296.9073972602746</v>
      </c>
      <c r="V1171" s="37">
        <f>T1171*AB1171*SQRT(Table1[[#This Row],[Lead Time (days)]])</f>
        <v>512.44624355004919</v>
      </c>
      <c r="W1171" s="37">
        <f t="shared" si="119"/>
        <v>0.8</v>
      </c>
      <c r="X1171" s="37">
        <f>Table1[[#This Row],[Demand during Lead Time]]+NORMSINV(W1171)*V1171</f>
        <v>4728.1930368966732</v>
      </c>
      <c r="Y1171" s="43">
        <f t="shared" si="120"/>
        <v>653290.57630300138</v>
      </c>
      <c r="Z1171" s="27">
        <v>1.2</v>
      </c>
      <c r="AA1171" s="22">
        <v>1</v>
      </c>
      <c r="AB1171" s="22">
        <v>1.06</v>
      </c>
      <c r="AC1171" s="22">
        <v>79</v>
      </c>
    </row>
    <row r="1172" spans="1:29" x14ac:dyDescent="0.2">
      <c r="A1172" s="25">
        <v>49928.212458138391</v>
      </c>
      <c r="B1172" s="26">
        <v>5.1056372499999991</v>
      </c>
      <c r="C1172" s="26">
        <v>2538.6502951323268</v>
      </c>
      <c r="D1172" s="26">
        <f>C1172/Table1[[#This Row],[Std. Price ($)]]</f>
        <v>497.22496347195982</v>
      </c>
      <c r="E1172" s="22">
        <v>372</v>
      </c>
      <c r="F1172" s="22">
        <f t="shared" si="121"/>
        <v>223.2</v>
      </c>
      <c r="G1172" s="22">
        <f t="shared" si="121"/>
        <v>223.2</v>
      </c>
      <c r="H1172" s="22">
        <f t="shared" si="121"/>
        <v>223.2</v>
      </c>
      <c r="I1172" s="22">
        <f t="shared" si="121"/>
        <v>223.2</v>
      </c>
      <c r="J1172" s="22">
        <f t="shared" si="121"/>
        <v>223.2</v>
      </c>
      <c r="K1172" s="22">
        <f t="shared" si="121"/>
        <v>223.2</v>
      </c>
      <c r="L1172" s="22">
        <f t="shared" si="121"/>
        <v>223.2</v>
      </c>
      <c r="M1172" s="22">
        <f t="shared" si="121"/>
        <v>223.2</v>
      </c>
      <c r="N1172" s="22">
        <f t="shared" si="121"/>
        <v>223.2</v>
      </c>
      <c r="O1172" s="22">
        <f t="shared" si="121"/>
        <v>223.2</v>
      </c>
      <c r="P1172" s="22">
        <f t="shared" si="121"/>
        <v>223.2</v>
      </c>
      <c r="Q1172" s="22">
        <f t="shared" si="121"/>
        <v>223.2</v>
      </c>
      <c r="R1172" s="42">
        <f>SUM(Table1[[#This Row],[Oct]:[September]])</f>
        <v>2678.3999999999996</v>
      </c>
      <c r="S1172" s="38">
        <f t="shared" si="118"/>
        <v>2181.17503652804</v>
      </c>
      <c r="T1172" s="37">
        <f>Table1[[#This Row],[Annual Demand]]/365</f>
        <v>7.3380821917808206</v>
      </c>
      <c r="U1172" s="37">
        <f>Table1[[#This Row],[Daily Demand]]*Table1[[#This Row],[Lead Time (days)]]</f>
        <v>154.09972602739722</v>
      </c>
      <c r="V1172" s="37">
        <f>T1172*AB1172*SQRT(Table1[[#This Row],[Lead Time (days)]])</f>
        <v>48.759609794482444</v>
      </c>
      <c r="W1172" s="37">
        <f t="shared" si="119"/>
        <v>0.8</v>
      </c>
      <c r="X1172" s="37">
        <f>Table1[[#This Row],[Demand during Lead Time]]+NORMSINV(W1172)*V1172</f>
        <v>195.13684897116352</v>
      </c>
      <c r="Y1172" s="43">
        <f t="shared" si="120"/>
        <v>996.2979649547965</v>
      </c>
      <c r="Z1172" s="27">
        <v>-0.4</v>
      </c>
      <c r="AA1172" s="22">
        <v>0.88</v>
      </c>
      <c r="AB1172" s="22">
        <v>1.45</v>
      </c>
      <c r="AC1172" s="22">
        <v>21</v>
      </c>
    </row>
    <row r="1173" spans="1:29" x14ac:dyDescent="0.2">
      <c r="A1173" s="25">
        <v>43049.369735330481</v>
      </c>
      <c r="B1173" s="26">
        <v>16.033068579999998</v>
      </c>
      <c r="C1173" s="26">
        <v>12418.641312155149</v>
      </c>
      <c r="D1173" s="26">
        <f>C1173/Table1[[#This Row],[Std. Price ($)]]</f>
        <v>774.56422332319062</v>
      </c>
      <c r="E1173" s="22">
        <v>1230</v>
      </c>
      <c r="F1173" s="22">
        <f t="shared" si="121"/>
        <v>1476</v>
      </c>
      <c r="G1173" s="22">
        <f t="shared" si="121"/>
        <v>1476</v>
      </c>
      <c r="H1173" s="22">
        <f t="shared" si="121"/>
        <v>1476</v>
      </c>
      <c r="I1173" s="22">
        <f t="shared" si="121"/>
        <v>1476</v>
      </c>
      <c r="J1173" s="22">
        <f t="shared" si="121"/>
        <v>1476</v>
      </c>
      <c r="K1173" s="22">
        <f t="shared" si="121"/>
        <v>1476</v>
      </c>
      <c r="L1173" s="22">
        <f t="shared" si="121"/>
        <v>1476</v>
      </c>
      <c r="M1173" s="22">
        <f t="shared" si="121"/>
        <v>1476</v>
      </c>
      <c r="N1173" s="22">
        <f t="shared" si="121"/>
        <v>1476</v>
      </c>
      <c r="O1173" s="22">
        <f t="shared" si="121"/>
        <v>1476</v>
      </c>
      <c r="P1173" s="22">
        <f t="shared" si="121"/>
        <v>1476</v>
      </c>
      <c r="Q1173" s="22">
        <f t="shared" si="121"/>
        <v>1476</v>
      </c>
      <c r="R1173" s="42">
        <f>SUM(Table1[[#This Row],[Oct]:[September]])</f>
        <v>17712</v>
      </c>
      <c r="S1173" s="38">
        <f t="shared" si="118"/>
        <v>16937.435776676808</v>
      </c>
      <c r="T1173" s="37">
        <f>Table1[[#This Row],[Annual Demand]]/365</f>
        <v>48.526027397260272</v>
      </c>
      <c r="U1173" s="37">
        <f>Table1[[#This Row],[Daily Demand]]*Table1[[#This Row],[Lead Time (days)]]</f>
        <v>727.89041095890411</v>
      </c>
      <c r="V1173" s="37">
        <f>T1173*AB1173*SQRT(Table1[[#This Row],[Lead Time (days)]])</f>
        <v>193.57871084620973</v>
      </c>
      <c r="W1173" s="37">
        <f t="shared" si="119"/>
        <v>0.8</v>
      </c>
      <c r="X1173" s="37">
        <f>Table1[[#This Row],[Demand during Lead Time]]+NORMSINV(W1173)*V1173</f>
        <v>890.81036437474575</v>
      </c>
      <c r="Y1173" s="43">
        <f t="shared" si="120"/>
        <v>14282.423663795085</v>
      </c>
      <c r="Z1173" s="27">
        <v>0.2</v>
      </c>
      <c r="AA1173" s="22">
        <v>1</v>
      </c>
      <c r="AB1173" s="22">
        <v>1.03</v>
      </c>
      <c r="AC1173" s="22">
        <v>15</v>
      </c>
    </row>
    <row r="1174" spans="1:29" x14ac:dyDescent="0.2">
      <c r="A1174" s="25">
        <v>93423.308766219488</v>
      </c>
      <c r="B1174" s="26">
        <v>8.0581999999999994</v>
      </c>
      <c r="C1174" s="26">
        <v>1792.3501499904</v>
      </c>
      <c r="D1174" s="26">
        <f>C1174/Table1[[#This Row],[Std. Price ($)]]</f>
        <v>222.42562234623119</v>
      </c>
      <c r="E1174" s="22">
        <v>624</v>
      </c>
      <c r="F1174" s="22">
        <f t="shared" si="121"/>
        <v>873.6</v>
      </c>
      <c r="G1174" s="22">
        <f t="shared" si="121"/>
        <v>873.6</v>
      </c>
      <c r="H1174" s="22">
        <f t="shared" si="121"/>
        <v>873.6</v>
      </c>
      <c r="I1174" s="22">
        <f t="shared" si="121"/>
        <v>873.6</v>
      </c>
      <c r="J1174" s="22">
        <f t="shared" si="121"/>
        <v>873.6</v>
      </c>
      <c r="K1174" s="22">
        <f t="shared" si="121"/>
        <v>873.6</v>
      </c>
      <c r="L1174" s="22">
        <f t="shared" si="121"/>
        <v>873.6</v>
      </c>
      <c r="M1174" s="22">
        <f t="shared" si="121"/>
        <v>873.6</v>
      </c>
      <c r="N1174" s="22">
        <f t="shared" si="121"/>
        <v>873.6</v>
      </c>
      <c r="O1174" s="22">
        <f t="shared" si="121"/>
        <v>873.6</v>
      </c>
      <c r="P1174" s="22">
        <f t="shared" si="121"/>
        <v>873.6</v>
      </c>
      <c r="Q1174" s="22">
        <f t="shared" si="121"/>
        <v>873.6</v>
      </c>
      <c r="R1174" s="42">
        <f>SUM(Table1[[#This Row],[Oct]:[September]])</f>
        <v>10483.200000000003</v>
      </c>
      <c r="S1174" s="38">
        <f t="shared" si="118"/>
        <v>10260.774377653772</v>
      </c>
      <c r="T1174" s="37">
        <f>Table1[[#This Row],[Annual Demand]]/365</f>
        <v>28.721095890410965</v>
      </c>
      <c r="U1174" s="37">
        <f>Table1[[#This Row],[Daily Demand]]*Table1[[#This Row],[Lead Time (days)]]</f>
        <v>459.53753424657543</v>
      </c>
      <c r="V1174" s="37">
        <f>T1174*AB1174*SQRT(Table1[[#This Row],[Lead Time (days)]])</f>
        <v>66.63294246575343</v>
      </c>
      <c r="W1174" s="37">
        <f t="shared" si="119"/>
        <v>0.8</v>
      </c>
      <c r="X1174" s="37">
        <f>Table1[[#This Row],[Demand during Lead Time]]+NORMSINV(W1174)*V1174</f>
        <v>515.61723348119585</v>
      </c>
      <c r="Y1174" s="43">
        <f t="shared" si="120"/>
        <v>4154.9467908381721</v>
      </c>
      <c r="Z1174" s="27">
        <v>0.4</v>
      </c>
      <c r="AA1174" s="22">
        <v>1</v>
      </c>
      <c r="AB1174" s="22">
        <v>0.57999999999999996</v>
      </c>
      <c r="AC1174" s="22">
        <v>16</v>
      </c>
    </row>
    <row r="1175" spans="1:29" x14ac:dyDescent="0.2">
      <c r="A1175" s="25">
        <v>56666.551273346158</v>
      </c>
      <c r="B1175" s="26">
        <v>30.727298189999999</v>
      </c>
      <c r="C1175" s="26">
        <v>3013.0604857926751</v>
      </c>
      <c r="D1175" s="26">
        <f>C1175/Table1[[#This Row],[Std. Price ($)]]</f>
        <v>98.058100232621698</v>
      </c>
      <c r="E1175" s="22">
        <v>890</v>
      </c>
      <c r="F1175" s="22">
        <f t="shared" si="121"/>
        <v>1335</v>
      </c>
      <c r="G1175" s="22">
        <f t="shared" si="121"/>
        <v>1335</v>
      </c>
      <c r="H1175" s="22">
        <f t="shared" si="121"/>
        <v>1335</v>
      </c>
      <c r="I1175" s="22">
        <f t="shared" si="121"/>
        <v>1335</v>
      </c>
      <c r="J1175" s="22">
        <f t="shared" si="121"/>
        <v>1335</v>
      </c>
      <c r="K1175" s="22">
        <f t="shared" si="121"/>
        <v>1335</v>
      </c>
      <c r="L1175" s="22">
        <f t="shared" si="121"/>
        <v>1335</v>
      </c>
      <c r="M1175" s="22">
        <f t="shared" si="121"/>
        <v>1335</v>
      </c>
      <c r="N1175" s="22">
        <f t="shared" si="121"/>
        <v>1335</v>
      </c>
      <c r="O1175" s="22">
        <f t="shared" si="121"/>
        <v>1335</v>
      </c>
      <c r="P1175" s="22">
        <f t="shared" si="121"/>
        <v>1335</v>
      </c>
      <c r="Q1175" s="22">
        <f t="shared" si="121"/>
        <v>1335</v>
      </c>
      <c r="R1175" s="42">
        <f>SUM(Table1[[#This Row],[Oct]:[September]])</f>
        <v>16020</v>
      </c>
      <c r="S1175" s="38">
        <f t="shared" si="118"/>
        <v>15921.941899767378</v>
      </c>
      <c r="T1175" s="37">
        <f>Table1[[#This Row],[Annual Demand]]/365</f>
        <v>43.890410958904113</v>
      </c>
      <c r="U1175" s="37">
        <f>Table1[[#This Row],[Daily Demand]]*Table1[[#This Row],[Lead Time (days)]]</f>
        <v>219.45205479452056</v>
      </c>
      <c r="V1175" s="37">
        <f>T1175*AB1175*SQRT(Table1[[#This Row],[Lead Time (days)]])</f>
        <v>50.052390656900783</v>
      </c>
      <c r="W1175" s="37">
        <f t="shared" si="119"/>
        <v>0.8</v>
      </c>
      <c r="X1175" s="37">
        <f>Table1[[#This Row],[Demand during Lead Time]]+NORMSINV(W1175)*V1175</f>
        <v>261.57720956245481</v>
      </c>
      <c r="Y1175" s="43">
        <f t="shared" si="120"/>
        <v>8037.560917933668</v>
      </c>
      <c r="Z1175" s="27">
        <v>0.5</v>
      </c>
      <c r="AA1175" s="22">
        <v>0.82</v>
      </c>
      <c r="AB1175" s="22">
        <v>0.51</v>
      </c>
      <c r="AC1175" s="22">
        <v>5</v>
      </c>
    </row>
    <row r="1176" spans="1:29" x14ac:dyDescent="0.2">
      <c r="A1176" s="25">
        <v>12779.512953157546</v>
      </c>
      <c r="B1176" s="26">
        <v>9.0452417799999996</v>
      </c>
      <c r="C1176" s="26">
        <v>9184.2011506868002</v>
      </c>
      <c r="D1176" s="26">
        <f>C1176/Table1[[#This Row],[Std. Price ($)]]</f>
        <v>1015.3627038465743</v>
      </c>
      <c r="E1176" s="22">
        <v>446</v>
      </c>
      <c r="F1176" s="22">
        <f t="shared" si="121"/>
        <v>981.19999999999993</v>
      </c>
      <c r="G1176" s="22">
        <f t="shared" si="121"/>
        <v>981.19999999999993</v>
      </c>
      <c r="H1176" s="22">
        <f t="shared" si="121"/>
        <v>981.19999999999993</v>
      </c>
      <c r="I1176" s="22">
        <f t="shared" si="121"/>
        <v>981.19999999999993</v>
      </c>
      <c r="J1176" s="22">
        <f t="shared" si="121"/>
        <v>981.19999999999993</v>
      </c>
      <c r="K1176" s="22">
        <f t="shared" si="121"/>
        <v>981.19999999999993</v>
      </c>
      <c r="L1176" s="22">
        <f t="shared" si="121"/>
        <v>981.19999999999993</v>
      </c>
      <c r="M1176" s="22">
        <f t="shared" si="121"/>
        <v>981.19999999999993</v>
      </c>
      <c r="N1176" s="22">
        <f t="shared" si="121"/>
        <v>981.19999999999993</v>
      </c>
      <c r="O1176" s="22">
        <f t="shared" si="121"/>
        <v>981.19999999999993</v>
      </c>
      <c r="P1176" s="22">
        <f t="shared" si="121"/>
        <v>981.19999999999993</v>
      </c>
      <c r="Q1176" s="22">
        <f t="shared" si="121"/>
        <v>981.19999999999993</v>
      </c>
      <c r="R1176" s="42">
        <f>SUM(Table1[[#This Row],[Oct]:[September]])</f>
        <v>11774.400000000001</v>
      </c>
      <c r="S1176" s="38">
        <f t="shared" si="118"/>
        <v>10759.037296153427</v>
      </c>
      <c r="T1176" s="37">
        <f>Table1[[#This Row],[Annual Demand]]/365</f>
        <v>32.258630136986305</v>
      </c>
      <c r="U1176" s="37">
        <f>Table1[[#This Row],[Daily Demand]]*Table1[[#This Row],[Lead Time (days)]]</f>
        <v>1000.0175342465755</v>
      </c>
      <c r="V1176" s="37">
        <f>T1176*AB1176*SQRT(Table1[[#This Row],[Lead Time (days)]])</f>
        <v>323.29521228676839</v>
      </c>
      <c r="W1176" s="37">
        <f t="shared" si="119"/>
        <v>0.95</v>
      </c>
      <c r="X1176" s="37">
        <f>Table1[[#This Row],[Demand during Lead Time]]+NORMSINV(W1176)*V1176</f>
        <v>1531.7908367525124</v>
      </c>
      <c r="Y1176" s="43">
        <f t="shared" si="120"/>
        <v>13855.418474814984</v>
      </c>
      <c r="Z1176" s="27">
        <v>1.2</v>
      </c>
      <c r="AA1176" s="22">
        <v>0.97</v>
      </c>
      <c r="AB1176" s="22">
        <v>1.8</v>
      </c>
      <c r="AC1176" s="22">
        <v>31</v>
      </c>
    </row>
    <row r="1177" spans="1:29" x14ac:dyDescent="0.2">
      <c r="A1177" s="25">
        <v>88578.743138616439</v>
      </c>
      <c r="B1177" s="26">
        <v>5.9151242899999987</v>
      </c>
      <c r="C1177" s="26">
        <v>855.55467222509105</v>
      </c>
      <c r="D1177" s="26">
        <f>C1177/Table1[[#This Row],[Std. Price ($)]]</f>
        <v>144.63849452351766</v>
      </c>
      <c r="E1177" s="22">
        <v>736</v>
      </c>
      <c r="F1177" s="22">
        <f t="shared" si="121"/>
        <v>883.2</v>
      </c>
      <c r="G1177" s="22">
        <f t="shared" si="121"/>
        <v>883.2</v>
      </c>
      <c r="H1177" s="22">
        <f t="shared" si="121"/>
        <v>883.2</v>
      </c>
      <c r="I1177" s="22">
        <f t="shared" si="121"/>
        <v>883.2</v>
      </c>
      <c r="J1177" s="22">
        <f t="shared" si="121"/>
        <v>883.2</v>
      </c>
      <c r="K1177" s="22">
        <f t="shared" si="121"/>
        <v>883.2</v>
      </c>
      <c r="L1177" s="22">
        <f t="shared" si="121"/>
        <v>883.2</v>
      </c>
      <c r="M1177" s="22">
        <f t="shared" si="121"/>
        <v>883.2</v>
      </c>
      <c r="N1177" s="22">
        <f t="shared" si="121"/>
        <v>883.2</v>
      </c>
      <c r="O1177" s="22">
        <f t="shared" si="121"/>
        <v>883.2</v>
      </c>
      <c r="P1177" s="22">
        <f t="shared" si="121"/>
        <v>883.2</v>
      </c>
      <c r="Q1177" s="22">
        <f t="shared" si="121"/>
        <v>883.2</v>
      </c>
      <c r="R1177" s="42">
        <f>SUM(Table1[[#This Row],[Oct]:[September]])</f>
        <v>10598.400000000001</v>
      </c>
      <c r="S1177" s="38">
        <f t="shared" si="118"/>
        <v>10453.761505476485</v>
      </c>
      <c r="T1177" s="37">
        <f>Table1[[#This Row],[Annual Demand]]/365</f>
        <v>29.036712328767127</v>
      </c>
      <c r="U1177" s="37">
        <f>Table1[[#This Row],[Daily Demand]]*Table1[[#This Row],[Lead Time (days)]]</f>
        <v>145.18356164383565</v>
      </c>
      <c r="V1177" s="37">
        <f>T1177*AB1177*SQRT(Table1[[#This Row],[Lead Time (days)]])</f>
        <v>44.800363201058367</v>
      </c>
      <c r="W1177" s="37">
        <f t="shared" si="119"/>
        <v>0.8</v>
      </c>
      <c r="X1177" s="37">
        <f>Table1[[#This Row],[Demand during Lead Time]]+NORMSINV(W1177)*V1177</f>
        <v>182.888498585625</v>
      </c>
      <c r="Y1177" s="43">
        <f t="shared" si="120"/>
        <v>1081.8082003454608</v>
      </c>
      <c r="Z1177" s="27">
        <v>0.2</v>
      </c>
      <c r="AA1177" s="22">
        <v>1</v>
      </c>
      <c r="AB1177" s="22">
        <v>0.69</v>
      </c>
      <c r="AC1177" s="22">
        <v>5</v>
      </c>
    </row>
    <row r="1178" spans="1:29" x14ac:dyDescent="0.2">
      <c r="A1178" s="25">
        <v>90041.57909301536</v>
      </c>
      <c r="B1178" s="26">
        <v>6.2935978199999996</v>
      </c>
      <c r="C1178" s="26">
        <v>7959.0559469418486</v>
      </c>
      <c r="D1178" s="26">
        <f>C1178/Table1[[#This Row],[Std. Price ($)]]</f>
        <v>1264.6273522037429</v>
      </c>
      <c r="E1178" s="22">
        <v>842</v>
      </c>
      <c r="F1178" s="22">
        <f t="shared" si="121"/>
        <v>1010.4</v>
      </c>
      <c r="G1178" s="22">
        <f t="shared" si="121"/>
        <v>1010.4</v>
      </c>
      <c r="H1178" s="22">
        <f t="shared" si="121"/>
        <v>1010.4</v>
      </c>
      <c r="I1178" s="22">
        <f t="shared" si="121"/>
        <v>1010.4</v>
      </c>
      <c r="J1178" s="22">
        <f t="shared" si="121"/>
        <v>1010.4</v>
      </c>
      <c r="K1178" s="22">
        <f t="shared" si="121"/>
        <v>1010.4</v>
      </c>
      <c r="L1178" s="22">
        <f t="shared" si="121"/>
        <v>1010.4</v>
      </c>
      <c r="M1178" s="22">
        <f t="shared" si="121"/>
        <v>1010.4</v>
      </c>
      <c r="N1178" s="22">
        <f t="shared" si="121"/>
        <v>1010.4</v>
      </c>
      <c r="O1178" s="22">
        <f t="shared" si="121"/>
        <v>1010.4</v>
      </c>
      <c r="P1178" s="22">
        <f t="shared" si="121"/>
        <v>1010.4</v>
      </c>
      <c r="Q1178" s="22">
        <f t="shared" si="121"/>
        <v>1010.4</v>
      </c>
      <c r="R1178" s="42">
        <f>SUM(Table1[[#This Row],[Oct]:[September]])</f>
        <v>12124.799999999997</v>
      </c>
      <c r="S1178" s="38">
        <f t="shared" si="118"/>
        <v>10860.172647796255</v>
      </c>
      <c r="T1178" s="37">
        <f>Table1[[#This Row],[Annual Demand]]/365</f>
        <v>33.218630136986292</v>
      </c>
      <c r="U1178" s="37">
        <f>Table1[[#This Row],[Daily Demand]]*Table1[[#This Row],[Lead Time (days)]]</f>
        <v>1694.1501369863008</v>
      </c>
      <c r="V1178" s="37">
        <f>T1178*AB1178*SQRT(Table1[[#This Row],[Lead Time (days)]])</f>
        <v>142.33708177051452</v>
      </c>
      <c r="W1178" s="37">
        <f t="shared" si="119"/>
        <v>0.8</v>
      </c>
      <c r="X1178" s="37">
        <f>Table1[[#This Row],[Demand during Lead Time]]+NORMSINV(W1178)*V1178</f>
        <v>1813.9440473291702</v>
      </c>
      <c r="Y1178" s="43">
        <f t="shared" si="120"/>
        <v>11416.234301872841</v>
      </c>
      <c r="Z1178" s="27">
        <v>0.2</v>
      </c>
      <c r="AA1178" s="22">
        <v>0.96</v>
      </c>
      <c r="AB1178" s="22">
        <v>0.6</v>
      </c>
      <c r="AC1178" s="22">
        <v>51</v>
      </c>
    </row>
    <row r="1179" spans="1:29" x14ac:dyDescent="0.2">
      <c r="A1179" s="25">
        <v>56625.980594524626</v>
      </c>
      <c r="B1179" s="26">
        <v>15.950871069999998</v>
      </c>
      <c r="C1179" s="26">
        <v>7893.8318343327364</v>
      </c>
      <c r="D1179" s="26">
        <f>C1179/Table1[[#This Row],[Std. Price ($)]]</f>
        <v>494.88405991690695</v>
      </c>
      <c r="E1179" s="22">
        <v>930</v>
      </c>
      <c r="F1179" s="22">
        <f t="shared" si="121"/>
        <v>1488</v>
      </c>
      <c r="G1179" s="22">
        <f t="shared" si="121"/>
        <v>1488</v>
      </c>
      <c r="H1179" s="22">
        <f t="shared" si="121"/>
        <v>1488</v>
      </c>
      <c r="I1179" s="22">
        <f t="shared" si="121"/>
        <v>1488</v>
      </c>
      <c r="J1179" s="22">
        <f t="shared" si="121"/>
        <v>1488</v>
      </c>
      <c r="K1179" s="22">
        <f t="shared" si="121"/>
        <v>1488</v>
      </c>
      <c r="L1179" s="22">
        <f t="shared" si="121"/>
        <v>1488</v>
      </c>
      <c r="M1179" s="22">
        <f t="shared" si="121"/>
        <v>1488</v>
      </c>
      <c r="N1179" s="22">
        <f t="shared" si="121"/>
        <v>1488</v>
      </c>
      <c r="O1179" s="22">
        <f t="shared" si="121"/>
        <v>1488</v>
      </c>
      <c r="P1179" s="22">
        <f t="shared" si="121"/>
        <v>1488</v>
      </c>
      <c r="Q1179" s="22">
        <f t="shared" si="121"/>
        <v>1488</v>
      </c>
      <c r="R1179" s="42">
        <f>SUM(Table1[[#This Row],[Oct]:[September]])</f>
        <v>17856</v>
      </c>
      <c r="S1179" s="38">
        <f t="shared" si="118"/>
        <v>17361.115940083095</v>
      </c>
      <c r="T1179" s="37">
        <f>Table1[[#This Row],[Annual Demand]]/365</f>
        <v>48.920547945205477</v>
      </c>
      <c r="U1179" s="37">
        <f>Table1[[#This Row],[Daily Demand]]*Table1[[#This Row],[Lead Time (days)]]</f>
        <v>1369.7753424657533</v>
      </c>
      <c r="V1179" s="37">
        <f>T1179*AB1179*SQRT(Table1[[#This Row],[Lead Time (days)]])</f>
        <v>111.31117932306198</v>
      </c>
      <c r="W1179" s="37">
        <f t="shared" si="119"/>
        <v>0.8</v>
      </c>
      <c r="X1179" s="37">
        <f>Table1[[#This Row],[Demand during Lead Time]]+NORMSINV(W1179)*V1179</f>
        <v>1463.4571945180846</v>
      </c>
      <c r="Y1179" s="43">
        <f t="shared" si="120"/>
        <v>23343.417026221876</v>
      </c>
      <c r="Z1179" s="27">
        <v>0.6</v>
      </c>
      <c r="AA1179" s="22">
        <v>1</v>
      </c>
      <c r="AB1179" s="22">
        <v>0.43</v>
      </c>
      <c r="AC1179" s="22">
        <v>28</v>
      </c>
    </row>
    <row r="1180" spans="1:29" x14ac:dyDescent="0.2">
      <c r="A1180" s="25">
        <v>87576.318256891958</v>
      </c>
      <c r="B1180" s="26">
        <v>9.970019129999999</v>
      </c>
      <c r="C1180" s="26">
        <v>1162.8218223633269</v>
      </c>
      <c r="D1180" s="26">
        <f>C1180/Table1[[#This Row],[Std. Price ($)]]</f>
        <v>116.63185468364563</v>
      </c>
      <c r="E1180" s="22">
        <v>946</v>
      </c>
      <c r="F1180" s="22">
        <f t="shared" si="121"/>
        <v>2365</v>
      </c>
      <c r="G1180" s="22">
        <f t="shared" si="121"/>
        <v>2365</v>
      </c>
      <c r="H1180" s="22">
        <f t="shared" si="121"/>
        <v>2365</v>
      </c>
      <c r="I1180" s="22">
        <f t="shared" si="121"/>
        <v>2365</v>
      </c>
      <c r="J1180" s="22">
        <f t="shared" si="121"/>
        <v>2365</v>
      </c>
      <c r="K1180" s="22">
        <f t="shared" si="121"/>
        <v>2365</v>
      </c>
      <c r="L1180" s="22">
        <f t="shared" si="121"/>
        <v>2365</v>
      </c>
      <c r="M1180" s="22">
        <f t="shared" si="121"/>
        <v>2365</v>
      </c>
      <c r="N1180" s="22">
        <f t="shared" si="121"/>
        <v>2365</v>
      </c>
      <c r="O1180" s="22">
        <f t="shared" si="121"/>
        <v>2365</v>
      </c>
      <c r="P1180" s="22">
        <f t="shared" si="121"/>
        <v>2365</v>
      </c>
      <c r="Q1180" s="22">
        <f t="shared" si="121"/>
        <v>2365</v>
      </c>
      <c r="R1180" s="42">
        <f>SUM(Table1[[#This Row],[Oct]:[September]])</f>
        <v>28380</v>
      </c>
      <c r="S1180" s="38">
        <f t="shared" si="118"/>
        <v>28263.368145316355</v>
      </c>
      <c r="T1180" s="37">
        <f>Table1[[#This Row],[Annual Demand]]/365</f>
        <v>77.753424657534254</v>
      </c>
      <c r="U1180" s="37">
        <f>Table1[[#This Row],[Daily Demand]]*Table1[[#This Row],[Lead Time (days)]]</f>
        <v>622.02739726027403</v>
      </c>
      <c r="V1180" s="37">
        <f>T1180*AB1180*SQRT(Table1[[#This Row],[Lead Time (days)]])</f>
        <v>81.370361277013288</v>
      </c>
      <c r="W1180" s="37">
        <f t="shared" si="119"/>
        <v>0.8</v>
      </c>
      <c r="X1180" s="37">
        <f>Table1[[#This Row],[Demand during Lead Time]]+NORMSINV(W1180)*V1180</f>
        <v>690.51042109450771</v>
      </c>
      <c r="Y1180" s="43">
        <f t="shared" si="120"/>
        <v>6884.4021077765965</v>
      </c>
      <c r="Z1180" s="27">
        <v>1.5</v>
      </c>
      <c r="AA1180" s="22">
        <v>0.89</v>
      </c>
      <c r="AB1180" s="22">
        <v>0.37</v>
      </c>
      <c r="AC1180" s="22">
        <v>8</v>
      </c>
    </row>
    <row r="1181" spans="1:29" x14ac:dyDescent="0.2">
      <c r="A1181" s="25">
        <v>19058.819129844796</v>
      </c>
      <c r="B1181" s="26">
        <v>13.160963129999999</v>
      </c>
      <c r="C1181" s="26">
        <v>1474.3165181030695</v>
      </c>
      <c r="D1181" s="26">
        <f>C1181/Table1[[#This Row],[Std. Price ($)]]</f>
        <v>112.02193209875436</v>
      </c>
      <c r="E1181" s="22">
        <v>946</v>
      </c>
      <c r="F1181" s="22">
        <f t="shared" si="121"/>
        <v>2365</v>
      </c>
      <c r="G1181" s="22">
        <f t="shared" si="121"/>
        <v>2365</v>
      </c>
      <c r="H1181" s="22">
        <f t="shared" si="121"/>
        <v>2365</v>
      </c>
      <c r="I1181" s="22">
        <f t="shared" si="121"/>
        <v>2365</v>
      </c>
      <c r="J1181" s="22">
        <f t="shared" si="121"/>
        <v>2365</v>
      </c>
      <c r="K1181" s="22">
        <f t="shared" ref="G1181:Q1204" si="122">$E1181+$Z1181*$E1181</f>
        <v>2365</v>
      </c>
      <c r="L1181" s="22">
        <f t="shared" si="122"/>
        <v>2365</v>
      </c>
      <c r="M1181" s="22">
        <f t="shared" si="122"/>
        <v>2365</v>
      </c>
      <c r="N1181" s="22">
        <f t="shared" si="122"/>
        <v>2365</v>
      </c>
      <c r="O1181" s="22">
        <f t="shared" si="122"/>
        <v>2365</v>
      </c>
      <c r="P1181" s="22">
        <f t="shared" si="122"/>
        <v>2365</v>
      </c>
      <c r="Q1181" s="22">
        <f t="shared" si="122"/>
        <v>2365</v>
      </c>
      <c r="R1181" s="42">
        <f>SUM(Table1[[#This Row],[Oct]:[September]])</f>
        <v>28380</v>
      </c>
      <c r="S1181" s="38">
        <f t="shared" si="118"/>
        <v>28267.978067901247</v>
      </c>
      <c r="T1181" s="37">
        <f>Table1[[#This Row],[Annual Demand]]/365</f>
        <v>77.753424657534254</v>
      </c>
      <c r="U1181" s="37">
        <f>Table1[[#This Row],[Daily Demand]]*Table1[[#This Row],[Lead Time (days)]]</f>
        <v>622.02739726027403</v>
      </c>
      <c r="V1181" s="37">
        <f>T1181*AB1181*SQRT(Table1[[#This Row],[Lead Time (days)]])</f>
        <v>81.370361277013288</v>
      </c>
      <c r="W1181" s="37">
        <f t="shared" si="119"/>
        <v>0.8</v>
      </c>
      <c r="X1181" s="37">
        <f>Table1[[#This Row],[Demand during Lead Time]]+NORMSINV(W1181)*V1181</f>
        <v>690.51042109450771</v>
      </c>
      <c r="Y1181" s="43">
        <f t="shared" si="120"/>
        <v>9087.7821929055899</v>
      </c>
      <c r="Z1181" s="27">
        <v>1.5</v>
      </c>
      <c r="AA1181" s="22">
        <v>0.87</v>
      </c>
      <c r="AB1181" s="22">
        <v>0.37</v>
      </c>
      <c r="AC1181" s="22">
        <v>8</v>
      </c>
    </row>
    <row r="1182" spans="1:29" x14ac:dyDescent="0.2">
      <c r="A1182" s="25">
        <v>63005.950145358314</v>
      </c>
      <c r="B1182" s="26">
        <v>14.263271139999999</v>
      </c>
      <c r="C1182" s="26">
        <v>1503.6733715903226</v>
      </c>
      <c r="D1182" s="26">
        <f>C1182/Table1[[#This Row],[Std. Price ($)]]</f>
        <v>105.42275729256892</v>
      </c>
      <c r="E1182" s="22">
        <v>946</v>
      </c>
      <c r="F1182" s="22">
        <f t="shared" si="121"/>
        <v>756.8</v>
      </c>
      <c r="G1182" s="22">
        <f t="shared" si="122"/>
        <v>756.8</v>
      </c>
      <c r="H1182" s="22">
        <f t="shared" si="122"/>
        <v>756.8</v>
      </c>
      <c r="I1182" s="22">
        <f t="shared" si="122"/>
        <v>756.8</v>
      </c>
      <c r="J1182" s="22">
        <f t="shared" si="122"/>
        <v>756.8</v>
      </c>
      <c r="K1182" s="22">
        <f t="shared" si="122"/>
        <v>756.8</v>
      </c>
      <c r="L1182" s="22">
        <f t="shared" si="122"/>
        <v>756.8</v>
      </c>
      <c r="M1182" s="22">
        <f t="shared" si="122"/>
        <v>756.8</v>
      </c>
      <c r="N1182" s="22">
        <f t="shared" si="122"/>
        <v>756.8</v>
      </c>
      <c r="O1182" s="22">
        <f t="shared" si="122"/>
        <v>756.8</v>
      </c>
      <c r="P1182" s="22">
        <f t="shared" si="122"/>
        <v>756.8</v>
      </c>
      <c r="Q1182" s="22">
        <f t="shared" si="122"/>
        <v>756.8</v>
      </c>
      <c r="R1182" s="42">
        <f>SUM(Table1[[#This Row],[Oct]:[September]])</f>
        <v>9081.6</v>
      </c>
      <c r="S1182" s="38">
        <f t="shared" si="118"/>
        <v>8976.177242707432</v>
      </c>
      <c r="T1182" s="37">
        <f>Table1[[#This Row],[Annual Demand]]/365</f>
        <v>24.881095890410961</v>
      </c>
      <c r="U1182" s="37">
        <f>Table1[[#This Row],[Daily Demand]]*Table1[[#This Row],[Lead Time (days)]]</f>
        <v>199.04876712328769</v>
      </c>
      <c r="V1182" s="37">
        <f>T1182*AB1182*SQRT(Table1[[#This Row],[Lead Time (days)]])</f>
        <v>26.038515608644254</v>
      </c>
      <c r="W1182" s="37">
        <f t="shared" si="119"/>
        <v>0.8</v>
      </c>
      <c r="X1182" s="37">
        <f>Table1[[#This Row],[Demand during Lead Time]]+NORMSINV(W1182)*V1182</f>
        <v>220.96333475024247</v>
      </c>
      <c r="Y1182" s="43">
        <f t="shared" si="120"/>
        <v>3151.6599555412922</v>
      </c>
      <c r="Z1182" s="27">
        <v>-0.2</v>
      </c>
      <c r="AA1182" s="22">
        <v>0.98</v>
      </c>
      <c r="AB1182" s="22">
        <v>0.37</v>
      </c>
      <c r="AC1182" s="22">
        <v>8</v>
      </c>
    </row>
    <row r="1183" spans="1:29" x14ac:dyDescent="0.2">
      <c r="A1183" s="25">
        <v>60353.487688818655</v>
      </c>
      <c r="B1183" s="26">
        <v>23.018272809999999</v>
      </c>
      <c r="C1183" s="26">
        <v>5944.4446082833156</v>
      </c>
      <c r="D1183" s="26">
        <f>C1183/Table1[[#This Row],[Std. Price ($)]]</f>
        <v>258.24894236638062</v>
      </c>
      <c r="E1183" s="22">
        <v>946</v>
      </c>
      <c r="F1183" s="22">
        <f t="shared" si="121"/>
        <v>283.80000000000007</v>
      </c>
      <c r="G1183" s="22">
        <f t="shared" si="122"/>
        <v>283.80000000000007</v>
      </c>
      <c r="H1183" s="22">
        <f t="shared" si="122"/>
        <v>283.80000000000007</v>
      </c>
      <c r="I1183" s="22">
        <f t="shared" si="122"/>
        <v>283.80000000000007</v>
      </c>
      <c r="J1183" s="22">
        <f t="shared" si="122"/>
        <v>283.80000000000007</v>
      </c>
      <c r="K1183" s="22">
        <f t="shared" si="122"/>
        <v>283.80000000000007</v>
      </c>
      <c r="L1183" s="22">
        <f t="shared" si="122"/>
        <v>283.80000000000007</v>
      </c>
      <c r="M1183" s="22">
        <f t="shared" si="122"/>
        <v>283.80000000000007</v>
      </c>
      <c r="N1183" s="22">
        <f t="shared" si="122"/>
        <v>283.80000000000007</v>
      </c>
      <c r="O1183" s="22">
        <f t="shared" si="122"/>
        <v>283.80000000000007</v>
      </c>
      <c r="P1183" s="22">
        <f t="shared" si="122"/>
        <v>283.80000000000007</v>
      </c>
      <c r="Q1183" s="22">
        <f t="shared" si="122"/>
        <v>283.80000000000007</v>
      </c>
      <c r="R1183" s="42">
        <f>SUM(Table1[[#This Row],[Oct]:[September]])</f>
        <v>3405.6000000000017</v>
      </c>
      <c r="S1183" s="38">
        <f t="shared" si="118"/>
        <v>3147.3510576336212</v>
      </c>
      <c r="T1183" s="37">
        <f>Table1[[#This Row],[Annual Demand]]/365</f>
        <v>9.330410958904114</v>
      </c>
      <c r="U1183" s="37">
        <f>Table1[[#This Row],[Daily Demand]]*Table1[[#This Row],[Lead Time (days)]]</f>
        <v>158.61698630136993</v>
      </c>
      <c r="V1183" s="37">
        <f>T1183*AB1183*SQRT(Table1[[#This Row],[Lead Time (days)]])</f>
        <v>14.233999868173424</v>
      </c>
      <c r="W1183" s="37">
        <f t="shared" si="119"/>
        <v>0.8</v>
      </c>
      <c r="X1183" s="37">
        <f>Table1[[#This Row],[Demand during Lead Time]]+NORMSINV(W1183)*V1183</f>
        <v>170.59662282909875</v>
      </c>
      <c r="Y1183" s="43">
        <f t="shared" si="120"/>
        <v>3926.8396047448687</v>
      </c>
      <c r="Z1183" s="27">
        <v>-0.7</v>
      </c>
      <c r="AA1183" s="22">
        <v>0.95</v>
      </c>
      <c r="AB1183" s="22">
        <v>0.37</v>
      </c>
      <c r="AC1183" s="22">
        <v>17</v>
      </c>
    </row>
    <row r="1184" spans="1:29" x14ac:dyDescent="0.2">
      <c r="A1184" s="25">
        <v>7028.0208951836958</v>
      </c>
      <c r="B1184" s="26">
        <v>5.5674430600000004</v>
      </c>
      <c r="C1184" s="26">
        <v>10502.736982155067</v>
      </c>
      <c r="D1184" s="26">
        <f>C1184/Table1[[#This Row],[Std. Price ($)]]</f>
        <v>1886.4561108156292</v>
      </c>
      <c r="E1184" s="22">
        <v>946</v>
      </c>
      <c r="F1184" s="22">
        <f t="shared" si="121"/>
        <v>1702.8000000000002</v>
      </c>
      <c r="G1184" s="22">
        <f t="shared" si="122"/>
        <v>1702.8000000000002</v>
      </c>
      <c r="H1184" s="22">
        <f t="shared" si="122"/>
        <v>1702.8000000000002</v>
      </c>
      <c r="I1184" s="22">
        <f t="shared" si="122"/>
        <v>1702.8000000000002</v>
      </c>
      <c r="J1184" s="22">
        <f t="shared" si="122"/>
        <v>1702.8000000000002</v>
      </c>
      <c r="K1184" s="22">
        <f t="shared" si="122"/>
        <v>1702.8000000000002</v>
      </c>
      <c r="L1184" s="22">
        <f t="shared" si="122"/>
        <v>1702.8000000000002</v>
      </c>
      <c r="M1184" s="22">
        <f t="shared" si="122"/>
        <v>1702.8000000000002</v>
      </c>
      <c r="N1184" s="22">
        <f t="shared" si="122"/>
        <v>1702.8000000000002</v>
      </c>
      <c r="O1184" s="22">
        <f t="shared" si="122"/>
        <v>1702.8000000000002</v>
      </c>
      <c r="P1184" s="22">
        <f t="shared" si="122"/>
        <v>1702.8000000000002</v>
      </c>
      <c r="Q1184" s="22">
        <f t="shared" si="122"/>
        <v>1702.8000000000002</v>
      </c>
      <c r="R1184" s="42">
        <f>SUM(Table1[[#This Row],[Oct]:[September]])</f>
        <v>20433.599999999995</v>
      </c>
      <c r="S1184" s="38">
        <f t="shared" si="118"/>
        <v>18547.143889184365</v>
      </c>
      <c r="T1184" s="37">
        <f>Table1[[#This Row],[Annual Demand]]/365</f>
        <v>55.982465753424641</v>
      </c>
      <c r="U1184" s="37">
        <f>Table1[[#This Row],[Daily Demand]]*Table1[[#This Row],[Lead Time (days)]]</f>
        <v>5206.3693150684912</v>
      </c>
      <c r="V1184" s="37">
        <f>T1184*AB1184*SQRT(Table1[[#This Row],[Lead Time (days)]])</f>
        <v>199.75387893215196</v>
      </c>
      <c r="W1184" s="37">
        <f t="shared" si="119"/>
        <v>0.8</v>
      </c>
      <c r="X1184" s="37">
        <f>Table1[[#This Row],[Demand during Lead Time]]+NORMSINV(W1184)*V1184</f>
        <v>5374.4864210663436</v>
      </c>
      <c r="Y1184" s="43">
        <f t="shared" si="120"/>
        <v>29922.147126030053</v>
      </c>
      <c r="Z1184" s="27">
        <v>0.8</v>
      </c>
      <c r="AA1184" s="22">
        <v>0.98</v>
      </c>
      <c r="AB1184" s="22">
        <v>0.37</v>
      </c>
      <c r="AC1184" s="22">
        <v>93</v>
      </c>
    </row>
    <row r="1185" spans="1:29" x14ac:dyDescent="0.2">
      <c r="A1185" s="25">
        <v>89546.990970905303</v>
      </c>
      <c r="B1185" s="26">
        <v>30.407522239999999</v>
      </c>
      <c r="C1185" s="26">
        <v>7874.2137845308562</v>
      </c>
      <c r="D1185" s="26">
        <f>C1185/Table1[[#This Row],[Std. Price ($)]]</f>
        <v>258.95611363469175</v>
      </c>
      <c r="E1185" s="22">
        <v>954</v>
      </c>
      <c r="F1185" s="22">
        <f t="shared" si="121"/>
        <v>1526.4</v>
      </c>
      <c r="G1185" s="22">
        <f t="shared" si="122"/>
        <v>1526.4</v>
      </c>
      <c r="H1185" s="22">
        <f t="shared" si="122"/>
        <v>1526.4</v>
      </c>
      <c r="I1185" s="22">
        <f t="shared" si="122"/>
        <v>1526.4</v>
      </c>
      <c r="J1185" s="22">
        <f t="shared" si="122"/>
        <v>1526.4</v>
      </c>
      <c r="K1185" s="22">
        <f t="shared" si="122"/>
        <v>1526.4</v>
      </c>
      <c r="L1185" s="22">
        <f t="shared" si="122"/>
        <v>1526.4</v>
      </c>
      <c r="M1185" s="22">
        <f t="shared" si="122"/>
        <v>1526.4</v>
      </c>
      <c r="N1185" s="22">
        <f t="shared" si="122"/>
        <v>1526.4</v>
      </c>
      <c r="O1185" s="22">
        <f t="shared" si="122"/>
        <v>1526.4</v>
      </c>
      <c r="P1185" s="22">
        <f t="shared" si="122"/>
        <v>1526.4</v>
      </c>
      <c r="Q1185" s="22">
        <f t="shared" si="122"/>
        <v>1526.4</v>
      </c>
      <c r="R1185" s="42">
        <f>SUM(Table1[[#This Row],[Oct]:[September]])</f>
        <v>18316.8</v>
      </c>
      <c r="S1185" s="38">
        <f t="shared" si="118"/>
        <v>18057.843886365306</v>
      </c>
      <c r="T1185" s="37">
        <f>Table1[[#This Row],[Annual Demand]]/365</f>
        <v>50.183013698630134</v>
      </c>
      <c r="U1185" s="37">
        <f>Table1[[#This Row],[Daily Demand]]*Table1[[#This Row],[Lead Time (days)]]</f>
        <v>853.11123287671228</v>
      </c>
      <c r="V1185" s="37">
        <f>T1185*AB1185*SQRT(Table1[[#This Row],[Lead Time (days)]])</f>
        <v>78.625749114682606</v>
      </c>
      <c r="W1185" s="37">
        <f t="shared" si="119"/>
        <v>0.8</v>
      </c>
      <c r="X1185" s="37">
        <f>Table1[[#This Row],[Demand during Lead Time]]+NORMSINV(W1185)*V1185</f>
        <v>919.28433283720597</v>
      </c>
      <c r="Y1185" s="43">
        <f t="shared" si="120"/>
        <v>27953.158795630901</v>
      </c>
      <c r="Z1185" s="27">
        <v>0.6</v>
      </c>
      <c r="AA1185" s="22">
        <v>0.96</v>
      </c>
      <c r="AB1185" s="22">
        <v>0.38</v>
      </c>
      <c r="AC1185" s="22">
        <v>17</v>
      </c>
    </row>
    <row r="1186" spans="1:29" x14ac:dyDescent="0.2">
      <c r="A1186" s="25">
        <v>15017.434461417301</v>
      </c>
      <c r="B1186" s="26">
        <v>10.15572796</v>
      </c>
      <c r="C1186" s="26">
        <v>9744.1994101098135</v>
      </c>
      <c r="D1186" s="26">
        <f>C1186/Table1[[#This Row],[Std. Price ($)]]</f>
        <v>959.47818300066137</v>
      </c>
      <c r="E1186" s="22">
        <v>954</v>
      </c>
      <c r="F1186" s="22">
        <f t="shared" si="121"/>
        <v>1431</v>
      </c>
      <c r="G1186" s="22">
        <f t="shared" si="122"/>
        <v>1431</v>
      </c>
      <c r="H1186" s="22">
        <f t="shared" si="122"/>
        <v>1431</v>
      </c>
      <c r="I1186" s="22">
        <f t="shared" si="122"/>
        <v>1431</v>
      </c>
      <c r="J1186" s="22">
        <f t="shared" si="122"/>
        <v>1431</v>
      </c>
      <c r="K1186" s="22">
        <f t="shared" si="122"/>
        <v>1431</v>
      </c>
      <c r="L1186" s="22">
        <f t="shared" si="122"/>
        <v>1431</v>
      </c>
      <c r="M1186" s="22">
        <f t="shared" si="122"/>
        <v>1431</v>
      </c>
      <c r="N1186" s="22">
        <f t="shared" si="122"/>
        <v>1431</v>
      </c>
      <c r="O1186" s="22">
        <f t="shared" si="122"/>
        <v>1431</v>
      </c>
      <c r="P1186" s="22">
        <f t="shared" si="122"/>
        <v>1431</v>
      </c>
      <c r="Q1186" s="22">
        <f t="shared" si="122"/>
        <v>1431</v>
      </c>
      <c r="R1186" s="42">
        <f>SUM(Table1[[#This Row],[Oct]:[September]])</f>
        <v>17172</v>
      </c>
      <c r="S1186" s="38">
        <f t="shared" si="118"/>
        <v>16212.521816999339</v>
      </c>
      <c r="T1186" s="37">
        <f>Table1[[#This Row],[Annual Demand]]/365</f>
        <v>47.046575342465751</v>
      </c>
      <c r="U1186" s="37">
        <f>Table1[[#This Row],[Daily Demand]]*Table1[[#This Row],[Lead Time (days)]]</f>
        <v>2446.421917808219</v>
      </c>
      <c r="V1186" s="37">
        <f>T1186*AB1186*SQRT(Table1[[#This Row],[Lead Time (days)]])</f>
        <v>135.70307178579205</v>
      </c>
      <c r="W1186" s="37">
        <f t="shared" si="119"/>
        <v>0.8</v>
      </c>
      <c r="X1186" s="37">
        <f>Table1[[#This Row],[Demand during Lead Time]]+NORMSINV(W1186)*V1186</f>
        <v>2560.632504484211</v>
      </c>
      <c r="Y1186" s="43">
        <f t="shared" si="120"/>
        <v>26005.087121075128</v>
      </c>
      <c r="Z1186" s="27">
        <v>0.5</v>
      </c>
      <c r="AA1186" s="22">
        <v>0.97</v>
      </c>
      <c r="AB1186" s="22">
        <v>0.4</v>
      </c>
      <c r="AC1186" s="22">
        <v>52</v>
      </c>
    </row>
    <row r="1187" spans="1:29" x14ac:dyDescent="0.2">
      <c r="A1187" s="25">
        <v>62585.840506717839</v>
      </c>
      <c r="B1187" s="26">
        <v>19.890475599999998</v>
      </c>
      <c r="C1187" s="26">
        <v>6950.8105971643508</v>
      </c>
      <c r="D1187" s="26">
        <f>C1187/Table1[[#This Row],[Std. Price ($)]]</f>
        <v>349.45421803611129</v>
      </c>
      <c r="E1187" s="22">
        <v>1068</v>
      </c>
      <c r="F1187" s="22">
        <f t="shared" si="121"/>
        <v>320.40000000000009</v>
      </c>
      <c r="G1187" s="22">
        <f t="shared" si="122"/>
        <v>320.40000000000009</v>
      </c>
      <c r="H1187" s="22">
        <f t="shared" si="122"/>
        <v>320.40000000000009</v>
      </c>
      <c r="I1187" s="22">
        <f t="shared" si="122"/>
        <v>320.40000000000009</v>
      </c>
      <c r="J1187" s="22">
        <f t="shared" si="122"/>
        <v>320.40000000000009</v>
      </c>
      <c r="K1187" s="22">
        <f t="shared" si="122"/>
        <v>320.40000000000009</v>
      </c>
      <c r="L1187" s="22">
        <f t="shared" si="122"/>
        <v>320.40000000000009</v>
      </c>
      <c r="M1187" s="22">
        <f t="shared" si="122"/>
        <v>320.40000000000009</v>
      </c>
      <c r="N1187" s="22">
        <f t="shared" si="122"/>
        <v>320.40000000000009</v>
      </c>
      <c r="O1187" s="22">
        <f t="shared" si="122"/>
        <v>320.40000000000009</v>
      </c>
      <c r="P1187" s="22">
        <f t="shared" si="122"/>
        <v>320.40000000000009</v>
      </c>
      <c r="Q1187" s="22">
        <f t="shared" si="122"/>
        <v>320.40000000000009</v>
      </c>
      <c r="R1187" s="42">
        <f>SUM(Table1[[#This Row],[Oct]:[September]])</f>
        <v>3844.8000000000011</v>
      </c>
      <c r="S1187" s="38">
        <f t="shared" si="118"/>
        <v>3495.3457819638897</v>
      </c>
      <c r="T1187" s="37">
        <f>Table1[[#This Row],[Annual Demand]]/365</f>
        <v>10.533698630136989</v>
      </c>
      <c r="U1187" s="37">
        <f>Table1[[#This Row],[Daily Demand]]*Table1[[#This Row],[Lead Time (days)]]</f>
        <v>115.87068493150687</v>
      </c>
      <c r="V1187" s="37">
        <f>T1187*AB1187*SQRT(Table1[[#This Row],[Lead Time (days)]])</f>
        <v>25.154154727808436</v>
      </c>
      <c r="W1187" s="37">
        <f t="shared" si="119"/>
        <v>0.8</v>
      </c>
      <c r="X1187" s="37">
        <f>Table1[[#This Row],[Demand during Lead Time]]+NORMSINV(W1187)*V1187</f>
        <v>137.04095566300896</v>
      </c>
      <c r="Y1187" s="43">
        <f t="shared" si="120"/>
        <v>2725.8097848157613</v>
      </c>
      <c r="Z1187" s="27">
        <v>-0.7</v>
      </c>
      <c r="AA1187" s="22">
        <v>0.93</v>
      </c>
      <c r="AB1187" s="22">
        <v>0.72</v>
      </c>
      <c r="AC1187" s="22">
        <v>11</v>
      </c>
    </row>
    <row r="1188" spans="1:29" x14ac:dyDescent="0.2">
      <c r="A1188" s="25">
        <v>17244.618538377421</v>
      </c>
      <c r="B1188" s="26">
        <v>6.8943082499999999</v>
      </c>
      <c r="C1188" s="26">
        <v>4167.0224664081406</v>
      </c>
      <c r="D1188" s="26">
        <f>C1188/Table1[[#This Row],[Std. Price ($)]]</f>
        <v>604.41487605491682</v>
      </c>
      <c r="E1188" s="22">
        <v>1052</v>
      </c>
      <c r="F1188" s="22">
        <f t="shared" si="121"/>
        <v>2314.3999999999996</v>
      </c>
      <c r="G1188" s="22">
        <f t="shared" si="122"/>
        <v>2314.3999999999996</v>
      </c>
      <c r="H1188" s="22">
        <f t="shared" si="122"/>
        <v>2314.3999999999996</v>
      </c>
      <c r="I1188" s="22">
        <f t="shared" si="122"/>
        <v>2314.3999999999996</v>
      </c>
      <c r="J1188" s="22">
        <f t="shared" si="122"/>
        <v>2314.3999999999996</v>
      </c>
      <c r="K1188" s="22">
        <f t="shared" si="122"/>
        <v>2314.3999999999996</v>
      </c>
      <c r="L1188" s="22">
        <f t="shared" si="122"/>
        <v>2314.3999999999996</v>
      </c>
      <c r="M1188" s="22">
        <f t="shared" si="122"/>
        <v>2314.3999999999996</v>
      </c>
      <c r="N1188" s="22">
        <f t="shared" si="122"/>
        <v>2314.3999999999996</v>
      </c>
      <c r="O1188" s="22">
        <f t="shared" si="122"/>
        <v>2314.3999999999996</v>
      </c>
      <c r="P1188" s="22">
        <f t="shared" si="122"/>
        <v>2314.3999999999996</v>
      </c>
      <c r="Q1188" s="22">
        <f t="shared" si="122"/>
        <v>2314.3999999999996</v>
      </c>
      <c r="R1188" s="42">
        <f>SUM(Table1[[#This Row],[Oct]:[September]])</f>
        <v>27772.800000000003</v>
      </c>
      <c r="S1188" s="38">
        <f t="shared" si="118"/>
        <v>27168.385123945085</v>
      </c>
      <c r="T1188" s="37">
        <f>Table1[[#This Row],[Annual Demand]]/365</f>
        <v>76.089863013698633</v>
      </c>
      <c r="U1188" s="37">
        <f>Table1[[#This Row],[Daily Demand]]*Table1[[#This Row],[Lead Time (days)]]</f>
        <v>1217.4378082191781</v>
      </c>
      <c r="V1188" s="37">
        <f>T1188*AB1188*SQRT(Table1[[#This Row],[Lead Time (days)]])</f>
        <v>228.26958904109591</v>
      </c>
      <c r="W1188" s="37">
        <f t="shared" si="119"/>
        <v>0.8</v>
      </c>
      <c r="X1188" s="37">
        <f>Table1[[#This Row],[Demand during Lead Time]]+NORMSINV(W1188)*V1188</f>
        <v>1409.5543413351274</v>
      </c>
      <c r="Y1188" s="43">
        <f t="shared" si="120"/>
        <v>9717.9021242900853</v>
      </c>
      <c r="Z1188" s="27">
        <v>1.2</v>
      </c>
      <c r="AA1188" s="22">
        <v>0.77</v>
      </c>
      <c r="AB1188" s="22">
        <v>0.75</v>
      </c>
      <c r="AC1188" s="22">
        <v>16</v>
      </c>
    </row>
    <row r="1189" spans="1:29" x14ac:dyDescent="0.2">
      <c r="A1189" s="25">
        <v>79960.393064435382</v>
      </c>
      <c r="B1189" s="26">
        <v>9.0299999999999994</v>
      </c>
      <c r="C1189" s="26">
        <v>3179.2695654269787</v>
      </c>
      <c r="D1189" s="26">
        <f>C1189/Table1[[#This Row],[Std. Price ($)]]</f>
        <v>352.07857867408404</v>
      </c>
      <c r="E1189" s="22">
        <v>1318</v>
      </c>
      <c r="F1189" s="22">
        <f t="shared" si="121"/>
        <v>2899.6</v>
      </c>
      <c r="G1189" s="22">
        <f t="shared" si="122"/>
        <v>2899.6</v>
      </c>
      <c r="H1189" s="22">
        <f t="shared" si="122"/>
        <v>2899.6</v>
      </c>
      <c r="I1189" s="22">
        <f t="shared" si="122"/>
        <v>2899.6</v>
      </c>
      <c r="J1189" s="22">
        <f t="shared" si="122"/>
        <v>2899.6</v>
      </c>
      <c r="K1189" s="22">
        <f t="shared" si="122"/>
        <v>2899.6</v>
      </c>
      <c r="L1189" s="22">
        <f t="shared" si="122"/>
        <v>2899.6</v>
      </c>
      <c r="M1189" s="22">
        <f t="shared" si="122"/>
        <v>2899.6</v>
      </c>
      <c r="N1189" s="22">
        <f t="shared" si="122"/>
        <v>2899.6</v>
      </c>
      <c r="O1189" s="22">
        <f t="shared" si="122"/>
        <v>2899.6</v>
      </c>
      <c r="P1189" s="22">
        <f t="shared" si="122"/>
        <v>2899.6</v>
      </c>
      <c r="Q1189" s="22">
        <f t="shared" si="122"/>
        <v>2899.6</v>
      </c>
      <c r="R1189" s="42">
        <f>SUM(Table1[[#This Row],[Oct]:[September]])</f>
        <v>34795.19999999999</v>
      </c>
      <c r="S1189" s="38">
        <f t="shared" si="118"/>
        <v>34443.121421325908</v>
      </c>
      <c r="T1189" s="37">
        <f>Table1[[#This Row],[Annual Demand]]/365</f>
        <v>95.329315068493116</v>
      </c>
      <c r="U1189" s="37">
        <f>Table1[[#This Row],[Daily Demand]]*Table1[[#This Row],[Lead Time (days)]]</f>
        <v>381.31726027397247</v>
      </c>
      <c r="V1189" s="37">
        <f>T1189*AB1189*SQRT(Table1[[#This Row],[Lead Time (days)]])</f>
        <v>306.96039452054788</v>
      </c>
      <c r="W1189" s="37">
        <f t="shared" si="119"/>
        <v>0.95</v>
      </c>
      <c r="X1189" s="37">
        <f>Table1[[#This Row],[Demand during Lead Time]]+NORMSINV(W1189)*V1189</f>
        <v>886.2221785315503</v>
      </c>
      <c r="Y1189" s="43">
        <f t="shared" si="120"/>
        <v>8002.5862721398989</v>
      </c>
      <c r="Z1189" s="27">
        <v>1.2</v>
      </c>
      <c r="AA1189" s="22">
        <v>0.77</v>
      </c>
      <c r="AB1189" s="22">
        <v>1.61</v>
      </c>
      <c r="AC1189" s="22">
        <v>4</v>
      </c>
    </row>
    <row r="1190" spans="1:29" x14ac:dyDescent="0.2">
      <c r="A1190" s="25">
        <v>16165.941275265339</v>
      </c>
      <c r="B1190" s="26">
        <v>8.108182339999999</v>
      </c>
      <c r="C1190" s="26">
        <v>2240.6431514004921</v>
      </c>
      <c r="D1190" s="26">
        <f>C1190/Table1[[#This Row],[Std. Price ($)]]</f>
        <v>276.34345867467164</v>
      </c>
      <c r="E1190" s="22">
        <v>826</v>
      </c>
      <c r="F1190" s="22">
        <f t="shared" si="121"/>
        <v>1817.1999999999998</v>
      </c>
      <c r="G1190" s="22">
        <f t="shared" si="122"/>
        <v>1817.1999999999998</v>
      </c>
      <c r="H1190" s="22">
        <f t="shared" si="122"/>
        <v>1817.1999999999998</v>
      </c>
      <c r="I1190" s="22">
        <f t="shared" si="122"/>
        <v>1817.1999999999998</v>
      </c>
      <c r="J1190" s="22">
        <f t="shared" si="122"/>
        <v>1817.1999999999998</v>
      </c>
      <c r="K1190" s="22">
        <f t="shared" si="122"/>
        <v>1817.1999999999998</v>
      </c>
      <c r="L1190" s="22">
        <f t="shared" si="122"/>
        <v>1817.1999999999998</v>
      </c>
      <c r="M1190" s="22">
        <f t="shared" si="122"/>
        <v>1817.1999999999998</v>
      </c>
      <c r="N1190" s="22">
        <f t="shared" si="122"/>
        <v>1817.1999999999998</v>
      </c>
      <c r="O1190" s="22">
        <f t="shared" si="122"/>
        <v>1817.1999999999998</v>
      </c>
      <c r="P1190" s="22">
        <f t="shared" si="122"/>
        <v>1817.1999999999998</v>
      </c>
      <c r="Q1190" s="22">
        <f t="shared" si="122"/>
        <v>1817.1999999999998</v>
      </c>
      <c r="R1190" s="42">
        <f>SUM(Table1[[#This Row],[Oct]:[September]])</f>
        <v>21806.400000000005</v>
      </c>
      <c r="S1190" s="38">
        <f t="shared" si="118"/>
        <v>21530.056541325335</v>
      </c>
      <c r="T1190" s="37">
        <f>Table1[[#This Row],[Annual Demand]]/365</f>
        <v>59.743561643835633</v>
      </c>
      <c r="U1190" s="37">
        <f>Table1[[#This Row],[Daily Demand]]*Table1[[#This Row],[Lead Time (days)]]</f>
        <v>298.71780821917815</v>
      </c>
      <c r="V1190" s="37">
        <f>T1190*AB1190*SQRT(Table1[[#This Row],[Lead Time (days)]])</f>
        <v>213.74506408570491</v>
      </c>
      <c r="W1190" s="37">
        <f t="shared" si="119"/>
        <v>0.95</v>
      </c>
      <c r="X1190" s="37">
        <f>Table1[[#This Row],[Demand during Lead Time]]+NORMSINV(W1190)*V1190</f>
        <v>650.2971521235246</v>
      </c>
      <c r="Y1190" s="43">
        <f t="shared" si="120"/>
        <v>5272.7278846002546</v>
      </c>
      <c r="Z1190" s="27">
        <v>1.2</v>
      </c>
      <c r="AA1190" s="22">
        <v>0.77</v>
      </c>
      <c r="AB1190" s="22">
        <v>1.6</v>
      </c>
      <c r="AC1190" s="22">
        <v>5</v>
      </c>
    </row>
    <row r="1191" spans="1:29" x14ac:dyDescent="0.2">
      <c r="A1191" s="25">
        <v>98586.722147481487</v>
      </c>
      <c r="B1191" s="26">
        <v>9.4754288300000002</v>
      </c>
      <c r="C1191" s="26">
        <v>15805.408639326668</v>
      </c>
      <c r="D1191" s="26">
        <f>C1191/Table1[[#This Row],[Std. Price ($)]]</f>
        <v>1668.0415127266242</v>
      </c>
      <c r="E1191" s="22">
        <v>810</v>
      </c>
      <c r="F1191" s="22">
        <f t="shared" si="121"/>
        <v>1458</v>
      </c>
      <c r="G1191" s="22">
        <f t="shared" si="122"/>
        <v>1458</v>
      </c>
      <c r="H1191" s="22">
        <f t="shared" si="122"/>
        <v>1458</v>
      </c>
      <c r="I1191" s="22">
        <f t="shared" si="122"/>
        <v>1458</v>
      </c>
      <c r="J1191" s="22">
        <f t="shared" si="122"/>
        <v>1458</v>
      </c>
      <c r="K1191" s="22">
        <f t="shared" si="122"/>
        <v>1458</v>
      </c>
      <c r="L1191" s="22">
        <f t="shared" si="122"/>
        <v>1458</v>
      </c>
      <c r="M1191" s="22">
        <f t="shared" si="122"/>
        <v>1458</v>
      </c>
      <c r="N1191" s="22">
        <f t="shared" si="122"/>
        <v>1458</v>
      </c>
      <c r="O1191" s="22">
        <f t="shared" si="122"/>
        <v>1458</v>
      </c>
      <c r="P1191" s="22">
        <f t="shared" si="122"/>
        <v>1458</v>
      </c>
      <c r="Q1191" s="22">
        <f t="shared" si="122"/>
        <v>1458</v>
      </c>
      <c r="R1191" s="42">
        <f>SUM(Table1[[#This Row],[Oct]:[September]])</f>
        <v>17496</v>
      </c>
      <c r="S1191" s="38">
        <f t="shared" si="118"/>
        <v>15827.958487273376</v>
      </c>
      <c r="T1191" s="37">
        <f>Table1[[#This Row],[Annual Demand]]/365</f>
        <v>47.934246575342463</v>
      </c>
      <c r="U1191" s="37">
        <f>Table1[[#This Row],[Daily Demand]]*Table1[[#This Row],[Lead Time (days)]]</f>
        <v>1581.8301369863013</v>
      </c>
      <c r="V1191" s="37">
        <f>T1191*AB1191*SQRT(Table1[[#This Row],[Lead Time (days)]])</f>
        <v>413.04192354998361</v>
      </c>
      <c r="W1191" s="37">
        <f t="shared" si="119"/>
        <v>0.8</v>
      </c>
      <c r="X1191" s="37">
        <f>Table1[[#This Row],[Demand during Lead Time]]+NORMSINV(W1191)*V1191</f>
        <v>1929.4549902017682</v>
      </c>
      <c r="Y1191" s="43">
        <f t="shared" si="120"/>
        <v>18282.413440345201</v>
      </c>
      <c r="Z1191" s="27">
        <v>0.8</v>
      </c>
      <c r="AA1191" s="22">
        <v>0.77</v>
      </c>
      <c r="AB1191" s="22">
        <v>1.5</v>
      </c>
      <c r="AC1191" s="22">
        <v>33</v>
      </c>
    </row>
    <row r="1192" spans="1:29" x14ac:dyDescent="0.2">
      <c r="A1192" s="25">
        <v>12808.259739988403</v>
      </c>
      <c r="B1192" s="26">
        <v>11.258259999999998</v>
      </c>
      <c r="C1192" s="26">
        <v>10817.706488956712</v>
      </c>
      <c r="D1192" s="26">
        <f>C1192/Table1[[#This Row],[Std. Price ($)]]</f>
        <v>960.86841918348955</v>
      </c>
      <c r="E1192" s="22">
        <v>1278</v>
      </c>
      <c r="F1192" s="22">
        <f t="shared" si="121"/>
        <v>1533.6</v>
      </c>
      <c r="G1192" s="22">
        <f t="shared" si="122"/>
        <v>1533.6</v>
      </c>
      <c r="H1192" s="22">
        <f t="shared" si="122"/>
        <v>1533.6</v>
      </c>
      <c r="I1192" s="22">
        <f t="shared" si="122"/>
        <v>1533.6</v>
      </c>
      <c r="J1192" s="22">
        <f t="shared" si="122"/>
        <v>1533.6</v>
      </c>
      <c r="K1192" s="22">
        <f t="shared" si="122"/>
        <v>1533.6</v>
      </c>
      <c r="L1192" s="22">
        <f t="shared" si="122"/>
        <v>1533.6</v>
      </c>
      <c r="M1192" s="22">
        <f t="shared" si="122"/>
        <v>1533.6</v>
      </c>
      <c r="N1192" s="22">
        <f t="shared" si="122"/>
        <v>1533.6</v>
      </c>
      <c r="O1192" s="22">
        <f t="shared" si="122"/>
        <v>1533.6</v>
      </c>
      <c r="P1192" s="22">
        <f t="shared" si="122"/>
        <v>1533.6</v>
      </c>
      <c r="Q1192" s="22">
        <f t="shared" si="122"/>
        <v>1533.6</v>
      </c>
      <c r="R1192" s="42">
        <f>SUM(Table1[[#This Row],[Oct]:[September]])</f>
        <v>18403.2</v>
      </c>
      <c r="S1192" s="38">
        <f t="shared" si="118"/>
        <v>17442.33158081651</v>
      </c>
      <c r="T1192" s="37">
        <f>Table1[[#This Row],[Annual Demand]]/365</f>
        <v>50.41972602739726</v>
      </c>
      <c r="U1192" s="37">
        <f>Table1[[#This Row],[Daily Demand]]*Table1[[#This Row],[Lead Time (days)]]</f>
        <v>1361.3326027397261</v>
      </c>
      <c r="V1192" s="37">
        <f>T1192*AB1192*SQRT(Table1[[#This Row],[Lead Time (days)]])</f>
        <v>154.5732631141843</v>
      </c>
      <c r="W1192" s="37">
        <f t="shared" si="119"/>
        <v>0.8</v>
      </c>
      <c r="X1192" s="37">
        <f>Table1[[#This Row],[Demand during Lead Time]]+NORMSINV(W1192)*V1192</f>
        <v>1491.4247431192766</v>
      </c>
      <c r="Y1192" s="43">
        <f t="shared" si="120"/>
        <v>16790.847528470025</v>
      </c>
      <c r="Z1192" s="27">
        <v>0.2</v>
      </c>
      <c r="AA1192" s="22">
        <v>0.77</v>
      </c>
      <c r="AB1192" s="22">
        <v>0.59</v>
      </c>
      <c r="AC1192" s="22">
        <v>27</v>
      </c>
    </row>
    <row r="1193" spans="1:29" x14ac:dyDescent="0.2">
      <c r="A1193" s="25">
        <v>13857.983083274672</v>
      </c>
      <c r="B1193" s="26">
        <v>59.546899659999994</v>
      </c>
      <c r="C1193" s="26">
        <v>12972.814301824321</v>
      </c>
      <c r="D1193" s="26">
        <f>C1193/Table1[[#This Row],[Std. Price ($)]]</f>
        <v>217.85876974109993</v>
      </c>
      <c r="E1193" s="22">
        <v>74</v>
      </c>
      <c r="F1193" s="22">
        <f t="shared" si="121"/>
        <v>118.4</v>
      </c>
      <c r="G1193" s="22">
        <f t="shared" si="122"/>
        <v>118.4</v>
      </c>
      <c r="H1193" s="22">
        <f t="shared" si="122"/>
        <v>118.4</v>
      </c>
      <c r="I1193" s="22">
        <f t="shared" si="122"/>
        <v>118.4</v>
      </c>
      <c r="J1193" s="22">
        <f t="shared" si="122"/>
        <v>118.4</v>
      </c>
      <c r="K1193" s="22">
        <f t="shared" si="122"/>
        <v>118.4</v>
      </c>
      <c r="L1193" s="22">
        <f t="shared" si="122"/>
        <v>118.4</v>
      </c>
      <c r="M1193" s="22">
        <f t="shared" si="122"/>
        <v>118.4</v>
      </c>
      <c r="N1193" s="22">
        <f t="shared" si="122"/>
        <v>118.4</v>
      </c>
      <c r="O1193" s="22">
        <f t="shared" si="122"/>
        <v>118.4</v>
      </c>
      <c r="P1193" s="22">
        <f t="shared" si="122"/>
        <v>118.4</v>
      </c>
      <c r="Q1193" s="22">
        <f t="shared" si="122"/>
        <v>118.4</v>
      </c>
      <c r="R1193" s="42">
        <f>SUM(Table1[[#This Row],[Oct]:[September]])</f>
        <v>1420.8000000000002</v>
      </c>
      <c r="S1193" s="38">
        <f t="shared" si="118"/>
        <v>1202.9412302589003</v>
      </c>
      <c r="T1193" s="37">
        <f>Table1[[#This Row],[Annual Demand]]/365</f>
        <v>3.8926027397260281</v>
      </c>
      <c r="U1193" s="37">
        <f>Table1[[#This Row],[Daily Demand]]*Table1[[#This Row],[Lead Time (days)]]</f>
        <v>214.09315068493154</v>
      </c>
      <c r="V1193" s="37">
        <f>T1193*AB1193*SQRT(Table1[[#This Row],[Lead Time (days)]])</f>
        <v>39.260907786940024</v>
      </c>
      <c r="W1193" s="37">
        <f t="shared" si="119"/>
        <v>0.8</v>
      </c>
      <c r="X1193" s="37">
        <f>Table1[[#This Row],[Demand during Lead Time]]+NORMSINV(W1193)*V1193</f>
        <v>247.13596432776848</v>
      </c>
      <c r="Y1193" s="43">
        <f t="shared" si="120"/>
        <v>14716.180470202968</v>
      </c>
      <c r="Z1193" s="27">
        <v>0.6</v>
      </c>
      <c r="AA1193" s="22">
        <v>0.77</v>
      </c>
      <c r="AB1193" s="22">
        <v>1.36</v>
      </c>
      <c r="AC1193" s="22">
        <v>55</v>
      </c>
    </row>
    <row r="1194" spans="1:29" x14ac:dyDescent="0.2">
      <c r="A1194" s="25">
        <v>81553.467882285346</v>
      </c>
      <c r="B1194" s="26">
        <v>14.564099999999998</v>
      </c>
      <c r="C1194" s="26">
        <v>6335.2042204929485</v>
      </c>
      <c r="D1194" s="26">
        <f>C1194/Table1[[#This Row],[Std. Price ($)]]</f>
        <v>434.9876903133698</v>
      </c>
      <c r="E1194" s="22">
        <v>898</v>
      </c>
      <c r="F1194" s="22">
        <f t="shared" si="121"/>
        <v>269.40000000000009</v>
      </c>
      <c r="G1194" s="22">
        <f t="shared" si="122"/>
        <v>269.40000000000009</v>
      </c>
      <c r="H1194" s="22">
        <f t="shared" si="122"/>
        <v>269.40000000000009</v>
      </c>
      <c r="I1194" s="22">
        <f t="shared" si="122"/>
        <v>269.40000000000009</v>
      </c>
      <c r="J1194" s="22">
        <f t="shared" si="122"/>
        <v>269.40000000000009</v>
      </c>
      <c r="K1194" s="22">
        <f t="shared" si="122"/>
        <v>269.40000000000009</v>
      </c>
      <c r="L1194" s="22">
        <f t="shared" si="122"/>
        <v>269.40000000000009</v>
      </c>
      <c r="M1194" s="22">
        <f t="shared" si="122"/>
        <v>269.40000000000009</v>
      </c>
      <c r="N1194" s="22">
        <f t="shared" si="122"/>
        <v>269.40000000000009</v>
      </c>
      <c r="O1194" s="22">
        <f t="shared" si="122"/>
        <v>269.40000000000009</v>
      </c>
      <c r="P1194" s="22">
        <f t="shared" si="122"/>
        <v>269.40000000000009</v>
      </c>
      <c r="Q1194" s="22">
        <f t="shared" si="122"/>
        <v>269.40000000000009</v>
      </c>
      <c r="R1194" s="42">
        <f>SUM(Table1[[#This Row],[Oct]:[September]])</f>
        <v>3232.8000000000011</v>
      </c>
      <c r="S1194" s="38">
        <f t="shared" si="118"/>
        <v>2797.8123096866311</v>
      </c>
      <c r="T1194" s="37">
        <f>Table1[[#This Row],[Annual Demand]]/365</f>
        <v>8.8569863013698669</v>
      </c>
      <c r="U1194" s="37">
        <f>Table1[[#This Row],[Daily Demand]]*Table1[[#This Row],[Lead Time (days)]]</f>
        <v>141.71178082191787</v>
      </c>
      <c r="V1194" s="37">
        <f>T1194*AB1194*SQRT(Table1[[#This Row],[Lead Time (days)]])</f>
        <v>24.09100273972604</v>
      </c>
      <c r="W1194" s="37">
        <f t="shared" si="119"/>
        <v>0.8</v>
      </c>
      <c r="X1194" s="37">
        <f>Table1[[#This Row],[Demand during Lead Time]]+NORMSINV(W1194)*V1194</f>
        <v>161.98728026573457</v>
      </c>
      <c r="Y1194" s="43">
        <f t="shared" si="120"/>
        <v>2359.1989485181844</v>
      </c>
      <c r="Z1194" s="27">
        <v>-0.7</v>
      </c>
      <c r="AA1194" s="22">
        <v>0.77</v>
      </c>
      <c r="AB1194" s="22">
        <v>0.68</v>
      </c>
      <c r="AC1194" s="22">
        <v>16</v>
      </c>
    </row>
    <row r="1195" spans="1:29" x14ac:dyDescent="0.2">
      <c r="A1195" s="25">
        <v>36027.652588595512</v>
      </c>
      <c r="B1195" s="26">
        <v>16.867848219999999</v>
      </c>
      <c r="C1195" s="26">
        <v>1574.4786087647608</v>
      </c>
      <c r="D1195" s="26">
        <f>C1195/Table1[[#This Row],[Std. Price ($)]]</f>
        <v>93.341995269907699</v>
      </c>
      <c r="E1195" s="22">
        <v>874</v>
      </c>
      <c r="F1195" s="22">
        <f t="shared" si="121"/>
        <v>1922.8</v>
      </c>
      <c r="G1195" s="22">
        <f t="shared" si="122"/>
        <v>1922.8</v>
      </c>
      <c r="H1195" s="22">
        <f t="shared" si="122"/>
        <v>1922.8</v>
      </c>
      <c r="I1195" s="22">
        <f t="shared" si="122"/>
        <v>1922.8</v>
      </c>
      <c r="J1195" s="22">
        <f t="shared" si="122"/>
        <v>1922.8</v>
      </c>
      <c r="K1195" s="22">
        <f t="shared" si="122"/>
        <v>1922.8</v>
      </c>
      <c r="L1195" s="22">
        <f t="shared" si="122"/>
        <v>1922.8</v>
      </c>
      <c r="M1195" s="22">
        <f t="shared" si="122"/>
        <v>1922.8</v>
      </c>
      <c r="N1195" s="22">
        <f t="shared" si="122"/>
        <v>1922.8</v>
      </c>
      <c r="O1195" s="22">
        <f t="shared" si="122"/>
        <v>1922.8</v>
      </c>
      <c r="P1195" s="22">
        <f t="shared" si="122"/>
        <v>1922.8</v>
      </c>
      <c r="Q1195" s="22">
        <f t="shared" si="122"/>
        <v>1922.8</v>
      </c>
      <c r="R1195" s="42">
        <f>SUM(Table1[[#This Row],[Oct]:[September]])</f>
        <v>23073.599999999995</v>
      </c>
      <c r="S1195" s="38">
        <f t="shared" si="118"/>
        <v>22980.258004730087</v>
      </c>
      <c r="T1195" s="37">
        <f>Table1[[#This Row],[Annual Demand]]/365</f>
        <v>63.215342465753409</v>
      </c>
      <c r="U1195" s="37">
        <f>Table1[[#This Row],[Daily Demand]]*Table1[[#This Row],[Lead Time (days)]]</f>
        <v>379.29205479452048</v>
      </c>
      <c r="V1195" s="37">
        <f>T1195*AB1195*SQRT(Table1[[#This Row],[Lead Time (days)]])</f>
        <v>69.680399830374967</v>
      </c>
      <c r="W1195" s="37">
        <f t="shared" si="119"/>
        <v>0.8</v>
      </c>
      <c r="X1195" s="37">
        <f>Table1[[#This Row],[Demand during Lead Time]]+NORMSINV(W1195)*V1195</f>
        <v>437.93655885561458</v>
      </c>
      <c r="Y1195" s="43">
        <f t="shared" si="120"/>
        <v>7387.0474047656035</v>
      </c>
      <c r="Z1195" s="27">
        <v>1.2</v>
      </c>
      <c r="AA1195" s="22">
        <v>0.77</v>
      </c>
      <c r="AB1195" s="22">
        <v>0.45</v>
      </c>
      <c r="AC1195" s="22">
        <v>6</v>
      </c>
    </row>
    <row r="1196" spans="1:29" x14ac:dyDescent="0.2">
      <c r="A1196" s="25">
        <v>11660.513269020756</v>
      </c>
      <c r="B1196" s="26">
        <v>17.466713089999999</v>
      </c>
      <c r="C1196" s="26">
        <v>21819.596704649728</v>
      </c>
      <c r="D1196" s="26">
        <f>C1196/Table1[[#This Row],[Std. Price ($)]]</f>
        <v>1249.2102316114549</v>
      </c>
      <c r="E1196" s="22">
        <v>802</v>
      </c>
      <c r="F1196" s="22">
        <f t="shared" si="121"/>
        <v>962.4</v>
      </c>
      <c r="G1196" s="22">
        <f t="shared" si="122"/>
        <v>962.4</v>
      </c>
      <c r="H1196" s="22">
        <f t="shared" si="122"/>
        <v>962.4</v>
      </c>
      <c r="I1196" s="22">
        <f t="shared" si="122"/>
        <v>962.4</v>
      </c>
      <c r="J1196" s="22">
        <f t="shared" si="122"/>
        <v>962.4</v>
      </c>
      <c r="K1196" s="22">
        <f t="shared" si="122"/>
        <v>962.4</v>
      </c>
      <c r="L1196" s="22">
        <f t="shared" si="122"/>
        <v>962.4</v>
      </c>
      <c r="M1196" s="22">
        <f t="shared" si="122"/>
        <v>962.4</v>
      </c>
      <c r="N1196" s="22">
        <f t="shared" si="122"/>
        <v>962.4</v>
      </c>
      <c r="O1196" s="22">
        <f t="shared" si="122"/>
        <v>962.4</v>
      </c>
      <c r="P1196" s="22">
        <f t="shared" si="122"/>
        <v>962.4</v>
      </c>
      <c r="Q1196" s="22">
        <f t="shared" si="122"/>
        <v>962.4</v>
      </c>
      <c r="R1196" s="42">
        <f>SUM(Table1[[#This Row],[Oct]:[September]])</f>
        <v>11548.799999999997</v>
      </c>
      <c r="S1196" s="38">
        <f t="shared" si="118"/>
        <v>10299.589768388543</v>
      </c>
      <c r="T1196" s="37">
        <f>Table1[[#This Row],[Annual Demand]]/365</f>
        <v>31.640547945205473</v>
      </c>
      <c r="U1196" s="37">
        <f>Table1[[#This Row],[Daily Demand]]*Table1[[#This Row],[Lead Time (days)]]</f>
        <v>1613.6679452054791</v>
      </c>
      <c r="V1196" s="37">
        <f>T1196*AB1196*SQRT(Table1[[#This Row],[Lead Time (days)]])</f>
        <v>158.17109601339439</v>
      </c>
      <c r="W1196" s="37">
        <f t="shared" si="119"/>
        <v>0.8</v>
      </c>
      <c r="X1196" s="37">
        <f>Table1[[#This Row],[Demand during Lead Time]]+NORMSINV(W1196)*V1196</f>
        <v>1746.788098147852</v>
      </c>
      <c r="Y1196" s="43">
        <f t="shared" si="120"/>
        <v>30510.646539375288</v>
      </c>
      <c r="Z1196" s="27">
        <v>0.2</v>
      </c>
      <c r="AA1196" s="22">
        <v>0.77</v>
      </c>
      <c r="AB1196" s="22">
        <v>0.7</v>
      </c>
      <c r="AC1196" s="22">
        <v>51</v>
      </c>
    </row>
    <row r="1197" spans="1:29" x14ac:dyDescent="0.2">
      <c r="A1197" s="25">
        <v>98834.218236740038</v>
      </c>
      <c r="B1197" s="26">
        <v>12.565980729999998</v>
      </c>
      <c r="C1197" s="26">
        <v>6686.3340116241816</v>
      </c>
      <c r="D1197" s="26">
        <f>C1197/Table1[[#This Row],[Std. Price ($)]]</f>
        <v>532.09806343736</v>
      </c>
      <c r="E1197" s="22">
        <v>664</v>
      </c>
      <c r="F1197" s="22">
        <f t="shared" si="121"/>
        <v>796.8</v>
      </c>
      <c r="G1197" s="22">
        <f t="shared" si="122"/>
        <v>796.8</v>
      </c>
      <c r="H1197" s="22">
        <f t="shared" si="122"/>
        <v>796.8</v>
      </c>
      <c r="I1197" s="22">
        <f t="shared" si="122"/>
        <v>796.8</v>
      </c>
      <c r="J1197" s="22">
        <f t="shared" si="122"/>
        <v>796.8</v>
      </c>
      <c r="K1197" s="22">
        <f t="shared" si="122"/>
        <v>796.8</v>
      </c>
      <c r="L1197" s="22">
        <f t="shared" si="122"/>
        <v>796.8</v>
      </c>
      <c r="M1197" s="22">
        <f t="shared" si="122"/>
        <v>796.8</v>
      </c>
      <c r="N1197" s="22">
        <f t="shared" si="122"/>
        <v>796.8</v>
      </c>
      <c r="O1197" s="22">
        <f t="shared" si="122"/>
        <v>796.8</v>
      </c>
      <c r="P1197" s="22">
        <f t="shared" si="122"/>
        <v>796.8</v>
      </c>
      <c r="Q1197" s="22">
        <f t="shared" si="122"/>
        <v>796.8</v>
      </c>
      <c r="R1197" s="42">
        <f>SUM(Table1[[#This Row],[Oct]:[September]])</f>
        <v>9561.6</v>
      </c>
      <c r="S1197" s="38">
        <f t="shared" si="118"/>
        <v>9029.5019365626395</v>
      </c>
      <c r="T1197" s="37">
        <f>Table1[[#This Row],[Annual Demand]]/365</f>
        <v>26.196164383561644</v>
      </c>
      <c r="U1197" s="37">
        <f>Table1[[#This Row],[Daily Demand]]*Table1[[#This Row],[Lead Time (days)]]</f>
        <v>209.56931506849315</v>
      </c>
      <c r="V1197" s="37">
        <f>T1197*AB1197*SQRT(Table1[[#This Row],[Lead Time (days)]])</f>
        <v>186.71673360507506</v>
      </c>
      <c r="W1197" s="37">
        <f t="shared" si="119"/>
        <v>0.95</v>
      </c>
      <c r="X1197" s="37">
        <f>Table1[[#This Row],[Demand during Lead Time]]+NORMSINV(W1197)*V1197</f>
        <v>516.69101155133262</v>
      </c>
      <c r="Y1197" s="43">
        <f t="shared" si="120"/>
        <v>6492.7292945182517</v>
      </c>
      <c r="Z1197" s="27">
        <v>0.2</v>
      </c>
      <c r="AA1197" s="22">
        <v>0.77</v>
      </c>
      <c r="AB1197" s="22">
        <v>2.52</v>
      </c>
      <c r="AC1197" s="22">
        <v>8</v>
      </c>
    </row>
    <row r="1198" spans="1:29" x14ac:dyDescent="0.2">
      <c r="A1198" s="25">
        <v>93176.324653422504</v>
      </c>
      <c r="B1198" s="26">
        <v>18.614699999999999</v>
      </c>
      <c r="C1198" s="26">
        <v>10480.792608153977</v>
      </c>
      <c r="D1198" s="26">
        <f>C1198/Table1[[#This Row],[Std. Price ($)]]</f>
        <v>563.03849152304247</v>
      </c>
      <c r="E1198" s="22">
        <v>1092</v>
      </c>
      <c r="F1198" s="22">
        <f t="shared" si="121"/>
        <v>2730</v>
      </c>
      <c r="G1198" s="22">
        <f t="shared" si="122"/>
        <v>2730</v>
      </c>
      <c r="H1198" s="22">
        <f t="shared" si="122"/>
        <v>2730</v>
      </c>
      <c r="I1198" s="22">
        <f t="shared" si="122"/>
        <v>2730</v>
      </c>
      <c r="J1198" s="22">
        <f t="shared" si="122"/>
        <v>2730</v>
      </c>
      <c r="K1198" s="22">
        <f t="shared" si="122"/>
        <v>2730</v>
      </c>
      <c r="L1198" s="22">
        <f t="shared" si="122"/>
        <v>2730</v>
      </c>
      <c r="M1198" s="22">
        <f t="shared" si="122"/>
        <v>2730</v>
      </c>
      <c r="N1198" s="22">
        <f t="shared" si="122"/>
        <v>2730</v>
      </c>
      <c r="O1198" s="22">
        <f t="shared" si="122"/>
        <v>2730</v>
      </c>
      <c r="P1198" s="22">
        <f t="shared" si="122"/>
        <v>2730</v>
      </c>
      <c r="Q1198" s="22">
        <f t="shared" si="122"/>
        <v>2730</v>
      </c>
      <c r="R1198" s="42">
        <f>SUM(Table1[[#This Row],[Oct]:[September]])</f>
        <v>32760</v>
      </c>
      <c r="S1198" s="38">
        <f t="shared" si="118"/>
        <v>32196.961508476958</v>
      </c>
      <c r="T1198" s="37">
        <f>Table1[[#This Row],[Annual Demand]]/365</f>
        <v>89.753424657534254</v>
      </c>
      <c r="U1198" s="37">
        <f>Table1[[#This Row],[Daily Demand]]*Table1[[#This Row],[Lead Time (days)]]</f>
        <v>1436.0547945205481</v>
      </c>
      <c r="V1198" s="37">
        <f>T1198*AB1198*SQRT(Table1[[#This Row],[Lead Time (days)]])</f>
        <v>269.26027397260276</v>
      </c>
      <c r="W1198" s="37">
        <f t="shared" si="119"/>
        <v>0.8</v>
      </c>
      <c r="X1198" s="37">
        <f>Table1[[#This Row],[Demand during Lead Time]]+NORMSINV(W1198)*V1198</f>
        <v>1662.6699584535509</v>
      </c>
      <c r="Y1198" s="43">
        <f t="shared" si="120"/>
        <v>30950.10247562531</v>
      </c>
      <c r="Z1198" s="27">
        <v>1.5</v>
      </c>
      <c r="AA1198" s="22">
        <v>0.77</v>
      </c>
      <c r="AB1198" s="22">
        <v>0.75</v>
      </c>
      <c r="AC1198" s="22">
        <v>16</v>
      </c>
    </row>
    <row r="1199" spans="1:29" x14ac:dyDescent="0.2">
      <c r="A1199" s="25">
        <v>50321.693670051529</v>
      </c>
      <c r="B1199" s="26">
        <v>20.037644819999997</v>
      </c>
      <c r="C1199" s="26">
        <v>8102.8399294026458</v>
      </c>
      <c r="D1199" s="26">
        <f>C1199/Table1[[#This Row],[Std. Price ($)]]</f>
        <v>404.38085424665428</v>
      </c>
      <c r="E1199" s="22">
        <v>300</v>
      </c>
      <c r="F1199" s="22">
        <f t="shared" si="121"/>
        <v>660</v>
      </c>
      <c r="G1199" s="22">
        <f t="shared" si="122"/>
        <v>660</v>
      </c>
      <c r="H1199" s="22">
        <f t="shared" si="122"/>
        <v>660</v>
      </c>
      <c r="I1199" s="22">
        <f t="shared" si="122"/>
        <v>660</v>
      </c>
      <c r="J1199" s="22">
        <f t="shared" si="122"/>
        <v>660</v>
      </c>
      <c r="K1199" s="22">
        <f t="shared" si="122"/>
        <v>660</v>
      </c>
      <c r="L1199" s="22">
        <f t="shared" si="122"/>
        <v>660</v>
      </c>
      <c r="M1199" s="22">
        <f t="shared" si="122"/>
        <v>660</v>
      </c>
      <c r="N1199" s="22">
        <f t="shared" si="122"/>
        <v>660</v>
      </c>
      <c r="O1199" s="22">
        <f t="shared" si="122"/>
        <v>660</v>
      </c>
      <c r="P1199" s="22">
        <f t="shared" si="122"/>
        <v>660</v>
      </c>
      <c r="Q1199" s="22">
        <f t="shared" si="122"/>
        <v>660</v>
      </c>
      <c r="R1199" s="42">
        <f>SUM(Table1[[#This Row],[Oct]:[September]])</f>
        <v>7920</v>
      </c>
      <c r="S1199" s="38">
        <f t="shared" si="118"/>
        <v>7515.6191457533459</v>
      </c>
      <c r="T1199" s="37">
        <f>Table1[[#This Row],[Annual Demand]]/365</f>
        <v>21.698630136986303</v>
      </c>
      <c r="U1199" s="37">
        <f>Table1[[#This Row],[Daily Demand]]*Table1[[#This Row],[Lead Time (days)]]</f>
        <v>564.16438356164383</v>
      </c>
      <c r="V1199" s="37">
        <f>T1199*AB1199*SQRT(Table1[[#This Row],[Lead Time (days)]])</f>
        <v>141.6214252630088</v>
      </c>
      <c r="W1199" s="37">
        <f t="shared" si="119"/>
        <v>0.8</v>
      </c>
      <c r="X1199" s="37">
        <f>Table1[[#This Row],[Demand during Lead Time]]+NORMSINV(W1199)*V1199</f>
        <v>683.35598219185169</v>
      </c>
      <c r="Y1199" s="43">
        <f t="shared" si="120"/>
        <v>13692.844456782568</v>
      </c>
      <c r="Z1199" s="27">
        <v>1.2</v>
      </c>
      <c r="AA1199" s="22">
        <v>0.77</v>
      </c>
      <c r="AB1199" s="22">
        <v>1.28</v>
      </c>
      <c r="AC1199" s="22">
        <v>26</v>
      </c>
    </row>
    <row r="1200" spans="1:29" x14ac:dyDescent="0.2">
      <c r="A1200" s="25">
        <v>38534.162004579288</v>
      </c>
      <c r="B1200" s="26">
        <v>7.0414774699999994</v>
      </c>
      <c r="C1200" s="26">
        <v>5541.1055992577285</v>
      </c>
      <c r="D1200" s="26">
        <f>C1200/Table1[[#This Row],[Std. Price ($)]]</f>
        <v>786.92371350550229</v>
      </c>
      <c r="E1200" s="22">
        <v>1140</v>
      </c>
      <c r="F1200" s="22">
        <f t="shared" si="121"/>
        <v>1710</v>
      </c>
      <c r="G1200" s="22">
        <f t="shared" si="122"/>
        <v>1710</v>
      </c>
      <c r="H1200" s="22">
        <f t="shared" si="122"/>
        <v>1710</v>
      </c>
      <c r="I1200" s="22">
        <f t="shared" si="122"/>
        <v>1710</v>
      </c>
      <c r="J1200" s="22">
        <f t="shared" si="122"/>
        <v>1710</v>
      </c>
      <c r="K1200" s="22">
        <f t="shared" si="122"/>
        <v>1710</v>
      </c>
      <c r="L1200" s="22">
        <f t="shared" si="122"/>
        <v>1710</v>
      </c>
      <c r="M1200" s="22">
        <f t="shared" si="122"/>
        <v>1710</v>
      </c>
      <c r="N1200" s="22">
        <f t="shared" si="122"/>
        <v>1710</v>
      </c>
      <c r="O1200" s="22">
        <f t="shared" si="122"/>
        <v>1710</v>
      </c>
      <c r="P1200" s="22">
        <f t="shared" si="122"/>
        <v>1710</v>
      </c>
      <c r="Q1200" s="22">
        <f t="shared" si="122"/>
        <v>1710</v>
      </c>
      <c r="R1200" s="42">
        <f>SUM(Table1[[#This Row],[Oct]:[September]])</f>
        <v>20520</v>
      </c>
      <c r="S1200" s="38">
        <f t="shared" si="118"/>
        <v>19733.076286494499</v>
      </c>
      <c r="T1200" s="37">
        <f>Table1[[#This Row],[Annual Demand]]/365</f>
        <v>56.219178082191782</v>
      </c>
      <c r="U1200" s="37">
        <f>Table1[[#This Row],[Daily Demand]]*Table1[[#This Row],[Lead Time (days)]]</f>
        <v>1180.6027397260275</v>
      </c>
      <c r="V1200" s="37">
        <f>T1200*AB1200*SQRT(Table1[[#This Row],[Lead Time (days)]])</f>
        <v>172.61118817679693</v>
      </c>
      <c r="W1200" s="37">
        <f t="shared" si="119"/>
        <v>0.8</v>
      </c>
      <c r="X1200" s="37">
        <f>Table1[[#This Row],[Demand during Lead Time]]+NORMSINV(W1200)*V1200</f>
        <v>1325.8759808478699</v>
      </c>
      <c r="Y1200" s="43">
        <f t="shared" si="120"/>
        <v>9336.1258471544261</v>
      </c>
      <c r="Z1200" s="27">
        <v>0.5</v>
      </c>
      <c r="AA1200" s="22">
        <v>0.77</v>
      </c>
      <c r="AB1200" s="22">
        <v>0.67</v>
      </c>
      <c r="AC1200" s="22">
        <v>21</v>
      </c>
    </row>
    <row r="1201" spans="1:29" x14ac:dyDescent="0.2">
      <c r="A1201" s="25">
        <v>97523.249425152215</v>
      </c>
      <c r="B1201" s="26">
        <v>8.1529053499999993</v>
      </c>
      <c r="C1201" s="26">
        <v>5661.3711865465457</v>
      </c>
      <c r="D1201" s="26">
        <f>C1201/Table1[[#This Row],[Std. Price ($)]]</f>
        <v>694.3992286806747</v>
      </c>
      <c r="E1201" s="22">
        <v>1100</v>
      </c>
      <c r="F1201" s="22">
        <f t="shared" si="121"/>
        <v>2420</v>
      </c>
      <c r="G1201" s="22">
        <f t="shared" si="122"/>
        <v>2420</v>
      </c>
      <c r="H1201" s="22">
        <f t="shared" si="122"/>
        <v>2420</v>
      </c>
      <c r="I1201" s="22">
        <f t="shared" si="122"/>
        <v>2420</v>
      </c>
      <c r="J1201" s="22">
        <f t="shared" si="122"/>
        <v>2420</v>
      </c>
      <c r="K1201" s="22">
        <f t="shared" si="122"/>
        <v>2420</v>
      </c>
      <c r="L1201" s="22">
        <f t="shared" si="122"/>
        <v>2420</v>
      </c>
      <c r="M1201" s="22">
        <f t="shared" si="122"/>
        <v>2420</v>
      </c>
      <c r="N1201" s="22">
        <f t="shared" si="122"/>
        <v>2420</v>
      </c>
      <c r="O1201" s="22">
        <f t="shared" si="122"/>
        <v>2420</v>
      </c>
      <c r="P1201" s="22">
        <f t="shared" si="122"/>
        <v>2420</v>
      </c>
      <c r="Q1201" s="22">
        <f t="shared" si="122"/>
        <v>2420</v>
      </c>
      <c r="R1201" s="42">
        <f>SUM(Table1[[#This Row],[Oct]:[September]])</f>
        <v>29040</v>
      </c>
      <c r="S1201" s="38">
        <f t="shared" si="118"/>
        <v>28345.600771319325</v>
      </c>
      <c r="T1201" s="37">
        <f>Table1[[#This Row],[Annual Demand]]/365</f>
        <v>79.561643835616437</v>
      </c>
      <c r="U1201" s="37">
        <f>Table1[[#This Row],[Daily Demand]]*Table1[[#This Row],[Lead Time (days)]]</f>
        <v>2625.5342465753424</v>
      </c>
      <c r="V1201" s="37">
        <f>T1201*AB1201*SQRT(Table1[[#This Row],[Lead Time (days)]])</f>
        <v>132.54358570982097</v>
      </c>
      <c r="W1201" s="37">
        <f t="shared" si="119"/>
        <v>0.8</v>
      </c>
      <c r="X1201" s="37">
        <f>Table1[[#This Row],[Demand during Lead Time]]+NORMSINV(W1201)*V1201</f>
        <v>2737.0857426826192</v>
      </c>
      <c r="Y1201" s="43">
        <f t="shared" si="120"/>
        <v>22315.200994925846</v>
      </c>
      <c r="Z1201" s="27">
        <v>1.2</v>
      </c>
      <c r="AA1201" s="22">
        <v>0.77</v>
      </c>
      <c r="AB1201" s="22">
        <v>0.28999999999999998</v>
      </c>
      <c r="AC1201" s="22">
        <v>33</v>
      </c>
    </row>
    <row r="1202" spans="1:29" x14ac:dyDescent="0.2">
      <c r="A1202" s="25">
        <v>49417.425477573117</v>
      </c>
      <c r="B1202" s="26">
        <v>15.793469999999999</v>
      </c>
      <c r="C1202" s="26">
        <v>17631.084523049776</v>
      </c>
      <c r="D1202" s="26">
        <f>C1202/Table1[[#This Row],[Std. Price ($)]]</f>
        <v>1116.3528042317348</v>
      </c>
      <c r="E1202" s="22">
        <v>1384</v>
      </c>
      <c r="F1202" s="22">
        <f t="shared" si="121"/>
        <v>415.20000000000005</v>
      </c>
      <c r="G1202" s="22">
        <f t="shared" si="122"/>
        <v>415.20000000000005</v>
      </c>
      <c r="H1202" s="22">
        <f t="shared" si="122"/>
        <v>415.20000000000005</v>
      </c>
      <c r="I1202" s="22">
        <f t="shared" si="122"/>
        <v>415.20000000000005</v>
      </c>
      <c r="J1202" s="22">
        <f t="shared" si="122"/>
        <v>415.20000000000005</v>
      </c>
      <c r="K1202" s="22">
        <f t="shared" si="122"/>
        <v>415.20000000000005</v>
      </c>
      <c r="L1202" s="22">
        <f t="shared" si="122"/>
        <v>415.20000000000005</v>
      </c>
      <c r="M1202" s="22">
        <f t="shared" si="122"/>
        <v>415.20000000000005</v>
      </c>
      <c r="N1202" s="22">
        <f t="shared" si="122"/>
        <v>415.20000000000005</v>
      </c>
      <c r="O1202" s="22">
        <f t="shared" si="122"/>
        <v>415.20000000000005</v>
      </c>
      <c r="P1202" s="22">
        <f t="shared" si="122"/>
        <v>415.20000000000005</v>
      </c>
      <c r="Q1202" s="22">
        <f t="shared" si="122"/>
        <v>415.20000000000005</v>
      </c>
      <c r="R1202" s="42">
        <f>SUM(Table1[[#This Row],[Oct]:[September]])</f>
        <v>4982.3999999999987</v>
      </c>
      <c r="S1202" s="38">
        <f t="shared" si="118"/>
        <v>3866.0471957682639</v>
      </c>
      <c r="T1202" s="37">
        <f>Table1[[#This Row],[Annual Demand]]/365</f>
        <v>13.650410958904105</v>
      </c>
      <c r="U1202" s="37">
        <f>Table1[[#This Row],[Daily Demand]]*Table1[[#This Row],[Lead Time (days)]]</f>
        <v>300.30904109589034</v>
      </c>
      <c r="V1202" s="37">
        <f>T1202*AB1202*SQRT(Table1[[#This Row],[Lead Time (days)]])</f>
        <v>55.062448313150831</v>
      </c>
      <c r="W1202" s="37">
        <f t="shared" si="119"/>
        <v>0.8</v>
      </c>
      <c r="X1202" s="37">
        <f>Table1[[#This Row],[Demand during Lead Time]]+NORMSINV(W1202)*V1202</f>
        <v>346.65076676874918</v>
      </c>
      <c r="Y1202" s="43">
        <f t="shared" si="120"/>
        <v>5474.8184854392366</v>
      </c>
      <c r="Z1202" s="27">
        <v>-0.7</v>
      </c>
      <c r="AA1202" s="22">
        <v>0.77</v>
      </c>
      <c r="AB1202" s="22">
        <v>0.86</v>
      </c>
      <c r="AC1202" s="22">
        <v>22</v>
      </c>
    </row>
    <row r="1203" spans="1:29" x14ac:dyDescent="0.2">
      <c r="A1203" s="25">
        <v>38055.384531464464</v>
      </c>
      <c r="B1203" s="26">
        <v>13.60503402</v>
      </c>
      <c r="C1203" s="26">
        <v>30232.621321913288</v>
      </c>
      <c r="D1203" s="26">
        <f>C1203/Table1[[#This Row],[Std. Price ($)]]</f>
        <v>2222.1643310461409</v>
      </c>
      <c r="E1203" s="22">
        <v>592</v>
      </c>
      <c r="F1203" s="22">
        <f t="shared" si="121"/>
        <v>532.79999999999995</v>
      </c>
      <c r="G1203" s="22">
        <f t="shared" si="122"/>
        <v>532.79999999999995</v>
      </c>
      <c r="H1203" s="22">
        <f t="shared" si="122"/>
        <v>532.79999999999995</v>
      </c>
      <c r="I1203" s="22">
        <f t="shared" si="122"/>
        <v>532.79999999999995</v>
      </c>
      <c r="J1203" s="22">
        <f t="shared" si="122"/>
        <v>532.79999999999995</v>
      </c>
      <c r="K1203" s="22">
        <f t="shared" si="122"/>
        <v>532.79999999999995</v>
      </c>
      <c r="L1203" s="22">
        <f t="shared" si="122"/>
        <v>532.79999999999995</v>
      </c>
      <c r="M1203" s="22">
        <f t="shared" si="122"/>
        <v>532.79999999999995</v>
      </c>
      <c r="N1203" s="22">
        <f t="shared" si="122"/>
        <v>532.79999999999995</v>
      </c>
      <c r="O1203" s="22">
        <f t="shared" si="122"/>
        <v>532.79999999999995</v>
      </c>
      <c r="P1203" s="22">
        <f t="shared" si="122"/>
        <v>532.79999999999995</v>
      </c>
      <c r="Q1203" s="22">
        <f t="shared" si="122"/>
        <v>532.79999999999995</v>
      </c>
      <c r="R1203" s="42">
        <f>SUM(Table1[[#This Row],[Oct]:[September]])</f>
        <v>6393.6000000000013</v>
      </c>
      <c r="S1203" s="38">
        <f t="shared" si="118"/>
        <v>4171.4356689538599</v>
      </c>
      <c r="T1203" s="37">
        <f>Table1[[#This Row],[Annual Demand]]/365</f>
        <v>17.516712328767127</v>
      </c>
      <c r="U1203" s="37">
        <f>Table1[[#This Row],[Daily Demand]]*Table1[[#This Row],[Lead Time (days)]]</f>
        <v>1541.4706849315071</v>
      </c>
      <c r="V1203" s="37">
        <f>T1203*AB1203*SQRT(Table1[[#This Row],[Lead Time (days)]])</f>
        <v>165.96454040562827</v>
      </c>
      <c r="W1203" s="37">
        <f t="shared" si="119"/>
        <v>0.8</v>
      </c>
      <c r="X1203" s="37">
        <f>Table1[[#This Row],[Demand during Lead Time]]+NORMSINV(W1203)*V1203</f>
        <v>1681.1499661570538</v>
      </c>
      <c r="Y1203" s="43">
        <f t="shared" si="120"/>
        <v>22872.102482288567</v>
      </c>
      <c r="Z1203" s="27">
        <v>-0.1</v>
      </c>
      <c r="AA1203" s="22">
        <v>0.77</v>
      </c>
      <c r="AB1203" s="22">
        <v>1.01</v>
      </c>
      <c r="AC1203" s="22">
        <v>88</v>
      </c>
    </row>
    <row r="1204" spans="1:29" x14ac:dyDescent="0.2">
      <c r="A1204" s="25">
        <v>25214.946624114531</v>
      </c>
      <c r="B1204" s="26">
        <v>8.8948574499999982</v>
      </c>
      <c r="C1204" s="26">
        <v>1004.1753733732279</v>
      </c>
      <c r="D1204" s="26">
        <f>C1204/Table1[[#This Row],[Std. Price ($)]]</f>
        <v>112.89392539654789</v>
      </c>
      <c r="E1204" s="22">
        <v>1206</v>
      </c>
      <c r="F1204" s="22">
        <f t="shared" si="121"/>
        <v>361.80000000000007</v>
      </c>
      <c r="G1204" s="22">
        <f t="shared" si="122"/>
        <v>361.80000000000007</v>
      </c>
      <c r="H1204" s="22">
        <f t="shared" si="122"/>
        <v>361.80000000000007</v>
      </c>
      <c r="I1204" s="22">
        <f t="shared" si="122"/>
        <v>361.80000000000007</v>
      </c>
      <c r="J1204" s="22">
        <f t="shared" si="122"/>
        <v>361.80000000000007</v>
      </c>
      <c r="K1204" s="22">
        <f t="shared" si="122"/>
        <v>361.80000000000007</v>
      </c>
      <c r="L1204" s="22">
        <f t="shared" si="122"/>
        <v>361.80000000000007</v>
      </c>
      <c r="M1204" s="22">
        <f t="shared" ref="G1204:Q1227" si="123">$E1204+$Z1204*$E1204</f>
        <v>361.80000000000007</v>
      </c>
      <c r="N1204" s="22">
        <f t="shared" si="123"/>
        <v>361.80000000000007</v>
      </c>
      <c r="O1204" s="22">
        <f t="shared" si="123"/>
        <v>361.80000000000007</v>
      </c>
      <c r="P1204" s="22">
        <f t="shared" si="123"/>
        <v>361.80000000000007</v>
      </c>
      <c r="Q1204" s="22">
        <f t="shared" si="123"/>
        <v>361.80000000000007</v>
      </c>
      <c r="R1204" s="42">
        <f>SUM(Table1[[#This Row],[Oct]:[September]])</f>
        <v>4341.6000000000013</v>
      </c>
      <c r="S1204" s="38">
        <f t="shared" si="118"/>
        <v>4228.7060746034531</v>
      </c>
      <c r="T1204" s="37">
        <f>Table1[[#This Row],[Annual Demand]]/365</f>
        <v>11.894794520547949</v>
      </c>
      <c r="U1204" s="37">
        <f>Table1[[#This Row],[Daily Demand]]*Table1[[#This Row],[Lead Time (days)]]</f>
        <v>59.473972602739742</v>
      </c>
      <c r="V1204" s="37">
        <f>T1204*AB1204*SQRT(Table1[[#This Row],[Lead Time (days)]])</f>
        <v>11.170979033061638</v>
      </c>
      <c r="W1204" s="37">
        <f t="shared" si="119"/>
        <v>0.8</v>
      </c>
      <c r="X1204" s="37">
        <f>Table1[[#This Row],[Demand during Lead Time]]+NORMSINV(W1204)*V1204</f>
        <v>68.875705756762244</v>
      </c>
      <c r="Y1204" s="43">
        <f t="shared" si="120"/>
        <v>612.63958447454445</v>
      </c>
      <c r="Z1204" s="27">
        <v>-0.7</v>
      </c>
      <c r="AA1204" s="22">
        <v>0.77</v>
      </c>
      <c r="AB1204" s="22">
        <v>0.42</v>
      </c>
      <c r="AC1204" s="22">
        <v>5</v>
      </c>
    </row>
    <row r="1205" spans="1:29" x14ac:dyDescent="0.2">
      <c r="A1205" s="25">
        <v>4640.6307104128073</v>
      </c>
      <c r="B1205" s="26">
        <v>13.038460000000001</v>
      </c>
      <c r="C1205" s="26">
        <v>13945.268370857384</v>
      </c>
      <c r="D1205" s="26">
        <f>C1205/Table1[[#This Row],[Std. Price ($)]]</f>
        <v>1069.5487328148711</v>
      </c>
      <c r="E1205" s="22">
        <v>1326</v>
      </c>
      <c r="F1205" s="22">
        <f t="shared" si="121"/>
        <v>1591.2</v>
      </c>
      <c r="G1205" s="22">
        <f t="shared" si="123"/>
        <v>1591.2</v>
      </c>
      <c r="H1205" s="22">
        <f t="shared" si="123"/>
        <v>1591.2</v>
      </c>
      <c r="I1205" s="22">
        <f t="shared" si="123"/>
        <v>1591.2</v>
      </c>
      <c r="J1205" s="22">
        <f t="shared" si="123"/>
        <v>1591.2</v>
      </c>
      <c r="K1205" s="22">
        <f t="shared" si="123"/>
        <v>1591.2</v>
      </c>
      <c r="L1205" s="22">
        <f t="shared" si="123"/>
        <v>1591.2</v>
      </c>
      <c r="M1205" s="22">
        <f t="shared" si="123"/>
        <v>1591.2</v>
      </c>
      <c r="N1205" s="22">
        <f t="shared" si="123"/>
        <v>1591.2</v>
      </c>
      <c r="O1205" s="22">
        <f t="shared" si="123"/>
        <v>1591.2</v>
      </c>
      <c r="P1205" s="22">
        <f t="shared" si="123"/>
        <v>1591.2</v>
      </c>
      <c r="Q1205" s="22">
        <f t="shared" si="123"/>
        <v>1591.2</v>
      </c>
      <c r="R1205" s="42">
        <f>SUM(Table1[[#This Row],[Oct]:[September]])</f>
        <v>19094.400000000005</v>
      </c>
      <c r="S1205" s="38">
        <f t="shared" si="118"/>
        <v>18024.851267185135</v>
      </c>
      <c r="T1205" s="37">
        <f>Table1[[#This Row],[Annual Demand]]/365</f>
        <v>52.313424657534263</v>
      </c>
      <c r="U1205" s="37">
        <f>Table1[[#This Row],[Daily Demand]]*Table1[[#This Row],[Lead Time (days)]]</f>
        <v>1412.462465753425</v>
      </c>
      <c r="V1205" s="37">
        <f>T1205*AB1205*SQRT(Table1[[#This Row],[Lead Time (days)]])</f>
        <v>179.40682866105618</v>
      </c>
      <c r="W1205" s="37">
        <f t="shared" si="119"/>
        <v>0.8</v>
      </c>
      <c r="X1205" s="37">
        <f>Table1[[#This Row],[Demand during Lead Time]]+NORMSINV(W1205)*V1205</f>
        <v>1563.4550622025477</v>
      </c>
      <c r="Y1205" s="43">
        <f t="shared" si="120"/>
        <v>20385.04629032543</v>
      </c>
      <c r="Z1205" s="27">
        <v>0.2</v>
      </c>
      <c r="AA1205" s="22">
        <v>0.77</v>
      </c>
      <c r="AB1205" s="22">
        <v>0.66</v>
      </c>
      <c r="AC1205" s="22">
        <v>27</v>
      </c>
    </row>
    <row r="1206" spans="1:29" x14ac:dyDescent="0.2">
      <c r="A1206" s="25">
        <v>62360.084404957925</v>
      </c>
      <c r="B1206" s="26">
        <v>19.987782879999997</v>
      </c>
      <c r="C1206" s="26">
        <v>14047.644200048777</v>
      </c>
      <c r="D1206" s="26">
        <f>C1206/Table1[[#This Row],[Std. Price ($)]]</f>
        <v>702.81152664035631</v>
      </c>
      <c r="E1206" s="22">
        <v>1884</v>
      </c>
      <c r="F1206" s="22">
        <f t="shared" si="121"/>
        <v>4144.7999999999993</v>
      </c>
      <c r="G1206" s="22">
        <f t="shared" si="123"/>
        <v>4144.7999999999993</v>
      </c>
      <c r="H1206" s="22">
        <f t="shared" si="123"/>
        <v>4144.7999999999993</v>
      </c>
      <c r="I1206" s="22">
        <f t="shared" si="123"/>
        <v>4144.7999999999993</v>
      </c>
      <c r="J1206" s="22">
        <f t="shared" si="123"/>
        <v>4144.7999999999993</v>
      </c>
      <c r="K1206" s="22">
        <f t="shared" si="123"/>
        <v>4144.7999999999993</v>
      </c>
      <c r="L1206" s="22">
        <f t="shared" si="123"/>
        <v>4144.7999999999993</v>
      </c>
      <c r="M1206" s="22">
        <f t="shared" si="123"/>
        <v>4144.7999999999993</v>
      </c>
      <c r="N1206" s="22">
        <f t="shared" si="123"/>
        <v>4144.7999999999993</v>
      </c>
      <c r="O1206" s="22">
        <f t="shared" si="123"/>
        <v>4144.7999999999993</v>
      </c>
      <c r="P1206" s="22">
        <f t="shared" si="123"/>
        <v>4144.7999999999993</v>
      </c>
      <c r="Q1206" s="22">
        <f t="shared" si="123"/>
        <v>4144.7999999999993</v>
      </c>
      <c r="R1206" s="42">
        <f>SUM(Table1[[#This Row],[Oct]:[September]])</f>
        <v>49737.600000000006</v>
      </c>
      <c r="S1206" s="38">
        <f t="shared" si="118"/>
        <v>49034.788473359651</v>
      </c>
      <c r="T1206" s="37">
        <f>Table1[[#This Row],[Annual Demand]]/365</f>
        <v>136.26739726027398</v>
      </c>
      <c r="U1206" s="37">
        <f>Table1[[#This Row],[Daily Demand]]*Table1[[#This Row],[Lead Time (days)]]</f>
        <v>1498.9413698630137</v>
      </c>
      <c r="V1206" s="37">
        <f>T1206*AB1206*SQRT(Table1[[#This Row],[Lead Time (days)]])</f>
        <v>361.55826229650575</v>
      </c>
      <c r="W1206" s="37">
        <f t="shared" si="119"/>
        <v>0.8</v>
      </c>
      <c r="X1206" s="37">
        <f>Table1[[#This Row],[Demand during Lead Time]]+NORMSINV(W1206)*V1206</f>
        <v>1803.2364805854784</v>
      </c>
      <c r="Y1206" s="43">
        <f t="shared" si="120"/>
        <v>36042.699255237872</v>
      </c>
      <c r="Z1206" s="27">
        <v>1.2</v>
      </c>
      <c r="AA1206" s="22">
        <v>0.77</v>
      </c>
      <c r="AB1206" s="22">
        <v>0.8</v>
      </c>
      <c r="AC1206" s="22">
        <v>11</v>
      </c>
    </row>
    <row r="1207" spans="1:29" x14ac:dyDescent="0.2">
      <c r="A1207" s="25">
        <v>51528.005326550461</v>
      </c>
      <c r="B1207" s="26">
        <v>6.3726180599999998</v>
      </c>
      <c r="C1207" s="26">
        <v>5467.0243933862575</v>
      </c>
      <c r="D1207" s="26">
        <f>C1207/Table1[[#This Row],[Std. Price ($)]]</f>
        <v>857.89299498458536</v>
      </c>
      <c r="E1207" s="22">
        <v>1294</v>
      </c>
      <c r="F1207" s="22">
        <f t="shared" si="121"/>
        <v>1552.8</v>
      </c>
      <c r="G1207" s="22">
        <f t="shared" si="123"/>
        <v>1552.8</v>
      </c>
      <c r="H1207" s="22">
        <f t="shared" si="123"/>
        <v>1552.8</v>
      </c>
      <c r="I1207" s="22">
        <f t="shared" si="123"/>
        <v>1552.8</v>
      </c>
      <c r="J1207" s="22">
        <f t="shared" si="123"/>
        <v>1552.8</v>
      </c>
      <c r="K1207" s="22">
        <f t="shared" si="123"/>
        <v>1552.8</v>
      </c>
      <c r="L1207" s="22">
        <f t="shared" si="123"/>
        <v>1552.8</v>
      </c>
      <c r="M1207" s="22">
        <f t="shared" si="123"/>
        <v>1552.8</v>
      </c>
      <c r="N1207" s="22">
        <f t="shared" si="123"/>
        <v>1552.8</v>
      </c>
      <c r="O1207" s="22">
        <f t="shared" si="123"/>
        <v>1552.8</v>
      </c>
      <c r="P1207" s="22">
        <f t="shared" si="123"/>
        <v>1552.8</v>
      </c>
      <c r="Q1207" s="22">
        <f t="shared" si="123"/>
        <v>1552.8</v>
      </c>
      <c r="R1207" s="42">
        <f>SUM(Table1[[#This Row],[Oct]:[September]])</f>
        <v>18633.599999999995</v>
      </c>
      <c r="S1207" s="38">
        <f t="shared" si="118"/>
        <v>17775.707005015411</v>
      </c>
      <c r="T1207" s="37">
        <f>Table1[[#This Row],[Annual Demand]]/365</f>
        <v>51.050958904109578</v>
      </c>
      <c r="U1207" s="37">
        <f>Table1[[#This Row],[Daily Demand]]*Table1[[#This Row],[Lead Time (days)]]</f>
        <v>1429.4268493150682</v>
      </c>
      <c r="V1207" s="37">
        <f>T1207*AB1207*SQRT(Table1[[#This Row],[Lead Time (days)]])</f>
        <v>105.35315033228892</v>
      </c>
      <c r="W1207" s="37">
        <f t="shared" si="119"/>
        <v>0.8</v>
      </c>
      <c r="X1207" s="37">
        <f>Table1[[#This Row],[Demand during Lead Time]]+NORMSINV(W1207)*V1207</f>
        <v>1518.094297658522</v>
      </c>
      <c r="Y1207" s="43">
        <f t="shared" si="120"/>
        <v>9674.2351380417131</v>
      </c>
      <c r="Z1207" s="27">
        <v>0.2</v>
      </c>
      <c r="AA1207" s="22">
        <v>0.77</v>
      </c>
      <c r="AB1207" s="22">
        <v>0.39</v>
      </c>
      <c r="AC1207" s="22">
        <v>28</v>
      </c>
    </row>
    <row r="1208" spans="1:29" x14ac:dyDescent="0.2">
      <c r="A1208" s="25">
        <v>64160.205089810697</v>
      </c>
      <c r="B1208" s="26">
        <v>15.931545579999998</v>
      </c>
      <c r="C1208" s="26">
        <v>16928.5125124716</v>
      </c>
      <c r="D1208" s="26">
        <f>C1208/Table1[[#This Row],[Std. Price ($)]]</f>
        <v>1062.5781677907739</v>
      </c>
      <c r="E1208" s="22">
        <v>826</v>
      </c>
      <c r="F1208" s="22">
        <f t="shared" si="121"/>
        <v>495.59999999999997</v>
      </c>
      <c r="G1208" s="22">
        <f t="shared" si="123"/>
        <v>495.59999999999997</v>
      </c>
      <c r="H1208" s="22">
        <f t="shared" si="123"/>
        <v>495.59999999999997</v>
      </c>
      <c r="I1208" s="22">
        <f t="shared" si="123"/>
        <v>495.59999999999997</v>
      </c>
      <c r="J1208" s="22">
        <f t="shared" si="123"/>
        <v>495.59999999999997</v>
      </c>
      <c r="K1208" s="22">
        <f t="shared" si="123"/>
        <v>495.59999999999997</v>
      </c>
      <c r="L1208" s="22">
        <f t="shared" si="123"/>
        <v>495.59999999999997</v>
      </c>
      <c r="M1208" s="22">
        <f t="shared" si="123"/>
        <v>495.59999999999997</v>
      </c>
      <c r="N1208" s="22">
        <f t="shared" si="123"/>
        <v>495.59999999999997</v>
      </c>
      <c r="O1208" s="22">
        <f t="shared" si="123"/>
        <v>495.59999999999997</v>
      </c>
      <c r="P1208" s="22">
        <f t="shared" si="123"/>
        <v>495.59999999999997</v>
      </c>
      <c r="Q1208" s="22">
        <f t="shared" si="123"/>
        <v>495.59999999999997</v>
      </c>
      <c r="R1208" s="42">
        <f>SUM(Table1[[#This Row],[Oct]:[September]])</f>
        <v>5947.2000000000007</v>
      </c>
      <c r="S1208" s="38">
        <f t="shared" si="118"/>
        <v>4884.6218322092263</v>
      </c>
      <c r="T1208" s="37">
        <f>Table1[[#This Row],[Annual Demand]]/365</f>
        <v>16.293698630136987</v>
      </c>
      <c r="U1208" s="37">
        <f>Table1[[#This Row],[Daily Demand]]*Table1[[#This Row],[Lead Time (days)]]</f>
        <v>814.68493150684935</v>
      </c>
      <c r="V1208" s="37">
        <f>T1208*AB1208*SQRT(Table1[[#This Row],[Lead Time (days)]])</f>
        <v>64.519754835087014</v>
      </c>
      <c r="W1208" s="37">
        <f t="shared" si="119"/>
        <v>0.8</v>
      </c>
      <c r="X1208" s="37">
        <f>Table1[[#This Row],[Demand during Lead Time]]+NORMSINV(W1208)*V1208</f>
        <v>868.98612716097728</v>
      </c>
      <c r="Y1208" s="43">
        <f t="shared" si="120"/>
        <v>13844.292093252783</v>
      </c>
      <c r="Z1208" s="27">
        <v>-0.4</v>
      </c>
      <c r="AA1208" s="22">
        <v>0.77</v>
      </c>
      <c r="AB1208" s="22">
        <v>0.56000000000000005</v>
      </c>
      <c r="AC1208" s="22">
        <v>50</v>
      </c>
    </row>
    <row r="1209" spans="1:29" x14ac:dyDescent="0.2">
      <c r="A1209" s="25">
        <v>84042.99034704412</v>
      </c>
      <c r="B1209" s="26">
        <v>5.5154465999999998</v>
      </c>
      <c r="C1209" s="26">
        <v>1133.0973732740936</v>
      </c>
      <c r="D1209" s="26">
        <f>C1209/Table1[[#This Row],[Std. Price ($)]]</f>
        <v>205.4407295456534</v>
      </c>
      <c r="E1209" s="22">
        <v>406</v>
      </c>
      <c r="F1209" s="22">
        <f t="shared" si="121"/>
        <v>568.4</v>
      </c>
      <c r="G1209" s="22">
        <f t="shared" si="123"/>
        <v>568.4</v>
      </c>
      <c r="H1209" s="22">
        <f t="shared" si="123"/>
        <v>568.4</v>
      </c>
      <c r="I1209" s="22">
        <f t="shared" si="123"/>
        <v>568.4</v>
      </c>
      <c r="J1209" s="22">
        <f t="shared" si="123"/>
        <v>568.4</v>
      </c>
      <c r="K1209" s="22">
        <f t="shared" si="123"/>
        <v>568.4</v>
      </c>
      <c r="L1209" s="22">
        <f t="shared" si="123"/>
        <v>568.4</v>
      </c>
      <c r="M1209" s="22">
        <f t="shared" si="123"/>
        <v>568.4</v>
      </c>
      <c r="N1209" s="22">
        <f t="shared" si="123"/>
        <v>568.4</v>
      </c>
      <c r="O1209" s="22">
        <f t="shared" si="123"/>
        <v>568.4</v>
      </c>
      <c r="P1209" s="22">
        <f t="shared" si="123"/>
        <v>568.4</v>
      </c>
      <c r="Q1209" s="22">
        <f t="shared" si="123"/>
        <v>568.4</v>
      </c>
      <c r="R1209" s="42">
        <f>SUM(Table1[[#This Row],[Oct]:[September]])</f>
        <v>6820.7999999999984</v>
      </c>
      <c r="S1209" s="38">
        <f t="shared" si="118"/>
        <v>6615.3592704543453</v>
      </c>
      <c r="T1209" s="37">
        <f>Table1[[#This Row],[Annual Demand]]/365</f>
        <v>18.687123287671227</v>
      </c>
      <c r="U1209" s="37">
        <f>Table1[[#This Row],[Daily Demand]]*Table1[[#This Row],[Lead Time (days)]]</f>
        <v>392.42958904109577</v>
      </c>
      <c r="V1209" s="37">
        <f>T1209*AB1209*SQRT(Table1[[#This Row],[Lead Time (days)]])</f>
        <v>45.386633202964482</v>
      </c>
      <c r="W1209" s="37">
        <f t="shared" si="119"/>
        <v>0.8</v>
      </c>
      <c r="X1209" s="37">
        <f>Table1[[#This Row],[Demand during Lead Time]]+NORMSINV(W1209)*V1209</f>
        <v>430.62794326509612</v>
      </c>
      <c r="Y1209" s="43">
        <f t="shared" si="120"/>
        <v>2375.1054255464674</v>
      </c>
      <c r="Z1209" s="27">
        <v>0.4</v>
      </c>
      <c r="AA1209" s="22">
        <v>0.77</v>
      </c>
      <c r="AB1209" s="22">
        <v>0.53</v>
      </c>
      <c r="AC1209" s="22">
        <v>21</v>
      </c>
    </row>
    <row r="1210" spans="1:29" x14ac:dyDescent="0.2">
      <c r="A1210" s="25">
        <v>30904.280715859844</v>
      </c>
      <c r="B1210" s="26">
        <v>28.757704259999997</v>
      </c>
      <c r="C1210" s="26">
        <v>21004.872932368788</v>
      </c>
      <c r="D1210" s="26">
        <f>C1210/Table1[[#This Row],[Std. Price ($)]]</f>
        <v>730.40854521844187</v>
      </c>
      <c r="E1210" s="22">
        <v>1140</v>
      </c>
      <c r="F1210" s="22">
        <f t="shared" si="121"/>
        <v>342</v>
      </c>
      <c r="G1210" s="22">
        <f t="shared" si="123"/>
        <v>342</v>
      </c>
      <c r="H1210" s="22">
        <f t="shared" si="123"/>
        <v>342</v>
      </c>
      <c r="I1210" s="22">
        <f t="shared" si="123"/>
        <v>342</v>
      </c>
      <c r="J1210" s="22">
        <f t="shared" si="123"/>
        <v>342</v>
      </c>
      <c r="K1210" s="22">
        <f t="shared" si="123"/>
        <v>342</v>
      </c>
      <c r="L1210" s="22">
        <f t="shared" si="123"/>
        <v>342</v>
      </c>
      <c r="M1210" s="22">
        <f t="shared" si="123"/>
        <v>342</v>
      </c>
      <c r="N1210" s="22">
        <f t="shared" si="123"/>
        <v>342</v>
      </c>
      <c r="O1210" s="22">
        <f t="shared" si="123"/>
        <v>342</v>
      </c>
      <c r="P1210" s="22">
        <f t="shared" si="123"/>
        <v>342</v>
      </c>
      <c r="Q1210" s="22">
        <f t="shared" si="123"/>
        <v>342</v>
      </c>
      <c r="R1210" s="42">
        <f>SUM(Table1[[#This Row],[Oct]:[September]])</f>
        <v>4104</v>
      </c>
      <c r="S1210" s="38">
        <f t="shared" si="118"/>
        <v>3373.5914547815582</v>
      </c>
      <c r="T1210" s="37">
        <f>Table1[[#This Row],[Annual Demand]]/365</f>
        <v>11.243835616438357</v>
      </c>
      <c r="U1210" s="37">
        <f>Table1[[#This Row],[Daily Demand]]*Table1[[#This Row],[Lead Time (days)]]</f>
        <v>371.04657534246576</v>
      </c>
      <c r="V1210" s="37">
        <f>T1210*AB1210*SQRT(Table1[[#This Row],[Lead Time (days)]])</f>
        <v>26.482276415262326</v>
      </c>
      <c r="W1210" s="37">
        <f t="shared" si="119"/>
        <v>0.8</v>
      </c>
      <c r="X1210" s="37">
        <f>Table1[[#This Row],[Demand during Lead Time]]+NORMSINV(W1210)*V1210</f>
        <v>393.33462148689773</v>
      </c>
      <c r="Y1210" s="43">
        <f t="shared" si="120"/>
        <v>11311.400719939245</v>
      </c>
      <c r="Z1210" s="27">
        <v>-0.7</v>
      </c>
      <c r="AA1210" s="22">
        <v>0.77</v>
      </c>
      <c r="AB1210" s="22">
        <v>0.41</v>
      </c>
      <c r="AC1210" s="22">
        <v>33</v>
      </c>
    </row>
    <row r="1211" spans="1:29" x14ac:dyDescent="0.2">
      <c r="A1211" s="25">
        <v>85804.738148475764</v>
      </c>
      <c r="B1211" s="26">
        <v>10.924478949999999</v>
      </c>
      <c r="C1211" s="26">
        <v>18500.129923377674</v>
      </c>
      <c r="D1211" s="26">
        <f>C1211/Table1[[#This Row],[Std. Price ($)]]</f>
        <v>1693.4565033307767</v>
      </c>
      <c r="E1211" s="22">
        <v>810</v>
      </c>
      <c r="F1211" s="22">
        <f t="shared" si="121"/>
        <v>486</v>
      </c>
      <c r="G1211" s="22">
        <f t="shared" si="123"/>
        <v>486</v>
      </c>
      <c r="H1211" s="22">
        <f t="shared" si="123"/>
        <v>486</v>
      </c>
      <c r="I1211" s="22">
        <f t="shared" si="123"/>
        <v>486</v>
      </c>
      <c r="J1211" s="22">
        <f t="shared" si="123"/>
        <v>486</v>
      </c>
      <c r="K1211" s="22">
        <f t="shared" si="123"/>
        <v>486</v>
      </c>
      <c r="L1211" s="22">
        <f t="shared" si="123"/>
        <v>486</v>
      </c>
      <c r="M1211" s="22">
        <f t="shared" si="123"/>
        <v>486</v>
      </c>
      <c r="N1211" s="22">
        <f t="shared" si="123"/>
        <v>486</v>
      </c>
      <c r="O1211" s="22">
        <f t="shared" si="123"/>
        <v>486</v>
      </c>
      <c r="P1211" s="22">
        <f t="shared" si="123"/>
        <v>486</v>
      </c>
      <c r="Q1211" s="22">
        <f t="shared" si="123"/>
        <v>486</v>
      </c>
      <c r="R1211" s="42">
        <f>SUM(Table1[[#This Row],[Oct]:[September]])</f>
        <v>5832</v>
      </c>
      <c r="S1211" s="38">
        <f t="shared" si="118"/>
        <v>4138.5434966692228</v>
      </c>
      <c r="T1211" s="37">
        <f>Table1[[#This Row],[Annual Demand]]/365</f>
        <v>15.978082191780821</v>
      </c>
      <c r="U1211" s="37">
        <f>Table1[[#This Row],[Daily Demand]]*Table1[[#This Row],[Lead Time (days)]]</f>
        <v>527.27671232876708</v>
      </c>
      <c r="V1211" s="37">
        <f>T1211*AB1211*SQRT(Table1[[#This Row],[Lead Time (days)]])</f>
        <v>141.35212494821661</v>
      </c>
      <c r="W1211" s="37">
        <f t="shared" si="119"/>
        <v>0.95</v>
      </c>
      <c r="X1211" s="37">
        <f>Table1[[#This Row],[Demand during Lead Time]]+NORMSINV(W1211)*V1211</f>
        <v>759.78026772713872</v>
      </c>
      <c r="Y1211" s="43">
        <f t="shared" si="120"/>
        <v>8300.2035414104903</v>
      </c>
      <c r="Z1211" s="27">
        <v>-0.4</v>
      </c>
      <c r="AA1211" s="22">
        <v>0.77</v>
      </c>
      <c r="AB1211" s="22">
        <v>1.54</v>
      </c>
      <c r="AC1211" s="22">
        <v>33</v>
      </c>
    </row>
    <row r="1212" spans="1:29" x14ac:dyDescent="0.2">
      <c r="A1212" s="25">
        <v>58083.654222625133</v>
      </c>
      <c r="B1212" s="26">
        <v>5.1848819499999994</v>
      </c>
      <c r="C1212" s="26">
        <v>3767.5516679573816</v>
      </c>
      <c r="D1212" s="26">
        <f>C1212/Table1[[#This Row],[Std. Price ($)]]</f>
        <v>726.64174503671813</v>
      </c>
      <c r="E1212" s="22">
        <v>728</v>
      </c>
      <c r="F1212" s="22">
        <f t="shared" si="121"/>
        <v>1092</v>
      </c>
      <c r="G1212" s="22">
        <f t="shared" si="123"/>
        <v>1092</v>
      </c>
      <c r="H1212" s="22">
        <f t="shared" si="123"/>
        <v>1092</v>
      </c>
      <c r="I1212" s="22">
        <f t="shared" si="123"/>
        <v>1092</v>
      </c>
      <c r="J1212" s="22">
        <f t="shared" si="123"/>
        <v>1092</v>
      </c>
      <c r="K1212" s="22">
        <f t="shared" si="123"/>
        <v>1092</v>
      </c>
      <c r="L1212" s="22">
        <f t="shared" si="123"/>
        <v>1092</v>
      </c>
      <c r="M1212" s="22">
        <f t="shared" si="123"/>
        <v>1092</v>
      </c>
      <c r="N1212" s="22">
        <f t="shared" si="123"/>
        <v>1092</v>
      </c>
      <c r="O1212" s="22">
        <f t="shared" si="123"/>
        <v>1092</v>
      </c>
      <c r="P1212" s="22">
        <f t="shared" si="123"/>
        <v>1092</v>
      </c>
      <c r="Q1212" s="22">
        <f t="shared" si="123"/>
        <v>1092</v>
      </c>
      <c r="R1212" s="42">
        <f>SUM(Table1[[#This Row],[Oct]:[September]])</f>
        <v>13104</v>
      </c>
      <c r="S1212" s="38">
        <f t="shared" si="118"/>
        <v>12377.358254963281</v>
      </c>
      <c r="T1212" s="37">
        <f>Table1[[#This Row],[Annual Demand]]/365</f>
        <v>35.901369863013699</v>
      </c>
      <c r="U1212" s="37">
        <f>Table1[[#This Row],[Daily Demand]]*Table1[[#This Row],[Lead Time (days)]]</f>
        <v>1005.2383561643835</v>
      </c>
      <c r="V1212" s="37">
        <f>T1212*AB1212*SQRT(Table1[[#This Row],[Lead Time (days)]])</f>
        <v>131.08081301003492</v>
      </c>
      <c r="W1212" s="37">
        <f t="shared" si="119"/>
        <v>0.8</v>
      </c>
      <c r="X1212" s="37">
        <f>Table1[[#This Row],[Demand during Lead Time]]+NORMSINV(W1212)*V1212</f>
        <v>1115.5587517076297</v>
      </c>
      <c r="Y1212" s="43">
        <f t="shared" si="120"/>
        <v>5784.0404358934202</v>
      </c>
      <c r="Z1212" s="27">
        <v>0.5</v>
      </c>
      <c r="AA1212" s="22">
        <v>0.77</v>
      </c>
      <c r="AB1212" s="22">
        <v>0.69</v>
      </c>
      <c r="AC1212" s="22">
        <v>28</v>
      </c>
    </row>
    <row r="1213" spans="1:29" x14ac:dyDescent="0.2">
      <c r="A1213" s="25">
        <v>27446.34606267955</v>
      </c>
      <c r="B1213" s="26">
        <v>5.2305273099999994</v>
      </c>
      <c r="C1213" s="26">
        <v>8410.6223216033177</v>
      </c>
      <c r="D1213" s="26">
        <f>C1213/Table1[[#This Row],[Std. Price ($)]]</f>
        <v>1607.9874596053526</v>
      </c>
      <c r="E1213" s="22">
        <v>954</v>
      </c>
      <c r="F1213" s="22">
        <f t="shared" si="121"/>
        <v>381.6</v>
      </c>
      <c r="G1213" s="22">
        <f t="shared" si="123"/>
        <v>381.6</v>
      </c>
      <c r="H1213" s="22">
        <f t="shared" si="123"/>
        <v>381.6</v>
      </c>
      <c r="I1213" s="22">
        <f t="shared" si="123"/>
        <v>381.6</v>
      </c>
      <c r="J1213" s="22">
        <f t="shared" si="123"/>
        <v>381.6</v>
      </c>
      <c r="K1213" s="22">
        <f t="shared" si="123"/>
        <v>381.6</v>
      </c>
      <c r="L1213" s="22">
        <f t="shared" si="123"/>
        <v>381.6</v>
      </c>
      <c r="M1213" s="22">
        <f t="shared" si="123"/>
        <v>381.6</v>
      </c>
      <c r="N1213" s="22">
        <f t="shared" si="123"/>
        <v>381.6</v>
      </c>
      <c r="O1213" s="22">
        <f t="shared" si="123"/>
        <v>381.6</v>
      </c>
      <c r="P1213" s="22">
        <f t="shared" si="123"/>
        <v>381.6</v>
      </c>
      <c r="Q1213" s="22">
        <f t="shared" si="123"/>
        <v>381.6</v>
      </c>
      <c r="R1213" s="42">
        <f>SUM(Table1[[#This Row],[Oct]:[September]])</f>
        <v>4579.2</v>
      </c>
      <c r="S1213" s="38">
        <f t="shared" si="118"/>
        <v>2971.2125403946475</v>
      </c>
      <c r="T1213" s="37">
        <f>Table1[[#This Row],[Annual Demand]]/365</f>
        <v>12.545753424657534</v>
      </c>
      <c r="U1213" s="37">
        <f>Table1[[#This Row],[Daily Demand]]*Table1[[#This Row],[Lead Time (days)]]</f>
        <v>639.83342465753424</v>
      </c>
      <c r="V1213" s="37">
        <f>T1213*AB1213*SQRT(Table1[[#This Row],[Lead Time (days)]])</f>
        <v>55.548652101889644</v>
      </c>
      <c r="W1213" s="37">
        <f t="shared" si="119"/>
        <v>0.8</v>
      </c>
      <c r="X1213" s="37">
        <f>Table1[[#This Row],[Demand during Lead Time]]+NORMSINV(W1213)*V1213</f>
        <v>686.58434976283934</v>
      </c>
      <c r="Y1213" s="43">
        <f t="shared" si="120"/>
        <v>3591.198192053123</v>
      </c>
      <c r="Z1213" s="27">
        <v>-0.6</v>
      </c>
      <c r="AA1213" s="22">
        <v>0.77</v>
      </c>
      <c r="AB1213" s="22">
        <v>0.62</v>
      </c>
      <c r="AC1213" s="22">
        <v>51</v>
      </c>
    </row>
    <row r="1214" spans="1:29" x14ac:dyDescent="0.2">
      <c r="A1214" s="25">
        <v>90388.288030635129</v>
      </c>
      <c r="B1214" s="26">
        <v>8.7186400099999997</v>
      </c>
      <c r="C1214" s="26">
        <v>1063.5109249488291</v>
      </c>
      <c r="D1214" s="26">
        <f>C1214/Table1[[#This Row],[Std. Price ($)]]</f>
        <v>121.98128649984588</v>
      </c>
      <c r="E1214" s="22">
        <v>1488</v>
      </c>
      <c r="F1214" s="22">
        <f t="shared" si="121"/>
        <v>446.40000000000009</v>
      </c>
      <c r="G1214" s="22">
        <f t="shared" si="123"/>
        <v>446.40000000000009</v>
      </c>
      <c r="H1214" s="22">
        <f t="shared" si="123"/>
        <v>446.40000000000009</v>
      </c>
      <c r="I1214" s="22">
        <f t="shared" si="123"/>
        <v>446.40000000000009</v>
      </c>
      <c r="J1214" s="22">
        <f t="shared" si="123"/>
        <v>446.40000000000009</v>
      </c>
      <c r="K1214" s="22">
        <f t="shared" si="123"/>
        <v>446.40000000000009</v>
      </c>
      <c r="L1214" s="22">
        <f t="shared" si="123"/>
        <v>446.40000000000009</v>
      </c>
      <c r="M1214" s="22">
        <f t="shared" si="123"/>
        <v>446.40000000000009</v>
      </c>
      <c r="N1214" s="22">
        <f t="shared" si="123"/>
        <v>446.40000000000009</v>
      </c>
      <c r="O1214" s="22">
        <f t="shared" si="123"/>
        <v>446.40000000000009</v>
      </c>
      <c r="P1214" s="22">
        <f t="shared" si="123"/>
        <v>446.40000000000009</v>
      </c>
      <c r="Q1214" s="22">
        <f t="shared" si="123"/>
        <v>446.40000000000009</v>
      </c>
      <c r="R1214" s="42">
        <f>SUM(Table1[[#This Row],[Oct]:[September]])</f>
        <v>5356.8000000000011</v>
      </c>
      <c r="S1214" s="38">
        <f t="shared" si="118"/>
        <v>5234.8187135001554</v>
      </c>
      <c r="T1214" s="37">
        <f>Table1[[#This Row],[Annual Demand]]/365</f>
        <v>14.676164383561646</v>
      </c>
      <c r="U1214" s="37">
        <f>Table1[[#This Row],[Daily Demand]]*Table1[[#This Row],[Lead Time (days)]]</f>
        <v>73.380821917808234</v>
      </c>
      <c r="V1214" s="37">
        <f>T1214*AB1214*SQRT(Table1[[#This Row],[Lead Time (days)]])</f>
        <v>10.829577399499696</v>
      </c>
      <c r="W1214" s="37">
        <f t="shared" si="119"/>
        <v>0.8</v>
      </c>
      <c r="X1214" s="37">
        <f>Table1[[#This Row],[Demand during Lead Time]]+NORMSINV(W1214)*V1214</f>
        <v>82.495224207848523</v>
      </c>
      <c r="Y1214" s="43">
        <f t="shared" si="120"/>
        <v>719.24616241246861</v>
      </c>
      <c r="Z1214" s="27">
        <v>-0.7</v>
      </c>
      <c r="AA1214" s="22">
        <v>0.77</v>
      </c>
      <c r="AB1214" s="22">
        <v>0.33</v>
      </c>
      <c r="AC1214" s="22">
        <v>5</v>
      </c>
    </row>
    <row r="1215" spans="1:29" x14ac:dyDescent="0.2">
      <c r="A1215" s="25">
        <v>41041.53084356105</v>
      </c>
      <c r="B1215" s="26">
        <v>7.8053991299999987</v>
      </c>
      <c r="C1215" s="26">
        <v>5556.830569205491</v>
      </c>
      <c r="D1215" s="26">
        <f>C1215/Table1[[#This Row],[Std. Price ($)]]</f>
        <v>711.92138629373233</v>
      </c>
      <c r="E1215" s="22">
        <v>1166</v>
      </c>
      <c r="F1215" s="22">
        <f t="shared" si="121"/>
        <v>2915</v>
      </c>
      <c r="G1215" s="22">
        <f t="shared" si="123"/>
        <v>2915</v>
      </c>
      <c r="H1215" s="22">
        <f t="shared" si="123"/>
        <v>2915</v>
      </c>
      <c r="I1215" s="22">
        <f t="shared" si="123"/>
        <v>2915</v>
      </c>
      <c r="J1215" s="22">
        <f t="shared" si="123"/>
        <v>2915</v>
      </c>
      <c r="K1215" s="22">
        <f t="shared" si="123"/>
        <v>2915</v>
      </c>
      <c r="L1215" s="22">
        <f t="shared" si="123"/>
        <v>2915</v>
      </c>
      <c r="M1215" s="22">
        <f t="shared" si="123"/>
        <v>2915</v>
      </c>
      <c r="N1215" s="22">
        <f t="shared" si="123"/>
        <v>2915</v>
      </c>
      <c r="O1215" s="22">
        <f t="shared" si="123"/>
        <v>2915</v>
      </c>
      <c r="P1215" s="22">
        <f t="shared" si="123"/>
        <v>2915</v>
      </c>
      <c r="Q1215" s="22">
        <f t="shared" si="123"/>
        <v>2915</v>
      </c>
      <c r="R1215" s="42">
        <f>SUM(Table1[[#This Row],[Oct]:[September]])</f>
        <v>34980</v>
      </c>
      <c r="S1215" s="38">
        <f t="shared" si="118"/>
        <v>34268.078613706268</v>
      </c>
      <c r="T1215" s="37">
        <f>Table1[[#This Row],[Annual Demand]]/365</f>
        <v>95.835616438356169</v>
      </c>
      <c r="U1215" s="37">
        <f>Table1[[#This Row],[Daily Demand]]*Table1[[#This Row],[Lead Time (days)]]</f>
        <v>2012.5479452054797</v>
      </c>
      <c r="V1215" s="37">
        <f>T1215*AB1215*SQRT(Table1[[#This Row],[Lead Time (days)]])</f>
        <v>254.72090062888236</v>
      </c>
      <c r="W1215" s="37">
        <f t="shared" si="119"/>
        <v>0.8</v>
      </c>
      <c r="X1215" s="37">
        <f>Table1[[#This Row],[Demand during Lead Time]]+NORMSINV(W1215)*V1215</f>
        <v>2226.9264638095633</v>
      </c>
      <c r="Y1215" s="43">
        <f t="shared" si="120"/>
        <v>17382.04988319314</v>
      </c>
      <c r="Z1215" s="27">
        <v>1.5</v>
      </c>
      <c r="AA1215" s="22">
        <v>0.77</v>
      </c>
      <c r="AB1215" s="22">
        <v>0.57999999999999996</v>
      </c>
      <c r="AC1215" s="22">
        <v>21</v>
      </c>
    </row>
    <row r="1216" spans="1:29" x14ac:dyDescent="0.2">
      <c r="A1216" s="25">
        <v>70466.398332782672</v>
      </c>
      <c r="B1216" s="26">
        <v>85.188292869999998</v>
      </c>
      <c r="C1216" s="26">
        <v>68393.334715829391</v>
      </c>
      <c r="D1216" s="26">
        <f>C1216/Table1[[#This Row],[Std. Price ($)]]</f>
        <v>802.84898794955029</v>
      </c>
      <c r="E1216" s="22">
        <v>972</v>
      </c>
      <c r="F1216" s="22">
        <f t="shared" si="121"/>
        <v>1749.6</v>
      </c>
      <c r="G1216" s="22">
        <f t="shared" si="123"/>
        <v>1749.6</v>
      </c>
      <c r="H1216" s="22">
        <f t="shared" si="123"/>
        <v>1749.6</v>
      </c>
      <c r="I1216" s="22">
        <f t="shared" si="123"/>
        <v>1749.6</v>
      </c>
      <c r="J1216" s="22">
        <f t="shared" si="123"/>
        <v>1749.6</v>
      </c>
      <c r="K1216" s="22">
        <f t="shared" si="123"/>
        <v>1749.6</v>
      </c>
      <c r="L1216" s="22">
        <f t="shared" si="123"/>
        <v>1749.6</v>
      </c>
      <c r="M1216" s="22">
        <f t="shared" si="123"/>
        <v>1749.6</v>
      </c>
      <c r="N1216" s="22">
        <f t="shared" si="123"/>
        <v>1749.6</v>
      </c>
      <c r="O1216" s="22">
        <f t="shared" si="123"/>
        <v>1749.6</v>
      </c>
      <c r="P1216" s="22">
        <f t="shared" si="123"/>
        <v>1749.6</v>
      </c>
      <c r="Q1216" s="22">
        <f t="shared" si="123"/>
        <v>1749.6</v>
      </c>
      <c r="R1216" s="42">
        <f>SUM(Table1[[#This Row],[Oct]:[September]])</f>
        <v>20995.199999999997</v>
      </c>
      <c r="S1216" s="38">
        <f t="shared" si="118"/>
        <v>20192.351012050447</v>
      </c>
      <c r="T1216" s="37">
        <f>Table1[[#This Row],[Annual Demand]]/365</f>
        <v>57.521095890410948</v>
      </c>
      <c r="U1216" s="37">
        <f>Table1[[#This Row],[Daily Demand]]*Table1[[#This Row],[Lead Time (days)]]</f>
        <v>1840.6750684931503</v>
      </c>
      <c r="V1216" s="37">
        <f>T1216*AB1216*SQRT(Table1[[#This Row],[Lead Time (days)]])</f>
        <v>201.74084254834054</v>
      </c>
      <c r="W1216" s="37">
        <f t="shared" si="119"/>
        <v>0.8</v>
      </c>
      <c r="X1216" s="37">
        <f>Table1[[#This Row],[Demand during Lead Time]]+NORMSINV(W1216)*V1216</f>
        <v>2010.4644452607238</v>
      </c>
      <c r="Y1216" s="43">
        <f t="shared" si="120"/>
        <v>171268.03396759261</v>
      </c>
      <c r="Z1216" s="27">
        <v>0.8</v>
      </c>
      <c r="AA1216" s="22">
        <v>0.77</v>
      </c>
      <c r="AB1216" s="22">
        <v>0.62</v>
      </c>
      <c r="AC1216" s="22">
        <v>32</v>
      </c>
    </row>
    <row r="1217" spans="1:29" x14ac:dyDescent="0.2">
      <c r="A1217" s="25">
        <v>62012.316957003241</v>
      </c>
      <c r="B1217" s="26">
        <v>6.9659999999999993</v>
      </c>
      <c r="C1217" s="26">
        <v>5865.2165653261054</v>
      </c>
      <c r="D1217" s="26">
        <f>C1217/Table1[[#This Row],[Std. Price ($)]]</f>
        <v>841.97768666754325</v>
      </c>
      <c r="E1217" s="22">
        <v>1772</v>
      </c>
      <c r="F1217" s="22">
        <f t="shared" si="121"/>
        <v>3189.6000000000004</v>
      </c>
      <c r="G1217" s="22">
        <f t="shared" si="123"/>
        <v>3189.6000000000004</v>
      </c>
      <c r="H1217" s="22">
        <f t="shared" si="123"/>
        <v>3189.6000000000004</v>
      </c>
      <c r="I1217" s="22">
        <f t="shared" si="123"/>
        <v>3189.6000000000004</v>
      </c>
      <c r="J1217" s="22">
        <f t="shared" si="123"/>
        <v>3189.6000000000004</v>
      </c>
      <c r="K1217" s="22">
        <f t="shared" si="123"/>
        <v>3189.6000000000004</v>
      </c>
      <c r="L1217" s="22">
        <f t="shared" si="123"/>
        <v>3189.6000000000004</v>
      </c>
      <c r="M1217" s="22">
        <f t="shared" si="123"/>
        <v>3189.6000000000004</v>
      </c>
      <c r="N1217" s="22">
        <f t="shared" si="123"/>
        <v>3189.6000000000004</v>
      </c>
      <c r="O1217" s="22">
        <f t="shared" si="123"/>
        <v>3189.6000000000004</v>
      </c>
      <c r="P1217" s="22">
        <f t="shared" si="123"/>
        <v>3189.6000000000004</v>
      </c>
      <c r="Q1217" s="22">
        <f t="shared" si="123"/>
        <v>3189.6000000000004</v>
      </c>
      <c r="R1217" s="42">
        <f>SUM(Table1[[#This Row],[Oct]:[September]])</f>
        <v>38275.199999999997</v>
      </c>
      <c r="S1217" s="38">
        <f t="shared" si="118"/>
        <v>37433.222313332451</v>
      </c>
      <c r="T1217" s="37">
        <f>Table1[[#This Row],[Annual Demand]]/365</f>
        <v>104.86356164383561</v>
      </c>
      <c r="U1217" s="37">
        <f>Table1[[#This Row],[Daily Demand]]*Table1[[#This Row],[Lead Time (days)]]</f>
        <v>1677.8169863013698</v>
      </c>
      <c r="V1217" s="37">
        <f>T1217*AB1217*SQRT(Table1[[#This Row],[Lead Time (days)]])</f>
        <v>243.28346301369859</v>
      </c>
      <c r="W1217" s="37">
        <f t="shared" si="119"/>
        <v>0.8</v>
      </c>
      <c r="X1217" s="37">
        <f>Table1[[#This Row],[Demand during Lead Time]]+NORMSINV(W1217)*V1217</f>
        <v>1882.5695145508494</v>
      </c>
      <c r="Y1217" s="43">
        <f t="shared" si="120"/>
        <v>13113.979238361215</v>
      </c>
      <c r="Z1217" s="27">
        <v>0.8</v>
      </c>
      <c r="AA1217" s="22">
        <v>0.77</v>
      </c>
      <c r="AB1217" s="22">
        <v>0.57999999999999996</v>
      </c>
      <c r="AC1217" s="22">
        <v>16</v>
      </c>
    </row>
    <row r="1218" spans="1:29" x14ac:dyDescent="0.2">
      <c r="A1218" s="25">
        <v>41888.403896906922</v>
      </c>
      <c r="B1218" s="26">
        <v>10.809143059999998</v>
      </c>
      <c r="C1218" s="26">
        <v>2255.7414529010171</v>
      </c>
      <c r="D1218" s="26">
        <f>C1218/Table1[[#This Row],[Std. Price ($)]]</f>
        <v>208.68827809750695</v>
      </c>
      <c r="E1218" s="22">
        <v>1730</v>
      </c>
      <c r="F1218" s="22">
        <f t="shared" si="121"/>
        <v>692</v>
      </c>
      <c r="G1218" s="22">
        <f t="shared" si="123"/>
        <v>692</v>
      </c>
      <c r="H1218" s="22">
        <f t="shared" si="123"/>
        <v>692</v>
      </c>
      <c r="I1218" s="22">
        <f t="shared" si="123"/>
        <v>692</v>
      </c>
      <c r="J1218" s="22">
        <f t="shared" si="123"/>
        <v>692</v>
      </c>
      <c r="K1218" s="22">
        <f t="shared" si="123"/>
        <v>692</v>
      </c>
      <c r="L1218" s="22">
        <f t="shared" si="123"/>
        <v>692</v>
      </c>
      <c r="M1218" s="22">
        <f t="shared" si="123"/>
        <v>692</v>
      </c>
      <c r="N1218" s="22">
        <f t="shared" si="123"/>
        <v>692</v>
      </c>
      <c r="O1218" s="22">
        <f t="shared" si="123"/>
        <v>692</v>
      </c>
      <c r="P1218" s="22">
        <f t="shared" si="123"/>
        <v>692</v>
      </c>
      <c r="Q1218" s="22">
        <f t="shared" si="123"/>
        <v>692</v>
      </c>
      <c r="R1218" s="42">
        <f>SUM(Table1[[#This Row],[Oct]:[September]])</f>
        <v>8304</v>
      </c>
      <c r="S1218" s="38">
        <f t="shared" si="118"/>
        <v>8095.3117219024934</v>
      </c>
      <c r="T1218" s="37">
        <f>Table1[[#This Row],[Annual Demand]]/365</f>
        <v>22.75068493150685</v>
      </c>
      <c r="U1218" s="37">
        <f>Table1[[#This Row],[Daily Demand]]*Table1[[#This Row],[Lead Time (days)]]</f>
        <v>113.75342465753425</v>
      </c>
      <c r="V1218" s="37">
        <f>T1218*AB1218*SQRT(Table1[[#This Row],[Lead Time (days)]])</f>
        <v>24.418597459934141</v>
      </c>
      <c r="W1218" s="37">
        <f t="shared" si="119"/>
        <v>0.8</v>
      </c>
      <c r="X1218" s="37">
        <f>Table1[[#This Row],[Demand during Lead Time]]+NORMSINV(W1218)*V1218</f>
        <v>134.30463477388446</v>
      </c>
      <c r="Y1218" s="43">
        <f t="shared" si="120"/>
        <v>1451.7180108919677</v>
      </c>
      <c r="Z1218" s="27">
        <v>-0.6</v>
      </c>
      <c r="AA1218" s="22">
        <v>0.77</v>
      </c>
      <c r="AB1218" s="22">
        <v>0.48</v>
      </c>
      <c r="AC1218" s="22">
        <v>5</v>
      </c>
    </row>
    <row r="1219" spans="1:29" x14ac:dyDescent="0.2">
      <c r="A1219" s="25">
        <v>3243.3901468101321</v>
      </c>
      <c r="B1219" s="26">
        <v>18.854857579999997</v>
      </c>
      <c r="C1219" s="26">
        <v>27187.196239260385</v>
      </c>
      <c r="D1219" s="26">
        <f>C1219/Table1[[#This Row],[Std. Price ($)]]</f>
        <v>1441.9199998677682</v>
      </c>
      <c r="E1219" s="22">
        <v>1376</v>
      </c>
      <c r="F1219" s="22">
        <f t="shared" si="121"/>
        <v>1651.2</v>
      </c>
      <c r="G1219" s="22">
        <f t="shared" si="123"/>
        <v>1651.2</v>
      </c>
      <c r="H1219" s="22">
        <f t="shared" si="123"/>
        <v>1651.2</v>
      </c>
      <c r="I1219" s="22">
        <f t="shared" si="123"/>
        <v>1651.2</v>
      </c>
      <c r="J1219" s="22">
        <f t="shared" si="123"/>
        <v>1651.2</v>
      </c>
      <c r="K1219" s="22">
        <f t="shared" si="123"/>
        <v>1651.2</v>
      </c>
      <c r="L1219" s="22">
        <f t="shared" si="123"/>
        <v>1651.2</v>
      </c>
      <c r="M1219" s="22">
        <f t="shared" si="123"/>
        <v>1651.2</v>
      </c>
      <c r="N1219" s="22">
        <f t="shared" si="123"/>
        <v>1651.2</v>
      </c>
      <c r="O1219" s="22">
        <f t="shared" si="123"/>
        <v>1651.2</v>
      </c>
      <c r="P1219" s="22">
        <f t="shared" si="123"/>
        <v>1651.2</v>
      </c>
      <c r="Q1219" s="22">
        <f t="shared" si="123"/>
        <v>1651.2</v>
      </c>
      <c r="R1219" s="42">
        <f>SUM(Table1[[#This Row],[Oct]:[September]])</f>
        <v>19814.400000000005</v>
      </c>
      <c r="S1219" s="38">
        <f t="shared" ref="S1219:S1282" si="124">R1219-D1219</f>
        <v>18372.480000132236</v>
      </c>
      <c r="T1219" s="37">
        <f>Table1[[#This Row],[Annual Demand]]/365</f>
        <v>54.286027397260291</v>
      </c>
      <c r="U1219" s="37">
        <f>Table1[[#This Row],[Daily Demand]]*Table1[[#This Row],[Lead Time (days)]]</f>
        <v>2822.873424657535</v>
      </c>
      <c r="V1219" s="37">
        <f>T1219*AB1219*SQRT(Table1[[#This Row],[Lead Time (days)]])</f>
        <v>160.4994653640932</v>
      </c>
      <c r="W1219" s="37">
        <f t="shared" ref="W1219:W1282" si="125">IF(AB1219&gt;1.5,0.95,0.8)</f>
        <v>0.8</v>
      </c>
      <c r="X1219" s="37">
        <f>Table1[[#This Row],[Demand during Lead Time]]+NORMSINV(W1219)*V1219</f>
        <v>2957.9531826850566</v>
      </c>
      <c r="Y1219" s="43">
        <f t="shared" ref="Y1219:Y1282" si="126">IF(S1219&gt;0,X1219*B1219,0)</f>
        <v>55771.785987834453</v>
      </c>
      <c r="Z1219" s="27">
        <v>0.2</v>
      </c>
      <c r="AA1219" s="22">
        <v>0.77</v>
      </c>
      <c r="AB1219" s="22">
        <v>0.41</v>
      </c>
      <c r="AC1219" s="22">
        <v>52</v>
      </c>
    </row>
    <row r="1220" spans="1:29" x14ac:dyDescent="0.2">
      <c r="A1220" s="25">
        <v>43781.962179719136</v>
      </c>
      <c r="B1220" s="26">
        <v>6.3481974999999995</v>
      </c>
      <c r="C1220" s="26">
        <v>1605.5265223529468</v>
      </c>
      <c r="D1220" s="26">
        <f>C1220/Table1[[#This Row],[Std. Price ($)]]</f>
        <v>252.91061318633311</v>
      </c>
      <c r="E1220" s="22">
        <v>1262</v>
      </c>
      <c r="F1220" s="22">
        <f t="shared" ref="F1220:F1283" si="127">$E1220+$Z1220*$E1220</f>
        <v>1135.8</v>
      </c>
      <c r="G1220" s="22">
        <f t="shared" si="123"/>
        <v>1135.8</v>
      </c>
      <c r="H1220" s="22">
        <f t="shared" si="123"/>
        <v>1135.8</v>
      </c>
      <c r="I1220" s="22">
        <f t="shared" si="123"/>
        <v>1135.8</v>
      </c>
      <c r="J1220" s="22">
        <f t="shared" si="123"/>
        <v>1135.8</v>
      </c>
      <c r="K1220" s="22">
        <f t="shared" si="123"/>
        <v>1135.8</v>
      </c>
      <c r="L1220" s="22">
        <f t="shared" si="123"/>
        <v>1135.8</v>
      </c>
      <c r="M1220" s="22">
        <f t="shared" si="123"/>
        <v>1135.8</v>
      </c>
      <c r="N1220" s="22">
        <f t="shared" si="123"/>
        <v>1135.8</v>
      </c>
      <c r="O1220" s="22">
        <f t="shared" si="123"/>
        <v>1135.8</v>
      </c>
      <c r="P1220" s="22">
        <f t="shared" si="123"/>
        <v>1135.8</v>
      </c>
      <c r="Q1220" s="22">
        <f t="shared" si="123"/>
        <v>1135.8</v>
      </c>
      <c r="R1220" s="42">
        <f>SUM(Table1[[#This Row],[Oct]:[September]])</f>
        <v>13629.599999999997</v>
      </c>
      <c r="S1220" s="38">
        <f t="shared" si="124"/>
        <v>13376.689386813663</v>
      </c>
      <c r="T1220" s="37">
        <f>Table1[[#This Row],[Annual Demand]]/365</f>
        <v>37.341369863013689</v>
      </c>
      <c r="U1220" s="37">
        <f>Table1[[#This Row],[Daily Demand]]*Table1[[#This Row],[Lead Time (days)]]</f>
        <v>298.73095890410951</v>
      </c>
      <c r="V1220" s="37">
        <f>T1220*AB1220*SQRT(Table1[[#This Row],[Lead Time (days)]])</f>
        <v>62.314232603479432</v>
      </c>
      <c r="W1220" s="37">
        <f t="shared" si="125"/>
        <v>0.8</v>
      </c>
      <c r="X1220" s="37">
        <f>Table1[[#This Row],[Demand during Lead Time]]+NORMSINV(W1220)*V1220</f>
        <v>351.17594021699944</v>
      </c>
      <c r="Y1220" s="43">
        <f t="shared" si="126"/>
        <v>2229.3342257457052</v>
      </c>
      <c r="Z1220" s="27">
        <v>-0.1</v>
      </c>
      <c r="AA1220" s="22">
        <v>0.77</v>
      </c>
      <c r="AB1220" s="22">
        <v>0.59</v>
      </c>
      <c r="AC1220" s="22">
        <v>8</v>
      </c>
    </row>
    <row r="1221" spans="1:29" x14ac:dyDescent="0.2">
      <c r="A1221" s="25">
        <v>8994.7544826289977</v>
      </c>
      <c r="B1221" s="26">
        <v>10.112973059999998</v>
      </c>
      <c r="C1221" s="26">
        <v>17775.299159505208</v>
      </c>
      <c r="D1221" s="26">
        <f>C1221/Table1[[#This Row],[Std. Price ($)]]</f>
        <v>1757.6729468223473</v>
      </c>
      <c r="E1221" s="22">
        <v>1682</v>
      </c>
      <c r="F1221" s="22">
        <f t="shared" si="127"/>
        <v>672.80000000000007</v>
      </c>
      <c r="G1221" s="22">
        <f t="shared" si="123"/>
        <v>672.80000000000007</v>
      </c>
      <c r="H1221" s="22">
        <f t="shared" si="123"/>
        <v>672.80000000000007</v>
      </c>
      <c r="I1221" s="22">
        <f t="shared" si="123"/>
        <v>672.80000000000007</v>
      </c>
      <c r="J1221" s="22">
        <f t="shared" si="123"/>
        <v>672.80000000000007</v>
      </c>
      <c r="K1221" s="22">
        <f t="shared" si="123"/>
        <v>672.80000000000007</v>
      </c>
      <c r="L1221" s="22">
        <f t="shared" si="123"/>
        <v>672.80000000000007</v>
      </c>
      <c r="M1221" s="22">
        <f t="shared" si="123"/>
        <v>672.80000000000007</v>
      </c>
      <c r="N1221" s="22">
        <f t="shared" si="123"/>
        <v>672.80000000000007</v>
      </c>
      <c r="O1221" s="22">
        <f t="shared" si="123"/>
        <v>672.80000000000007</v>
      </c>
      <c r="P1221" s="22">
        <f t="shared" si="123"/>
        <v>672.80000000000007</v>
      </c>
      <c r="Q1221" s="22">
        <f t="shared" si="123"/>
        <v>672.80000000000007</v>
      </c>
      <c r="R1221" s="42">
        <f>SUM(Table1[[#This Row],[Oct]:[September]])</f>
        <v>8073.6000000000013</v>
      </c>
      <c r="S1221" s="38">
        <f t="shared" si="124"/>
        <v>6315.9270531776538</v>
      </c>
      <c r="T1221" s="37">
        <f>Table1[[#This Row],[Annual Demand]]/365</f>
        <v>22.119452054794525</v>
      </c>
      <c r="U1221" s="37">
        <f>Table1[[#This Row],[Daily Demand]]*Table1[[#This Row],[Lead Time (days)]]</f>
        <v>1172.3309589041098</v>
      </c>
      <c r="V1221" s="37">
        <f>T1221*AB1221*SQRT(Table1[[#This Row],[Lead Time (days)]])</f>
        <v>54.750894160855815</v>
      </c>
      <c r="W1221" s="37">
        <f t="shared" si="125"/>
        <v>0.8</v>
      </c>
      <c r="X1221" s="37">
        <f>Table1[[#This Row],[Demand during Lead Time]]+NORMSINV(W1221)*V1221</f>
        <v>1218.4104739869895</v>
      </c>
      <c r="Y1221" s="43">
        <f t="shared" si="126"/>
        <v>12321.752299452253</v>
      </c>
      <c r="Z1221" s="27">
        <v>-0.6</v>
      </c>
      <c r="AA1221" s="22">
        <v>0.77</v>
      </c>
      <c r="AB1221" s="22">
        <v>0.34</v>
      </c>
      <c r="AC1221" s="22">
        <v>53</v>
      </c>
    </row>
    <row r="1222" spans="1:29" x14ac:dyDescent="0.2">
      <c r="A1222" s="25">
        <v>43160.035546588246</v>
      </c>
      <c r="B1222" s="26">
        <v>6.2966882299999991</v>
      </c>
      <c r="C1222" s="26">
        <v>1203.4171199708271</v>
      </c>
      <c r="D1222" s="26">
        <f>C1222/Table1[[#This Row],[Std. Price ($)]]</f>
        <v>191.11905751300429</v>
      </c>
      <c r="E1222" s="22">
        <v>1408</v>
      </c>
      <c r="F1222" s="22">
        <f t="shared" si="127"/>
        <v>3097.6</v>
      </c>
      <c r="G1222" s="22">
        <f t="shared" si="123"/>
        <v>3097.6</v>
      </c>
      <c r="H1222" s="22">
        <f t="shared" si="123"/>
        <v>3097.6</v>
      </c>
      <c r="I1222" s="22">
        <f t="shared" si="123"/>
        <v>3097.6</v>
      </c>
      <c r="J1222" s="22">
        <f t="shared" si="123"/>
        <v>3097.6</v>
      </c>
      <c r="K1222" s="22">
        <f t="shared" si="123"/>
        <v>3097.6</v>
      </c>
      <c r="L1222" s="22">
        <f t="shared" si="123"/>
        <v>3097.6</v>
      </c>
      <c r="M1222" s="22">
        <f t="shared" si="123"/>
        <v>3097.6</v>
      </c>
      <c r="N1222" s="22">
        <f t="shared" si="123"/>
        <v>3097.6</v>
      </c>
      <c r="O1222" s="22">
        <f t="shared" si="123"/>
        <v>3097.6</v>
      </c>
      <c r="P1222" s="22">
        <f t="shared" si="123"/>
        <v>3097.6</v>
      </c>
      <c r="Q1222" s="22">
        <f t="shared" si="123"/>
        <v>3097.6</v>
      </c>
      <c r="R1222" s="42">
        <f>SUM(Table1[[#This Row],[Oct]:[September]])</f>
        <v>37171.19999999999</v>
      </c>
      <c r="S1222" s="38">
        <f t="shared" si="124"/>
        <v>36980.080942486988</v>
      </c>
      <c r="T1222" s="37">
        <f>Table1[[#This Row],[Annual Demand]]/365</f>
        <v>101.83890410958901</v>
      </c>
      <c r="U1222" s="37">
        <f>Table1[[#This Row],[Daily Demand]]*Table1[[#This Row],[Lead Time (days)]]</f>
        <v>611.03342465753406</v>
      </c>
      <c r="V1222" s="37">
        <f>T1222*AB1222*SQRT(Table1[[#This Row],[Lead Time (days)]])</f>
        <v>59.868804247852296</v>
      </c>
      <c r="W1222" s="37">
        <f t="shared" si="125"/>
        <v>0.8</v>
      </c>
      <c r="X1222" s="37">
        <f>Table1[[#This Row],[Demand during Lead Time]]+NORMSINV(W1222)*V1222</f>
        <v>661.42028154114689</v>
      </c>
      <c r="Y1222" s="43">
        <f t="shared" si="126"/>
        <v>4164.7573018634257</v>
      </c>
      <c r="Z1222" s="27">
        <v>1.2</v>
      </c>
      <c r="AA1222" s="22">
        <v>0.77</v>
      </c>
      <c r="AB1222" s="22">
        <v>0.24</v>
      </c>
      <c r="AC1222" s="22">
        <v>6</v>
      </c>
    </row>
    <row r="1223" spans="1:29" x14ac:dyDescent="0.2">
      <c r="A1223" s="25">
        <v>23852.519956322471</v>
      </c>
      <c r="B1223" s="26">
        <v>16.090599999999998</v>
      </c>
      <c r="C1223" s="26">
        <v>28600.690464564635</v>
      </c>
      <c r="D1223" s="26">
        <f>C1223/Table1[[#This Row],[Std. Price ($)]]</f>
        <v>1777.4781838194124</v>
      </c>
      <c r="E1223" s="22">
        <v>1156</v>
      </c>
      <c r="F1223" s="22">
        <f t="shared" si="127"/>
        <v>2080.8000000000002</v>
      </c>
      <c r="G1223" s="22">
        <f t="shared" si="123"/>
        <v>2080.8000000000002</v>
      </c>
      <c r="H1223" s="22">
        <f t="shared" si="123"/>
        <v>2080.8000000000002</v>
      </c>
      <c r="I1223" s="22">
        <f t="shared" si="123"/>
        <v>2080.8000000000002</v>
      </c>
      <c r="J1223" s="22">
        <f t="shared" si="123"/>
        <v>2080.8000000000002</v>
      </c>
      <c r="K1223" s="22">
        <f t="shared" si="123"/>
        <v>2080.8000000000002</v>
      </c>
      <c r="L1223" s="22">
        <f t="shared" si="123"/>
        <v>2080.8000000000002</v>
      </c>
      <c r="M1223" s="22">
        <f t="shared" si="123"/>
        <v>2080.8000000000002</v>
      </c>
      <c r="N1223" s="22">
        <f t="shared" si="123"/>
        <v>2080.8000000000002</v>
      </c>
      <c r="O1223" s="22">
        <f t="shared" si="123"/>
        <v>2080.8000000000002</v>
      </c>
      <c r="P1223" s="22">
        <f t="shared" si="123"/>
        <v>2080.8000000000002</v>
      </c>
      <c r="Q1223" s="22">
        <f t="shared" si="123"/>
        <v>2080.8000000000002</v>
      </c>
      <c r="R1223" s="42">
        <f>SUM(Table1[[#This Row],[Oct]:[September]])</f>
        <v>24969.599999999995</v>
      </c>
      <c r="S1223" s="38">
        <f t="shared" si="124"/>
        <v>23192.121816180581</v>
      </c>
      <c r="T1223" s="37">
        <f>Table1[[#This Row],[Annual Demand]]/365</f>
        <v>68.409863013698612</v>
      </c>
      <c r="U1223" s="37">
        <f>Table1[[#This Row],[Daily Demand]]*Table1[[#This Row],[Lead Time (days)]]</f>
        <v>1778.656438356164</v>
      </c>
      <c r="V1223" s="37">
        <f>T1223*AB1223*SQRT(Table1[[#This Row],[Lead Time (days)]])</f>
        <v>509.2819105864254</v>
      </c>
      <c r="W1223" s="37">
        <f t="shared" si="125"/>
        <v>0.8</v>
      </c>
      <c r="X1223" s="37">
        <f>Table1[[#This Row],[Demand during Lead Time]]+NORMSINV(W1223)*V1223</f>
        <v>2207.2789081802821</v>
      </c>
      <c r="Y1223" s="43">
        <f t="shared" si="126"/>
        <v>35516.441999965646</v>
      </c>
      <c r="Z1223" s="27">
        <v>0.8</v>
      </c>
      <c r="AA1223" s="22">
        <v>0.77</v>
      </c>
      <c r="AB1223" s="22">
        <v>1.46</v>
      </c>
      <c r="AC1223" s="22">
        <v>26</v>
      </c>
    </row>
    <row r="1224" spans="1:29" x14ac:dyDescent="0.2">
      <c r="A1224" s="25">
        <v>67475.824101447884</v>
      </c>
      <c r="B1224" s="26">
        <v>5.5154465999999998</v>
      </c>
      <c r="C1224" s="26">
        <v>4657.4615588080715</v>
      </c>
      <c r="D1224" s="26">
        <f>C1224/Table1[[#This Row],[Std. Price ($)]]</f>
        <v>844.43960690473762</v>
      </c>
      <c r="E1224" s="22">
        <v>1318</v>
      </c>
      <c r="F1224" s="22">
        <f t="shared" si="127"/>
        <v>790.8</v>
      </c>
      <c r="G1224" s="22">
        <f t="shared" si="123"/>
        <v>790.8</v>
      </c>
      <c r="H1224" s="22">
        <f t="shared" si="123"/>
        <v>790.8</v>
      </c>
      <c r="I1224" s="22">
        <f t="shared" si="123"/>
        <v>790.8</v>
      </c>
      <c r="J1224" s="22">
        <f t="shared" si="123"/>
        <v>790.8</v>
      </c>
      <c r="K1224" s="22">
        <f t="shared" si="123"/>
        <v>790.8</v>
      </c>
      <c r="L1224" s="22">
        <f t="shared" si="123"/>
        <v>790.8</v>
      </c>
      <c r="M1224" s="22">
        <f t="shared" si="123"/>
        <v>790.8</v>
      </c>
      <c r="N1224" s="22">
        <f t="shared" si="123"/>
        <v>790.8</v>
      </c>
      <c r="O1224" s="22">
        <f t="shared" si="123"/>
        <v>790.8</v>
      </c>
      <c r="P1224" s="22">
        <f t="shared" si="123"/>
        <v>790.8</v>
      </c>
      <c r="Q1224" s="22">
        <f t="shared" si="123"/>
        <v>790.8</v>
      </c>
      <c r="R1224" s="42">
        <f>SUM(Table1[[#This Row],[Oct]:[September]])</f>
        <v>9489.6</v>
      </c>
      <c r="S1224" s="38">
        <f t="shared" si="124"/>
        <v>8645.1603930952624</v>
      </c>
      <c r="T1224" s="37">
        <f>Table1[[#This Row],[Annual Demand]]/365</f>
        <v>25.998904109589041</v>
      </c>
      <c r="U1224" s="37">
        <f>Table1[[#This Row],[Daily Demand]]*Table1[[#This Row],[Lead Time (days)]]</f>
        <v>545.97698630136983</v>
      </c>
      <c r="V1224" s="37">
        <f>T1224*AB1224*SQRT(Table1[[#This Row],[Lead Time (days)]])</f>
        <v>66.719489798130539</v>
      </c>
      <c r="W1224" s="37">
        <f t="shared" si="125"/>
        <v>0.8</v>
      </c>
      <c r="X1224" s="37">
        <f>Table1[[#This Row],[Demand during Lead Time]]+NORMSINV(W1224)*V1224</f>
        <v>602.129525608628</v>
      </c>
      <c r="Y1224" s="43">
        <f t="shared" si="126"/>
        <v>3321.01324477772</v>
      </c>
      <c r="Z1224" s="27">
        <v>-0.4</v>
      </c>
      <c r="AA1224" s="22">
        <v>0.77</v>
      </c>
      <c r="AB1224" s="22">
        <v>0.56000000000000005</v>
      </c>
      <c r="AC1224" s="22">
        <v>21</v>
      </c>
    </row>
    <row r="1225" spans="1:29" x14ac:dyDescent="0.2">
      <c r="A1225" s="25">
        <v>53960.605651557125</v>
      </c>
      <c r="B1225" s="26">
        <v>6.724497809999999</v>
      </c>
      <c r="C1225" s="26">
        <v>7160.4149124896912</v>
      </c>
      <c r="D1225" s="26">
        <f>C1225/Table1[[#This Row],[Std. Price ($)]]</f>
        <v>1064.8252278172267</v>
      </c>
      <c r="E1225" s="22">
        <v>1884</v>
      </c>
      <c r="F1225" s="22">
        <f t="shared" si="127"/>
        <v>4710</v>
      </c>
      <c r="G1225" s="22">
        <f t="shared" si="123"/>
        <v>4710</v>
      </c>
      <c r="H1225" s="22">
        <f t="shared" si="123"/>
        <v>4710</v>
      </c>
      <c r="I1225" s="22">
        <f t="shared" si="123"/>
        <v>4710</v>
      </c>
      <c r="J1225" s="22">
        <f t="shared" si="123"/>
        <v>4710</v>
      </c>
      <c r="K1225" s="22">
        <f t="shared" si="123"/>
        <v>4710</v>
      </c>
      <c r="L1225" s="22">
        <f t="shared" si="123"/>
        <v>4710</v>
      </c>
      <c r="M1225" s="22">
        <f t="shared" si="123"/>
        <v>4710</v>
      </c>
      <c r="N1225" s="22">
        <f t="shared" si="123"/>
        <v>4710</v>
      </c>
      <c r="O1225" s="22">
        <f t="shared" si="123"/>
        <v>4710</v>
      </c>
      <c r="P1225" s="22">
        <f t="shared" si="123"/>
        <v>4710</v>
      </c>
      <c r="Q1225" s="22">
        <f t="shared" si="123"/>
        <v>4710</v>
      </c>
      <c r="R1225" s="42">
        <f>SUM(Table1[[#This Row],[Oct]:[September]])</f>
        <v>56520</v>
      </c>
      <c r="S1225" s="38">
        <f t="shared" si="124"/>
        <v>55455.174772182771</v>
      </c>
      <c r="T1225" s="37">
        <f>Table1[[#This Row],[Annual Demand]]/365</f>
        <v>154.84931506849315</v>
      </c>
      <c r="U1225" s="37">
        <f>Table1[[#This Row],[Daily Demand]]*Table1[[#This Row],[Lead Time (days)]]</f>
        <v>2477.5890410958905</v>
      </c>
      <c r="V1225" s="37">
        <f>T1225*AB1225*SQRT(Table1[[#This Row],[Lead Time (days)]])</f>
        <v>452.16</v>
      </c>
      <c r="W1225" s="37">
        <f t="shared" si="125"/>
        <v>0.8</v>
      </c>
      <c r="X1225" s="37">
        <f>Table1[[#This Row],[Demand during Lead Time]]+NORMSINV(W1225)*V1225</f>
        <v>2858.1364980682197</v>
      </c>
      <c r="Y1225" s="43">
        <f t="shared" si="126"/>
        <v>19219.532621940809</v>
      </c>
      <c r="Z1225" s="27">
        <v>1.5</v>
      </c>
      <c r="AA1225" s="22">
        <v>0.77</v>
      </c>
      <c r="AB1225" s="22">
        <v>0.73</v>
      </c>
      <c r="AC1225" s="22">
        <v>16</v>
      </c>
    </row>
    <row r="1226" spans="1:29" x14ac:dyDescent="0.2">
      <c r="A1226" s="25">
        <v>82197.084448877285</v>
      </c>
      <c r="B1226" s="26">
        <v>9.73580501</v>
      </c>
      <c r="C1226" s="26">
        <v>9914.2224554382537</v>
      </c>
      <c r="D1226" s="26">
        <f>C1226/Table1[[#This Row],[Std. Price ($)]]</f>
        <v>1018.3259057936139</v>
      </c>
      <c r="E1226" s="22">
        <v>850</v>
      </c>
      <c r="F1226" s="22">
        <f t="shared" si="127"/>
        <v>1870</v>
      </c>
      <c r="G1226" s="22">
        <f t="shared" si="123"/>
        <v>1870</v>
      </c>
      <c r="H1226" s="22">
        <f t="shared" si="123"/>
        <v>1870</v>
      </c>
      <c r="I1226" s="22">
        <f t="shared" si="123"/>
        <v>1870</v>
      </c>
      <c r="J1226" s="22">
        <f t="shared" si="123"/>
        <v>1870</v>
      </c>
      <c r="K1226" s="22">
        <f t="shared" si="123"/>
        <v>1870</v>
      </c>
      <c r="L1226" s="22">
        <f t="shared" si="123"/>
        <v>1870</v>
      </c>
      <c r="M1226" s="22">
        <f t="shared" si="123"/>
        <v>1870</v>
      </c>
      <c r="N1226" s="22">
        <f t="shared" si="123"/>
        <v>1870</v>
      </c>
      <c r="O1226" s="22">
        <f t="shared" si="123"/>
        <v>1870</v>
      </c>
      <c r="P1226" s="22">
        <f t="shared" si="123"/>
        <v>1870</v>
      </c>
      <c r="Q1226" s="22">
        <f t="shared" si="123"/>
        <v>1870</v>
      </c>
      <c r="R1226" s="42">
        <f>SUM(Table1[[#This Row],[Oct]:[September]])</f>
        <v>22440</v>
      </c>
      <c r="S1226" s="38">
        <f t="shared" si="124"/>
        <v>21421.674094206384</v>
      </c>
      <c r="T1226" s="37">
        <f>Table1[[#This Row],[Annual Demand]]/365</f>
        <v>61.479452054794521</v>
      </c>
      <c r="U1226" s="37">
        <f>Table1[[#This Row],[Daily Demand]]*Table1[[#This Row],[Lead Time (days)]]</f>
        <v>1598.4657534246576</v>
      </c>
      <c r="V1226" s="37">
        <f>T1226*AB1226*SQRT(Table1[[#This Row],[Lead Time (days)]])</f>
        <v>335.42887051225654</v>
      </c>
      <c r="W1226" s="37">
        <f t="shared" si="125"/>
        <v>0.8</v>
      </c>
      <c r="X1226" s="37">
        <f>Table1[[#This Row],[Demand during Lead Time]]+NORMSINV(W1226)*V1226</f>
        <v>1880.7698132011524</v>
      </c>
      <c r="Y1226" s="43">
        <f t="shared" si="126"/>
        <v>18310.808170020544</v>
      </c>
      <c r="Z1226" s="27">
        <v>1.2</v>
      </c>
      <c r="AA1226" s="22">
        <v>0.77</v>
      </c>
      <c r="AB1226" s="22">
        <v>1.07</v>
      </c>
      <c r="AC1226" s="22">
        <v>26</v>
      </c>
    </row>
    <row r="1227" spans="1:29" x14ac:dyDescent="0.2">
      <c r="A1227" s="25">
        <v>88372.460095171002</v>
      </c>
      <c r="B1227" s="26">
        <v>11.603721139999998</v>
      </c>
      <c r="C1227" s="26">
        <v>12859.211628642261</v>
      </c>
      <c r="D1227" s="26">
        <f>C1227/Table1[[#This Row],[Std. Price ($)]]</f>
        <v>1108.1972303104023</v>
      </c>
      <c r="E1227" s="22">
        <v>1116</v>
      </c>
      <c r="F1227" s="22">
        <f t="shared" si="127"/>
        <v>2008.8000000000002</v>
      </c>
      <c r="G1227" s="22">
        <f t="shared" si="123"/>
        <v>2008.8000000000002</v>
      </c>
      <c r="H1227" s="22">
        <f t="shared" si="123"/>
        <v>2008.8000000000002</v>
      </c>
      <c r="I1227" s="22">
        <f t="shared" si="123"/>
        <v>2008.8000000000002</v>
      </c>
      <c r="J1227" s="22">
        <f t="shared" si="123"/>
        <v>2008.8000000000002</v>
      </c>
      <c r="K1227" s="22">
        <f t="shared" si="123"/>
        <v>2008.8000000000002</v>
      </c>
      <c r="L1227" s="22">
        <f t="shared" si="123"/>
        <v>2008.8000000000002</v>
      </c>
      <c r="M1227" s="22">
        <f t="shared" si="123"/>
        <v>2008.8000000000002</v>
      </c>
      <c r="N1227" s="22">
        <f t="shared" si="123"/>
        <v>2008.8000000000002</v>
      </c>
      <c r="O1227" s="22">
        <f t="shared" ref="G1227:Q1250" si="128">$E1227+$Z1227*$E1227</f>
        <v>2008.8000000000002</v>
      </c>
      <c r="P1227" s="22">
        <f t="shared" si="128"/>
        <v>2008.8000000000002</v>
      </c>
      <c r="Q1227" s="22">
        <f t="shared" si="128"/>
        <v>2008.8000000000002</v>
      </c>
      <c r="R1227" s="42">
        <f>SUM(Table1[[#This Row],[Oct]:[September]])</f>
        <v>24105.599999999995</v>
      </c>
      <c r="S1227" s="38">
        <f t="shared" si="124"/>
        <v>22997.402769689594</v>
      </c>
      <c r="T1227" s="37">
        <f>Table1[[#This Row],[Annual Demand]]/365</f>
        <v>66.042739726027378</v>
      </c>
      <c r="U1227" s="37">
        <f>Table1[[#This Row],[Daily Demand]]*Table1[[#This Row],[Lead Time (days)]]</f>
        <v>1386.8975342465749</v>
      </c>
      <c r="V1227" s="37">
        <f>T1227*AB1227*SQRT(Table1[[#This Row],[Lead Time (days)]])</f>
        <v>338.9633563644021</v>
      </c>
      <c r="W1227" s="37">
        <f t="shared" si="125"/>
        <v>0.8</v>
      </c>
      <c r="X1227" s="37">
        <f>Table1[[#This Row],[Demand during Lead Time]]+NORMSINV(W1227)*V1227</f>
        <v>1672.1762923659985</v>
      </c>
      <c r="Y1227" s="43">
        <f t="shared" si="126"/>
        <v>19403.467393534153</v>
      </c>
      <c r="Z1227" s="27">
        <v>0.8</v>
      </c>
      <c r="AA1227" s="22">
        <v>0.77</v>
      </c>
      <c r="AB1227" s="22">
        <v>1.1200000000000001</v>
      </c>
      <c r="AC1227" s="22">
        <v>21</v>
      </c>
    </row>
    <row r="1228" spans="1:29" x14ac:dyDescent="0.2">
      <c r="A1228" s="25">
        <v>58114.460967395644</v>
      </c>
      <c r="B1228" s="26">
        <v>7.3636648599999992</v>
      </c>
      <c r="C1228" s="26">
        <v>7036.659496877719</v>
      </c>
      <c r="D1228" s="26">
        <f>C1228/Table1[[#This Row],[Std. Price ($)]]</f>
        <v>955.59203612068245</v>
      </c>
      <c r="E1228" s="22">
        <v>2144</v>
      </c>
      <c r="F1228" s="22">
        <f t="shared" si="127"/>
        <v>2572.8000000000002</v>
      </c>
      <c r="G1228" s="22">
        <f t="shared" si="128"/>
        <v>2572.8000000000002</v>
      </c>
      <c r="H1228" s="22">
        <f t="shared" si="128"/>
        <v>2572.8000000000002</v>
      </c>
      <c r="I1228" s="22">
        <f t="shared" si="128"/>
        <v>2572.8000000000002</v>
      </c>
      <c r="J1228" s="22">
        <f t="shared" si="128"/>
        <v>2572.8000000000002</v>
      </c>
      <c r="K1228" s="22">
        <f t="shared" si="128"/>
        <v>2572.8000000000002</v>
      </c>
      <c r="L1228" s="22">
        <f t="shared" si="128"/>
        <v>2572.8000000000002</v>
      </c>
      <c r="M1228" s="22">
        <f t="shared" si="128"/>
        <v>2572.8000000000002</v>
      </c>
      <c r="N1228" s="22">
        <f t="shared" si="128"/>
        <v>2572.8000000000002</v>
      </c>
      <c r="O1228" s="22">
        <f t="shared" si="128"/>
        <v>2572.8000000000002</v>
      </c>
      <c r="P1228" s="22">
        <f t="shared" si="128"/>
        <v>2572.8000000000002</v>
      </c>
      <c r="Q1228" s="22">
        <f t="shared" si="128"/>
        <v>2572.8000000000002</v>
      </c>
      <c r="R1228" s="42">
        <f>SUM(Table1[[#This Row],[Oct]:[September]])</f>
        <v>30873.599999999995</v>
      </c>
      <c r="S1228" s="38">
        <f t="shared" si="124"/>
        <v>29918.007963879314</v>
      </c>
      <c r="T1228" s="37">
        <f>Table1[[#This Row],[Annual Demand]]/365</f>
        <v>84.585205479452043</v>
      </c>
      <c r="U1228" s="37">
        <f>Table1[[#This Row],[Daily Demand]]*Table1[[#This Row],[Lead Time (days)]]</f>
        <v>1437.9484931506847</v>
      </c>
      <c r="V1228" s="37">
        <f>T1228*AB1228*SQRT(Table1[[#This Row],[Lead Time (days)]])</f>
        <v>170.8893309126137</v>
      </c>
      <c r="W1228" s="37">
        <f t="shared" si="125"/>
        <v>0.8</v>
      </c>
      <c r="X1228" s="37">
        <f>Table1[[#This Row],[Demand during Lead Time]]+NORMSINV(W1228)*V1228</f>
        <v>1581.7725826378087</v>
      </c>
      <c r="Y1228" s="43">
        <f t="shared" si="126"/>
        <v>11647.643183281476</v>
      </c>
      <c r="Z1228" s="27">
        <v>0.2</v>
      </c>
      <c r="AA1228" s="22">
        <v>0.77</v>
      </c>
      <c r="AB1228" s="22">
        <v>0.49</v>
      </c>
      <c r="AC1228" s="22">
        <v>17</v>
      </c>
    </row>
    <row r="1229" spans="1:29" x14ac:dyDescent="0.2">
      <c r="A1229" s="25">
        <v>54421.730515783507</v>
      </c>
      <c r="B1229" s="26">
        <v>9.7971199999999996</v>
      </c>
      <c r="C1229" s="26">
        <v>14619.687876863241</v>
      </c>
      <c r="D1229" s="26">
        <f>C1229/Table1[[#This Row],[Std. Price ($)]]</f>
        <v>1492.2434222366617</v>
      </c>
      <c r="E1229" s="22">
        <v>2144</v>
      </c>
      <c r="F1229" s="22">
        <f t="shared" si="127"/>
        <v>1286.4000000000001</v>
      </c>
      <c r="G1229" s="22">
        <f t="shared" si="128"/>
        <v>1286.4000000000001</v>
      </c>
      <c r="H1229" s="22">
        <f t="shared" si="128"/>
        <v>1286.4000000000001</v>
      </c>
      <c r="I1229" s="22">
        <f t="shared" si="128"/>
        <v>1286.4000000000001</v>
      </c>
      <c r="J1229" s="22">
        <f t="shared" si="128"/>
        <v>1286.4000000000001</v>
      </c>
      <c r="K1229" s="22">
        <f t="shared" si="128"/>
        <v>1286.4000000000001</v>
      </c>
      <c r="L1229" s="22">
        <f t="shared" si="128"/>
        <v>1286.4000000000001</v>
      </c>
      <c r="M1229" s="22">
        <f t="shared" si="128"/>
        <v>1286.4000000000001</v>
      </c>
      <c r="N1229" s="22">
        <f t="shared" si="128"/>
        <v>1286.4000000000001</v>
      </c>
      <c r="O1229" s="22">
        <f t="shared" si="128"/>
        <v>1286.4000000000001</v>
      </c>
      <c r="P1229" s="22">
        <f t="shared" si="128"/>
        <v>1286.4000000000001</v>
      </c>
      <c r="Q1229" s="22">
        <f t="shared" si="128"/>
        <v>1286.4000000000001</v>
      </c>
      <c r="R1229" s="42">
        <f>SUM(Table1[[#This Row],[Oct]:[September]])</f>
        <v>15436.799999999997</v>
      </c>
      <c r="S1229" s="38">
        <f t="shared" si="124"/>
        <v>13944.556577763336</v>
      </c>
      <c r="T1229" s="37">
        <f>Table1[[#This Row],[Annual Demand]]/365</f>
        <v>42.292602739726021</v>
      </c>
      <c r="U1229" s="37">
        <f>Table1[[#This Row],[Daily Demand]]*Table1[[#This Row],[Lead Time (days)]]</f>
        <v>1184.1928767123286</v>
      </c>
      <c r="V1229" s="37">
        <f>T1229*AB1229*SQRT(Table1[[#This Row],[Lead Time (days)]])</f>
        <v>109.65779496402475</v>
      </c>
      <c r="W1229" s="37">
        <f t="shared" si="125"/>
        <v>0.8</v>
      </c>
      <c r="X1229" s="37">
        <f>Table1[[#This Row],[Demand during Lead Time]]+NORMSINV(W1229)*V1229</f>
        <v>1276.4832053808368</v>
      </c>
      <c r="Y1229" s="43">
        <f t="shared" si="126"/>
        <v>12505.859141100704</v>
      </c>
      <c r="Z1229" s="27">
        <v>-0.4</v>
      </c>
      <c r="AA1229" s="22">
        <v>0.77</v>
      </c>
      <c r="AB1229" s="22">
        <v>0.49</v>
      </c>
      <c r="AC1229" s="22">
        <v>28</v>
      </c>
    </row>
    <row r="1230" spans="1:29" x14ac:dyDescent="0.2">
      <c r="A1230" s="25">
        <v>21539.092018413052</v>
      </c>
      <c r="B1230" s="26">
        <v>30.573257569999999</v>
      </c>
      <c r="C1230" s="26">
        <v>24582.038453648638</v>
      </c>
      <c r="D1230" s="26">
        <f>C1230/Table1[[#This Row],[Std. Price ($)]]</f>
        <v>804.03726679651425</v>
      </c>
      <c r="E1230" s="22">
        <v>2144</v>
      </c>
      <c r="F1230" s="22">
        <f t="shared" si="127"/>
        <v>2572.8000000000002</v>
      </c>
      <c r="G1230" s="22">
        <f t="shared" si="128"/>
        <v>2572.8000000000002</v>
      </c>
      <c r="H1230" s="22">
        <f t="shared" si="128"/>
        <v>2572.8000000000002</v>
      </c>
      <c r="I1230" s="22">
        <f t="shared" si="128"/>
        <v>2572.8000000000002</v>
      </c>
      <c r="J1230" s="22">
        <f t="shared" si="128"/>
        <v>2572.8000000000002</v>
      </c>
      <c r="K1230" s="22">
        <f t="shared" si="128"/>
        <v>2572.8000000000002</v>
      </c>
      <c r="L1230" s="22">
        <f t="shared" si="128"/>
        <v>2572.8000000000002</v>
      </c>
      <c r="M1230" s="22">
        <f t="shared" si="128"/>
        <v>2572.8000000000002</v>
      </c>
      <c r="N1230" s="22">
        <f t="shared" si="128"/>
        <v>2572.8000000000002</v>
      </c>
      <c r="O1230" s="22">
        <f t="shared" si="128"/>
        <v>2572.8000000000002</v>
      </c>
      <c r="P1230" s="22">
        <f t="shared" si="128"/>
        <v>2572.8000000000002</v>
      </c>
      <c r="Q1230" s="22">
        <f t="shared" si="128"/>
        <v>2572.8000000000002</v>
      </c>
      <c r="R1230" s="42">
        <f>SUM(Table1[[#This Row],[Oct]:[September]])</f>
        <v>30873.599999999995</v>
      </c>
      <c r="S1230" s="38">
        <f t="shared" si="124"/>
        <v>30069.562733203482</v>
      </c>
      <c r="T1230" s="37">
        <f>Table1[[#This Row],[Annual Demand]]/365</f>
        <v>84.585205479452043</v>
      </c>
      <c r="U1230" s="37">
        <f>Table1[[#This Row],[Daily Demand]]*Table1[[#This Row],[Lead Time (days)]]</f>
        <v>1437.9484931506847</v>
      </c>
      <c r="V1230" s="37">
        <f>T1230*AB1230*SQRT(Table1[[#This Row],[Lead Time (days)]])</f>
        <v>170.8893309126137</v>
      </c>
      <c r="W1230" s="37">
        <f t="shared" si="125"/>
        <v>0.8</v>
      </c>
      <c r="X1230" s="37">
        <f>Table1[[#This Row],[Demand during Lead Time]]+NORMSINV(W1230)*V1230</f>
        <v>1581.7725826378087</v>
      </c>
      <c r="Y1230" s="43">
        <f t="shared" si="126"/>
        <v>48359.940586149831</v>
      </c>
      <c r="Z1230" s="27">
        <v>0.2</v>
      </c>
      <c r="AA1230" s="22">
        <v>0.77</v>
      </c>
      <c r="AB1230" s="22">
        <v>0.49</v>
      </c>
      <c r="AC1230" s="22">
        <v>17</v>
      </c>
    </row>
    <row r="1231" spans="1:29" x14ac:dyDescent="0.2">
      <c r="A1231" s="25">
        <v>58828.961515590236</v>
      </c>
      <c r="B1231" s="26">
        <v>6.8507234499999994</v>
      </c>
      <c r="C1231" s="26">
        <v>6648.8995075698158</v>
      </c>
      <c r="D1231" s="26">
        <f>C1231/Table1[[#This Row],[Std. Price ($)]]</f>
        <v>970.5397621283073</v>
      </c>
      <c r="E1231" s="22">
        <v>2144</v>
      </c>
      <c r="F1231" s="22">
        <f t="shared" si="127"/>
        <v>1929.6</v>
      </c>
      <c r="G1231" s="22">
        <f t="shared" si="128"/>
        <v>1929.6</v>
      </c>
      <c r="H1231" s="22">
        <f t="shared" si="128"/>
        <v>1929.6</v>
      </c>
      <c r="I1231" s="22">
        <f t="shared" si="128"/>
        <v>1929.6</v>
      </c>
      <c r="J1231" s="22">
        <f t="shared" si="128"/>
        <v>1929.6</v>
      </c>
      <c r="K1231" s="22">
        <f t="shared" si="128"/>
        <v>1929.6</v>
      </c>
      <c r="L1231" s="22">
        <f t="shared" si="128"/>
        <v>1929.6</v>
      </c>
      <c r="M1231" s="22">
        <f t="shared" si="128"/>
        <v>1929.6</v>
      </c>
      <c r="N1231" s="22">
        <f t="shared" si="128"/>
        <v>1929.6</v>
      </c>
      <c r="O1231" s="22">
        <f t="shared" si="128"/>
        <v>1929.6</v>
      </c>
      <c r="P1231" s="22">
        <f t="shared" si="128"/>
        <v>1929.6</v>
      </c>
      <c r="Q1231" s="22">
        <f t="shared" si="128"/>
        <v>1929.6</v>
      </c>
      <c r="R1231" s="42">
        <f>SUM(Table1[[#This Row],[Oct]:[September]])</f>
        <v>23155.199999999997</v>
      </c>
      <c r="S1231" s="38">
        <f t="shared" si="124"/>
        <v>22184.660237871689</v>
      </c>
      <c r="T1231" s="37">
        <f>Table1[[#This Row],[Annual Demand]]/365</f>
        <v>63.438904109589032</v>
      </c>
      <c r="U1231" s="37">
        <f>Table1[[#This Row],[Daily Demand]]*Table1[[#This Row],[Lead Time (days)]]</f>
        <v>1078.4613698630135</v>
      </c>
      <c r="V1231" s="37">
        <f>T1231*AB1231*SQRT(Table1[[#This Row],[Lead Time (days)]])</f>
        <v>128.16699818446028</v>
      </c>
      <c r="W1231" s="37">
        <f t="shared" si="125"/>
        <v>0.8</v>
      </c>
      <c r="X1231" s="37">
        <f>Table1[[#This Row],[Demand during Lead Time]]+NORMSINV(W1231)*V1231</f>
        <v>1186.3294369783564</v>
      </c>
      <c r="Y1231" s="43">
        <f t="shared" si="126"/>
        <v>8127.2148933329227</v>
      </c>
      <c r="Z1231" s="27">
        <v>-0.1</v>
      </c>
      <c r="AA1231" s="22">
        <v>0.77</v>
      </c>
      <c r="AB1231" s="22">
        <v>0.49</v>
      </c>
      <c r="AC1231" s="22">
        <v>17</v>
      </c>
    </row>
    <row r="1232" spans="1:29" x14ac:dyDescent="0.2">
      <c r="A1232" s="25">
        <v>12583.736056099848</v>
      </c>
      <c r="B1232" s="26">
        <v>6.2978333199999996</v>
      </c>
      <c r="C1232" s="26">
        <v>7371.8696185327408</v>
      </c>
      <c r="D1232" s="26">
        <f>C1232/Table1[[#This Row],[Std. Price ($)]]</f>
        <v>1170.5406040394764</v>
      </c>
      <c r="E1232" s="22">
        <v>478</v>
      </c>
      <c r="F1232" s="22">
        <f t="shared" si="127"/>
        <v>1195</v>
      </c>
      <c r="G1232" s="22">
        <f t="shared" si="128"/>
        <v>1195</v>
      </c>
      <c r="H1232" s="22">
        <f t="shared" si="128"/>
        <v>1195</v>
      </c>
      <c r="I1232" s="22">
        <f t="shared" si="128"/>
        <v>1195</v>
      </c>
      <c r="J1232" s="22">
        <f t="shared" si="128"/>
        <v>1195</v>
      </c>
      <c r="K1232" s="22">
        <f t="shared" si="128"/>
        <v>1195</v>
      </c>
      <c r="L1232" s="22">
        <f t="shared" si="128"/>
        <v>1195</v>
      </c>
      <c r="M1232" s="22">
        <f t="shared" si="128"/>
        <v>1195</v>
      </c>
      <c r="N1232" s="22">
        <f t="shared" si="128"/>
        <v>1195</v>
      </c>
      <c r="O1232" s="22">
        <f t="shared" si="128"/>
        <v>1195</v>
      </c>
      <c r="P1232" s="22">
        <f t="shared" si="128"/>
        <v>1195</v>
      </c>
      <c r="Q1232" s="22">
        <f t="shared" si="128"/>
        <v>1195</v>
      </c>
      <c r="R1232" s="42">
        <f>SUM(Table1[[#This Row],[Oct]:[September]])</f>
        <v>14340</v>
      </c>
      <c r="S1232" s="38">
        <f t="shared" si="124"/>
        <v>13169.459395960523</v>
      </c>
      <c r="T1232" s="37">
        <f>Table1[[#This Row],[Annual Demand]]/365</f>
        <v>39.287671232876711</v>
      </c>
      <c r="U1232" s="37">
        <f>Table1[[#This Row],[Daily Demand]]*Table1[[#This Row],[Lead Time (days)]]</f>
        <v>2396.5479452054792</v>
      </c>
      <c r="V1232" s="37">
        <f>T1232*AB1232*SQRT(Table1[[#This Row],[Lead Time (days)]])</f>
        <v>260.81954328664716</v>
      </c>
      <c r="W1232" s="37">
        <f t="shared" si="125"/>
        <v>0.8</v>
      </c>
      <c r="X1232" s="37">
        <f>Table1[[#This Row],[Demand during Lead Time]]+NORMSINV(W1232)*V1232</f>
        <v>2616.0592109663112</v>
      </c>
      <c r="Y1232" s="43">
        <f t="shared" si="126"/>
        <v>16475.504865916544</v>
      </c>
      <c r="Z1232" s="27">
        <v>1.5</v>
      </c>
      <c r="AA1232" s="22">
        <v>0.77</v>
      </c>
      <c r="AB1232" s="22">
        <v>0.85</v>
      </c>
      <c r="AC1232" s="22">
        <v>61</v>
      </c>
    </row>
    <row r="1233" spans="1:29" x14ac:dyDescent="0.2">
      <c r="A1233" s="25">
        <v>87697.915857036205</v>
      </c>
      <c r="B1233" s="26">
        <v>5.620099999999999</v>
      </c>
      <c r="C1233" s="26">
        <v>5203.1595749037624</v>
      </c>
      <c r="D1233" s="26">
        <f>C1233/Table1[[#This Row],[Std. Price ($)]]</f>
        <v>925.81263232037918</v>
      </c>
      <c r="E1233" s="22">
        <v>1554</v>
      </c>
      <c r="F1233" s="22">
        <f t="shared" si="127"/>
        <v>3885</v>
      </c>
      <c r="G1233" s="22">
        <f t="shared" si="128"/>
        <v>3885</v>
      </c>
      <c r="H1233" s="22">
        <f t="shared" si="128"/>
        <v>3885</v>
      </c>
      <c r="I1233" s="22">
        <f t="shared" si="128"/>
        <v>3885</v>
      </c>
      <c r="J1233" s="22">
        <f t="shared" si="128"/>
        <v>3885</v>
      </c>
      <c r="K1233" s="22">
        <f t="shared" si="128"/>
        <v>3885</v>
      </c>
      <c r="L1233" s="22">
        <f t="shared" si="128"/>
        <v>3885</v>
      </c>
      <c r="M1233" s="22">
        <f t="shared" si="128"/>
        <v>3885</v>
      </c>
      <c r="N1233" s="22">
        <f t="shared" si="128"/>
        <v>3885</v>
      </c>
      <c r="O1233" s="22">
        <f t="shared" si="128"/>
        <v>3885</v>
      </c>
      <c r="P1233" s="22">
        <f t="shared" si="128"/>
        <v>3885</v>
      </c>
      <c r="Q1233" s="22">
        <f t="shared" si="128"/>
        <v>3885</v>
      </c>
      <c r="R1233" s="42">
        <f>SUM(Table1[[#This Row],[Oct]:[September]])</f>
        <v>46620</v>
      </c>
      <c r="S1233" s="38">
        <f t="shared" si="124"/>
        <v>45694.187367679624</v>
      </c>
      <c r="T1233" s="37">
        <f>Table1[[#This Row],[Annual Demand]]/365</f>
        <v>127.72602739726027</v>
      </c>
      <c r="U1233" s="37">
        <f>Table1[[#This Row],[Daily Demand]]*Table1[[#This Row],[Lead Time (days)]]</f>
        <v>2043.6164383561643</v>
      </c>
      <c r="V1233" s="37">
        <f>T1233*AB1233*SQRT(Table1[[#This Row],[Lead Time (days)]])</f>
        <v>383.17808219178079</v>
      </c>
      <c r="W1233" s="37">
        <f t="shared" si="125"/>
        <v>0.8</v>
      </c>
      <c r="X1233" s="37">
        <f>Table1[[#This Row],[Demand during Lead Time]]+NORMSINV(W1233)*V1233</f>
        <v>2366.1072485685145</v>
      </c>
      <c r="Y1233" s="43">
        <f t="shared" si="126"/>
        <v>13297.759347679907</v>
      </c>
      <c r="Z1233" s="27">
        <v>1.5</v>
      </c>
      <c r="AA1233" s="22">
        <v>0.77</v>
      </c>
      <c r="AB1233" s="22">
        <v>0.75</v>
      </c>
      <c r="AC1233" s="22">
        <v>16</v>
      </c>
    </row>
    <row r="1234" spans="1:29" x14ac:dyDescent="0.2">
      <c r="A1234" s="25">
        <v>68144.596604949591</v>
      </c>
      <c r="B1234" s="26">
        <v>10.06410528</v>
      </c>
      <c r="C1234" s="26">
        <v>10832.091475393932</v>
      </c>
      <c r="D1234" s="26">
        <f>C1234/Table1[[#This Row],[Std. Price ($)]]</f>
        <v>1076.309435764759</v>
      </c>
      <c r="E1234" s="22">
        <v>1884</v>
      </c>
      <c r="F1234" s="22">
        <f t="shared" si="127"/>
        <v>2826</v>
      </c>
      <c r="G1234" s="22">
        <f t="shared" si="128"/>
        <v>2826</v>
      </c>
      <c r="H1234" s="22">
        <f t="shared" si="128"/>
        <v>2826</v>
      </c>
      <c r="I1234" s="22">
        <f t="shared" si="128"/>
        <v>2826</v>
      </c>
      <c r="J1234" s="22">
        <f t="shared" si="128"/>
        <v>2826</v>
      </c>
      <c r="K1234" s="22">
        <f t="shared" si="128"/>
        <v>2826</v>
      </c>
      <c r="L1234" s="22">
        <f t="shared" si="128"/>
        <v>2826</v>
      </c>
      <c r="M1234" s="22">
        <f t="shared" si="128"/>
        <v>2826</v>
      </c>
      <c r="N1234" s="22">
        <f t="shared" si="128"/>
        <v>2826</v>
      </c>
      <c r="O1234" s="22">
        <f t="shared" si="128"/>
        <v>2826</v>
      </c>
      <c r="P1234" s="22">
        <f t="shared" si="128"/>
        <v>2826</v>
      </c>
      <c r="Q1234" s="22">
        <f t="shared" si="128"/>
        <v>2826</v>
      </c>
      <c r="R1234" s="42">
        <f>SUM(Table1[[#This Row],[Oct]:[September]])</f>
        <v>33912</v>
      </c>
      <c r="S1234" s="38">
        <f t="shared" si="124"/>
        <v>32835.690564235243</v>
      </c>
      <c r="T1234" s="37">
        <f>Table1[[#This Row],[Annual Demand]]/365</f>
        <v>92.909589041095884</v>
      </c>
      <c r="U1234" s="37">
        <f>Table1[[#This Row],[Daily Demand]]*Table1[[#This Row],[Lead Time (days)]]</f>
        <v>1951.1013698630136</v>
      </c>
      <c r="V1234" s="37">
        <f>T1234*AB1234*SQRT(Table1[[#This Row],[Lead Time (days)]])</f>
        <v>238.42852575811443</v>
      </c>
      <c r="W1234" s="37">
        <f t="shared" si="125"/>
        <v>0.8</v>
      </c>
      <c r="X1234" s="37">
        <f>Table1[[#This Row],[Demand during Lead Time]]+NORMSINV(W1234)*V1234</f>
        <v>2151.7678798305292</v>
      </c>
      <c r="Y1234" s="43">
        <f t="shared" si="126"/>
        <v>21655.618480736834</v>
      </c>
      <c r="Z1234" s="27">
        <v>0.5</v>
      </c>
      <c r="AA1234" s="22">
        <v>0.77</v>
      </c>
      <c r="AB1234" s="22">
        <v>0.56000000000000005</v>
      </c>
      <c r="AC1234" s="22">
        <v>21</v>
      </c>
    </row>
    <row r="1235" spans="1:29" x14ac:dyDescent="0.2">
      <c r="A1235" s="25">
        <v>21040.679068246594</v>
      </c>
      <c r="B1235" s="26">
        <v>7.4523278499999988</v>
      </c>
      <c r="C1235" s="26">
        <v>14684.307807540703</v>
      </c>
      <c r="D1235" s="26">
        <f>C1235/Table1[[#This Row],[Std. Price ($)]]</f>
        <v>1970.4323404854908</v>
      </c>
      <c r="E1235" s="22">
        <v>1610</v>
      </c>
      <c r="F1235" s="22">
        <f t="shared" si="127"/>
        <v>966</v>
      </c>
      <c r="G1235" s="22">
        <f t="shared" si="128"/>
        <v>966</v>
      </c>
      <c r="H1235" s="22">
        <f t="shared" si="128"/>
        <v>966</v>
      </c>
      <c r="I1235" s="22">
        <f t="shared" si="128"/>
        <v>966</v>
      </c>
      <c r="J1235" s="22">
        <f t="shared" si="128"/>
        <v>966</v>
      </c>
      <c r="K1235" s="22">
        <f t="shared" si="128"/>
        <v>966</v>
      </c>
      <c r="L1235" s="22">
        <f t="shared" si="128"/>
        <v>966</v>
      </c>
      <c r="M1235" s="22">
        <f t="shared" si="128"/>
        <v>966</v>
      </c>
      <c r="N1235" s="22">
        <f t="shared" si="128"/>
        <v>966</v>
      </c>
      <c r="O1235" s="22">
        <f t="shared" si="128"/>
        <v>966</v>
      </c>
      <c r="P1235" s="22">
        <f t="shared" si="128"/>
        <v>966</v>
      </c>
      <c r="Q1235" s="22">
        <f t="shared" si="128"/>
        <v>966</v>
      </c>
      <c r="R1235" s="42">
        <f>SUM(Table1[[#This Row],[Oct]:[September]])</f>
        <v>11592</v>
      </c>
      <c r="S1235" s="38">
        <f t="shared" si="124"/>
        <v>9621.5676595145087</v>
      </c>
      <c r="T1235" s="37">
        <f>Table1[[#This Row],[Annual Demand]]/365</f>
        <v>31.758904109589039</v>
      </c>
      <c r="U1235" s="37">
        <f>Table1[[#This Row],[Daily Demand]]*Table1[[#This Row],[Lead Time (days)]]</f>
        <v>1683.2219178082191</v>
      </c>
      <c r="V1235" s="37">
        <f>T1235*AB1235*SQRT(Table1[[#This Row],[Lead Time (days)]])</f>
        <v>92.48332475237234</v>
      </c>
      <c r="W1235" s="37">
        <f t="shared" si="125"/>
        <v>0.8</v>
      </c>
      <c r="X1235" s="37">
        <f>Table1[[#This Row],[Demand during Lead Time]]+NORMSINV(W1235)*V1235</f>
        <v>1761.0578476712353</v>
      </c>
      <c r="Y1235" s="43">
        <f t="shared" si="126"/>
        <v>13123.980443661403</v>
      </c>
      <c r="Z1235" s="27">
        <v>-0.4</v>
      </c>
      <c r="AA1235" s="22">
        <v>0.77</v>
      </c>
      <c r="AB1235" s="22">
        <v>0.4</v>
      </c>
      <c r="AC1235" s="22">
        <v>53</v>
      </c>
    </row>
    <row r="1236" spans="1:29" x14ac:dyDescent="0.2">
      <c r="A1236" s="25">
        <v>2797.3207360543761</v>
      </c>
      <c r="B1236" s="26">
        <v>18.976240989999997</v>
      </c>
      <c r="C1236" s="26">
        <v>34813.572592501143</v>
      </c>
      <c r="D1236" s="26">
        <f>C1236/Table1[[#This Row],[Std. Price ($)]]</f>
        <v>1834.5873985710352</v>
      </c>
      <c r="E1236" s="22">
        <v>2330</v>
      </c>
      <c r="F1236" s="22">
        <f t="shared" si="127"/>
        <v>1398</v>
      </c>
      <c r="G1236" s="22">
        <f t="shared" si="128"/>
        <v>1398</v>
      </c>
      <c r="H1236" s="22">
        <f t="shared" si="128"/>
        <v>1398</v>
      </c>
      <c r="I1236" s="22">
        <f t="shared" si="128"/>
        <v>1398</v>
      </c>
      <c r="J1236" s="22">
        <f t="shared" si="128"/>
        <v>1398</v>
      </c>
      <c r="K1236" s="22">
        <f t="shared" si="128"/>
        <v>1398</v>
      </c>
      <c r="L1236" s="22">
        <f t="shared" si="128"/>
        <v>1398</v>
      </c>
      <c r="M1236" s="22">
        <f t="shared" si="128"/>
        <v>1398</v>
      </c>
      <c r="N1236" s="22">
        <f t="shared" si="128"/>
        <v>1398</v>
      </c>
      <c r="O1236" s="22">
        <f t="shared" si="128"/>
        <v>1398</v>
      </c>
      <c r="P1236" s="22">
        <f t="shared" si="128"/>
        <v>1398</v>
      </c>
      <c r="Q1236" s="22">
        <f t="shared" si="128"/>
        <v>1398</v>
      </c>
      <c r="R1236" s="42">
        <f>SUM(Table1[[#This Row],[Oct]:[September]])</f>
        <v>16776</v>
      </c>
      <c r="S1236" s="38">
        <f t="shared" si="124"/>
        <v>14941.412601428965</v>
      </c>
      <c r="T1236" s="37">
        <f>Table1[[#This Row],[Annual Demand]]/365</f>
        <v>45.961643835616435</v>
      </c>
      <c r="U1236" s="37">
        <f>Table1[[#This Row],[Daily Demand]]*Table1[[#This Row],[Lead Time (days)]]</f>
        <v>2390.0054794520547</v>
      </c>
      <c r="V1236" s="37">
        <f>T1236*AB1236*SQRT(Table1[[#This Row],[Lead Time (days)]])</f>
        <v>82.858531776964213</v>
      </c>
      <c r="W1236" s="37">
        <f t="shared" si="125"/>
        <v>0.8</v>
      </c>
      <c r="X1236" s="37">
        <f>Table1[[#This Row],[Demand during Lead Time]]+NORMSINV(W1236)*V1236</f>
        <v>2459.7409791782238</v>
      </c>
      <c r="Y1236" s="43">
        <f t="shared" si="126"/>
        <v>46676.637593864543</v>
      </c>
      <c r="Z1236" s="27">
        <v>-0.4</v>
      </c>
      <c r="AA1236" s="22">
        <v>0.77</v>
      </c>
      <c r="AB1236" s="22">
        <v>0.25</v>
      </c>
      <c r="AC1236" s="22">
        <v>52</v>
      </c>
    </row>
    <row r="1237" spans="1:29" x14ac:dyDescent="0.2">
      <c r="A1237" s="25">
        <v>280.78806309025373</v>
      </c>
      <c r="B1237" s="26">
        <v>11.32921</v>
      </c>
      <c r="C1237" s="26">
        <v>12543.427769385718</v>
      </c>
      <c r="D1237" s="26">
        <f>C1237/Table1[[#This Row],[Std. Price ($)]]</f>
        <v>1107.1758551024934</v>
      </c>
      <c r="E1237" s="22">
        <v>1634</v>
      </c>
      <c r="F1237" s="22">
        <f t="shared" si="127"/>
        <v>2451</v>
      </c>
      <c r="G1237" s="22">
        <f t="shared" si="128"/>
        <v>2451</v>
      </c>
      <c r="H1237" s="22">
        <f t="shared" si="128"/>
        <v>2451</v>
      </c>
      <c r="I1237" s="22">
        <f t="shared" si="128"/>
        <v>2451</v>
      </c>
      <c r="J1237" s="22">
        <f t="shared" si="128"/>
        <v>2451</v>
      </c>
      <c r="K1237" s="22">
        <f t="shared" si="128"/>
        <v>2451</v>
      </c>
      <c r="L1237" s="22">
        <f t="shared" si="128"/>
        <v>2451</v>
      </c>
      <c r="M1237" s="22">
        <f t="shared" si="128"/>
        <v>2451</v>
      </c>
      <c r="N1237" s="22">
        <f t="shared" si="128"/>
        <v>2451</v>
      </c>
      <c r="O1237" s="22">
        <f t="shared" si="128"/>
        <v>2451</v>
      </c>
      <c r="P1237" s="22">
        <f t="shared" si="128"/>
        <v>2451</v>
      </c>
      <c r="Q1237" s="22">
        <f t="shared" si="128"/>
        <v>2451</v>
      </c>
      <c r="R1237" s="42">
        <f>SUM(Table1[[#This Row],[Oct]:[September]])</f>
        <v>29412</v>
      </c>
      <c r="S1237" s="38">
        <f t="shared" si="124"/>
        <v>28304.824144897506</v>
      </c>
      <c r="T1237" s="37">
        <f>Table1[[#This Row],[Annual Demand]]/365</f>
        <v>80.580821917808223</v>
      </c>
      <c r="U1237" s="37">
        <f>Table1[[#This Row],[Daily Demand]]*Table1[[#This Row],[Lead Time (days)]]</f>
        <v>2739.7479452054795</v>
      </c>
      <c r="V1237" s="37">
        <f>T1237*AB1237*SQRT(Table1[[#This Row],[Lead Time (days)]])</f>
        <v>169.15064264994081</v>
      </c>
      <c r="W1237" s="37">
        <f t="shared" si="125"/>
        <v>0.8</v>
      </c>
      <c r="X1237" s="37">
        <f>Table1[[#This Row],[Demand during Lead Time]]+NORMSINV(W1237)*V1237</f>
        <v>2882.1087177321738</v>
      </c>
      <c r="Y1237" s="43">
        <f t="shared" si="126"/>
        <v>32652.014906018521</v>
      </c>
      <c r="Z1237" s="27">
        <v>0.5</v>
      </c>
      <c r="AA1237" s="22">
        <v>0.77</v>
      </c>
      <c r="AB1237" s="22">
        <v>0.36</v>
      </c>
      <c r="AC1237" s="22">
        <v>34</v>
      </c>
    </row>
    <row r="1238" spans="1:29" x14ac:dyDescent="0.2">
      <c r="A1238" s="25">
        <v>92208.600783504677</v>
      </c>
      <c r="B1238" s="26">
        <v>6.9169498999999988</v>
      </c>
      <c r="C1238" s="26">
        <v>12426.784584299563</v>
      </c>
      <c r="D1238" s="26">
        <f>C1238/Table1[[#This Row],[Std. Price ($)]]</f>
        <v>1796.5699858979121</v>
      </c>
      <c r="E1238" s="22">
        <v>1730</v>
      </c>
      <c r="F1238" s="22">
        <f t="shared" si="127"/>
        <v>2076</v>
      </c>
      <c r="G1238" s="22">
        <f t="shared" si="128"/>
        <v>2076</v>
      </c>
      <c r="H1238" s="22">
        <f t="shared" si="128"/>
        <v>2076</v>
      </c>
      <c r="I1238" s="22">
        <f t="shared" si="128"/>
        <v>2076</v>
      </c>
      <c r="J1238" s="22">
        <f t="shared" si="128"/>
        <v>2076</v>
      </c>
      <c r="K1238" s="22">
        <f t="shared" si="128"/>
        <v>2076</v>
      </c>
      <c r="L1238" s="22">
        <f t="shared" si="128"/>
        <v>2076</v>
      </c>
      <c r="M1238" s="22">
        <f t="shared" si="128"/>
        <v>2076</v>
      </c>
      <c r="N1238" s="22">
        <f t="shared" si="128"/>
        <v>2076</v>
      </c>
      <c r="O1238" s="22">
        <f t="shared" si="128"/>
        <v>2076</v>
      </c>
      <c r="P1238" s="22">
        <f t="shared" si="128"/>
        <v>2076</v>
      </c>
      <c r="Q1238" s="22">
        <f t="shared" si="128"/>
        <v>2076</v>
      </c>
      <c r="R1238" s="42">
        <f>SUM(Table1[[#This Row],[Oct]:[September]])</f>
        <v>24912</v>
      </c>
      <c r="S1238" s="38">
        <f t="shared" si="124"/>
        <v>23115.430014102087</v>
      </c>
      <c r="T1238" s="37">
        <f>Table1[[#This Row],[Annual Demand]]/365</f>
        <v>68.252054794520546</v>
      </c>
      <c r="U1238" s="37">
        <f>Table1[[#This Row],[Daily Demand]]*Table1[[#This Row],[Lead Time (days)]]</f>
        <v>1774.5534246575342</v>
      </c>
      <c r="V1238" s="37">
        <f>T1238*AB1238*SQRT(Table1[[#This Row],[Lead Time (days)]])</f>
        <v>299.29596094645524</v>
      </c>
      <c r="W1238" s="37">
        <f t="shared" si="125"/>
        <v>0.8</v>
      </c>
      <c r="X1238" s="37">
        <f>Table1[[#This Row],[Demand during Lead Time]]+NORMSINV(W1238)*V1238</f>
        <v>2026.4472605126807</v>
      </c>
      <c r="Y1238" s="43">
        <f t="shared" si="126"/>
        <v>14016.834175958458</v>
      </c>
      <c r="Z1238" s="27">
        <v>0.2</v>
      </c>
      <c r="AA1238" s="22">
        <v>0.77</v>
      </c>
      <c r="AB1238" s="22">
        <v>0.86</v>
      </c>
      <c r="AC1238" s="22">
        <v>26</v>
      </c>
    </row>
    <row r="1239" spans="1:29" x14ac:dyDescent="0.2">
      <c r="A1239" s="25">
        <v>70689.351039738307</v>
      </c>
      <c r="B1239" s="26">
        <v>6.2613503999999995</v>
      </c>
      <c r="C1239" s="26">
        <v>15733.682084489068</v>
      </c>
      <c r="D1239" s="26">
        <f>C1239/Table1[[#This Row],[Std. Price ($)]]</f>
        <v>2512.825681260239</v>
      </c>
      <c r="E1239" s="22">
        <v>1384</v>
      </c>
      <c r="F1239" s="22">
        <f t="shared" si="127"/>
        <v>1660.8</v>
      </c>
      <c r="G1239" s="22">
        <f t="shared" si="128"/>
        <v>1660.8</v>
      </c>
      <c r="H1239" s="22">
        <f t="shared" si="128"/>
        <v>1660.8</v>
      </c>
      <c r="I1239" s="22">
        <f t="shared" si="128"/>
        <v>1660.8</v>
      </c>
      <c r="J1239" s="22">
        <f t="shared" si="128"/>
        <v>1660.8</v>
      </c>
      <c r="K1239" s="22">
        <f t="shared" si="128"/>
        <v>1660.8</v>
      </c>
      <c r="L1239" s="22">
        <f t="shared" si="128"/>
        <v>1660.8</v>
      </c>
      <c r="M1239" s="22">
        <f t="shared" si="128"/>
        <v>1660.8</v>
      </c>
      <c r="N1239" s="22">
        <f t="shared" si="128"/>
        <v>1660.8</v>
      </c>
      <c r="O1239" s="22">
        <f t="shared" si="128"/>
        <v>1660.8</v>
      </c>
      <c r="P1239" s="22">
        <f t="shared" si="128"/>
        <v>1660.8</v>
      </c>
      <c r="Q1239" s="22">
        <f t="shared" si="128"/>
        <v>1660.8</v>
      </c>
      <c r="R1239" s="42">
        <f>SUM(Table1[[#This Row],[Oct]:[September]])</f>
        <v>19929.599999999995</v>
      </c>
      <c r="S1239" s="38">
        <f t="shared" si="124"/>
        <v>17416.774318739757</v>
      </c>
      <c r="T1239" s="37">
        <f>Table1[[#This Row],[Annual Demand]]/365</f>
        <v>54.601643835616422</v>
      </c>
      <c r="U1239" s="37">
        <f>Table1[[#This Row],[Daily Demand]]*Table1[[#This Row],[Lead Time (days)]]</f>
        <v>3385.3019178082181</v>
      </c>
      <c r="V1239" s="37">
        <f>T1239*AB1239*SQRT(Table1[[#This Row],[Lead Time (days)]])</f>
        <v>236.46357542259773</v>
      </c>
      <c r="W1239" s="37">
        <f t="shared" si="125"/>
        <v>0.8</v>
      </c>
      <c r="X1239" s="37">
        <f>Table1[[#This Row],[Demand during Lead Time]]+NORMSINV(W1239)*V1239</f>
        <v>3584.3146838504467</v>
      </c>
      <c r="Y1239" s="43">
        <f t="shared" si="126"/>
        <v>22442.650179452867</v>
      </c>
      <c r="Z1239" s="27">
        <v>0.2</v>
      </c>
      <c r="AA1239" s="22">
        <v>0.77</v>
      </c>
      <c r="AB1239" s="22">
        <v>0.55000000000000004</v>
      </c>
      <c r="AC1239" s="22">
        <v>62</v>
      </c>
    </row>
    <row r="1240" spans="1:29" x14ac:dyDescent="0.2">
      <c r="A1240" s="25">
        <v>74085.867972318942</v>
      </c>
      <c r="B1240" s="26">
        <v>5.3207305599999994</v>
      </c>
      <c r="C1240" s="26">
        <v>6844.057473460246</v>
      </c>
      <c r="D1240" s="26">
        <f>C1240/Table1[[#This Row],[Std. Price ($)]]</f>
        <v>1286.300329678834</v>
      </c>
      <c r="E1240" s="22">
        <v>768</v>
      </c>
      <c r="F1240" s="22">
        <f t="shared" si="127"/>
        <v>614.4</v>
      </c>
      <c r="G1240" s="22">
        <f t="shared" si="128"/>
        <v>614.4</v>
      </c>
      <c r="H1240" s="22">
        <f t="shared" si="128"/>
        <v>614.4</v>
      </c>
      <c r="I1240" s="22">
        <f t="shared" si="128"/>
        <v>614.4</v>
      </c>
      <c r="J1240" s="22">
        <f t="shared" si="128"/>
        <v>614.4</v>
      </c>
      <c r="K1240" s="22">
        <f t="shared" si="128"/>
        <v>614.4</v>
      </c>
      <c r="L1240" s="22">
        <f t="shared" si="128"/>
        <v>614.4</v>
      </c>
      <c r="M1240" s="22">
        <f t="shared" si="128"/>
        <v>614.4</v>
      </c>
      <c r="N1240" s="22">
        <f t="shared" si="128"/>
        <v>614.4</v>
      </c>
      <c r="O1240" s="22">
        <f t="shared" si="128"/>
        <v>614.4</v>
      </c>
      <c r="P1240" s="22">
        <f t="shared" si="128"/>
        <v>614.4</v>
      </c>
      <c r="Q1240" s="22">
        <f t="shared" si="128"/>
        <v>614.4</v>
      </c>
      <c r="R1240" s="42">
        <f>SUM(Table1[[#This Row],[Oct]:[September]])</f>
        <v>7372.7999999999984</v>
      </c>
      <c r="S1240" s="38">
        <f t="shared" si="124"/>
        <v>6086.4996703211646</v>
      </c>
      <c r="T1240" s="37">
        <f>Table1[[#This Row],[Annual Demand]]/365</f>
        <v>20.199452054794516</v>
      </c>
      <c r="U1240" s="37">
        <f>Table1[[#This Row],[Daily Demand]]*Table1[[#This Row],[Lead Time (days)]]</f>
        <v>727.18027397260255</v>
      </c>
      <c r="V1240" s="37">
        <f>T1240*AB1240*SQRT(Table1[[#This Row],[Lead Time (days)]])</f>
        <v>119.98474520547943</v>
      </c>
      <c r="W1240" s="37">
        <f t="shared" si="125"/>
        <v>0.8</v>
      </c>
      <c r="X1240" s="37">
        <f>Table1[[#This Row],[Demand during Lead Time]]+NORMSINV(W1240)*V1240</f>
        <v>828.16198324237007</v>
      </c>
      <c r="Y1240" s="43">
        <f t="shared" si="126"/>
        <v>4406.426772867886</v>
      </c>
      <c r="Z1240" s="27">
        <v>-0.2</v>
      </c>
      <c r="AA1240" s="22">
        <v>0.77</v>
      </c>
      <c r="AB1240" s="22">
        <v>0.99</v>
      </c>
      <c r="AC1240" s="22">
        <v>36</v>
      </c>
    </row>
    <row r="1241" spans="1:29" x14ac:dyDescent="0.2">
      <c r="A1241" s="25">
        <v>86600.204525942187</v>
      </c>
      <c r="B1241" s="26">
        <v>12.724470559999999</v>
      </c>
      <c r="C1241" s="26">
        <v>17410.163147965635</v>
      </c>
      <c r="D1241" s="26">
        <f>C1241/Table1[[#This Row],[Std. Price ($)]]</f>
        <v>1368.2426365695201</v>
      </c>
      <c r="E1241" s="22">
        <v>2692</v>
      </c>
      <c r="F1241" s="22">
        <f t="shared" si="127"/>
        <v>4038</v>
      </c>
      <c r="G1241" s="22">
        <f t="shared" si="128"/>
        <v>4038</v>
      </c>
      <c r="H1241" s="22">
        <f t="shared" si="128"/>
        <v>4038</v>
      </c>
      <c r="I1241" s="22">
        <f t="shared" si="128"/>
        <v>4038</v>
      </c>
      <c r="J1241" s="22">
        <f t="shared" si="128"/>
        <v>4038</v>
      </c>
      <c r="K1241" s="22">
        <f t="shared" si="128"/>
        <v>4038</v>
      </c>
      <c r="L1241" s="22">
        <f t="shared" si="128"/>
        <v>4038</v>
      </c>
      <c r="M1241" s="22">
        <f t="shared" si="128"/>
        <v>4038</v>
      </c>
      <c r="N1241" s="22">
        <f t="shared" si="128"/>
        <v>4038</v>
      </c>
      <c r="O1241" s="22">
        <f t="shared" si="128"/>
        <v>4038</v>
      </c>
      <c r="P1241" s="22">
        <f t="shared" si="128"/>
        <v>4038</v>
      </c>
      <c r="Q1241" s="22">
        <f t="shared" si="128"/>
        <v>4038</v>
      </c>
      <c r="R1241" s="42">
        <f>SUM(Table1[[#This Row],[Oct]:[September]])</f>
        <v>48456</v>
      </c>
      <c r="S1241" s="38">
        <f t="shared" si="124"/>
        <v>47087.757363430479</v>
      </c>
      <c r="T1241" s="37">
        <f>Table1[[#This Row],[Annual Demand]]/365</f>
        <v>132.75616438356164</v>
      </c>
      <c r="U1241" s="37">
        <f>Table1[[#This Row],[Daily Demand]]*Table1[[#This Row],[Lead Time (days)]]</f>
        <v>2124.0986301369862</v>
      </c>
      <c r="V1241" s="37">
        <f>T1241*AB1241*SQRT(Table1[[#This Row],[Lead Time (days)]])</f>
        <v>377.02750684931505</v>
      </c>
      <c r="W1241" s="37">
        <f t="shared" si="125"/>
        <v>0.8</v>
      </c>
      <c r="X1241" s="37">
        <f>Table1[[#This Row],[Demand during Lead Time]]+NORMSINV(W1241)*V1241</f>
        <v>2441.4129855424271</v>
      </c>
      <c r="Y1241" s="43">
        <f t="shared" si="126"/>
        <v>31065.687659336316</v>
      </c>
      <c r="Z1241" s="27">
        <v>0.5</v>
      </c>
      <c r="AA1241" s="22">
        <v>0.77</v>
      </c>
      <c r="AB1241" s="22">
        <v>0.71</v>
      </c>
      <c r="AC1241" s="22">
        <v>16</v>
      </c>
    </row>
    <row r="1242" spans="1:29" x14ac:dyDescent="0.2">
      <c r="A1242" s="25">
        <v>67332.300675996099</v>
      </c>
      <c r="B1242" s="26">
        <v>90.521524389999996</v>
      </c>
      <c r="C1242" s="26">
        <v>99239.784283176428</v>
      </c>
      <c r="D1242" s="26">
        <f>C1242/Table1[[#This Row],[Std. Price ($)]]</f>
        <v>1096.3114568819562</v>
      </c>
      <c r="E1242" s="22">
        <v>2054</v>
      </c>
      <c r="F1242" s="22">
        <f t="shared" si="127"/>
        <v>2875.6</v>
      </c>
      <c r="G1242" s="22">
        <f t="shared" si="128"/>
        <v>2875.6</v>
      </c>
      <c r="H1242" s="22">
        <f t="shared" si="128"/>
        <v>2875.6</v>
      </c>
      <c r="I1242" s="22">
        <f t="shared" si="128"/>
        <v>2875.6</v>
      </c>
      <c r="J1242" s="22">
        <f t="shared" si="128"/>
        <v>2875.6</v>
      </c>
      <c r="K1242" s="22">
        <f t="shared" si="128"/>
        <v>2875.6</v>
      </c>
      <c r="L1242" s="22">
        <f t="shared" si="128"/>
        <v>2875.6</v>
      </c>
      <c r="M1242" s="22">
        <f t="shared" si="128"/>
        <v>2875.6</v>
      </c>
      <c r="N1242" s="22">
        <f t="shared" si="128"/>
        <v>2875.6</v>
      </c>
      <c r="O1242" s="22">
        <f t="shared" si="128"/>
        <v>2875.6</v>
      </c>
      <c r="P1242" s="22">
        <f t="shared" si="128"/>
        <v>2875.6</v>
      </c>
      <c r="Q1242" s="22">
        <f t="shared" si="128"/>
        <v>2875.6</v>
      </c>
      <c r="R1242" s="42">
        <f>SUM(Table1[[#This Row],[Oct]:[September]])</f>
        <v>34507.19999999999</v>
      </c>
      <c r="S1242" s="38">
        <f t="shared" si="124"/>
        <v>33410.888543118032</v>
      </c>
      <c r="T1242" s="37">
        <f>Table1[[#This Row],[Annual Demand]]/365</f>
        <v>94.540273972602705</v>
      </c>
      <c r="U1242" s="37">
        <f>Table1[[#This Row],[Daily Demand]]*Table1[[#This Row],[Lead Time (days)]]</f>
        <v>3119.8290410958894</v>
      </c>
      <c r="V1242" s="37">
        <f>T1242*AB1242*SQRT(Table1[[#This Row],[Lead Time (days)]])</f>
        <v>184.65145899520491</v>
      </c>
      <c r="W1242" s="37">
        <f t="shared" si="125"/>
        <v>0.8</v>
      </c>
      <c r="X1242" s="37">
        <f>Table1[[#This Row],[Demand during Lead Time]]+NORMSINV(W1242)*V1242</f>
        <v>3275.235629796472</v>
      </c>
      <c r="Y1242" s="43">
        <f t="shared" si="126"/>
        <v>296479.32194561831</v>
      </c>
      <c r="Z1242" s="27">
        <v>0.4</v>
      </c>
      <c r="AA1242" s="22">
        <v>0.77</v>
      </c>
      <c r="AB1242" s="22">
        <v>0.34</v>
      </c>
      <c r="AC1242" s="22">
        <v>33</v>
      </c>
    </row>
    <row r="1243" spans="1:29" x14ac:dyDescent="0.2">
      <c r="A1243" s="25">
        <v>67486.732809641428</v>
      </c>
      <c r="B1243" s="26">
        <v>10.438955629999999</v>
      </c>
      <c r="C1243" s="26">
        <v>29003.969631881082</v>
      </c>
      <c r="D1243" s="26">
        <f>C1243/Table1[[#This Row],[Std. Price ($)]]</f>
        <v>2778.4359527813308</v>
      </c>
      <c r="E1243" s="22">
        <v>1796</v>
      </c>
      <c r="F1243" s="22">
        <f t="shared" si="127"/>
        <v>2514.4</v>
      </c>
      <c r="G1243" s="22">
        <f t="shared" si="128"/>
        <v>2514.4</v>
      </c>
      <c r="H1243" s="22">
        <f t="shared" si="128"/>
        <v>2514.4</v>
      </c>
      <c r="I1243" s="22">
        <f t="shared" si="128"/>
        <v>2514.4</v>
      </c>
      <c r="J1243" s="22">
        <f t="shared" si="128"/>
        <v>2514.4</v>
      </c>
      <c r="K1243" s="22">
        <f t="shared" si="128"/>
        <v>2514.4</v>
      </c>
      <c r="L1243" s="22">
        <f t="shared" si="128"/>
        <v>2514.4</v>
      </c>
      <c r="M1243" s="22">
        <f t="shared" si="128"/>
        <v>2514.4</v>
      </c>
      <c r="N1243" s="22">
        <f t="shared" si="128"/>
        <v>2514.4</v>
      </c>
      <c r="O1243" s="22">
        <f t="shared" si="128"/>
        <v>2514.4</v>
      </c>
      <c r="P1243" s="22">
        <f t="shared" si="128"/>
        <v>2514.4</v>
      </c>
      <c r="Q1243" s="22">
        <f t="shared" si="128"/>
        <v>2514.4</v>
      </c>
      <c r="R1243" s="42">
        <f>SUM(Table1[[#This Row],[Oct]:[September]])</f>
        <v>30172.800000000007</v>
      </c>
      <c r="S1243" s="38">
        <f t="shared" si="124"/>
        <v>27394.364047218674</v>
      </c>
      <c r="T1243" s="37">
        <f>Table1[[#This Row],[Annual Demand]]/365</f>
        <v>82.665205479452069</v>
      </c>
      <c r="U1243" s="37">
        <f>Table1[[#This Row],[Daily Demand]]*Table1[[#This Row],[Lead Time (days)]]</f>
        <v>5125.242739726028</v>
      </c>
      <c r="V1243" s="37">
        <f>T1243*AB1243*SQRT(Table1[[#This Row],[Lead Time (days)]])</f>
        <v>325.45323942600493</v>
      </c>
      <c r="W1243" s="37">
        <f t="shared" si="125"/>
        <v>0.8</v>
      </c>
      <c r="X1243" s="37">
        <f>Table1[[#This Row],[Demand during Lead Time]]+NORMSINV(W1243)*V1243</f>
        <v>5399.1510965620437</v>
      </c>
      <c r="Y1243" s="43">
        <f t="shared" si="126"/>
        <v>56361.498736677015</v>
      </c>
      <c r="Z1243" s="27">
        <v>0.4</v>
      </c>
      <c r="AA1243" s="22">
        <v>0.77</v>
      </c>
      <c r="AB1243" s="22">
        <v>0.5</v>
      </c>
      <c r="AC1243" s="22">
        <v>62</v>
      </c>
    </row>
    <row r="1244" spans="1:29" x14ac:dyDescent="0.2">
      <c r="A1244" s="25">
        <v>49472.716247678472</v>
      </c>
      <c r="B1244" s="26">
        <v>8.3320377599999986</v>
      </c>
      <c r="C1244" s="26">
        <v>8939.9574763247692</v>
      </c>
      <c r="D1244" s="26">
        <f>C1244/Table1[[#This Row],[Std. Price ($)]]</f>
        <v>1072.9617092283522</v>
      </c>
      <c r="E1244" s="22">
        <v>566</v>
      </c>
      <c r="F1244" s="22">
        <f t="shared" si="127"/>
        <v>735.8</v>
      </c>
      <c r="G1244" s="22">
        <f t="shared" si="128"/>
        <v>735.8</v>
      </c>
      <c r="H1244" s="22">
        <f t="shared" si="128"/>
        <v>735.8</v>
      </c>
      <c r="I1244" s="22">
        <f t="shared" si="128"/>
        <v>735.8</v>
      </c>
      <c r="J1244" s="22">
        <f t="shared" si="128"/>
        <v>735.8</v>
      </c>
      <c r="K1244" s="22">
        <f t="shared" si="128"/>
        <v>735.8</v>
      </c>
      <c r="L1244" s="22">
        <f t="shared" si="128"/>
        <v>735.8</v>
      </c>
      <c r="M1244" s="22">
        <f t="shared" si="128"/>
        <v>735.8</v>
      </c>
      <c r="N1244" s="22">
        <f t="shared" si="128"/>
        <v>735.8</v>
      </c>
      <c r="O1244" s="22">
        <f t="shared" si="128"/>
        <v>735.8</v>
      </c>
      <c r="P1244" s="22">
        <f t="shared" si="128"/>
        <v>735.8</v>
      </c>
      <c r="Q1244" s="22">
        <f t="shared" si="128"/>
        <v>735.8</v>
      </c>
      <c r="R1244" s="42">
        <f>SUM(Table1[[#This Row],[Oct]:[September]])</f>
        <v>8829.6</v>
      </c>
      <c r="S1244" s="38">
        <f t="shared" si="124"/>
        <v>7756.6382907716479</v>
      </c>
      <c r="T1244" s="37">
        <f>Table1[[#This Row],[Annual Demand]]/365</f>
        <v>24.190684931506851</v>
      </c>
      <c r="U1244" s="37">
        <f>Table1[[#This Row],[Daily Demand]]*Table1[[#This Row],[Lead Time (days)]]</f>
        <v>532.19506849315076</v>
      </c>
      <c r="V1244" s="37">
        <f>T1244*AB1244*SQRT(Table1[[#This Row],[Lead Time (days)]])</f>
        <v>239.40982037012873</v>
      </c>
      <c r="W1244" s="37">
        <f t="shared" si="125"/>
        <v>0.95</v>
      </c>
      <c r="X1244" s="37">
        <f>Table1[[#This Row],[Demand during Lead Time]]+NORMSINV(W1244)*V1244</f>
        <v>925.98917985675735</v>
      </c>
      <c r="Y1244" s="43">
        <f t="shared" si="126"/>
        <v>7715.3768119179322</v>
      </c>
      <c r="Z1244" s="27">
        <v>0.3</v>
      </c>
      <c r="AA1244" s="22">
        <v>0.77</v>
      </c>
      <c r="AB1244" s="22">
        <v>2.11</v>
      </c>
      <c r="AC1244" s="22">
        <v>22</v>
      </c>
    </row>
    <row r="1245" spans="1:29" x14ac:dyDescent="0.2">
      <c r="A1245" s="25">
        <v>38742.027714567215</v>
      </c>
      <c r="B1245" s="26">
        <v>8.3122263699999994</v>
      </c>
      <c r="C1245" s="26">
        <v>5510.7554835990541</v>
      </c>
      <c r="D1245" s="26">
        <f>C1245/Table1[[#This Row],[Std. Price ($)]]</f>
        <v>662.96985167393302</v>
      </c>
      <c r="E1245" s="22">
        <v>1400</v>
      </c>
      <c r="F1245" s="22">
        <f t="shared" si="127"/>
        <v>560</v>
      </c>
      <c r="G1245" s="22">
        <f t="shared" si="128"/>
        <v>560</v>
      </c>
      <c r="H1245" s="22">
        <f t="shared" si="128"/>
        <v>560</v>
      </c>
      <c r="I1245" s="22">
        <f t="shared" si="128"/>
        <v>560</v>
      </c>
      <c r="J1245" s="22">
        <f t="shared" si="128"/>
        <v>560</v>
      </c>
      <c r="K1245" s="22">
        <f t="shared" si="128"/>
        <v>560</v>
      </c>
      <c r="L1245" s="22">
        <f t="shared" si="128"/>
        <v>560</v>
      </c>
      <c r="M1245" s="22">
        <f t="shared" si="128"/>
        <v>560</v>
      </c>
      <c r="N1245" s="22">
        <f t="shared" si="128"/>
        <v>560</v>
      </c>
      <c r="O1245" s="22">
        <f t="shared" si="128"/>
        <v>560</v>
      </c>
      <c r="P1245" s="22">
        <f t="shared" si="128"/>
        <v>560</v>
      </c>
      <c r="Q1245" s="22">
        <f t="shared" si="128"/>
        <v>560</v>
      </c>
      <c r="R1245" s="42">
        <f>SUM(Table1[[#This Row],[Oct]:[September]])</f>
        <v>6720</v>
      </c>
      <c r="S1245" s="38">
        <f t="shared" si="124"/>
        <v>6057.0301483260673</v>
      </c>
      <c r="T1245" s="37">
        <f>Table1[[#This Row],[Annual Demand]]/365</f>
        <v>18.410958904109588</v>
      </c>
      <c r="U1245" s="37">
        <f>Table1[[#This Row],[Daily Demand]]*Table1[[#This Row],[Lead Time (days)]]</f>
        <v>202.52054794520546</v>
      </c>
      <c r="V1245" s="37">
        <f>T1245*AB1245*SQRT(Table1[[#This Row],[Lead Time (days)]])</f>
        <v>59.230375434116809</v>
      </c>
      <c r="W1245" s="37">
        <f t="shared" si="125"/>
        <v>0.8</v>
      </c>
      <c r="X1245" s="37">
        <f>Table1[[#This Row],[Demand during Lead Time]]+NORMSINV(W1245)*V1245</f>
        <v>252.37008958305373</v>
      </c>
      <c r="Y1245" s="43">
        <f t="shared" si="126"/>
        <v>2097.7573136315214</v>
      </c>
      <c r="Z1245" s="27">
        <v>-0.6</v>
      </c>
      <c r="AA1245" s="22">
        <v>0.77</v>
      </c>
      <c r="AB1245" s="22">
        <v>0.97</v>
      </c>
      <c r="AC1245" s="22">
        <v>11</v>
      </c>
    </row>
    <row r="1246" spans="1:29" x14ac:dyDescent="0.2">
      <c r="A1246" s="25">
        <v>71185.227017991303</v>
      </c>
      <c r="B1246" s="26">
        <v>21.03975552</v>
      </c>
      <c r="C1246" s="26">
        <v>46570.632355606082</v>
      </c>
      <c r="D1246" s="26">
        <f>C1246/Table1[[#This Row],[Std. Price ($)]]</f>
        <v>2213.4588166358162</v>
      </c>
      <c r="E1246" s="22">
        <v>2532</v>
      </c>
      <c r="F1246" s="22">
        <f t="shared" si="127"/>
        <v>5570.4</v>
      </c>
      <c r="G1246" s="22">
        <f t="shared" si="128"/>
        <v>5570.4</v>
      </c>
      <c r="H1246" s="22">
        <f t="shared" si="128"/>
        <v>5570.4</v>
      </c>
      <c r="I1246" s="22">
        <f t="shared" si="128"/>
        <v>5570.4</v>
      </c>
      <c r="J1246" s="22">
        <f t="shared" si="128"/>
        <v>5570.4</v>
      </c>
      <c r="K1246" s="22">
        <f t="shared" si="128"/>
        <v>5570.4</v>
      </c>
      <c r="L1246" s="22">
        <f t="shared" si="128"/>
        <v>5570.4</v>
      </c>
      <c r="M1246" s="22">
        <f t="shared" si="128"/>
        <v>5570.4</v>
      </c>
      <c r="N1246" s="22">
        <f t="shared" si="128"/>
        <v>5570.4</v>
      </c>
      <c r="O1246" s="22">
        <f t="shared" si="128"/>
        <v>5570.4</v>
      </c>
      <c r="P1246" s="22">
        <f t="shared" si="128"/>
        <v>5570.4</v>
      </c>
      <c r="Q1246" s="22">
        <f t="shared" si="128"/>
        <v>5570.4</v>
      </c>
      <c r="R1246" s="42">
        <f>SUM(Table1[[#This Row],[Oct]:[September]])</f>
        <v>66844.800000000003</v>
      </c>
      <c r="S1246" s="38">
        <f t="shared" si="124"/>
        <v>64631.341183364188</v>
      </c>
      <c r="T1246" s="37">
        <f>Table1[[#This Row],[Annual Demand]]/365</f>
        <v>183.1364383561644</v>
      </c>
      <c r="U1246" s="37">
        <f>Table1[[#This Row],[Daily Demand]]*Table1[[#This Row],[Lead Time (days)]]</f>
        <v>6959.184657534247</v>
      </c>
      <c r="V1246" s="37">
        <f>T1246*AB1246*SQRT(Table1[[#This Row],[Lead Time (days)]])</f>
        <v>564.46441252830232</v>
      </c>
      <c r="W1246" s="37">
        <f t="shared" si="125"/>
        <v>0.8</v>
      </c>
      <c r="X1246" s="37">
        <f>Table1[[#This Row],[Demand during Lead Time]]+NORMSINV(W1246)*V1246</f>
        <v>7434.2498927143279</v>
      </c>
      <c r="Y1246" s="43">
        <f t="shared" si="126"/>
        <v>156414.80021729568</v>
      </c>
      <c r="Z1246" s="27">
        <v>1.2</v>
      </c>
      <c r="AA1246" s="22">
        <v>0.77</v>
      </c>
      <c r="AB1246" s="22">
        <v>0.5</v>
      </c>
      <c r="AC1246" s="22">
        <v>38</v>
      </c>
    </row>
    <row r="1247" spans="1:29" x14ac:dyDescent="0.2">
      <c r="A1247" s="25">
        <v>83637.231887497896</v>
      </c>
      <c r="B1247" s="26">
        <v>6.0286993300000002</v>
      </c>
      <c r="C1247" s="26">
        <v>17809.123401208075</v>
      </c>
      <c r="D1247" s="26">
        <f>C1247/Table1[[#This Row],[Std. Price ($)]]</f>
        <v>2954.057322544907</v>
      </c>
      <c r="E1247" s="22">
        <v>2532</v>
      </c>
      <c r="F1247" s="22">
        <f t="shared" si="127"/>
        <v>4051.2</v>
      </c>
      <c r="G1247" s="22">
        <f t="shared" si="128"/>
        <v>4051.2</v>
      </c>
      <c r="H1247" s="22">
        <f t="shared" si="128"/>
        <v>4051.2</v>
      </c>
      <c r="I1247" s="22">
        <f t="shared" si="128"/>
        <v>4051.2</v>
      </c>
      <c r="J1247" s="22">
        <f t="shared" si="128"/>
        <v>4051.2</v>
      </c>
      <c r="K1247" s="22">
        <f t="shared" si="128"/>
        <v>4051.2</v>
      </c>
      <c r="L1247" s="22">
        <f t="shared" si="128"/>
        <v>4051.2</v>
      </c>
      <c r="M1247" s="22">
        <f t="shared" si="128"/>
        <v>4051.2</v>
      </c>
      <c r="N1247" s="22">
        <f t="shared" si="128"/>
        <v>4051.2</v>
      </c>
      <c r="O1247" s="22">
        <f t="shared" si="128"/>
        <v>4051.2</v>
      </c>
      <c r="P1247" s="22">
        <f t="shared" si="128"/>
        <v>4051.2</v>
      </c>
      <c r="Q1247" s="22">
        <f t="shared" si="128"/>
        <v>4051.2</v>
      </c>
      <c r="R1247" s="42">
        <f>SUM(Table1[[#This Row],[Oct]:[September]])</f>
        <v>48614.399999999994</v>
      </c>
      <c r="S1247" s="38">
        <f t="shared" si="124"/>
        <v>45660.34267745509</v>
      </c>
      <c r="T1247" s="37">
        <f>Table1[[#This Row],[Annual Demand]]/365</f>
        <v>133.19013698630135</v>
      </c>
      <c r="U1247" s="37">
        <f>Table1[[#This Row],[Daily Demand]]*Table1[[#This Row],[Lead Time (days)]]</f>
        <v>5593.9857534246567</v>
      </c>
      <c r="V1247" s="37">
        <f>T1247*AB1247*SQRT(Table1[[#This Row],[Lead Time (days)]])</f>
        <v>431.58537069682063</v>
      </c>
      <c r="W1247" s="37">
        <f t="shared" si="125"/>
        <v>0.8</v>
      </c>
      <c r="X1247" s="37">
        <f>Table1[[#This Row],[Demand during Lead Time]]+NORMSINV(W1247)*V1247</f>
        <v>5957.2171655025386</v>
      </c>
      <c r="Y1247" s="43">
        <f t="shared" si="126"/>
        <v>35914.271134329654</v>
      </c>
      <c r="Z1247" s="27">
        <v>0.6</v>
      </c>
      <c r="AA1247" s="22">
        <v>0.77</v>
      </c>
      <c r="AB1247" s="22">
        <v>0.5</v>
      </c>
      <c r="AC1247" s="22">
        <v>42</v>
      </c>
    </row>
    <row r="1248" spans="1:29" x14ac:dyDescent="0.2">
      <c r="A1248" s="25">
        <v>8198.3750672642964</v>
      </c>
      <c r="B1248" s="26">
        <v>5.3610916499999997</v>
      </c>
      <c r="C1248" s="26">
        <v>14758.432291951605</v>
      </c>
      <c r="D1248" s="26">
        <f>C1248/Table1[[#This Row],[Std. Price ($)]]</f>
        <v>2752.8781926254901</v>
      </c>
      <c r="E1248" s="22">
        <v>2532</v>
      </c>
      <c r="F1248" s="22">
        <f t="shared" si="127"/>
        <v>2278.8000000000002</v>
      </c>
      <c r="G1248" s="22">
        <f t="shared" si="128"/>
        <v>2278.8000000000002</v>
      </c>
      <c r="H1248" s="22">
        <f t="shared" si="128"/>
        <v>2278.8000000000002</v>
      </c>
      <c r="I1248" s="22">
        <f t="shared" si="128"/>
        <v>2278.8000000000002</v>
      </c>
      <c r="J1248" s="22">
        <f t="shared" si="128"/>
        <v>2278.8000000000002</v>
      </c>
      <c r="K1248" s="22">
        <f t="shared" si="128"/>
        <v>2278.8000000000002</v>
      </c>
      <c r="L1248" s="22">
        <f t="shared" si="128"/>
        <v>2278.8000000000002</v>
      </c>
      <c r="M1248" s="22">
        <f t="shared" si="128"/>
        <v>2278.8000000000002</v>
      </c>
      <c r="N1248" s="22">
        <f t="shared" si="128"/>
        <v>2278.8000000000002</v>
      </c>
      <c r="O1248" s="22">
        <f t="shared" si="128"/>
        <v>2278.8000000000002</v>
      </c>
      <c r="P1248" s="22">
        <f t="shared" si="128"/>
        <v>2278.8000000000002</v>
      </c>
      <c r="Q1248" s="22">
        <f t="shared" si="128"/>
        <v>2278.8000000000002</v>
      </c>
      <c r="R1248" s="42">
        <f>SUM(Table1[[#This Row],[Oct]:[September]])</f>
        <v>27345.599999999995</v>
      </c>
      <c r="S1248" s="38">
        <f t="shared" si="124"/>
        <v>24592.721807374506</v>
      </c>
      <c r="T1248" s="37">
        <f>Table1[[#This Row],[Annual Demand]]/365</f>
        <v>74.919452054794505</v>
      </c>
      <c r="U1248" s="37">
        <f>Table1[[#This Row],[Daily Demand]]*Table1[[#This Row],[Lead Time (days)]]</f>
        <v>2846.9391780821911</v>
      </c>
      <c r="V1248" s="37">
        <f>T1248*AB1248*SQRT(Table1[[#This Row],[Lead Time (days)]])</f>
        <v>230.91725967066904</v>
      </c>
      <c r="W1248" s="37">
        <f t="shared" si="125"/>
        <v>0.8</v>
      </c>
      <c r="X1248" s="37">
        <f>Table1[[#This Row],[Demand during Lead Time]]+NORMSINV(W1248)*V1248</f>
        <v>3041.2840470194965</v>
      </c>
      <c r="Y1248" s="43">
        <f t="shared" si="126"/>
        <v>16304.60250975443</v>
      </c>
      <c r="Z1248" s="27">
        <v>-0.1</v>
      </c>
      <c r="AA1248" s="22">
        <v>0.77</v>
      </c>
      <c r="AB1248" s="22">
        <v>0.5</v>
      </c>
      <c r="AC1248" s="22">
        <v>38</v>
      </c>
    </row>
    <row r="1249" spans="1:29" x14ac:dyDescent="0.2">
      <c r="A1249" s="25">
        <v>72167.892408017404</v>
      </c>
      <c r="B1249" s="26">
        <v>20.037644819999997</v>
      </c>
      <c r="C1249" s="26">
        <v>19655.699643757012</v>
      </c>
      <c r="D1249" s="26">
        <f>C1249/Table1[[#This Row],[Std. Price ($)]]</f>
        <v>980.93861930012065</v>
      </c>
      <c r="E1249" s="22">
        <v>2418</v>
      </c>
      <c r="F1249" s="22">
        <f t="shared" si="127"/>
        <v>3385.2</v>
      </c>
      <c r="G1249" s="22">
        <f t="shared" si="128"/>
        <v>3385.2</v>
      </c>
      <c r="H1249" s="22">
        <f t="shared" si="128"/>
        <v>3385.2</v>
      </c>
      <c r="I1249" s="22">
        <f t="shared" si="128"/>
        <v>3385.2</v>
      </c>
      <c r="J1249" s="22">
        <f t="shared" si="128"/>
        <v>3385.2</v>
      </c>
      <c r="K1249" s="22">
        <f t="shared" si="128"/>
        <v>3385.2</v>
      </c>
      <c r="L1249" s="22">
        <f t="shared" si="128"/>
        <v>3385.2</v>
      </c>
      <c r="M1249" s="22">
        <f t="shared" si="128"/>
        <v>3385.2</v>
      </c>
      <c r="N1249" s="22">
        <f t="shared" si="128"/>
        <v>3385.2</v>
      </c>
      <c r="O1249" s="22">
        <f t="shared" si="128"/>
        <v>3385.2</v>
      </c>
      <c r="P1249" s="22">
        <f t="shared" si="128"/>
        <v>3385.2</v>
      </c>
      <c r="Q1249" s="22">
        <f t="shared" si="128"/>
        <v>3385.2</v>
      </c>
      <c r="R1249" s="42">
        <f>SUM(Table1[[#This Row],[Oct]:[September]])</f>
        <v>40622.399999999994</v>
      </c>
      <c r="S1249" s="38">
        <f t="shared" si="124"/>
        <v>39641.461380699875</v>
      </c>
      <c r="T1249" s="37">
        <f>Table1[[#This Row],[Annual Demand]]/365</f>
        <v>111.29424657534246</v>
      </c>
      <c r="U1249" s="37">
        <f>Table1[[#This Row],[Daily Demand]]*Table1[[#This Row],[Lead Time (days)]]</f>
        <v>2893.6504109589036</v>
      </c>
      <c r="V1249" s="37">
        <f>T1249*AB1249*SQRT(Table1[[#This Row],[Lead Time (days)]])</f>
        <v>153.22271446033511</v>
      </c>
      <c r="W1249" s="37">
        <f t="shared" si="125"/>
        <v>0.8</v>
      </c>
      <c r="X1249" s="37">
        <f>Table1[[#This Row],[Demand during Lead Time]]+NORMSINV(W1249)*V1249</f>
        <v>3022.6059009144014</v>
      </c>
      <c r="Y1249" s="43">
        <f t="shared" si="126"/>
        <v>60565.903473358878</v>
      </c>
      <c r="Z1249" s="27">
        <v>0.4</v>
      </c>
      <c r="AA1249" s="22">
        <v>0.77</v>
      </c>
      <c r="AB1249" s="22">
        <v>0.27</v>
      </c>
      <c r="AC1249" s="22">
        <v>26</v>
      </c>
    </row>
    <row r="1250" spans="1:29" x14ac:dyDescent="0.2">
      <c r="A1250" s="25">
        <v>85993.003303524398</v>
      </c>
      <c r="B1250" s="26">
        <v>13.54434253</v>
      </c>
      <c r="C1250" s="26">
        <v>65624.831730634891</v>
      </c>
      <c r="D1250" s="26">
        <f>C1250/Table1[[#This Row],[Std. Price ($)]]</f>
        <v>4845.1840010158758</v>
      </c>
      <c r="E1250" s="22">
        <v>2894</v>
      </c>
      <c r="F1250" s="22">
        <f t="shared" si="127"/>
        <v>3472.8</v>
      </c>
      <c r="G1250" s="22">
        <f t="shared" si="128"/>
        <v>3472.8</v>
      </c>
      <c r="H1250" s="22">
        <f t="shared" si="128"/>
        <v>3472.8</v>
      </c>
      <c r="I1250" s="22">
        <f t="shared" si="128"/>
        <v>3472.8</v>
      </c>
      <c r="J1250" s="22">
        <f t="shared" si="128"/>
        <v>3472.8</v>
      </c>
      <c r="K1250" s="22">
        <f t="shared" si="128"/>
        <v>3472.8</v>
      </c>
      <c r="L1250" s="22">
        <f t="shared" si="128"/>
        <v>3472.8</v>
      </c>
      <c r="M1250" s="22">
        <f t="shared" si="128"/>
        <v>3472.8</v>
      </c>
      <c r="N1250" s="22">
        <f t="shared" si="128"/>
        <v>3472.8</v>
      </c>
      <c r="O1250" s="22">
        <f t="shared" si="128"/>
        <v>3472.8</v>
      </c>
      <c r="P1250" s="22">
        <f t="shared" si="128"/>
        <v>3472.8</v>
      </c>
      <c r="Q1250" s="22">
        <f t="shared" ref="G1250:Q1274" si="129">$E1250+$Z1250*$E1250</f>
        <v>3472.8</v>
      </c>
      <c r="R1250" s="42">
        <f>SUM(Table1[[#This Row],[Oct]:[September]])</f>
        <v>41673.600000000006</v>
      </c>
      <c r="S1250" s="38">
        <f t="shared" si="124"/>
        <v>36828.415998984128</v>
      </c>
      <c r="T1250" s="37">
        <f>Table1[[#This Row],[Annual Demand]]/365</f>
        <v>114.17424657534248</v>
      </c>
      <c r="U1250" s="37">
        <f>Table1[[#This Row],[Daily Demand]]*Table1[[#This Row],[Lead Time (days)]]</f>
        <v>10047.333698630138</v>
      </c>
      <c r="V1250" s="37">
        <f>T1250*AB1250*SQRT(Table1[[#This Row],[Lead Time (days)]])</f>
        <v>374.86727985206682</v>
      </c>
      <c r="W1250" s="37">
        <f t="shared" si="125"/>
        <v>0.8</v>
      </c>
      <c r="X1250" s="37">
        <f>Table1[[#This Row],[Demand during Lead Time]]+NORMSINV(W1250)*V1250</f>
        <v>10362.829961125357</v>
      </c>
      <c r="Y1250" s="43">
        <f t="shared" si="126"/>
        <v>140357.71857362843</v>
      </c>
      <c r="Z1250" s="27">
        <v>0.2</v>
      </c>
      <c r="AA1250" s="22">
        <v>0.77</v>
      </c>
      <c r="AB1250" s="22">
        <v>0.35</v>
      </c>
      <c r="AC1250" s="22">
        <v>88</v>
      </c>
    </row>
    <row r="1251" spans="1:29" x14ac:dyDescent="0.2">
      <c r="A1251" s="25">
        <v>18728.792692028917</v>
      </c>
      <c r="B1251" s="26">
        <v>13.335788659999999</v>
      </c>
      <c r="C1251" s="26">
        <v>29845.880374320084</v>
      </c>
      <c r="D1251" s="26">
        <f>C1251/Table1[[#This Row],[Std. Price ($)]]</f>
        <v>2238.0288961717911</v>
      </c>
      <c r="E1251" s="22">
        <v>1690</v>
      </c>
      <c r="F1251" s="22">
        <f t="shared" si="127"/>
        <v>3718</v>
      </c>
      <c r="G1251" s="22">
        <f t="shared" si="129"/>
        <v>3718</v>
      </c>
      <c r="H1251" s="22">
        <f t="shared" si="129"/>
        <v>3718</v>
      </c>
      <c r="I1251" s="22">
        <f t="shared" si="129"/>
        <v>3718</v>
      </c>
      <c r="J1251" s="22">
        <f t="shared" si="129"/>
        <v>3718</v>
      </c>
      <c r="K1251" s="22">
        <f t="shared" si="129"/>
        <v>3718</v>
      </c>
      <c r="L1251" s="22">
        <f t="shared" si="129"/>
        <v>3718</v>
      </c>
      <c r="M1251" s="22">
        <f t="shared" si="129"/>
        <v>3718</v>
      </c>
      <c r="N1251" s="22">
        <f t="shared" si="129"/>
        <v>3718</v>
      </c>
      <c r="O1251" s="22">
        <f t="shared" si="129"/>
        <v>3718</v>
      </c>
      <c r="P1251" s="22">
        <f t="shared" si="129"/>
        <v>3718</v>
      </c>
      <c r="Q1251" s="22">
        <f t="shared" si="129"/>
        <v>3718</v>
      </c>
      <c r="R1251" s="42">
        <f>SUM(Table1[[#This Row],[Oct]:[September]])</f>
        <v>44616</v>
      </c>
      <c r="S1251" s="38">
        <f t="shared" si="124"/>
        <v>42377.971103828211</v>
      </c>
      <c r="T1251" s="37">
        <f>Table1[[#This Row],[Annual Demand]]/365</f>
        <v>122.23561643835616</v>
      </c>
      <c r="U1251" s="37">
        <f>Table1[[#This Row],[Daily Demand]]*Table1[[#This Row],[Lead Time (days)]]</f>
        <v>7456.3726027397261</v>
      </c>
      <c r="V1251" s="37">
        <f>T1251*AB1251*SQRT(Table1[[#This Row],[Lead Time (days)]])</f>
        <v>410.51699397892617</v>
      </c>
      <c r="W1251" s="37">
        <f t="shared" si="125"/>
        <v>0.8</v>
      </c>
      <c r="X1251" s="37">
        <f>Table1[[#This Row],[Demand during Lead Time]]+NORMSINV(W1251)*V1251</f>
        <v>7801.8724216149149</v>
      </c>
      <c r="Y1251" s="43">
        <f t="shared" si="126"/>
        <v>104044.12176693892</v>
      </c>
      <c r="Z1251" s="27">
        <v>1.2</v>
      </c>
      <c r="AA1251" s="22">
        <v>0.77</v>
      </c>
      <c r="AB1251" s="22">
        <v>0.43</v>
      </c>
      <c r="AC1251" s="22">
        <v>61</v>
      </c>
    </row>
    <row r="1252" spans="1:29" x14ac:dyDescent="0.2">
      <c r="A1252" s="25">
        <v>82525.339705620121</v>
      </c>
      <c r="B1252" s="26">
        <v>7.9220473799999986</v>
      </c>
      <c r="C1252" s="26">
        <v>2539.6001543574084</v>
      </c>
      <c r="D1252" s="26">
        <f>C1252/Table1[[#This Row],[Std. Price ($)]]</f>
        <v>320.57371441237314</v>
      </c>
      <c r="E1252" s="22">
        <v>2482</v>
      </c>
      <c r="F1252" s="22">
        <f t="shared" si="127"/>
        <v>4467.6000000000004</v>
      </c>
      <c r="G1252" s="22">
        <f t="shared" si="129"/>
        <v>4467.6000000000004</v>
      </c>
      <c r="H1252" s="22">
        <f t="shared" si="129"/>
        <v>4467.6000000000004</v>
      </c>
      <c r="I1252" s="22">
        <f t="shared" si="129"/>
        <v>4467.6000000000004</v>
      </c>
      <c r="J1252" s="22">
        <f t="shared" si="129"/>
        <v>4467.6000000000004</v>
      </c>
      <c r="K1252" s="22">
        <f t="shared" si="129"/>
        <v>4467.6000000000004</v>
      </c>
      <c r="L1252" s="22">
        <f t="shared" si="129"/>
        <v>4467.6000000000004</v>
      </c>
      <c r="M1252" s="22">
        <f t="shared" si="129"/>
        <v>4467.6000000000004</v>
      </c>
      <c r="N1252" s="22">
        <f t="shared" si="129"/>
        <v>4467.6000000000004</v>
      </c>
      <c r="O1252" s="22">
        <f t="shared" si="129"/>
        <v>4467.6000000000004</v>
      </c>
      <c r="P1252" s="22">
        <f t="shared" si="129"/>
        <v>4467.6000000000004</v>
      </c>
      <c r="Q1252" s="22">
        <f t="shared" si="129"/>
        <v>4467.6000000000004</v>
      </c>
      <c r="R1252" s="42">
        <f>SUM(Table1[[#This Row],[Oct]:[September]])</f>
        <v>53611.19999999999</v>
      </c>
      <c r="S1252" s="38">
        <f t="shared" si="124"/>
        <v>53290.626285587619</v>
      </c>
      <c r="T1252" s="37">
        <f>Table1[[#This Row],[Annual Demand]]/365</f>
        <v>146.87999999999997</v>
      </c>
      <c r="U1252" s="37">
        <f>Table1[[#This Row],[Daily Demand]]*Table1[[#This Row],[Lead Time (days)]]</f>
        <v>734.39999999999986</v>
      </c>
      <c r="V1252" s="37">
        <f>T1252*AB1252*SQRT(Table1[[#This Row],[Lead Time (days)]])</f>
        <v>160.93249562223284</v>
      </c>
      <c r="W1252" s="37">
        <f t="shared" si="125"/>
        <v>0.8</v>
      </c>
      <c r="X1252" s="37">
        <f>Table1[[#This Row],[Demand during Lead Time]]+NORMSINV(W1252)*V1252</f>
        <v>869.84420548755111</v>
      </c>
      <c r="Y1252" s="43">
        <f t="shared" si="126"/>
        <v>6890.9470090908344</v>
      </c>
      <c r="Z1252" s="27">
        <v>0.8</v>
      </c>
      <c r="AA1252" s="22">
        <v>0.77</v>
      </c>
      <c r="AB1252" s="22">
        <v>0.49</v>
      </c>
      <c r="AC1252" s="22">
        <v>5</v>
      </c>
    </row>
    <row r="1253" spans="1:29" x14ac:dyDescent="0.2">
      <c r="A1253" s="25">
        <v>61623.30085896243</v>
      </c>
      <c r="B1253" s="26">
        <v>13.777295889999998</v>
      </c>
      <c r="C1253" s="26">
        <v>19871.119247090195</v>
      </c>
      <c r="D1253" s="26">
        <f>C1253/Table1[[#This Row],[Std. Price ($)]]</f>
        <v>1442.3091008383792</v>
      </c>
      <c r="E1253" s="22">
        <v>3064</v>
      </c>
      <c r="F1253" s="22">
        <f t="shared" si="127"/>
        <v>1838.3999999999999</v>
      </c>
      <c r="G1253" s="22">
        <f t="shared" si="129"/>
        <v>1838.3999999999999</v>
      </c>
      <c r="H1253" s="22">
        <f t="shared" si="129"/>
        <v>1838.3999999999999</v>
      </c>
      <c r="I1253" s="22">
        <f t="shared" si="129"/>
        <v>1838.3999999999999</v>
      </c>
      <c r="J1253" s="22">
        <f t="shared" si="129"/>
        <v>1838.3999999999999</v>
      </c>
      <c r="K1253" s="22">
        <f t="shared" si="129"/>
        <v>1838.3999999999999</v>
      </c>
      <c r="L1253" s="22">
        <f t="shared" si="129"/>
        <v>1838.3999999999999</v>
      </c>
      <c r="M1253" s="22">
        <f t="shared" si="129"/>
        <v>1838.3999999999999</v>
      </c>
      <c r="N1253" s="22">
        <f t="shared" si="129"/>
        <v>1838.3999999999999</v>
      </c>
      <c r="O1253" s="22">
        <f t="shared" si="129"/>
        <v>1838.3999999999999</v>
      </c>
      <c r="P1253" s="22">
        <f t="shared" si="129"/>
        <v>1838.3999999999999</v>
      </c>
      <c r="Q1253" s="22">
        <f t="shared" si="129"/>
        <v>1838.3999999999999</v>
      </c>
      <c r="R1253" s="42">
        <f>SUM(Table1[[#This Row],[Oct]:[September]])</f>
        <v>22060.800000000003</v>
      </c>
      <c r="S1253" s="38">
        <f t="shared" si="124"/>
        <v>20618.490899161625</v>
      </c>
      <c r="T1253" s="37">
        <f>Table1[[#This Row],[Annual Demand]]/365</f>
        <v>60.440547945205488</v>
      </c>
      <c r="U1253" s="37">
        <f>Table1[[#This Row],[Daily Demand]]*Table1[[#This Row],[Lead Time (days)]]</f>
        <v>1692.3353424657537</v>
      </c>
      <c r="V1253" s="37">
        <f>T1253*AB1253*SQRT(Table1[[#This Row],[Lead Time (days)]])</f>
        <v>89.549969021794226</v>
      </c>
      <c r="W1253" s="37">
        <f t="shared" si="125"/>
        <v>0.8</v>
      </c>
      <c r="X1253" s="37">
        <f>Table1[[#This Row],[Demand during Lead Time]]+NORMSINV(W1253)*V1253</f>
        <v>1767.7024978602924</v>
      </c>
      <c r="Y1253" s="43">
        <f t="shared" si="126"/>
        <v>24354.160358513338</v>
      </c>
      <c r="Z1253" s="27">
        <v>-0.4</v>
      </c>
      <c r="AA1253" s="22">
        <v>0.77</v>
      </c>
      <c r="AB1253" s="22">
        <v>0.28000000000000003</v>
      </c>
      <c r="AC1253" s="22">
        <v>28</v>
      </c>
    </row>
    <row r="1254" spans="1:29" x14ac:dyDescent="0.2">
      <c r="A1254" s="25">
        <v>68005.847060789529</v>
      </c>
      <c r="B1254" s="26">
        <v>6.622611459999999</v>
      </c>
      <c r="C1254" s="26">
        <v>4771.8880790523353</v>
      </c>
      <c r="D1254" s="26">
        <f>C1254/Table1[[#This Row],[Std. Price ($)]]</f>
        <v>720.5447741988379</v>
      </c>
      <c r="E1254" s="22">
        <v>2264</v>
      </c>
      <c r="F1254" s="22">
        <f t="shared" si="127"/>
        <v>4075.2</v>
      </c>
      <c r="G1254" s="22">
        <f t="shared" si="129"/>
        <v>4075.2</v>
      </c>
      <c r="H1254" s="22">
        <f t="shared" si="129"/>
        <v>4075.2</v>
      </c>
      <c r="I1254" s="22">
        <f t="shared" si="129"/>
        <v>4075.2</v>
      </c>
      <c r="J1254" s="22">
        <f t="shared" si="129"/>
        <v>4075.2</v>
      </c>
      <c r="K1254" s="22">
        <f t="shared" si="129"/>
        <v>4075.2</v>
      </c>
      <c r="L1254" s="22">
        <f t="shared" si="129"/>
        <v>4075.2</v>
      </c>
      <c r="M1254" s="22">
        <f t="shared" si="129"/>
        <v>4075.2</v>
      </c>
      <c r="N1254" s="22">
        <f t="shared" si="129"/>
        <v>4075.2</v>
      </c>
      <c r="O1254" s="22">
        <f t="shared" si="129"/>
        <v>4075.2</v>
      </c>
      <c r="P1254" s="22">
        <f t="shared" si="129"/>
        <v>4075.2</v>
      </c>
      <c r="Q1254" s="22">
        <f t="shared" si="129"/>
        <v>4075.2</v>
      </c>
      <c r="R1254" s="42">
        <f>SUM(Table1[[#This Row],[Oct]:[September]])</f>
        <v>48902.399999999994</v>
      </c>
      <c r="S1254" s="38">
        <f t="shared" si="124"/>
        <v>48181.855225801155</v>
      </c>
      <c r="T1254" s="37">
        <f>Table1[[#This Row],[Annual Demand]]/365</f>
        <v>133.97917808219177</v>
      </c>
      <c r="U1254" s="37">
        <f>Table1[[#This Row],[Daily Demand]]*Table1[[#This Row],[Lead Time (days)]]</f>
        <v>1473.7709589041094</v>
      </c>
      <c r="V1254" s="37">
        <f>T1254*AB1254*SQRT(Table1[[#This Row],[Lead Time (days)]])</f>
        <v>244.39726488036092</v>
      </c>
      <c r="W1254" s="37">
        <f t="shared" si="125"/>
        <v>0.8</v>
      </c>
      <c r="X1254" s="37">
        <f>Table1[[#This Row],[Demand during Lead Time]]+NORMSINV(W1254)*V1254</f>
        <v>1679.4608864545653</v>
      </c>
      <c r="Y1254" s="43">
        <f t="shared" si="126"/>
        <v>11122.416913255762</v>
      </c>
      <c r="Z1254" s="27">
        <v>0.8</v>
      </c>
      <c r="AA1254" s="22">
        <v>0.77</v>
      </c>
      <c r="AB1254" s="22">
        <v>0.55000000000000004</v>
      </c>
      <c r="AC1254" s="22">
        <v>11</v>
      </c>
    </row>
    <row r="1255" spans="1:29" x14ac:dyDescent="0.2">
      <c r="A1255" s="25">
        <v>55870.752611407872</v>
      </c>
      <c r="B1255" s="26">
        <v>9.4188253499999988</v>
      </c>
      <c r="C1255" s="26">
        <v>61222.898100326871</v>
      </c>
      <c r="D1255" s="26">
        <f>C1255/Table1[[#This Row],[Std. Price ($)]]</f>
        <v>6500.0566233375248</v>
      </c>
      <c r="E1255" s="22">
        <v>1820</v>
      </c>
      <c r="F1255" s="22">
        <f t="shared" si="127"/>
        <v>2184</v>
      </c>
      <c r="G1255" s="22">
        <f t="shared" si="129"/>
        <v>2184</v>
      </c>
      <c r="H1255" s="22">
        <f t="shared" si="129"/>
        <v>2184</v>
      </c>
      <c r="I1255" s="22">
        <f t="shared" si="129"/>
        <v>2184</v>
      </c>
      <c r="J1255" s="22">
        <f t="shared" si="129"/>
        <v>2184</v>
      </c>
      <c r="K1255" s="22">
        <f t="shared" si="129"/>
        <v>2184</v>
      </c>
      <c r="L1255" s="22">
        <f t="shared" si="129"/>
        <v>2184</v>
      </c>
      <c r="M1255" s="22">
        <f t="shared" si="129"/>
        <v>2184</v>
      </c>
      <c r="N1255" s="22">
        <f t="shared" si="129"/>
        <v>2184</v>
      </c>
      <c r="O1255" s="22">
        <f t="shared" si="129"/>
        <v>2184</v>
      </c>
      <c r="P1255" s="22">
        <f t="shared" si="129"/>
        <v>2184</v>
      </c>
      <c r="Q1255" s="22">
        <f t="shared" si="129"/>
        <v>2184</v>
      </c>
      <c r="R1255" s="42">
        <f>SUM(Table1[[#This Row],[Oct]:[September]])</f>
        <v>26208</v>
      </c>
      <c r="S1255" s="38">
        <f t="shared" si="124"/>
        <v>19707.943376662475</v>
      </c>
      <c r="T1255" s="37">
        <f>Table1[[#This Row],[Annual Demand]]/365</f>
        <v>71.802739726027397</v>
      </c>
      <c r="U1255" s="37">
        <f>Table1[[#This Row],[Daily Demand]]*Table1[[#This Row],[Lead Time (days)]]</f>
        <v>4738.9808219178085</v>
      </c>
      <c r="V1255" s="37">
        <f>T1255*AB1255*SQRT(Table1[[#This Row],[Lead Time (days)]])</f>
        <v>746.66011531817821</v>
      </c>
      <c r="W1255" s="37">
        <f t="shared" si="125"/>
        <v>0.8</v>
      </c>
      <c r="X1255" s="37">
        <f>Table1[[#This Row],[Demand during Lead Time]]+NORMSINV(W1255)*V1255</f>
        <v>5367.3858292315881</v>
      </c>
      <c r="Y1255" s="43">
        <f t="shared" si="126"/>
        <v>50554.469711597245</v>
      </c>
      <c r="Z1255" s="27">
        <v>0.2</v>
      </c>
      <c r="AA1255" s="22">
        <v>0.77</v>
      </c>
      <c r="AB1255" s="22">
        <v>1.28</v>
      </c>
      <c r="AC1255" s="22">
        <v>66</v>
      </c>
    </row>
    <row r="1256" spans="1:29" x14ac:dyDescent="0.2">
      <c r="A1256" s="25">
        <v>3168.3326436890316</v>
      </c>
      <c r="B1256" s="26">
        <v>7.5561044800000001</v>
      </c>
      <c r="C1256" s="26">
        <v>35422.326212157401</v>
      </c>
      <c r="D1256" s="26">
        <f>C1256/Table1[[#This Row],[Std. Price ($)]]</f>
        <v>4687.9084726681012</v>
      </c>
      <c r="E1256" s="22">
        <v>3032</v>
      </c>
      <c r="F1256" s="22">
        <f t="shared" si="127"/>
        <v>7580</v>
      </c>
      <c r="G1256" s="22">
        <f t="shared" si="129"/>
        <v>7580</v>
      </c>
      <c r="H1256" s="22">
        <f t="shared" si="129"/>
        <v>7580</v>
      </c>
      <c r="I1256" s="22">
        <f t="shared" si="129"/>
        <v>7580</v>
      </c>
      <c r="J1256" s="22">
        <f t="shared" si="129"/>
        <v>7580</v>
      </c>
      <c r="K1256" s="22">
        <f t="shared" si="129"/>
        <v>7580</v>
      </c>
      <c r="L1256" s="22">
        <f t="shared" si="129"/>
        <v>7580</v>
      </c>
      <c r="M1256" s="22">
        <f t="shared" si="129"/>
        <v>7580</v>
      </c>
      <c r="N1256" s="22">
        <f t="shared" si="129"/>
        <v>7580</v>
      </c>
      <c r="O1256" s="22">
        <f t="shared" si="129"/>
        <v>7580</v>
      </c>
      <c r="P1256" s="22">
        <f t="shared" si="129"/>
        <v>7580</v>
      </c>
      <c r="Q1256" s="22">
        <f t="shared" si="129"/>
        <v>7580</v>
      </c>
      <c r="R1256" s="42">
        <f>SUM(Table1[[#This Row],[Oct]:[September]])</f>
        <v>90960</v>
      </c>
      <c r="S1256" s="38">
        <f t="shared" si="124"/>
        <v>86272.091527331897</v>
      </c>
      <c r="T1256" s="37">
        <f>Table1[[#This Row],[Annual Demand]]/365</f>
        <v>249.20547945205479</v>
      </c>
      <c r="U1256" s="37">
        <f>Table1[[#This Row],[Daily Demand]]*Table1[[#This Row],[Lead Time (days)]]</f>
        <v>19438.027397260274</v>
      </c>
      <c r="V1256" s="37">
        <f>T1256*AB1256*SQRT(Table1[[#This Row],[Lead Time (days)]])</f>
        <v>660.27696032973779</v>
      </c>
      <c r="W1256" s="37">
        <f t="shared" si="125"/>
        <v>0.8</v>
      </c>
      <c r="X1256" s="37">
        <f>Table1[[#This Row],[Demand during Lead Time]]+NORMSINV(W1256)*V1256</f>
        <v>19993.730507112763</v>
      </c>
      <c r="Y1256" s="43">
        <f t="shared" si="126"/>
        <v>151074.71665670743</v>
      </c>
      <c r="Z1256" s="27">
        <v>1.5</v>
      </c>
      <c r="AA1256" s="22">
        <v>0.77</v>
      </c>
      <c r="AB1256" s="22">
        <v>0.3</v>
      </c>
      <c r="AC1256" s="22">
        <v>78</v>
      </c>
    </row>
    <row r="1257" spans="1:29" x14ac:dyDescent="0.2">
      <c r="A1257" s="25">
        <v>65377.154078971558</v>
      </c>
      <c r="B1257" s="26">
        <v>19.139573479999999</v>
      </c>
      <c r="C1257" s="26">
        <v>16197.456457510441</v>
      </c>
      <c r="D1257" s="26">
        <f>C1257/Table1[[#This Row],[Std. Price ($)]]</f>
        <v>846.28095158108204</v>
      </c>
      <c r="E1257" s="22">
        <v>3056</v>
      </c>
      <c r="F1257" s="22">
        <f t="shared" si="127"/>
        <v>2444.8000000000002</v>
      </c>
      <c r="G1257" s="22">
        <f t="shared" si="129"/>
        <v>2444.8000000000002</v>
      </c>
      <c r="H1257" s="22">
        <f t="shared" si="129"/>
        <v>2444.8000000000002</v>
      </c>
      <c r="I1257" s="22">
        <f t="shared" si="129"/>
        <v>2444.8000000000002</v>
      </c>
      <c r="J1257" s="22">
        <f t="shared" si="129"/>
        <v>2444.8000000000002</v>
      </c>
      <c r="K1257" s="22">
        <f t="shared" si="129"/>
        <v>2444.8000000000002</v>
      </c>
      <c r="L1257" s="22">
        <f t="shared" si="129"/>
        <v>2444.8000000000002</v>
      </c>
      <c r="M1257" s="22">
        <f t="shared" si="129"/>
        <v>2444.8000000000002</v>
      </c>
      <c r="N1257" s="22">
        <f t="shared" si="129"/>
        <v>2444.8000000000002</v>
      </c>
      <c r="O1257" s="22">
        <f t="shared" si="129"/>
        <v>2444.8000000000002</v>
      </c>
      <c r="P1257" s="22">
        <f t="shared" si="129"/>
        <v>2444.8000000000002</v>
      </c>
      <c r="Q1257" s="22">
        <f t="shared" si="129"/>
        <v>2444.8000000000002</v>
      </c>
      <c r="R1257" s="42">
        <f>SUM(Table1[[#This Row],[Oct]:[September]])</f>
        <v>29337.599999999995</v>
      </c>
      <c r="S1257" s="38">
        <f t="shared" si="124"/>
        <v>28491.319048418914</v>
      </c>
      <c r="T1257" s="37">
        <f>Table1[[#This Row],[Annual Demand]]/365</f>
        <v>80.376986301369854</v>
      </c>
      <c r="U1257" s="37">
        <f>Table1[[#This Row],[Daily Demand]]*Table1[[#This Row],[Lead Time (days)]]</f>
        <v>1366.4087671232876</v>
      </c>
      <c r="V1257" s="37">
        <f>T1257*AB1257*SQRT(Table1[[#This Row],[Lead Time (days)]])</f>
        <v>96.106813272917776</v>
      </c>
      <c r="W1257" s="37">
        <f t="shared" si="125"/>
        <v>0.8</v>
      </c>
      <c r="X1257" s="37">
        <f>Table1[[#This Row],[Demand during Lead Time]]+NORMSINV(W1257)*V1257</f>
        <v>1447.2943018648025</v>
      </c>
      <c r="Y1257" s="43">
        <f t="shared" si="126"/>
        <v>27700.595637726688</v>
      </c>
      <c r="Z1257" s="27">
        <v>-0.2</v>
      </c>
      <c r="AA1257" s="22">
        <v>0.77</v>
      </c>
      <c r="AB1257" s="22">
        <v>0.28999999999999998</v>
      </c>
      <c r="AC1257" s="22">
        <v>17</v>
      </c>
    </row>
    <row r="1258" spans="1:29" x14ac:dyDescent="0.2">
      <c r="A1258" s="25">
        <v>42177.39671966165</v>
      </c>
      <c r="B1258" s="26">
        <v>24.165852510000001</v>
      </c>
      <c r="C1258" s="26">
        <v>19900.824462536202</v>
      </c>
      <c r="D1258" s="26">
        <f>C1258/Table1[[#This Row],[Std. Price ($)]]</f>
        <v>823.51013498493796</v>
      </c>
      <c r="E1258" s="22">
        <v>3056</v>
      </c>
      <c r="F1258" s="22">
        <f t="shared" si="127"/>
        <v>2750.4</v>
      </c>
      <c r="G1258" s="22">
        <f t="shared" si="129"/>
        <v>2750.4</v>
      </c>
      <c r="H1258" s="22">
        <f t="shared" si="129"/>
        <v>2750.4</v>
      </c>
      <c r="I1258" s="22">
        <f t="shared" si="129"/>
        <v>2750.4</v>
      </c>
      <c r="J1258" s="22">
        <f t="shared" si="129"/>
        <v>2750.4</v>
      </c>
      <c r="K1258" s="22">
        <f t="shared" si="129"/>
        <v>2750.4</v>
      </c>
      <c r="L1258" s="22">
        <f t="shared" si="129"/>
        <v>2750.4</v>
      </c>
      <c r="M1258" s="22">
        <f t="shared" si="129"/>
        <v>2750.4</v>
      </c>
      <c r="N1258" s="22">
        <f t="shared" si="129"/>
        <v>2750.4</v>
      </c>
      <c r="O1258" s="22">
        <f t="shared" si="129"/>
        <v>2750.4</v>
      </c>
      <c r="P1258" s="22">
        <f t="shared" si="129"/>
        <v>2750.4</v>
      </c>
      <c r="Q1258" s="22">
        <f t="shared" si="129"/>
        <v>2750.4</v>
      </c>
      <c r="R1258" s="42">
        <f>SUM(Table1[[#This Row],[Oct]:[September]])</f>
        <v>33004.80000000001</v>
      </c>
      <c r="S1258" s="38">
        <f t="shared" si="124"/>
        <v>32181.289865015071</v>
      </c>
      <c r="T1258" s="37">
        <f>Table1[[#This Row],[Annual Demand]]/365</f>
        <v>90.424109589041123</v>
      </c>
      <c r="U1258" s="37">
        <f>Table1[[#This Row],[Daily Demand]]*Table1[[#This Row],[Lead Time (days)]]</f>
        <v>1537.2098630136991</v>
      </c>
      <c r="V1258" s="37">
        <f>T1258*AB1258*SQRT(Table1[[#This Row],[Lead Time (days)]])</f>
        <v>108.12016493203255</v>
      </c>
      <c r="W1258" s="37">
        <f t="shared" si="125"/>
        <v>0.8</v>
      </c>
      <c r="X1258" s="37">
        <f>Table1[[#This Row],[Demand during Lead Time]]+NORMSINV(W1258)*V1258</f>
        <v>1628.2060895979034</v>
      </c>
      <c r="Y1258" s="43">
        <f t="shared" si="126"/>
        <v>39346.98821710678</v>
      </c>
      <c r="Z1258" s="27">
        <v>-0.1</v>
      </c>
      <c r="AA1258" s="22">
        <v>0.77</v>
      </c>
      <c r="AB1258" s="22">
        <v>0.28999999999999998</v>
      </c>
      <c r="AC1258" s="22">
        <v>17</v>
      </c>
    </row>
    <row r="1259" spans="1:29" x14ac:dyDescent="0.2">
      <c r="A1259" s="25">
        <v>32538.503440426171</v>
      </c>
      <c r="B1259" s="26">
        <v>19.745001009999996</v>
      </c>
      <c r="C1259" s="26">
        <v>33735.149398072841</v>
      </c>
      <c r="D1259" s="26">
        <f>C1259/Table1[[#This Row],[Std. Price ($)]]</f>
        <v>1708.5412850061357</v>
      </c>
      <c r="E1259" s="22">
        <v>2394</v>
      </c>
      <c r="F1259" s="22">
        <f t="shared" si="127"/>
        <v>1915.2</v>
      </c>
      <c r="G1259" s="22">
        <f t="shared" si="129"/>
        <v>1915.2</v>
      </c>
      <c r="H1259" s="22">
        <f t="shared" si="129"/>
        <v>1915.2</v>
      </c>
      <c r="I1259" s="22">
        <f t="shared" si="129"/>
        <v>1915.2</v>
      </c>
      <c r="J1259" s="22">
        <f t="shared" si="129"/>
        <v>1915.2</v>
      </c>
      <c r="K1259" s="22">
        <f t="shared" si="129"/>
        <v>1915.2</v>
      </c>
      <c r="L1259" s="22">
        <f t="shared" si="129"/>
        <v>1915.2</v>
      </c>
      <c r="M1259" s="22">
        <f t="shared" si="129"/>
        <v>1915.2</v>
      </c>
      <c r="N1259" s="22">
        <f t="shared" si="129"/>
        <v>1915.2</v>
      </c>
      <c r="O1259" s="22">
        <f t="shared" si="129"/>
        <v>1915.2</v>
      </c>
      <c r="P1259" s="22">
        <f t="shared" si="129"/>
        <v>1915.2</v>
      </c>
      <c r="Q1259" s="22">
        <f t="shared" si="129"/>
        <v>1915.2</v>
      </c>
      <c r="R1259" s="42">
        <f>SUM(Table1[[#This Row],[Oct]:[September]])</f>
        <v>22982.400000000005</v>
      </c>
      <c r="S1259" s="38">
        <f t="shared" si="124"/>
        <v>21273.858714993868</v>
      </c>
      <c r="T1259" s="37">
        <f>Table1[[#This Row],[Annual Demand]]/365</f>
        <v>62.965479452054808</v>
      </c>
      <c r="U1259" s="37">
        <f>Table1[[#This Row],[Daily Demand]]*Table1[[#This Row],[Lead Time (days)]]</f>
        <v>2203.7917808219181</v>
      </c>
      <c r="V1259" s="37">
        <f>T1259*AB1259*SQRT(Table1[[#This Row],[Lead Time (days)]])</f>
        <v>156.4536960081798</v>
      </c>
      <c r="W1259" s="37">
        <f t="shared" si="125"/>
        <v>0.8</v>
      </c>
      <c r="X1259" s="37">
        <f>Table1[[#This Row],[Demand during Lead Time]]+NORMSINV(W1259)*V1259</f>
        <v>2335.4665334533643</v>
      </c>
      <c r="Y1259" s="43">
        <f t="shared" si="126"/>
        <v>46113.789061857868</v>
      </c>
      <c r="Z1259" s="27">
        <v>-0.2</v>
      </c>
      <c r="AA1259" s="22">
        <v>0.77</v>
      </c>
      <c r="AB1259" s="22">
        <v>0.42</v>
      </c>
      <c r="AC1259" s="22">
        <v>35</v>
      </c>
    </row>
    <row r="1260" spans="1:29" x14ac:dyDescent="0.2">
      <c r="A1260" s="25">
        <v>69248.188702056825</v>
      </c>
      <c r="B1260" s="26">
        <v>19.745001009999996</v>
      </c>
      <c r="C1260" s="26">
        <v>47340.238731000172</v>
      </c>
      <c r="D1260" s="26">
        <f>C1260/Table1[[#This Row],[Std. Price ($)]]</f>
        <v>2397.5809728763434</v>
      </c>
      <c r="E1260" s="22">
        <v>2604</v>
      </c>
      <c r="F1260" s="22">
        <f t="shared" si="127"/>
        <v>5728.7999999999993</v>
      </c>
      <c r="G1260" s="22">
        <f t="shared" si="129"/>
        <v>5728.7999999999993</v>
      </c>
      <c r="H1260" s="22">
        <f t="shared" si="129"/>
        <v>5728.7999999999993</v>
      </c>
      <c r="I1260" s="22">
        <f t="shared" si="129"/>
        <v>5728.7999999999993</v>
      </c>
      <c r="J1260" s="22">
        <f t="shared" si="129"/>
        <v>5728.7999999999993</v>
      </c>
      <c r="K1260" s="22">
        <f t="shared" si="129"/>
        <v>5728.7999999999993</v>
      </c>
      <c r="L1260" s="22">
        <f t="shared" si="129"/>
        <v>5728.7999999999993</v>
      </c>
      <c r="M1260" s="22">
        <f t="shared" si="129"/>
        <v>5728.7999999999993</v>
      </c>
      <c r="N1260" s="22">
        <f t="shared" si="129"/>
        <v>5728.7999999999993</v>
      </c>
      <c r="O1260" s="22">
        <f t="shared" si="129"/>
        <v>5728.7999999999993</v>
      </c>
      <c r="P1260" s="22">
        <f t="shared" si="129"/>
        <v>5728.7999999999993</v>
      </c>
      <c r="Q1260" s="22">
        <f t="shared" si="129"/>
        <v>5728.7999999999993</v>
      </c>
      <c r="R1260" s="42">
        <f>SUM(Table1[[#This Row],[Oct]:[September]])</f>
        <v>68745.600000000006</v>
      </c>
      <c r="S1260" s="38">
        <f t="shared" si="124"/>
        <v>66348.019027123664</v>
      </c>
      <c r="T1260" s="37">
        <f>Table1[[#This Row],[Annual Demand]]/365</f>
        <v>188.34410958904112</v>
      </c>
      <c r="U1260" s="37">
        <f>Table1[[#This Row],[Daily Demand]]*Table1[[#This Row],[Lead Time (days)]]</f>
        <v>6592.0438356164395</v>
      </c>
      <c r="V1260" s="37">
        <f>T1260*AB1260*SQRT(Table1[[#This Row],[Lead Time (days)]])</f>
        <v>657.41267961331857</v>
      </c>
      <c r="W1260" s="37">
        <f t="shared" si="125"/>
        <v>0.8</v>
      </c>
      <c r="X1260" s="37">
        <f>Table1[[#This Row],[Demand during Lead Time]]+NORMSINV(W1260)*V1260</f>
        <v>7145.3363059990761</v>
      </c>
      <c r="Y1260" s="43">
        <f t="shared" si="126"/>
        <v>141084.67257874139</v>
      </c>
      <c r="Z1260" s="27">
        <v>1.2</v>
      </c>
      <c r="AA1260" s="22">
        <v>0.77</v>
      </c>
      <c r="AB1260" s="22">
        <v>0.59</v>
      </c>
      <c r="AC1260" s="22">
        <v>35</v>
      </c>
    </row>
    <row r="1261" spans="1:29" x14ac:dyDescent="0.2">
      <c r="A1261" s="25">
        <v>90793.934722189486</v>
      </c>
      <c r="B1261" s="26">
        <v>31.367443059999996</v>
      </c>
      <c r="C1261" s="26">
        <v>53500.032607479203</v>
      </c>
      <c r="D1261" s="26">
        <f>C1261/Table1[[#This Row],[Std. Price ($)]]</f>
        <v>1705.5911285195846</v>
      </c>
      <c r="E1261" s="22">
        <v>2588</v>
      </c>
      <c r="F1261" s="22">
        <f t="shared" si="127"/>
        <v>3105.6</v>
      </c>
      <c r="G1261" s="22">
        <f t="shared" si="129"/>
        <v>3105.6</v>
      </c>
      <c r="H1261" s="22">
        <f t="shared" si="129"/>
        <v>3105.6</v>
      </c>
      <c r="I1261" s="22">
        <f t="shared" si="129"/>
        <v>3105.6</v>
      </c>
      <c r="J1261" s="22">
        <f t="shared" si="129"/>
        <v>3105.6</v>
      </c>
      <c r="K1261" s="22">
        <f t="shared" si="129"/>
        <v>3105.6</v>
      </c>
      <c r="L1261" s="22">
        <f t="shared" si="129"/>
        <v>3105.6</v>
      </c>
      <c r="M1261" s="22">
        <f t="shared" si="129"/>
        <v>3105.6</v>
      </c>
      <c r="N1261" s="22">
        <f t="shared" si="129"/>
        <v>3105.6</v>
      </c>
      <c r="O1261" s="22">
        <f t="shared" si="129"/>
        <v>3105.6</v>
      </c>
      <c r="P1261" s="22">
        <f t="shared" si="129"/>
        <v>3105.6</v>
      </c>
      <c r="Q1261" s="22">
        <f t="shared" si="129"/>
        <v>3105.6</v>
      </c>
      <c r="R1261" s="42">
        <f>SUM(Table1[[#This Row],[Oct]:[September]])</f>
        <v>37267.19999999999</v>
      </c>
      <c r="S1261" s="38">
        <f t="shared" si="124"/>
        <v>35561.608871480406</v>
      </c>
      <c r="T1261" s="37">
        <f>Table1[[#This Row],[Annual Demand]]/365</f>
        <v>102.10191780821916</v>
      </c>
      <c r="U1261" s="37">
        <f>Table1[[#This Row],[Daily Demand]]*Table1[[#This Row],[Lead Time (days)]]</f>
        <v>3369.3632876712322</v>
      </c>
      <c r="V1261" s="37">
        <f>T1261*AB1261*SQRT(Table1[[#This Row],[Lead Time (days)]])</f>
        <v>252.20827116782644</v>
      </c>
      <c r="W1261" s="37">
        <f t="shared" si="125"/>
        <v>0.8</v>
      </c>
      <c r="X1261" s="37">
        <f>Table1[[#This Row],[Demand during Lead Time]]+NORMSINV(W1261)*V1261</f>
        <v>3581.6271239687903</v>
      </c>
      <c r="Y1261" s="43">
        <f t="shared" si="126"/>
        <v>112346.48487324257</v>
      </c>
      <c r="Z1261" s="27">
        <v>0.2</v>
      </c>
      <c r="AA1261" s="22">
        <v>0.77</v>
      </c>
      <c r="AB1261" s="22">
        <v>0.43</v>
      </c>
      <c r="AC1261" s="22">
        <v>33</v>
      </c>
    </row>
    <row r="1262" spans="1:29" x14ac:dyDescent="0.2">
      <c r="A1262" s="25">
        <v>80283.875751706481</v>
      </c>
      <c r="B1262" s="26">
        <v>9.3395802200000002</v>
      </c>
      <c r="C1262" s="26">
        <v>18475.154201221445</v>
      </c>
      <c r="D1262" s="26">
        <f>C1262/Table1[[#This Row],[Std. Price ($)]]</f>
        <v>1978.1568085531626</v>
      </c>
      <c r="E1262" s="22">
        <v>2588</v>
      </c>
      <c r="F1262" s="22">
        <f t="shared" si="127"/>
        <v>4658.3999999999996</v>
      </c>
      <c r="G1262" s="22">
        <f t="shared" si="129"/>
        <v>4658.3999999999996</v>
      </c>
      <c r="H1262" s="22">
        <f t="shared" si="129"/>
        <v>4658.3999999999996</v>
      </c>
      <c r="I1262" s="22">
        <f t="shared" si="129"/>
        <v>4658.3999999999996</v>
      </c>
      <c r="J1262" s="22">
        <f t="shared" si="129"/>
        <v>4658.3999999999996</v>
      </c>
      <c r="K1262" s="22">
        <f t="shared" si="129"/>
        <v>4658.3999999999996</v>
      </c>
      <c r="L1262" s="22">
        <f t="shared" si="129"/>
        <v>4658.3999999999996</v>
      </c>
      <c r="M1262" s="22">
        <f t="shared" si="129"/>
        <v>4658.3999999999996</v>
      </c>
      <c r="N1262" s="22">
        <f t="shared" si="129"/>
        <v>4658.3999999999996</v>
      </c>
      <c r="O1262" s="22">
        <f t="shared" si="129"/>
        <v>4658.3999999999996</v>
      </c>
      <c r="P1262" s="22">
        <f t="shared" si="129"/>
        <v>4658.3999999999996</v>
      </c>
      <c r="Q1262" s="22">
        <f t="shared" si="129"/>
        <v>4658.3999999999996</v>
      </c>
      <c r="R1262" s="42">
        <f>SUM(Table1[[#This Row],[Oct]:[September]])</f>
        <v>55900.80000000001</v>
      </c>
      <c r="S1262" s="38">
        <f t="shared" si="124"/>
        <v>53922.643191446849</v>
      </c>
      <c r="T1262" s="37">
        <f>Table1[[#This Row],[Annual Demand]]/365</f>
        <v>153.1528767123288</v>
      </c>
      <c r="U1262" s="37">
        <f>Table1[[#This Row],[Daily Demand]]*Table1[[#This Row],[Lead Time (days)]]</f>
        <v>3369.3632876712336</v>
      </c>
      <c r="V1262" s="37">
        <f>T1262*AB1262*SQRT(Table1[[#This Row],[Lead Time (days)]])</f>
        <v>545.94650661128935</v>
      </c>
      <c r="W1262" s="37">
        <f t="shared" si="125"/>
        <v>0.8</v>
      </c>
      <c r="X1262" s="37">
        <f>Table1[[#This Row],[Demand during Lead Time]]+NORMSINV(W1262)*V1262</f>
        <v>3828.8434600302503</v>
      </c>
      <c r="Y1262" s="43">
        <f t="shared" si="126"/>
        <v>35759.79064477489</v>
      </c>
      <c r="Z1262" s="27">
        <v>0.8</v>
      </c>
      <c r="AA1262" s="22">
        <v>0.77</v>
      </c>
      <c r="AB1262" s="22">
        <v>0.76</v>
      </c>
      <c r="AC1262" s="22">
        <v>22</v>
      </c>
    </row>
    <row r="1263" spans="1:29" x14ac:dyDescent="0.2">
      <c r="A1263" s="25">
        <v>62250.831835787947</v>
      </c>
      <c r="B1263" s="26">
        <v>39.449541169999996</v>
      </c>
      <c r="C1263" s="26">
        <v>201302.13711200462</v>
      </c>
      <c r="D1263" s="26">
        <f>C1263/Table1[[#This Row],[Std. Price ($)]]</f>
        <v>5102.7751183349101</v>
      </c>
      <c r="E1263" s="22">
        <v>3986</v>
      </c>
      <c r="F1263" s="22">
        <f t="shared" si="127"/>
        <v>3188.8</v>
      </c>
      <c r="G1263" s="22">
        <f t="shared" si="129"/>
        <v>3188.8</v>
      </c>
      <c r="H1263" s="22">
        <f t="shared" si="129"/>
        <v>3188.8</v>
      </c>
      <c r="I1263" s="22">
        <f t="shared" si="129"/>
        <v>3188.8</v>
      </c>
      <c r="J1263" s="22">
        <f t="shared" si="129"/>
        <v>3188.8</v>
      </c>
      <c r="K1263" s="22">
        <f t="shared" si="129"/>
        <v>3188.8</v>
      </c>
      <c r="L1263" s="22">
        <f t="shared" si="129"/>
        <v>3188.8</v>
      </c>
      <c r="M1263" s="22">
        <f t="shared" si="129"/>
        <v>3188.8</v>
      </c>
      <c r="N1263" s="22">
        <f t="shared" si="129"/>
        <v>3188.8</v>
      </c>
      <c r="O1263" s="22">
        <f t="shared" si="129"/>
        <v>3188.8</v>
      </c>
      <c r="P1263" s="22">
        <f t="shared" si="129"/>
        <v>3188.8</v>
      </c>
      <c r="Q1263" s="22">
        <f t="shared" si="129"/>
        <v>3188.8</v>
      </c>
      <c r="R1263" s="42">
        <f>SUM(Table1[[#This Row],[Oct]:[September]])</f>
        <v>38265.599999999999</v>
      </c>
      <c r="S1263" s="38">
        <f t="shared" si="124"/>
        <v>33162.824881665088</v>
      </c>
      <c r="T1263" s="37">
        <f>Table1[[#This Row],[Annual Demand]]/365</f>
        <v>104.8372602739726</v>
      </c>
      <c r="U1263" s="37">
        <f>Table1[[#This Row],[Daily Demand]]*Table1[[#This Row],[Lead Time (days)]]</f>
        <v>5975.723835616438</v>
      </c>
      <c r="V1263" s="37">
        <f>T1263*AB1263*SQRT(Table1[[#This Row],[Lead Time (days)]])</f>
        <v>403.66701843509907</v>
      </c>
      <c r="W1263" s="37">
        <f t="shared" si="125"/>
        <v>0.8</v>
      </c>
      <c r="X1263" s="37">
        <f>Table1[[#This Row],[Demand during Lead Time]]+NORMSINV(W1263)*V1263</f>
        <v>6315.4585696244867</v>
      </c>
      <c r="Y1263" s="43">
        <f t="shared" si="126"/>
        <v>249141.94284983046</v>
      </c>
      <c r="Z1263" s="27">
        <v>-0.2</v>
      </c>
      <c r="AA1263" s="22">
        <v>0.77</v>
      </c>
      <c r="AB1263" s="22">
        <v>0.51</v>
      </c>
      <c r="AC1263" s="22">
        <v>57</v>
      </c>
    </row>
    <row r="1264" spans="1:29" x14ac:dyDescent="0.2">
      <c r="A1264" s="25">
        <v>12512.447663393677</v>
      </c>
      <c r="B1264" s="26">
        <v>7.5873960099999991</v>
      </c>
      <c r="C1264" s="26">
        <v>4044.9533963212907</v>
      </c>
      <c r="D1264" s="26">
        <f>C1264/Table1[[#This Row],[Std. Price ($)]]</f>
        <v>533.1148382119693</v>
      </c>
      <c r="E1264" s="22">
        <v>4092</v>
      </c>
      <c r="F1264" s="22">
        <f t="shared" si="127"/>
        <v>3273.6</v>
      </c>
      <c r="G1264" s="22">
        <f t="shared" si="129"/>
        <v>3273.6</v>
      </c>
      <c r="H1264" s="22">
        <f t="shared" si="129"/>
        <v>3273.6</v>
      </c>
      <c r="I1264" s="22">
        <f t="shared" si="129"/>
        <v>3273.6</v>
      </c>
      <c r="J1264" s="22">
        <f t="shared" si="129"/>
        <v>3273.6</v>
      </c>
      <c r="K1264" s="22">
        <f t="shared" si="129"/>
        <v>3273.6</v>
      </c>
      <c r="L1264" s="22">
        <f t="shared" si="129"/>
        <v>3273.6</v>
      </c>
      <c r="M1264" s="22">
        <f t="shared" si="129"/>
        <v>3273.6</v>
      </c>
      <c r="N1264" s="22">
        <f t="shared" si="129"/>
        <v>3273.6</v>
      </c>
      <c r="O1264" s="22">
        <f t="shared" si="129"/>
        <v>3273.6</v>
      </c>
      <c r="P1264" s="22">
        <f t="shared" si="129"/>
        <v>3273.6</v>
      </c>
      <c r="Q1264" s="22">
        <f t="shared" si="129"/>
        <v>3273.6</v>
      </c>
      <c r="R1264" s="42">
        <f>SUM(Table1[[#This Row],[Oct]:[September]])</f>
        <v>39283.19999999999</v>
      </c>
      <c r="S1264" s="38">
        <f t="shared" si="124"/>
        <v>38750.085161788018</v>
      </c>
      <c r="T1264" s="37">
        <f>Table1[[#This Row],[Annual Demand]]/365</f>
        <v>107.62520547945202</v>
      </c>
      <c r="U1264" s="37">
        <f>Table1[[#This Row],[Daily Demand]]*Table1[[#This Row],[Lead Time (days)]]</f>
        <v>538.12602739726015</v>
      </c>
      <c r="V1264" s="37">
        <f>T1264*AB1264*SQRT(Table1[[#This Row],[Lead Time (days)]])</f>
        <v>117.92206501677441</v>
      </c>
      <c r="W1264" s="37">
        <f t="shared" si="125"/>
        <v>0.8</v>
      </c>
      <c r="X1264" s="37">
        <f>Table1[[#This Row],[Demand during Lead Time]]+NORMSINV(W1264)*V1264</f>
        <v>637.37174122214333</v>
      </c>
      <c r="Y1264" s="43">
        <f t="shared" si="126"/>
        <v>4835.9918062356419</v>
      </c>
      <c r="Z1264" s="27">
        <v>-0.2</v>
      </c>
      <c r="AA1264" s="22">
        <v>0.77</v>
      </c>
      <c r="AB1264" s="22">
        <v>0.49</v>
      </c>
      <c r="AC1264" s="22">
        <v>5</v>
      </c>
    </row>
    <row r="1265" spans="1:29" x14ac:dyDescent="0.2">
      <c r="A1265" s="25">
        <v>7137.7264529768336</v>
      </c>
      <c r="B1265" s="26">
        <v>5.2641270799999997</v>
      </c>
      <c r="C1265" s="26">
        <v>6440.2025372564522</v>
      </c>
      <c r="D1265" s="26">
        <f>C1265/Table1[[#This Row],[Std. Price ($)]]</f>
        <v>1223.4131964109902</v>
      </c>
      <c r="E1265" s="22">
        <v>2410</v>
      </c>
      <c r="F1265" s="22">
        <f t="shared" si="127"/>
        <v>5302</v>
      </c>
      <c r="G1265" s="22">
        <f t="shared" si="129"/>
        <v>5302</v>
      </c>
      <c r="H1265" s="22">
        <f t="shared" si="129"/>
        <v>5302</v>
      </c>
      <c r="I1265" s="22">
        <f t="shared" si="129"/>
        <v>5302</v>
      </c>
      <c r="J1265" s="22">
        <f t="shared" si="129"/>
        <v>5302</v>
      </c>
      <c r="K1265" s="22">
        <f t="shared" si="129"/>
        <v>5302</v>
      </c>
      <c r="L1265" s="22">
        <f t="shared" si="129"/>
        <v>5302</v>
      </c>
      <c r="M1265" s="22">
        <f t="shared" si="129"/>
        <v>5302</v>
      </c>
      <c r="N1265" s="22">
        <f t="shared" si="129"/>
        <v>5302</v>
      </c>
      <c r="O1265" s="22">
        <f t="shared" si="129"/>
        <v>5302</v>
      </c>
      <c r="P1265" s="22">
        <f t="shared" si="129"/>
        <v>5302</v>
      </c>
      <c r="Q1265" s="22">
        <f t="shared" si="129"/>
        <v>5302</v>
      </c>
      <c r="R1265" s="42">
        <f>SUM(Table1[[#This Row],[Oct]:[September]])</f>
        <v>63624</v>
      </c>
      <c r="S1265" s="38">
        <f t="shared" si="124"/>
        <v>62400.586803589009</v>
      </c>
      <c r="T1265" s="37">
        <f>Table1[[#This Row],[Annual Demand]]/365</f>
        <v>174.31232876712329</v>
      </c>
      <c r="U1265" s="37">
        <f>Table1[[#This Row],[Daily Demand]]*Table1[[#This Row],[Lead Time (days)]]</f>
        <v>3834.8712328767124</v>
      </c>
      <c r="V1265" s="37">
        <f>T1265*AB1265*SQRT(Table1[[#This Row],[Lead Time (days)]])</f>
        <v>269.80710701367656</v>
      </c>
      <c r="W1265" s="37">
        <f t="shared" si="125"/>
        <v>0.8</v>
      </c>
      <c r="X1265" s="37">
        <f>Table1[[#This Row],[Demand during Lead Time]]+NORMSINV(W1265)*V1265</f>
        <v>4061.9466231083024</v>
      </c>
      <c r="Y1265" s="43">
        <f t="shared" si="126"/>
        <v>21382.603216218966</v>
      </c>
      <c r="Z1265" s="27">
        <v>1.2</v>
      </c>
      <c r="AA1265" s="22">
        <v>0.77</v>
      </c>
      <c r="AB1265" s="22">
        <v>0.33</v>
      </c>
      <c r="AC1265" s="22">
        <v>22</v>
      </c>
    </row>
    <row r="1266" spans="1:29" x14ac:dyDescent="0.2">
      <c r="A1266" s="25">
        <v>3551.0051716916237</v>
      </c>
      <c r="B1266" s="26">
        <v>6.5094044999999987</v>
      </c>
      <c r="C1266" s="26">
        <v>6585.4969906429005</v>
      </c>
      <c r="D1266" s="26">
        <f>C1266/Table1[[#This Row],[Std. Price ($)]]</f>
        <v>1011.6896239345552</v>
      </c>
      <c r="E1266" s="22">
        <v>1780</v>
      </c>
      <c r="F1266" s="22">
        <f t="shared" si="127"/>
        <v>3204</v>
      </c>
      <c r="G1266" s="22">
        <f t="shared" si="129"/>
        <v>3204</v>
      </c>
      <c r="H1266" s="22">
        <f t="shared" si="129"/>
        <v>3204</v>
      </c>
      <c r="I1266" s="22">
        <f t="shared" si="129"/>
        <v>3204</v>
      </c>
      <c r="J1266" s="22">
        <f t="shared" si="129"/>
        <v>3204</v>
      </c>
      <c r="K1266" s="22">
        <f t="shared" si="129"/>
        <v>3204</v>
      </c>
      <c r="L1266" s="22">
        <f t="shared" si="129"/>
        <v>3204</v>
      </c>
      <c r="M1266" s="22">
        <f t="shared" si="129"/>
        <v>3204</v>
      </c>
      <c r="N1266" s="22">
        <f t="shared" si="129"/>
        <v>3204</v>
      </c>
      <c r="O1266" s="22">
        <f t="shared" si="129"/>
        <v>3204</v>
      </c>
      <c r="P1266" s="22">
        <f t="shared" si="129"/>
        <v>3204</v>
      </c>
      <c r="Q1266" s="22">
        <f t="shared" si="129"/>
        <v>3204</v>
      </c>
      <c r="R1266" s="42">
        <f>SUM(Table1[[#This Row],[Oct]:[September]])</f>
        <v>38448</v>
      </c>
      <c r="S1266" s="38">
        <f t="shared" si="124"/>
        <v>37436.310376065441</v>
      </c>
      <c r="T1266" s="37">
        <f>Table1[[#This Row],[Annual Demand]]/365</f>
        <v>105.33698630136986</v>
      </c>
      <c r="U1266" s="37">
        <f>Table1[[#This Row],[Daily Demand]]*Table1[[#This Row],[Lead Time (days)]]</f>
        <v>1685.3917808219178</v>
      </c>
      <c r="V1266" s="37">
        <f>T1266*AB1266*SQRT(Table1[[#This Row],[Lead Time (days)]])</f>
        <v>307.584</v>
      </c>
      <c r="W1266" s="37">
        <f t="shared" si="125"/>
        <v>0.8</v>
      </c>
      <c r="X1266" s="37">
        <f>Table1[[#This Row],[Demand during Lead Time]]+NORMSINV(W1266)*V1266</f>
        <v>1944.2610063292091</v>
      </c>
      <c r="Y1266" s="43">
        <f t="shared" si="126"/>
        <v>12655.981343773879</v>
      </c>
      <c r="Z1266" s="27">
        <v>0.8</v>
      </c>
      <c r="AA1266" s="22">
        <v>0.77</v>
      </c>
      <c r="AB1266" s="22">
        <v>0.73</v>
      </c>
      <c r="AC1266" s="22">
        <v>16</v>
      </c>
    </row>
    <row r="1267" spans="1:29" x14ac:dyDescent="0.2">
      <c r="A1267" s="25">
        <v>62977.653148732235</v>
      </c>
      <c r="B1267" s="26">
        <v>5.6580874899999989</v>
      </c>
      <c r="C1267" s="26">
        <v>24267.204129773745</v>
      </c>
      <c r="D1267" s="26">
        <f>C1267/Table1[[#This Row],[Std. Price ($)]]</f>
        <v>4288.9411258951295</v>
      </c>
      <c r="E1267" s="22">
        <v>2354</v>
      </c>
      <c r="F1267" s="22">
        <f t="shared" si="127"/>
        <v>5178.7999999999993</v>
      </c>
      <c r="G1267" s="22">
        <f t="shared" si="129"/>
        <v>5178.7999999999993</v>
      </c>
      <c r="H1267" s="22">
        <f t="shared" si="129"/>
        <v>5178.7999999999993</v>
      </c>
      <c r="I1267" s="22">
        <f t="shared" si="129"/>
        <v>5178.7999999999993</v>
      </c>
      <c r="J1267" s="22">
        <f t="shared" si="129"/>
        <v>5178.7999999999993</v>
      </c>
      <c r="K1267" s="22">
        <f t="shared" si="129"/>
        <v>5178.7999999999993</v>
      </c>
      <c r="L1267" s="22">
        <f t="shared" si="129"/>
        <v>5178.7999999999993</v>
      </c>
      <c r="M1267" s="22">
        <f t="shared" si="129"/>
        <v>5178.7999999999993</v>
      </c>
      <c r="N1267" s="22">
        <f t="shared" si="129"/>
        <v>5178.7999999999993</v>
      </c>
      <c r="O1267" s="22">
        <f t="shared" si="129"/>
        <v>5178.7999999999993</v>
      </c>
      <c r="P1267" s="22">
        <f t="shared" si="129"/>
        <v>5178.7999999999993</v>
      </c>
      <c r="Q1267" s="22">
        <f t="shared" si="129"/>
        <v>5178.7999999999993</v>
      </c>
      <c r="R1267" s="42">
        <f>SUM(Table1[[#This Row],[Oct]:[September]])</f>
        <v>62145.600000000006</v>
      </c>
      <c r="S1267" s="38">
        <f t="shared" si="124"/>
        <v>57856.658874104876</v>
      </c>
      <c r="T1267" s="37">
        <f>Table1[[#This Row],[Annual Demand]]/365</f>
        <v>170.26191780821918</v>
      </c>
      <c r="U1267" s="37">
        <f>Table1[[#This Row],[Daily Demand]]*Table1[[#This Row],[Lead Time (days)]]</f>
        <v>8683.357808219178</v>
      </c>
      <c r="V1267" s="37">
        <f>T1267*AB1267*SQRT(Table1[[#This Row],[Lead Time (days)]])</f>
        <v>863.29844309502823</v>
      </c>
      <c r="W1267" s="37">
        <f t="shared" si="125"/>
        <v>0.8</v>
      </c>
      <c r="X1267" s="37">
        <f>Table1[[#This Row],[Demand during Lead Time]]+NORMSINV(W1267)*V1267</f>
        <v>9409.9281088383923</v>
      </c>
      <c r="Y1267" s="43">
        <f t="shared" si="126"/>
        <v>53242.196514417854</v>
      </c>
      <c r="Z1267" s="27">
        <v>1.2</v>
      </c>
      <c r="AA1267" s="22">
        <v>0.77</v>
      </c>
      <c r="AB1267" s="22">
        <v>0.71</v>
      </c>
      <c r="AC1267" s="22">
        <v>51</v>
      </c>
    </row>
    <row r="1268" spans="1:29" x14ac:dyDescent="0.2">
      <c r="A1268" s="25">
        <v>30805.18252922584</v>
      </c>
      <c r="B1268" s="26">
        <v>6.4026999999999994</v>
      </c>
      <c r="C1268" s="26">
        <v>7702.4525492539815</v>
      </c>
      <c r="D1268" s="26">
        <f>C1268/Table1[[#This Row],[Std. Price ($)]]</f>
        <v>1203.0006949027727</v>
      </c>
      <c r="E1268" s="22">
        <v>2644</v>
      </c>
      <c r="F1268" s="22">
        <f t="shared" si="127"/>
        <v>6610</v>
      </c>
      <c r="G1268" s="22">
        <f t="shared" si="129"/>
        <v>6610</v>
      </c>
      <c r="H1268" s="22">
        <f t="shared" si="129"/>
        <v>6610</v>
      </c>
      <c r="I1268" s="22">
        <f t="shared" si="129"/>
        <v>6610</v>
      </c>
      <c r="J1268" s="22">
        <f t="shared" si="129"/>
        <v>6610</v>
      </c>
      <c r="K1268" s="22">
        <f t="shared" si="129"/>
        <v>6610</v>
      </c>
      <c r="L1268" s="22">
        <f t="shared" si="129"/>
        <v>6610</v>
      </c>
      <c r="M1268" s="22">
        <f t="shared" si="129"/>
        <v>6610</v>
      </c>
      <c r="N1268" s="22">
        <f t="shared" si="129"/>
        <v>6610</v>
      </c>
      <c r="O1268" s="22">
        <f t="shared" si="129"/>
        <v>6610</v>
      </c>
      <c r="P1268" s="22">
        <f t="shared" si="129"/>
        <v>6610</v>
      </c>
      <c r="Q1268" s="22">
        <f t="shared" si="129"/>
        <v>6610</v>
      </c>
      <c r="R1268" s="42">
        <f>SUM(Table1[[#This Row],[Oct]:[September]])</f>
        <v>79320</v>
      </c>
      <c r="S1268" s="38">
        <f t="shared" si="124"/>
        <v>78116.999305097226</v>
      </c>
      <c r="T1268" s="37">
        <f>Table1[[#This Row],[Annual Demand]]/365</f>
        <v>217.31506849315068</v>
      </c>
      <c r="U1268" s="37">
        <f>Table1[[#This Row],[Daily Demand]]*Table1[[#This Row],[Lead Time (days)]]</f>
        <v>3477.0410958904108</v>
      </c>
      <c r="V1268" s="37">
        <f>T1268*AB1268*SQRT(Table1[[#This Row],[Lead Time (days)]])</f>
        <v>460.70794520547946</v>
      </c>
      <c r="W1268" s="37">
        <f t="shared" si="125"/>
        <v>0.8</v>
      </c>
      <c r="X1268" s="37">
        <f>Table1[[#This Row],[Demand during Lead Time]]+NORMSINV(W1268)*V1268</f>
        <v>3864.7826850510892</v>
      </c>
      <c r="Y1268" s="43">
        <f t="shared" si="126"/>
        <v>24745.044097576607</v>
      </c>
      <c r="Z1268" s="27">
        <v>1.5</v>
      </c>
      <c r="AA1268" s="22">
        <v>0.77</v>
      </c>
      <c r="AB1268" s="22">
        <v>0.53</v>
      </c>
      <c r="AC1268" s="22">
        <v>16</v>
      </c>
    </row>
    <row r="1269" spans="1:29" x14ac:dyDescent="0.2">
      <c r="A1269" s="25">
        <v>81765.225426811623</v>
      </c>
      <c r="B1269" s="26">
        <v>7.0004</v>
      </c>
      <c r="C1269" s="26">
        <v>8262.204449195533</v>
      </c>
      <c r="D1269" s="26">
        <f>C1269/Table1[[#This Row],[Std. Price ($)]]</f>
        <v>1180.2474786005846</v>
      </c>
      <c r="E1269" s="22">
        <v>2644</v>
      </c>
      <c r="F1269" s="22">
        <f t="shared" si="127"/>
        <v>2379.6</v>
      </c>
      <c r="G1269" s="22">
        <f t="shared" si="129"/>
        <v>2379.6</v>
      </c>
      <c r="H1269" s="22">
        <f t="shared" si="129"/>
        <v>2379.6</v>
      </c>
      <c r="I1269" s="22">
        <f t="shared" si="129"/>
        <v>2379.6</v>
      </c>
      <c r="J1269" s="22">
        <f t="shared" si="129"/>
        <v>2379.6</v>
      </c>
      <c r="K1269" s="22">
        <f t="shared" si="129"/>
        <v>2379.6</v>
      </c>
      <c r="L1269" s="22">
        <f t="shared" si="129"/>
        <v>2379.6</v>
      </c>
      <c r="M1269" s="22">
        <f t="shared" si="129"/>
        <v>2379.6</v>
      </c>
      <c r="N1269" s="22">
        <f t="shared" si="129"/>
        <v>2379.6</v>
      </c>
      <c r="O1269" s="22">
        <f t="shared" si="129"/>
        <v>2379.6</v>
      </c>
      <c r="P1269" s="22">
        <f t="shared" si="129"/>
        <v>2379.6</v>
      </c>
      <c r="Q1269" s="22">
        <f t="shared" si="129"/>
        <v>2379.6</v>
      </c>
      <c r="R1269" s="42">
        <f>SUM(Table1[[#This Row],[Oct]:[September]])</f>
        <v>28555.199999999993</v>
      </c>
      <c r="S1269" s="38">
        <f t="shared" si="124"/>
        <v>27374.952521399409</v>
      </c>
      <c r="T1269" s="37">
        <f>Table1[[#This Row],[Annual Demand]]/365</f>
        <v>78.233424657534229</v>
      </c>
      <c r="U1269" s="37">
        <f>Table1[[#This Row],[Daily Demand]]*Table1[[#This Row],[Lead Time (days)]]</f>
        <v>1251.7347945205477</v>
      </c>
      <c r="V1269" s="37">
        <f>T1269*AB1269*SQRT(Table1[[#This Row],[Lead Time (days)]])</f>
        <v>165.85486027397258</v>
      </c>
      <c r="W1269" s="37">
        <f t="shared" si="125"/>
        <v>0.8</v>
      </c>
      <c r="X1269" s="37">
        <f>Table1[[#This Row],[Demand during Lead Time]]+NORMSINV(W1269)*V1269</f>
        <v>1391.3217666183918</v>
      </c>
      <c r="Y1269" s="43">
        <f t="shared" si="126"/>
        <v>9739.8088950353904</v>
      </c>
      <c r="Z1269" s="27">
        <v>-0.1</v>
      </c>
      <c r="AA1269" s="22">
        <v>0.77</v>
      </c>
      <c r="AB1269" s="22">
        <v>0.53</v>
      </c>
      <c r="AC1269" s="22">
        <v>16</v>
      </c>
    </row>
    <row r="1270" spans="1:29" x14ac:dyDescent="0.2">
      <c r="A1270" s="25">
        <v>72201.460640610021</v>
      </c>
      <c r="B1270" s="26">
        <v>6.6457394399999989</v>
      </c>
      <c r="C1270" s="26">
        <v>4209.9846108078336</v>
      </c>
      <c r="D1270" s="26">
        <f>C1270/Table1[[#This Row],[Std. Price ($)]]</f>
        <v>633.48625819850599</v>
      </c>
      <c r="E1270" s="22">
        <v>4034</v>
      </c>
      <c r="F1270" s="22">
        <f t="shared" si="127"/>
        <v>4840.8</v>
      </c>
      <c r="G1270" s="22">
        <f t="shared" si="129"/>
        <v>4840.8</v>
      </c>
      <c r="H1270" s="22">
        <f t="shared" si="129"/>
        <v>4840.8</v>
      </c>
      <c r="I1270" s="22">
        <f t="shared" si="129"/>
        <v>4840.8</v>
      </c>
      <c r="J1270" s="22">
        <f t="shared" si="129"/>
        <v>4840.8</v>
      </c>
      <c r="K1270" s="22">
        <f t="shared" si="129"/>
        <v>4840.8</v>
      </c>
      <c r="L1270" s="22">
        <f t="shared" si="129"/>
        <v>4840.8</v>
      </c>
      <c r="M1270" s="22">
        <f t="shared" si="129"/>
        <v>4840.8</v>
      </c>
      <c r="N1270" s="22">
        <f t="shared" si="129"/>
        <v>4840.8</v>
      </c>
      <c r="O1270" s="22">
        <f t="shared" si="129"/>
        <v>4840.8</v>
      </c>
      <c r="P1270" s="22">
        <f t="shared" si="129"/>
        <v>4840.8</v>
      </c>
      <c r="Q1270" s="22">
        <f t="shared" si="129"/>
        <v>4840.8</v>
      </c>
      <c r="R1270" s="42">
        <f>SUM(Table1[[#This Row],[Oct]:[September]])</f>
        <v>58089.600000000013</v>
      </c>
      <c r="S1270" s="38">
        <f t="shared" si="124"/>
        <v>57456.113741801506</v>
      </c>
      <c r="T1270" s="37">
        <f>Table1[[#This Row],[Annual Demand]]/365</f>
        <v>159.14958904109594</v>
      </c>
      <c r="U1270" s="37">
        <f>Table1[[#This Row],[Daily Demand]]*Table1[[#This Row],[Lead Time (days)]]</f>
        <v>795.74794520547971</v>
      </c>
      <c r="V1270" s="37">
        <f>T1270*AB1270*SQRT(Table1[[#This Row],[Lead Time (days)]])</f>
        <v>220.63896580596861</v>
      </c>
      <c r="W1270" s="37">
        <f t="shared" si="125"/>
        <v>0.8</v>
      </c>
      <c r="X1270" s="37">
        <f>Table1[[#This Row],[Demand during Lead Time]]+NORMSINV(W1270)*V1270</f>
        <v>981.44238378135117</v>
      </c>
      <c r="Y1270" s="43">
        <f t="shared" si="126"/>
        <v>6522.4103579833409</v>
      </c>
      <c r="Z1270" s="27">
        <v>0.2</v>
      </c>
      <c r="AA1270" s="22">
        <v>0.77</v>
      </c>
      <c r="AB1270" s="22">
        <v>0.62</v>
      </c>
      <c r="AC1270" s="22">
        <v>5</v>
      </c>
    </row>
    <row r="1271" spans="1:29" x14ac:dyDescent="0.2">
      <c r="A1271" s="25">
        <v>24000.844758409003</v>
      </c>
      <c r="B1271" s="26">
        <v>5.9391647299999999</v>
      </c>
      <c r="C1271" s="26">
        <v>24412.635683168424</v>
      </c>
      <c r="D1271" s="26">
        <f>C1271/Table1[[#This Row],[Std. Price ($)]]</f>
        <v>4110.4493296599339</v>
      </c>
      <c r="E1271" s="22">
        <v>2556</v>
      </c>
      <c r="F1271" s="22">
        <f t="shared" si="127"/>
        <v>3067.2</v>
      </c>
      <c r="G1271" s="22">
        <f t="shared" si="129"/>
        <v>3067.2</v>
      </c>
      <c r="H1271" s="22">
        <f t="shared" si="129"/>
        <v>3067.2</v>
      </c>
      <c r="I1271" s="22">
        <f t="shared" si="129"/>
        <v>3067.2</v>
      </c>
      <c r="J1271" s="22">
        <f t="shared" si="129"/>
        <v>3067.2</v>
      </c>
      <c r="K1271" s="22">
        <f t="shared" si="129"/>
        <v>3067.2</v>
      </c>
      <c r="L1271" s="22">
        <f t="shared" si="129"/>
        <v>3067.2</v>
      </c>
      <c r="M1271" s="22">
        <f t="shared" si="129"/>
        <v>3067.2</v>
      </c>
      <c r="N1271" s="22">
        <f t="shared" si="129"/>
        <v>3067.2</v>
      </c>
      <c r="O1271" s="22">
        <f t="shared" si="129"/>
        <v>3067.2</v>
      </c>
      <c r="P1271" s="22">
        <f t="shared" si="129"/>
        <v>3067.2</v>
      </c>
      <c r="Q1271" s="22">
        <f t="shared" si="129"/>
        <v>3067.2</v>
      </c>
      <c r="R1271" s="42">
        <f>SUM(Table1[[#This Row],[Oct]:[September]])</f>
        <v>36806.400000000001</v>
      </c>
      <c r="S1271" s="38">
        <f t="shared" si="124"/>
        <v>32695.950670340069</v>
      </c>
      <c r="T1271" s="37">
        <f>Table1[[#This Row],[Annual Demand]]/365</f>
        <v>100.83945205479452</v>
      </c>
      <c r="U1271" s="37">
        <f>Table1[[#This Row],[Daily Demand]]*Table1[[#This Row],[Lead Time (days)]]</f>
        <v>5344.4909589041099</v>
      </c>
      <c r="V1271" s="37">
        <f>T1271*AB1271*SQRT(Table1[[#This Row],[Lead Time (days)]])</f>
        <v>418.44970651623078</v>
      </c>
      <c r="W1271" s="37">
        <f t="shared" si="125"/>
        <v>0.8</v>
      </c>
      <c r="X1271" s="37">
        <f>Table1[[#This Row],[Demand during Lead Time]]+NORMSINV(W1271)*V1271</f>
        <v>5696.6671170905238</v>
      </c>
      <c r="Y1271" s="43">
        <f t="shared" si="126"/>
        <v>33833.444420374821</v>
      </c>
      <c r="Z1271" s="27">
        <v>0.2</v>
      </c>
      <c r="AA1271" s="22">
        <v>0.77</v>
      </c>
      <c r="AB1271" s="22">
        <v>0.56999999999999995</v>
      </c>
      <c r="AC1271" s="22">
        <v>53</v>
      </c>
    </row>
    <row r="1272" spans="1:29" x14ac:dyDescent="0.2">
      <c r="A1272" s="25">
        <v>92370.949675849348</v>
      </c>
      <c r="B1272" s="26">
        <v>5.4339375199999997</v>
      </c>
      <c r="C1272" s="26">
        <v>13240.616410538669</v>
      </c>
      <c r="D1272" s="26">
        <f>C1272/Table1[[#This Row],[Std. Price ($)]]</f>
        <v>2436.6523100064405</v>
      </c>
      <c r="E1272" s="22">
        <v>4084</v>
      </c>
      <c r="F1272" s="22">
        <f t="shared" si="127"/>
        <v>1225.2000000000003</v>
      </c>
      <c r="G1272" s="22">
        <f t="shared" si="129"/>
        <v>1225.2000000000003</v>
      </c>
      <c r="H1272" s="22">
        <f t="shared" si="129"/>
        <v>1225.2000000000003</v>
      </c>
      <c r="I1272" s="22">
        <f t="shared" si="129"/>
        <v>1225.2000000000003</v>
      </c>
      <c r="J1272" s="22">
        <f t="shared" si="129"/>
        <v>1225.2000000000003</v>
      </c>
      <c r="K1272" s="22">
        <f t="shared" si="129"/>
        <v>1225.2000000000003</v>
      </c>
      <c r="L1272" s="22">
        <f t="shared" si="129"/>
        <v>1225.2000000000003</v>
      </c>
      <c r="M1272" s="22">
        <f t="shared" si="129"/>
        <v>1225.2000000000003</v>
      </c>
      <c r="N1272" s="22">
        <f t="shared" si="129"/>
        <v>1225.2000000000003</v>
      </c>
      <c r="O1272" s="22">
        <f t="shared" si="129"/>
        <v>1225.2000000000003</v>
      </c>
      <c r="P1272" s="22">
        <f t="shared" si="129"/>
        <v>1225.2000000000003</v>
      </c>
      <c r="Q1272" s="22">
        <f t="shared" si="129"/>
        <v>1225.2000000000003</v>
      </c>
      <c r="R1272" s="42">
        <f>SUM(Table1[[#This Row],[Oct]:[September]])</f>
        <v>14702.400000000007</v>
      </c>
      <c r="S1272" s="38">
        <f t="shared" si="124"/>
        <v>12265.747689993566</v>
      </c>
      <c r="T1272" s="37">
        <f>Table1[[#This Row],[Annual Demand]]/365</f>
        <v>40.280547945205498</v>
      </c>
      <c r="U1272" s="37">
        <f>Table1[[#This Row],[Daily Demand]]*Table1[[#This Row],[Lead Time (days)]]</f>
        <v>443.08602739726047</v>
      </c>
      <c r="V1272" s="37">
        <f>T1272*AB1272*SQRT(Table1[[#This Row],[Lead Time (days)]])</f>
        <v>160.31455666100138</v>
      </c>
      <c r="W1272" s="37">
        <f t="shared" si="125"/>
        <v>0.8</v>
      </c>
      <c r="X1272" s="37">
        <f>Table1[[#This Row],[Demand during Lead Time]]+NORMSINV(W1272)*V1272</f>
        <v>578.01016233398741</v>
      </c>
      <c r="Y1272" s="43">
        <f t="shared" si="126"/>
        <v>3140.8711080479447</v>
      </c>
      <c r="Z1272" s="27">
        <v>-0.7</v>
      </c>
      <c r="AA1272" s="22">
        <v>0.77</v>
      </c>
      <c r="AB1272" s="22">
        <v>1.2</v>
      </c>
      <c r="AC1272" s="22">
        <v>11</v>
      </c>
    </row>
    <row r="1273" spans="1:29" x14ac:dyDescent="0.2">
      <c r="A1273" s="25">
        <v>34523.528362908859</v>
      </c>
      <c r="B1273" s="26">
        <v>14.28288</v>
      </c>
      <c r="C1273" s="26">
        <v>35574.354367814929</v>
      </c>
      <c r="D1273" s="26">
        <f>C1273/Table1[[#This Row],[Std. Price ($)]]</f>
        <v>2490.6989604207924</v>
      </c>
      <c r="E1273" s="22">
        <v>4278</v>
      </c>
      <c r="F1273" s="22">
        <f t="shared" si="127"/>
        <v>10695</v>
      </c>
      <c r="G1273" s="22">
        <f t="shared" si="129"/>
        <v>10695</v>
      </c>
      <c r="H1273" s="22">
        <f t="shared" si="129"/>
        <v>10695</v>
      </c>
      <c r="I1273" s="22">
        <f t="shared" si="129"/>
        <v>10695</v>
      </c>
      <c r="J1273" s="22">
        <f t="shared" si="129"/>
        <v>10695</v>
      </c>
      <c r="K1273" s="22">
        <f t="shared" si="129"/>
        <v>10695</v>
      </c>
      <c r="L1273" s="22">
        <f t="shared" si="129"/>
        <v>10695</v>
      </c>
      <c r="M1273" s="22">
        <f t="shared" si="129"/>
        <v>10695</v>
      </c>
      <c r="N1273" s="22">
        <f t="shared" si="129"/>
        <v>10695</v>
      </c>
      <c r="O1273" s="22">
        <f t="shared" si="129"/>
        <v>10695</v>
      </c>
      <c r="P1273" s="22">
        <f t="shared" si="129"/>
        <v>10695</v>
      </c>
      <c r="Q1273" s="22">
        <f t="shared" si="129"/>
        <v>10695</v>
      </c>
      <c r="R1273" s="42">
        <f>SUM(Table1[[#This Row],[Oct]:[September]])</f>
        <v>128340</v>
      </c>
      <c r="S1273" s="38">
        <f t="shared" si="124"/>
        <v>125849.30103957921</v>
      </c>
      <c r="T1273" s="37">
        <f>Table1[[#This Row],[Annual Demand]]/365</f>
        <v>351.61643835616439</v>
      </c>
      <c r="U1273" s="37">
        <f>Table1[[#This Row],[Daily Demand]]*Table1[[#This Row],[Lead Time (days)]]</f>
        <v>8087.178082191781</v>
      </c>
      <c r="V1273" s="37">
        <f>T1273*AB1273*SQRT(Table1[[#This Row],[Lead Time (days)]])</f>
        <v>910.59832755905586</v>
      </c>
      <c r="W1273" s="37">
        <f t="shared" si="125"/>
        <v>0.8</v>
      </c>
      <c r="X1273" s="37">
        <f>Table1[[#This Row],[Demand during Lead Time]]+NORMSINV(W1273)*V1273</f>
        <v>8853.5569699214666</v>
      </c>
      <c r="Y1273" s="43">
        <f t="shared" si="126"/>
        <v>126454.29177455192</v>
      </c>
      <c r="Z1273" s="27">
        <v>1.5</v>
      </c>
      <c r="AA1273" s="22">
        <v>0.77</v>
      </c>
      <c r="AB1273" s="22">
        <v>0.54</v>
      </c>
      <c r="AC1273" s="22">
        <v>23</v>
      </c>
    </row>
    <row r="1274" spans="1:29" x14ac:dyDescent="0.2">
      <c r="A1274" s="25">
        <v>82315.406016752589</v>
      </c>
      <c r="B1274" s="26">
        <v>9.1901470499999984</v>
      </c>
      <c r="C1274" s="26">
        <v>17484.466265114144</v>
      </c>
      <c r="D1274" s="26">
        <f>C1274/Table1[[#This Row],[Std. Price ($)]]</f>
        <v>1902.5230140484148</v>
      </c>
      <c r="E1274" s="22">
        <v>3824</v>
      </c>
      <c r="F1274" s="22">
        <f t="shared" si="127"/>
        <v>4588.8</v>
      </c>
      <c r="G1274" s="22">
        <f t="shared" si="129"/>
        <v>4588.8</v>
      </c>
      <c r="H1274" s="22">
        <f t="shared" ref="G1274:Q1297" si="130">$E1274+$Z1274*$E1274</f>
        <v>4588.8</v>
      </c>
      <c r="I1274" s="22">
        <f t="shared" si="130"/>
        <v>4588.8</v>
      </c>
      <c r="J1274" s="22">
        <f t="shared" si="130"/>
        <v>4588.8</v>
      </c>
      <c r="K1274" s="22">
        <f t="shared" si="130"/>
        <v>4588.8</v>
      </c>
      <c r="L1274" s="22">
        <f t="shared" si="130"/>
        <v>4588.8</v>
      </c>
      <c r="M1274" s="22">
        <f t="shared" si="130"/>
        <v>4588.8</v>
      </c>
      <c r="N1274" s="22">
        <f t="shared" si="130"/>
        <v>4588.8</v>
      </c>
      <c r="O1274" s="22">
        <f t="shared" si="130"/>
        <v>4588.8</v>
      </c>
      <c r="P1274" s="22">
        <f t="shared" si="130"/>
        <v>4588.8</v>
      </c>
      <c r="Q1274" s="22">
        <f t="shared" si="130"/>
        <v>4588.8</v>
      </c>
      <c r="R1274" s="42">
        <f>SUM(Table1[[#This Row],[Oct]:[September]])</f>
        <v>55065.600000000013</v>
      </c>
      <c r="S1274" s="38">
        <f t="shared" si="124"/>
        <v>53163.0769859516</v>
      </c>
      <c r="T1274" s="37">
        <f>Table1[[#This Row],[Annual Demand]]/365</f>
        <v>150.86465753424662</v>
      </c>
      <c r="U1274" s="37">
        <f>Table1[[#This Row],[Daily Demand]]*Table1[[#This Row],[Lead Time (days)]]</f>
        <v>4525.9397260273981</v>
      </c>
      <c r="V1274" s="37">
        <f>T1274*AB1274*SQRT(Table1[[#This Row],[Lead Time (days)]])</f>
        <v>181.79034733595691</v>
      </c>
      <c r="W1274" s="37">
        <f t="shared" si="125"/>
        <v>0.8</v>
      </c>
      <c r="X1274" s="37">
        <f>Table1[[#This Row],[Demand during Lead Time]]+NORMSINV(W1274)*V1274</f>
        <v>4678.9383424039352</v>
      </c>
      <c r="Y1274" s="43">
        <f t="shared" si="126"/>
        <v>43000.131404575404</v>
      </c>
      <c r="Z1274" s="27">
        <v>0.2</v>
      </c>
      <c r="AA1274" s="22">
        <v>0.77</v>
      </c>
      <c r="AB1274" s="22">
        <v>0.22</v>
      </c>
      <c r="AC1274" s="22">
        <v>30</v>
      </c>
    </row>
    <row r="1275" spans="1:29" x14ac:dyDescent="0.2">
      <c r="A1275" s="25">
        <v>38342.236350040737</v>
      </c>
      <c r="B1275" s="26">
        <v>5.85987875</v>
      </c>
      <c r="C1275" s="26">
        <v>3889.5474598695514</v>
      </c>
      <c r="D1275" s="26">
        <f>C1275/Table1[[#This Row],[Std. Price ($)]]</f>
        <v>663.75903424103296</v>
      </c>
      <c r="E1275" s="22">
        <v>2894</v>
      </c>
      <c r="F1275" s="22">
        <f t="shared" si="127"/>
        <v>1736.3999999999999</v>
      </c>
      <c r="G1275" s="22">
        <f t="shared" si="130"/>
        <v>1736.3999999999999</v>
      </c>
      <c r="H1275" s="22">
        <f t="shared" si="130"/>
        <v>1736.3999999999999</v>
      </c>
      <c r="I1275" s="22">
        <f t="shared" si="130"/>
        <v>1736.3999999999999</v>
      </c>
      <c r="J1275" s="22">
        <f t="shared" si="130"/>
        <v>1736.3999999999999</v>
      </c>
      <c r="K1275" s="22">
        <f t="shared" si="130"/>
        <v>1736.3999999999999</v>
      </c>
      <c r="L1275" s="22">
        <f t="shared" si="130"/>
        <v>1736.3999999999999</v>
      </c>
      <c r="M1275" s="22">
        <f t="shared" si="130"/>
        <v>1736.3999999999999</v>
      </c>
      <c r="N1275" s="22">
        <f t="shared" si="130"/>
        <v>1736.3999999999999</v>
      </c>
      <c r="O1275" s="22">
        <f t="shared" si="130"/>
        <v>1736.3999999999999</v>
      </c>
      <c r="P1275" s="22">
        <f t="shared" si="130"/>
        <v>1736.3999999999999</v>
      </c>
      <c r="Q1275" s="22">
        <f t="shared" si="130"/>
        <v>1736.3999999999999</v>
      </c>
      <c r="R1275" s="42">
        <f>SUM(Table1[[#This Row],[Oct]:[September]])</f>
        <v>20836.800000000003</v>
      </c>
      <c r="S1275" s="38">
        <f t="shared" si="124"/>
        <v>20173.04096575897</v>
      </c>
      <c r="T1275" s="37">
        <f>Table1[[#This Row],[Annual Demand]]/365</f>
        <v>57.08712328767124</v>
      </c>
      <c r="U1275" s="37">
        <f>Table1[[#This Row],[Daily Demand]]*Table1[[#This Row],[Lead Time (days)]]</f>
        <v>456.69698630136992</v>
      </c>
      <c r="V1275" s="37">
        <f>T1275*AB1275*SQRT(Table1[[#This Row],[Lead Time (days)]])</f>
        <v>83.962719349901207</v>
      </c>
      <c r="W1275" s="37">
        <f t="shared" si="125"/>
        <v>0.8</v>
      </c>
      <c r="X1275" s="37">
        <f>Table1[[#This Row],[Demand during Lead Time]]+NORMSINV(W1275)*V1275</f>
        <v>527.36179373477023</v>
      </c>
      <c r="Y1275" s="43">
        <f t="shared" si="126"/>
        <v>3090.2761686682634</v>
      </c>
      <c r="Z1275" s="27">
        <v>-0.4</v>
      </c>
      <c r="AA1275" s="22">
        <v>0.77</v>
      </c>
      <c r="AB1275" s="22">
        <v>0.52</v>
      </c>
      <c r="AC1275" s="22">
        <v>8</v>
      </c>
    </row>
    <row r="1276" spans="1:29" x14ac:dyDescent="0.2">
      <c r="A1276" s="25">
        <v>5955.4455237517677</v>
      </c>
      <c r="B1276" s="26">
        <v>16.893159739999998</v>
      </c>
      <c r="C1276" s="26">
        <v>5217.5180813804</v>
      </c>
      <c r="D1276" s="26">
        <f>C1276/Table1[[#This Row],[Std. Price ($)]]</f>
        <v>308.85388889245183</v>
      </c>
      <c r="E1276" s="22">
        <v>5166</v>
      </c>
      <c r="F1276" s="22">
        <f t="shared" si="127"/>
        <v>3099.6</v>
      </c>
      <c r="G1276" s="22">
        <f t="shared" si="130"/>
        <v>3099.6</v>
      </c>
      <c r="H1276" s="22">
        <f t="shared" si="130"/>
        <v>3099.6</v>
      </c>
      <c r="I1276" s="22">
        <f t="shared" si="130"/>
        <v>3099.6</v>
      </c>
      <c r="J1276" s="22">
        <f t="shared" si="130"/>
        <v>3099.6</v>
      </c>
      <c r="K1276" s="22">
        <f t="shared" si="130"/>
        <v>3099.6</v>
      </c>
      <c r="L1276" s="22">
        <f t="shared" si="130"/>
        <v>3099.6</v>
      </c>
      <c r="M1276" s="22">
        <f t="shared" si="130"/>
        <v>3099.6</v>
      </c>
      <c r="N1276" s="22">
        <f t="shared" si="130"/>
        <v>3099.6</v>
      </c>
      <c r="O1276" s="22">
        <f t="shared" si="130"/>
        <v>3099.6</v>
      </c>
      <c r="P1276" s="22">
        <f t="shared" si="130"/>
        <v>3099.6</v>
      </c>
      <c r="Q1276" s="22">
        <f t="shared" si="130"/>
        <v>3099.6</v>
      </c>
      <c r="R1276" s="42">
        <f>SUM(Table1[[#This Row],[Oct]:[September]])</f>
        <v>37195.19999999999</v>
      </c>
      <c r="S1276" s="38">
        <f t="shared" si="124"/>
        <v>36886.346111107538</v>
      </c>
      <c r="T1276" s="37">
        <f>Table1[[#This Row],[Annual Demand]]/365</f>
        <v>101.90465753424655</v>
      </c>
      <c r="U1276" s="37">
        <f>Table1[[#This Row],[Daily Demand]]*Table1[[#This Row],[Lead Time (days)]]</f>
        <v>203.80931506849311</v>
      </c>
      <c r="V1276" s="37">
        <f>T1276*AB1276*SQRT(Table1[[#This Row],[Lead Time (days)]])</f>
        <v>97.998165152663617</v>
      </c>
      <c r="W1276" s="37">
        <f t="shared" si="125"/>
        <v>0.8</v>
      </c>
      <c r="X1276" s="37">
        <f>Table1[[#This Row],[Demand during Lead Time]]+NORMSINV(W1276)*V1276</f>
        <v>286.28665171216005</v>
      </c>
      <c r="Y1276" s="43">
        <f t="shared" si="126"/>
        <v>4836.2861388032634</v>
      </c>
      <c r="Z1276" s="27">
        <v>-0.4</v>
      </c>
      <c r="AA1276" s="22">
        <v>0.77</v>
      </c>
      <c r="AB1276" s="22">
        <v>0.68</v>
      </c>
      <c r="AC1276" s="22">
        <v>2</v>
      </c>
    </row>
    <row r="1277" spans="1:29" x14ac:dyDescent="0.2">
      <c r="A1277" s="25">
        <v>38880.525137878227</v>
      </c>
      <c r="B1277" s="26">
        <v>6.50816266</v>
      </c>
      <c r="C1277" s="26">
        <v>19081.226324018033</v>
      </c>
      <c r="D1277" s="26">
        <f>C1277/Table1[[#This Row],[Std. Price ($)]]</f>
        <v>2931.8914294035226</v>
      </c>
      <c r="E1277" s="22">
        <v>3994</v>
      </c>
      <c r="F1277" s="22">
        <f t="shared" si="127"/>
        <v>4792.8</v>
      </c>
      <c r="G1277" s="22">
        <f t="shared" si="130"/>
        <v>4792.8</v>
      </c>
      <c r="H1277" s="22">
        <f t="shared" si="130"/>
        <v>4792.8</v>
      </c>
      <c r="I1277" s="22">
        <f t="shared" si="130"/>
        <v>4792.8</v>
      </c>
      <c r="J1277" s="22">
        <f t="shared" si="130"/>
        <v>4792.8</v>
      </c>
      <c r="K1277" s="22">
        <f t="shared" si="130"/>
        <v>4792.8</v>
      </c>
      <c r="L1277" s="22">
        <f t="shared" si="130"/>
        <v>4792.8</v>
      </c>
      <c r="M1277" s="22">
        <f t="shared" si="130"/>
        <v>4792.8</v>
      </c>
      <c r="N1277" s="22">
        <f t="shared" si="130"/>
        <v>4792.8</v>
      </c>
      <c r="O1277" s="22">
        <f t="shared" si="130"/>
        <v>4792.8</v>
      </c>
      <c r="P1277" s="22">
        <f t="shared" si="130"/>
        <v>4792.8</v>
      </c>
      <c r="Q1277" s="22">
        <f t="shared" si="130"/>
        <v>4792.8</v>
      </c>
      <c r="R1277" s="42">
        <f>SUM(Table1[[#This Row],[Oct]:[September]])</f>
        <v>57513.600000000013</v>
      </c>
      <c r="S1277" s="38">
        <f t="shared" si="124"/>
        <v>54581.708570596493</v>
      </c>
      <c r="T1277" s="37">
        <f>Table1[[#This Row],[Annual Demand]]/365</f>
        <v>157.57150684931511</v>
      </c>
      <c r="U1277" s="37">
        <f>Table1[[#This Row],[Daily Demand]]*Table1[[#This Row],[Lead Time (days)]]</f>
        <v>5199.8597260273991</v>
      </c>
      <c r="V1277" s="37">
        <f>T1277*AB1277*SQRT(Table1[[#This Row],[Lead Time (days)]])</f>
        <v>316.81278734185037</v>
      </c>
      <c r="W1277" s="37">
        <f t="shared" si="125"/>
        <v>0.8</v>
      </c>
      <c r="X1277" s="37">
        <f>Table1[[#This Row],[Demand during Lead Time]]+NORMSINV(W1277)*V1277</f>
        <v>5466.4960949217211</v>
      </c>
      <c r="Y1277" s="43">
        <f t="shared" si="126"/>
        <v>35576.845766005361</v>
      </c>
      <c r="Z1277" s="27">
        <v>0.2</v>
      </c>
      <c r="AA1277" s="22">
        <v>0.77</v>
      </c>
      <c r="AB1277" s="22">
        <v>0.35</v>
      </c>
      <c r="AC1277" s="22">
        <v>33</v>
      </c>
    </row>
    <row r="1278" spans="1:29" x14ac:dyDescent="0.2">
      <c r="A1278" s="25">
        <v>56336.008664678353</v>
      </c>
      <c r="B1278" s="26">
        <v>6.5501899999999997</v>
      </c>
      <c r="C1278" s="26">
        <v>14472.654046902628</v>
      </c>
      <c r="D1278" s="26">
        <f>C1278/Table1[[#This Row],[Std. Price ($)]]</f>
        <v>2209.5014109365725</v>
      </c>
      <c r="E1278" s="22">
        <v>3986</v>
      </c>
      <c r="F1278" s="22">
        <f t="shared" si="127"/>
        <v>9965</v>
      </c>
      <c r="G1278" s="22">
        <f t="shared" si="130"/>
        <v>9965</v>
      </c>
      <c r="H1278" s="22">
        <f t="shared" si="130"/>
        <v>9965</v>
      </c>
      <c r="I1278" s="22">
        <f t="shared" si="130"/>
        <v>9965</v>
      </c>
      <c r="J1278" s="22">
        <f t="shared" si="130"/>
        <v>9965</v>
      </c>
      <c r="K1278" s="22">
        <f t="shared" si="130"/>
        <v>9965</v>
      </c>
      <c r="L1278" s="22">
        <f t="shared" si="130"/>
        <v>9965</v>
      </c>
      <c r="M1278" s="22">
        <f t="shared" si="130"/>
        <v>9965</v>
      </c>
      <c r="N1278" s="22">
        <f t="shared" si="130"/>
        <v>9965</v>
      </c>
      <c r="O1278" s="22">
        <f t="shared" si="130"/>
        <v>9965</v>
      </c>
      <c r="P1278" s="22">
        <f t="shared" si="130"/>
        <v>9965</v>
      </c>
      <c r="Q1278" s="22">
        <f t="shared" si="130"/>
        <v>9965</v>
      </c>
      <c r="R1278" s="42">
        <f>SUM(Table1[[#This Row],[Oct]:[September]])</f>
        <v>119580</v>
      </c>
      <c r="S1278" s="38">
        <f t="shared" si="124"/>
        <v>117370.49858906343</v>
      </c>
      <c r="T1278" s="37">
        <f>Table1[[#This Row],[Annual Demand]]/365</f>
        <v>327.61643835616439</v>
      </c>
      <c r="U1278" s="37">
        <f>Table1[[#This Row],[Daily Demand]]*Table1[[#This Row],[Lead Time (days)]]</f>
        <v>12449.424657534248</v>
      </c>
      <c r="V1278" s="37">
        <f>T1278*AB1278*SQRT(Table1[[#This Row],[Lead Time (days)]])</f>
        <v>444.30393924522366</v>
      </c>
      <c r="W1278" s="37">
        <f t="shared" si="125"/>
        <v>0.8</v>
      </c>
      <c r="X1278" s="37">
        <f>Table1[[#This Row],[Demand during Lead Time]]+NORMSINV(W1278)*V1278</f>
        <v>12823.360286963118</v>
      </c>
      <c r="Y1278" s="43">
        <f t="shared" si="126"/>
        <v>83995.446318062939</v>
      </c>
      <c r="Z1278" s="27">
        <v>1.5</v>
      </c>
      <c r="AA1278" s="22">
        <v>1</v>
      </c>
      <c r="AB1278" s="22">
        <v>0.22</v>
      </c>
      <c r="AC1278" s="22">
        <v>38</v>
      </c>
    </row>
    <row r="1279" spans="1:29" x14ac:dyDescent="0.2">
      <c r="A1279" s="25">
        <v>32535.362674834323</v>
      </c>
      <c r="B1279" s="26">
        <v>6.9390729699999998</v>
      </c>
      <c r="C1279" s="26">
        <v>28362.674743790009</v>
      </c>
      <c r="D1279" s="26">
        <f>C1279/Table1[[#This Row],[Std. Price ($)]]</f>
        <v>4087.3867253466869</v>
      </c>
      <c r="E1279" s="22">
        <v>3986</v>
      </c>
      <c r="F1279" s="22">
        <f t="shared" si="127"/>
        <v>7174.8</v>
      </c>
      <c r="G1279" s="22">
        <f t="shared" si="130"/>
        <v>7174.8</v>
      </c>
      <c r="H1279" s="22">
        <f t="shared" si="130"/>
        <v>7174.8</v>
      </c>
      <c r="I1279" s="22">
        <f t="shared" si="130"/>
        <v>7174.8</v>
      </c>
      <c r="J1279" s="22">
        <f t="shared" si="130"/>
        <v>7174.8</v>
      </c>
      <c r="K1279" s="22">
        <f t="shared" si="130"/>
        <v>7174.8</v>
      </c>
      <c r="L1279" s="22">
        <f t="shared" si="130"/>
        <v>7174.8</v>
      </c>
      <c r="M1279" s="22">
        <f t="shared" si="130"/>
        <v>7174.8</v>
      </c>
      <c r="N1279" s="22">
        <f t="shared" si="130"/>
        <v>7174.8</v>
      </c>
      <c r="O1279" s="22">
        <f t="shared" si="130"/>
        <v>7174.8</v>
      </c>
      <c r="P1279" s="22">
        <f t="shared" si="130"/>
        <v>7174.8</v>
      </c>
      <c r="Q1279" s="22">
        <f t="shared" si="130"/>
        <v>7174.8</v>
      </c>
      <c r="R1279" s="42">
        <f>SUM(Table1[[#This Row],[Oct]:[September]])</f>
        <v>86097.60000000002</v>
      </c>
      <c r="S1279" s="38">
        <f t="shared" si="124"/>
        <v>82010.213274653332</v>
      </c>
      <c r="T1279" s="37">
        <f>Table1[[#This Row],[Annual Demand]]/365</f>
        <v>235.8838356164384</v>
      </c>
      <c r="U1279" s="37">
        <f>Table1[[#This Row],[Daily Demand]]*Table1[[#This Row],[Lead Time (days)]]</f>
        <v>16983.636164383566</v>
      </c>
      <c r="V1279" s="37">
        <f>T1279*AB1279*SQRT(Table1[[#This Row],[Lead Time (days)]])</f>
        <v>440.33895770482582</v>
      </c>
      <c r="W1279" s="37">
        <f t="shared" si="125"/>
        <v>0.8</v>
      </c>
      <c r="X1279" s="37">
        <f>Table1[[#This Row],[Demand during Lead Time]]+NORMSINV(W1279)*V1279</f>
        <v>17354.234781157313</v>
      </c>
      <c r="Y1279" s="43">
        <f t="shared" si="126"/>
        <v>120422.30148496258</v>
      </c>
      <c r="Z1279" s="27">
        <v>0.8</v>
      </c>
      <c r="AA1279" s="22">
        <v>1</v>
      </c>
      <c r="AB1279" s="22">
        <v>0.22</v>
      </c>
      <c r="AC1279" s="22">
        <v>72</v>
      </c>
    </row>
    <row r="1280" spans="1:29" x14ac:dyDescent="0.2">
      <c r="A1280" s="25">
        <v>747.61570176660189</v>
      </c>
      <c r="B1280" s="26">
        <v>5.2075235999999991</v>
      </c>
      <c r="C1280" s="26">
        <v>34245.974848957892</v>
      </c>
      <c r="D1280" s="26">
        <f>C1280/Table1[[#This Row],[Std. Price ($)]]</f>
        <v>6576.2495726294737</v>
      </c>
      <c r="E1280" s="22">
        <v>3986</v>
      </c>
      <c r="F1280" s="22">
        <f t="shared" si="127"/>
        <v>9965</v>
      </c>
      <c r="G1280" s="22">
        <f t="shared" si="130"/>
        <v>9965</v>
      </c>
      <c r="H1280" s="22">
        <f t="shared" si="130"/>
        <v>9965</v>
      </c>
      <c r="I1280" s="22">
        <f t="shared" si="130"/>
        <v>9965</v>
      </c>
      <c r="J1280" s="22">
        <f t="shared" si="130"/>
        <v>9965</v>
      </c>
      <c r="K1280" s="22">
        <f t="shared" si="130"/>
        <v>9965</v>
      </c>
      <c r="L1280" s="22">
        <f t="shared" si="130"/>
        <v>9965</v>
      </c>
      <c r="M1280" s="22">
        <f t="shared" si="130"/>
        <v>9965</v>
      </c>
      <c r="N1280" s="22">
        <f t="shared" si="130"/>
        <v>9965</v>
      </c>
      <c r="O1280" s="22">
        <f t="shared" si="130"/>
        <v>9965</v>
      </c>
      <c r="P1280" s="22">
        <f t="shared" si="130"/>
        <v>9965</v>
      </c>
      <c r="Q1280" s="22">
        <f t="shared" si="130"/>
        <v>9965</v>
      </c>
      <c r="R1280" s="42">
        <f>SUM(Table1[[#This Row],[Oct]:[September]])</f>
        <v>119580</v>
      </c>
      <c r="S1280" s="38">
        <f t="shared" si="124"/>
        <v>113003.75042737053</v>
      </c>
      <c r="T1280" s="37">
        <f>Table1[[#This Row],[Annual Demand]]/365</f>
        <v>327.61643835616439</v>
      </c>
      <c r="U1280" s="37">
        <f>Table1[[#This Row],[Daily Demand]]*Table1[[#This Row],[Lead Time (days)]]</f>
        <v>33416.876712328769</v>
      </c>
      <c r="V1280" s="37">
        <f>T1280*AB1280*SQRT(Table1[[#This Row],[Lead Time (days)]])</f>
        <v>727.92804415466901</v>
      </c>
      <c r="W1280" s="37">
        <f t="shared" si="125"/>
        <v>0.8</v>
      </c>
      <c r="X1280" s="37">
        <f>Table1[[#This Row],[Demand during Lead Time]]+NORMSINV(W1280)*V1280</f>
        <v>34029.516410802542</v>
      </c>
      <c r="Y1280" s="43">
        <f t="shared" si="126"/>
        <v>177209.50980584152</v>
      </c>
      <c r="Z1280" s="27">
        <v>1.5</v>
      </c>
      <c r="AA1280" s="22">
        <v>1</v>
      </c>
      <c r="AB1280" s="22">
        <v>0.22</v>
      </c>
      <c r="AC1280" s="22">
        <v>102</v>
      </c>
    </row>
    <row r="1281" spans="1:29" x14ac:dyDescent="0.2">
      <c r="A1281" s="25">
        <v>72476.040792193759</v>
      </c>
      <c r="B1281" s="26">
        <v>13.119501239999998</v>
      </c>
      <c r="C1281" s="26">
        <v>31282.807581955338</v>
      </c>
      <c r="D1281" s="26">
        <f>C1281/Table1[[#This Row],[Std. Price ($)]]</f>
        <v>2384.450979476057</v>
      </c>
      <c r="E1281" s="22">
        <v>3986</v>
      </c>
      <c r="F1281" s="22">
        <f t="shared" si="127"/>
        <v>4783.2</v>
      </c>
      <c r="G1281" s="22">
        <f t="shared" si="130"/>
        <v>4783.2</v>
      </c>
      <c r="H1281" s="22">
        <f t="shared" si="130"/>
        <v>4783.2</v>
      </c>
      <c r="I1281" s="22">
        <f t="shared" si="130"/>
        <v>4783.2</v>
      </c>
      <c r="J1281" s="22">
        <f t="shared" si="130"/>
        <v>4783.2</v>
      </c>
      <c r="K1281" s="22">
        <f t="shared" si="130"/>
        <v>4783.2</v>
      </c>
      <c r="L1281" s="22">
        <f t="shared" si="130"/>
        <v>4783.2</v>
      </c>
      <c r="M1281" s="22">
        <f t="shared" si="130"/>
        <v>4783.2</v>
      </c>
      <c r="N1281" s="22">
        <f t="shared" si="130"/>
        <v>4783.2</v>
      </c>
      <c r="O1281" s="22">
        <f t="shared" si="130"/>
        <v>4783.2</v>
      </c>
      <c r="P1281" s="22">
        <f t="shared" si="130"/>
        <v>4783.2</v>
      </c>
      <c r="Q1281" s="22">
        <f t="shared" si="130"/>
        <v>4783.2</v>
      </c>
      <c r="R1281" s="42">
        <f>SUM(Table1[[#This Row],[Oct]:[September]])</f>
        <v>57398.399999999987</v>
      </c>
      <c r="S1281" s="38">
        <f t="shared" si="124"/>
        <v>55013.949020523927</v>
      </c>
      <c r="T1281" s="37">
        <f>Table1[[#This Row],[Annual Demand]]/365</f>
        <v>157.25589041095887</v>
      </c>
      <c r="U1281" s="37">
        <f>Table1[[#This Row],[Daily Demand]]*Table1[[#This Row],[Lead Time (days)]]</f>
        <v>8177.3063013698611</v>
      </c>
      <c r="V1281" s="37">
        <f>T1281*AB1281*SQRT(Table1[[#This Row],[Lead Time (days)]])</f>
        <v>249.47743754800152</v>
      </c>
      <c r="W1281" s="37">
        <f t="shared" si="125"/>
        <v>0.8</v>
      </c>
      <c r="X1281" s="37">
        <f>Table1[[#This Row],[Demand during Lead Time]]+NORMSINV(W1281)*V1281</f>
        <v>8387.2718101076207</v>
      </c>
      <c r="Y1281" s="43">
        <f t="shared" si="126"/>
        <v>110036.82291292396</v>
      </c>
      <c r="Z1281" s="27">
        <v>0.2</v>
      </c>
      <c r="AA1281" s="22">
        <v>1</v>
      </c>
      <c r="AB1281" s="22">
        <v>0.22</v>
      </c>
      <c r="AC1281" s="22">
        <v>52</v>
      </c>
    </row>
    <row r="1282" spans="1:29" x14ac:dyDescent="0.2">
      <c r="A1282" s="25">
        <v>74396.479755158944</v>
      </c>
      <c r="B1282" s="26">
        <v>18.45166335</v>
      </c>
      <c r="C1282" s="26">
        <v>45283.8812577836</v>
      </c>
      <c r="D1282" s="26">
        <f>C1282/Table1[[#This Row],[Std. Price ($)]]</f>
        <v>2454.1896521097974</v>
      </c>
      <c r="E1282" s="22">
        <v>3986</v>
      </c>
      <c r="F1282" s="22">
        <f t="shared" si="127"/>
        <v>2391.6</v>
      </c>
      <c r="G1282" s="22">
        <f t="shared" si="130"/>
        <v>2391.6</v>
      </c>
      <c r="H1282" s="22">
        <f t="shared" si="130"/>
        <v>2391.6</v>
      </c>
      <c r="I1282" s="22">
        <f t="shared" si="130"/>
        <v>2391.6</v>
      </c>
      <c r="J1282" s="22">
        <f t="shared" si="130"/>
        <v>2391.6</v>
      </c>
      <c r="K1282" s="22">
        <f t="shared" si="130"/>
        <v>2391.6</v>
      </c>
      <c r="L1282" s="22">
        <f t="shared" si="130"/>
        <v>2391.6</v>
      </c>
      <c r="M1282" s="22">
        <f t="shared" si="130"/>
        <v>2391.6</v>
      </c>
      <c r="N1282" s="22">
        <f t="shared" si="130"/>
        <v>2391.6</v>
      </c>
      <c r="O1282" s="22">
        <f t="shared" si="130"/>
        <v>2391.6</v>
      </c>
      <c r="P1282" s="22">
        <f t="shared" si="130"/>
        <v>2391.6</v>
      </c>
      <c r="Q1282" s="22">
        <f t="shared" si="130"/>
        <v>2391.6</v>
      </c>
      <c r="R1282" s="42">
        <f>SUM(Table1[[#This Row],[Oct]:[September]])</f>
        <v>28699.199999999993</v>
      </c>
      <c r="S1282" s="38">
        <f t="shared" si="124"/>
        <v>26245.010347890195</v>
      </c>
      <c r="T1282" s="37">
        <f>Table1[[#This Row],[Annual Demand]]/365</f>
        <v>78.627945205479435</v>
      </c>
      <c r="U1282" s="37">
        <f>Table1[[#This Row],[Daily Demand]]*Table1[[#This Row],[Lead Time (days)]]</f>
        <v>4560.4208219178072</v>
      </c>
      <c r="V1282" s="37">
        <f>T1282*AB1282*SQRT(Table1[[#This Row],[Lead Time (days)]])</f>
        <v>131.7387699023509</v>
      </c>
      <c r="W1282" s="37">
        <f t="shared" si="125"/>
        <v>0.8</v>
      </c>
      <c r="X1282" s="37">
        <f>Table1[[#This Row],[Demand during Lead Time]]+NORMSINV(W1282)*V1282</f>
        <v>4671.2949679524017</v>
      </c>
      <c r="Y1282" s="43">
        <f t="shared" si="126"/>
        <v>86193.162157206752</v>
      </c>
      <c r="Z1282" s="27">
        <v>-0.4</v>
      </c>
      <c r="AA1282" s="22">
        <v>1</v>
      </c>
      <c r="AB1282" s="22">
        <v>0.22</v>
      </c>
      <c r="AC1282" s="22">
        <v>58</v>
      </c>
    </row>
    <row r="1283" spans="1:29" x14ac:dyDescent="0.2">
      <c r="A1283" s="25">
        <v>44305.272339906311</v>
      </c>
      <c r="B1283" s="26">
        <v>7.2565707799999997</v>
      </c>
      <c r="C1283" s="26">
        <v>18206.737709449564</v>
      </c>
      <c r="D1283" s="26">
        <f>C1283/Table1[[#This Row],[Std. Price ($)]]</f>
        <v>2509.0002235807538</v>
      </c>
      <c r="E1283" s="22">
        <v>3986</v>
      </c>
      <c r="F1283" s="22">
        <f t="shared" si="127"/>
        <v>2391.6</v>
      </c>
      <c r="G1283" s="22">
        <f t="shared" si="130"/>
        <v>2391.6</v>
      </c>
      <c r="H1283" s="22">
        <f t="shared" si="130"/>
        <v>2391.6</v>
      </c>
      <c r="I1283" s="22">
        <f t="shared" si="130"/>
        <v>2391.6</v>
      </c>
      <c r="J1283" s="22">
        <f t="shared" si="130"/>
        <v>2391.6</v>
      </c>
      <c r="K1283" s="22">
        <f t="shared" si="130"/>
        <v>2391.6</v>
      </c>
      <c r="L1283" s="22">
        <f t="shared" si="130"/>
        <v>2391.6</v>
      </c>
      <c r="M1283" s="22">
        <f t="shared" si="130"/>
        <v>2391.6</v>
      </c>
      <c r="N1283" s="22">
        <f t="shared" si="130"/>
        <v>2391.6</v>
      </c>
      <c r="O1283" s="22">
        <f t="shared" si="130"/>
        <v>2391.6</v>
      </c>
      <c r="P1283" s="22">
        <f t="shared" si="130"/>
        <v>2391.6</v>
      </c>
      <c r="Q1283" s="22">
        <f t="shared" si="130"/>
        <v>2391.6</v>
      </c>
      <c r="R1283" s="42">
        <f>SUM(Table1[[#This Row],[Oct]:[September]])</f>
        <v>28699.199999999993</v>
      </c>
      <c r="S1283" s="38">
        <f t="shared" ref="S1283:S1346" si="131">R1283-D1283</f>
        <v>26190.199776419238</v>
      </c>
      <c r="T1283" s="37">
        <f>Table1[[#This Row],[Annual Demand]]/365</f>
        <v>78.627945205479435</v>
      </c>
      <c r="U1283" s="37">
        <f>Table1[[#This Row],[Daily Demand]]*Table1[[#This Row],[Lead Time (days)]]</f>
        <v>3538.2575342465748</v>
      </c>
      <c r="V1283" s="37">
        <f>T1283*AB1283*SQRT(Table1[[#This Row],[Lead Time (days)]])</f>
        <v>116.03950407098326</v>
      </c>
      <c r="W1283" s="37">
        <f t="shared" ref="W1283:W1346" si="132">IF(AB1283&gt;1.5,0.95,0.8)</f>
        <v>0.8</v>
      </c>
      <c r="X1283" s="37">
        <f>Table1[[#This Row],[Demand during Lead Time]]+NORMSINV(W1283)*V1283</f>
        <v>3635.9188448059849</v>
      </c>
      <c r="Y1283" s="43">
        <f t="shared" ref="Y1283:Y1346" si="133">IF(S1283&gt;0,X1283*B1283,0)</f>
        <v>26384.302447670463</v>
      </c>
      <c r="Z1283" s="27">
        <v>-0.4</v>
      </c>
      <c r="AA1283" s="22">
        <v>1</v>
      </c>
      <c r="AB1283" s="22">
        <v>0.22</v>
      </c>
      <c r="AC1283" s="22">
        <v>45</v>
      </c>
    </row>
    <row r="1284" spans="1:29" x14ac:dyDescent="0.2">
      <c r="A1284" s="25">
        <v>30446.836974125712</v>
      </c>
      <c r="B1284" s="26">
        <v>6.2829905799999999</v>
      </c>
      <c r="C1284" s="26">
        <v>16734.655911413902</v>
      </c>
      <c r="D1284" s="26">
        <f>C1284/Table1[[#This Row],[Std. Price ($)]]</f>
        <v>2663.4857554432147</v>
      </c>
      <c r="E1284" s="22">
        <v>3986</v>
      </c>
      <c r="F1284" s="22">
        <f t="shared" ref="F1284:F1347" si="134">$E1284+$Z1284*$E1284</f>
        <v>4783.2</v>
      </c>
      <c r="G1284" s="22">
        <f t="shared" si="130"/>
        <v>4783.2</v>
      </c>
      <c r="H1284" s="22">
        <f t="shared" si="130"/>
        <v>4783.2</v>
      </c>
      <c r="I1284" s="22">
        <f t="shared" si="130"/>
        <v>4783.2</v>
      </c>
      <c r="J1284" s="22">
        <f t="shared" si="130"/>
        <v>4783.2</v>
      </c>
      <c r="K1284" s="22">
        <f t="shared" si="130"/>
        <v>4783.2</v>
      </c>
      <c r="L1284" s="22">
        <f t="shared" si="130"/>
        <v>4783.2</v>
      </c>
      <c r="M1284" s="22">
        <f t="shared" si="130"/>
        <v>4783.2</v>
      </c>
      <c r="N1284" s="22">
        <f t="shared" si="130"/>
        <v>4783.2</v>
      </c>
      <c r="O1284" s="22">
        <f t="shared" si="130"/>
        <v>4783.2</v>
      </c>
      <c r="P1284" s="22">
        <f t="shared" si="130"/>
        <v>4783.2</v>
      </c>
      <c r="Q1284" s="22">
        <f t="shared" si="130"/>
        <v>4783.2</v>
      </c>
      <c r="R1284" s="42">
        <f>SUM(Table1[[#This Row],[Oct]:[September]])</f>
        <v>57398.399999999987</v>
      </c>
      <c r="S1284" s="38">
        <f t="shared" si="131"/>
        <v>54734.91424455677</v>
      </c>
      <c r="T1284" s="37">
        <f>Table1[[#This Row],[Annual Demand]]/365</f>
        <v>157.25589041095887</v>
      </c>
      <c r="U1284" s="37">
        <f>Table1[[#This Row],[Daily Demand]]*Table1[[#This Row],[Lead Time (days)]]</f>
        <v>7076.5150684931496</v>
      </c>
      <c r="V1284" s="37">
        <f>T1284*AB1284*SQRT(Table1[[#This Row],[Lead Time (days)]])</f>
        <v>232.07900814196651</v>
      </c>
      <c r="W1284" s="37">
        <f t="shared" si="132"/>
        <v>0.8</v>
      </c>
      <c r="X1284" s="37">
        <f>Table1[[#This Row],[Demand during Lead Time]]+NORMSINV(W1284)*V1284</f>
        <v>7271.8376896119698</v>
      </c>
      <c r="Y1284" s="43">
        <f t="shared" si="133"/>
        <v>45688.88770312097</v>
      </c>
      <c r="Z1284" s="27">
        <v>0.2</v>
      </c>
      <c r="AA1284" s="22">
        <v>1</v>
      </c>
      <c r="AB1284" s="22">
        <v>0.22</v>
      </c>
      <c r="AC1284" s="22">
        <v>45</v>
      </c>
    </row>
    <row r="1285" spans="1:29" x14ac:dyDescent="0.2">
      <c r="A1285" s="25">
        <v>80233.637537228584</v>
      </c>
      <c r="B1285" s="26">
        <v>10.922577059999998</v>
      </c>
      <c r="C1285" s="26">
        <v>5720.4456789509295</v>
      </c>
      <c r="D1285" s="26">
        <f>C1285/Table1[[#This Row],[Std. Price ($)]]</f>
        <v>523.72674026718471</v>
      </c>
      <c r="E1285" s="22">
        <v>3816</v>
      </c>
      <c r="F1285" s="22">
        <f t="shared" si="134"/>
        <v>8395.2000000000007</v>
      </c>
      <c r="G1285" s="22">
        <f t="shared" si="130"/>
        <v>8395.2000000000007</v>
      </c>
      <c r="H1285" s="22">
        <f t="shared" si="130"/>
        <v>8395.2000000000007</v>
      </c>
      <c r="I1285" s="22">
        <f t="shared" si="130"/>
        <v>8395.2000000000007</v>
      </c>
      <c r="J1285" s="22">
        <f t="shared" si="130"/>
        <v>8395.2000000000007</v>
      </c>
      <c r="K1285" s="22">
        <f t="shared" si="130"/>
        <v>8395.2000000000007</v>
      </c>
      <c r="L1285" s="22">
        <f t="shared" si="130"/>
        <v>8395.2000000000007</v>
      </c>
      <c r="M1285" s="22">
        <f t="shared" si="130"/>
        <v>8395.2000000000007</v>
      </c>
      <c r="N1285" s="22">
        <f t="shared" si="130"/>
        <v>8395.2000000000007</v>
      </c>
      <c r="O1285" s="22">
        <f t="shared" si="130"/>
        <v>8395.2000000000007</v>
      </c>
      <c r="P1285" s="22">
        <f t="shared" si="130"/>
        <v>8395.2000000000007</v>
      </c>
      <c r="Q1285" s="22">
        <f t="shared" si="130"/>
        <v>8395.2000000000007</v>
      </c>
      <c r="R1285" s="42">
        <f>SUM(Table1[[#This Row],[Oct]:[September]])</f>
        <v>100742.39999999998</v>
      </c>
      <c r="S1285" s="38">
        <f t="shared" si="131"/>
        <v>100218.67325973279</v>
      </c>
      <c r="T1285" s="37">
        <f>Table1[[#This Row],[Annual Demand]]/365</f>
        <v>276.00657534246568</v>
      </c>
      <c r="U1285" s="37">
        <f>Table1[[#This Row],[Daily Demand]]*Table1[[#This Row],[Lead Time (days)]]</f>
        <v>1380.0328767123283</v>
      </c>
      <c r="V1285" s="37">
        <f>T1285*AB1285*SQRT(Table1[[#This Row],[Lead Time (days)]])</f>
        <v>382.64506811565576</v>
      </c>
      <c r="W1285" s="37">
        <f t="shared" si="132"/>
        <v>0.8</v>
      </c>
      <c r="X1285" s="37">
        <f>Table1[[#This Row],[Demand during Lead Time]]+NORMSINV(W1285)*V1285</f>
        <v>1702.0750909604185</v>
      </c>
      <c r="Y1285" s="43">
        <f t="shared" si="133"/>
        <v>18591.046342921676</v>
      </c>
      <c r="Z1285" s="27">
        <v>1.2</v>
      </c>
      <c r="AA1285" s="22">
        <v>1</v>
      </c>
      <c r="AB1285" s="22">
        <v>0.62</v>
      </c>
      <c r="AC1285" s="22">
        <v>5</v>
      </c>
    </row>
    <row r="1286" spans="1:29" x14ac:dyDescent="0.2">
      <c r="A1286" s="25">
        <v>89338.772626263861</v>
      </c>
      <c r="B1286" s="26">
        <v>7.6301539199999988</v>
      </c>
      <c r="C1286" s="26">
        <v>13450.976132298767</v>
      </c>
      <c r="D1286" s="26">
        <f>C1286/Table1[[#This Row],[Std. Price ($)]]</f>
        <v>1762.8708769611255</v>
      </c>
      <c r="E1286" s="22">
        <v>1892</v>
      </c>
      <c r="F1286" s="22">
        <f t="shared" si="134"/>
        <v>1513.6</v>
      </c>
      <c r="G1286" s="22">
        <f t="shared" si="130"/>
        <v>1513.6</v>
      </c>
      <c r="H1286" s="22">
        <f t="shared" si="130"/>
        <v>1513.6</v>
      </c>
      <c r="I1286" s="22">
        <f t="shared" si="130"/>
        <v>1513.6</v>
      </c>
      <c r="J1286" s="22">
        <f t="shared" si="130"/>
        <v>1513.6</v>
      </c>
      <c r="K1286" s="22">
        <f t="shared" si="130"/>
        <v>1513.6</v>
      </c>
      <c r="L1286" s="22">
        <f t="shared" si="130"/>
        <v>1513.6</v>
      </c>
      <c r="M1286" s="22">
        <f t="shared" si="130"/>
        <v>1513.6</v>
      </c>
      <c r="N1286" s="22">
        <f t="shared" si="130"/>
        <v>1513.6</v>
      </c>
      <c r="O1286" s="22">
        <f t="shared" si="130"/>
        <v>1513.6</v>
      </c>
      <c r="P1286" s="22">
        <f t="shared" si="130"/>
        <v>1513.6</v>
      </c>
      <c r="Q1286" s="22">
        <f t="shared" si="130"/>
        <v>1513.6</v>
      </c>
      <c r="R1286" s="42">
        <f>SUM(Table1[[#This Row],[Oct]:[September]])</f>
        <v>18163.2</v>
      </c>
      <c r="S1286" s="38">
        <f t="shared" si="131"/>
        <v>16400.329123038875</v>
      </c>
      <c r="T1286" s="37">
        <f>Table1[[#This Row],[Annual Demand]]/365</f>
        <v>49.762191780821922</v>
      </c>
      <c r="U1286" s="37">
        <f>Table1[[#This Row],[Daily Demand]]*Table1[[#This Row],[Lead Time (days)]]</f>
        <v>1045.0060273972604</v>
      </c>
      <c r="V1286" s="37">
        <f>T1286*AB1286*SQRT(Table1[[#This Row],[Lead Time (days)]])</f>
        <v>232.59979079417633</v>
      </c>
      <c r="W1286" s="37">
        <f t="shared" si="132"/>
        <v>0.8</v>
      </c>
      <c r="X1286" s="37">
        <f>Table1[[#This Row],[Demand during Lead Time]]+NORMSINV(W1286)*V1286</f>
        <v>1240.7669502542569</v>
      </c>
      <c r="Y1286" s="43">
        <f t="shared" si="133"/>
        <v>9467.2428092889622</v>
      </c>
      <c r="Z1286" s="27">
        <v>-0.2</v>
      </c>
      <c r="AA1286" s="22">
        <v>1</v>
      </c>
      <c r="AB1286" s="22">
        <v>1.02</v>
      </c>
      <c r="AC1286" s="22">
        <v>21</v>
      </c>
    </row>
    <row r="1287" spans="1:29" x14ac:dyDescent="0.2">
      <c r="A1287" s="25">
        <v>92952.960230614568</v>
      </c>
      <c r="B1287" s="26">
        <v>9.57911</v>
      </c>
      <c r="C1287" s="26">
        <v>29324.813380523625</v>
      </c>
      <c r="D1287" s="26">
        <f>C1287/Table1[[#This Row],[Std. Price ($)]]</f>
        <v>3061.3296413261382</v>
      </c>
      <c r="E1287" s="22">
        <v>4398</v>
      </c>
      <c r="F1287" s="22">
        <f t="shared" si="134"/>
        <v>2638.8</v>
      </c>
      <c r="G1287" s="22">
        <f t="shared" si="130"/>
        <v>2638.8</v>
      </c>
      <c r="H1287" s="22">
        <f t="shared" si="130"/>
        <v>2638.8</v>
      </c>
      <c r="I1287" s="22">
        <f t="shared" si="130"/>
        <v>2638.8</v>
      </c>
      <c r="J1287" s="22">
        <f t="shared" si="130"/>
        <v>2638.8</v>
      </c>
      <c r="K1287" s="22">
        <f t="shared" si="130"/>
        <v>2638.8</v>
      </c>
      <c r="L1287" s="22">
        <f t="shared" si="130"/>
        <v>2638.8</v>
      </c>
      <c r="M1287" s="22">
        <f t="shared" si="130"/>
        <v>2638.8</v>
      </c>
      <c r="N1287" s="22">
        <f t="shared" si="130"/>
        <v>2638.8</v>
      </c>
      <c r="O1287" s="22">
        <f t="shared" si="130"/>
        <v>2638.8</v>
      </c>
      <c r="P1287" s="22">
        <f t="shared" si="130"/>
        <v>2638.8</v>
      </c>
      <c r="Q1287" s="22">
        <f t="shared" si="130"/>
        <v>2638.8</v>
      </c>
      <c r="R1287" s="42">
        <f>SUM(Table1[[#This Row],[Oct]:[September]])</f>
        <v>31665.599999999995</v>
      </c>
      <c r="S1287" s="38">
        <f t="shared" si="131"/>
        <v>28604.270358673857</v>
      </c>
      <c r="T1287" s="37">
        <f>Table1[[#This Row],[Annual Demand]]/365</f>
        <v>86.755068493150674</v>
      </c>
      <c r="U1287" s="37">
        <f>Table1[[#This Row],[Daily Demand]]*Table1[[#This Row],[Lead Time (days)]]</f>
        <v>2342.386849315068</v>
      </c>
      <c r="V1287" s="37">
        <f>T1287*AB1287*SQRT(Table1[[#This Row],[Lead Time (days)]])</f>
        <v>247.93590763302058</v>
      </c>
      <c r="W1287" s="37">
        <f t="shared" si="132"/>
        <v>0.8</v>
      </c>
      <c r="X1287" s="37">
        <f>Table1[[#This Row],[Demand during Lead Time]]+NORMSINV(W1287)*V1287</f>
        <v>2551.0549737441911</v>
      </c>
      <c r="Y1287" s="43">
        <f t="shared" si="133"/>
        <v>24436.836209542718</v>
      </c>
      <c r="Z1287" s="27">
        <v>-0.4</v>
      </c>
      <c r="AA1287" s="22">
        <v>0.88</v>
      </c>
      <c r="AB1287" s="22">
        <v>0.55000000000000004</v>
      </c>
      <c r="AC1287" s="22">
        <v>27</v>
      </c>
    </row>
    <row r="1288" spans="1:29" x14ac:dyDescent="0.2">
      <c r="A1288" s="25">
        <v>35927.357709046104</v>
      </c>
      <c r="B1288" s="26">
        <v>6.9294026999999989</v>
      </c>
      <c r="C1288" s="26">
        <v>5501.5051336388324</v>
      </c>
      <c r="D1288" s="26">
        <f>C1288/Table1[[#This Row],[Std. Price ($)]]</f>
        <v>793.93641440969122</v>
      </c>
      <c r="E1288" s="22">
        <v>3476</v>
      </c>
      <c r="F1288" s="22">
        <f t="shared" si="134"/>
        <v>4866.3999999999996</v>
      </c>
      <c r="G1288" s="22">
        <f t="shared" si="130"/>
        <v>4866.3999999999996</v>
      </c>
      <c r="H1288" s="22">
        <f t="shared" si="130"/>
        <v>4866.3999999999996</v>
      </c>
      <c r="I1288" s="22">
        <f t="shared" si="130"/>
        <v>4866.3999999999996</v>
      </c>
      <c r="J1288" s="22">
        <f t="shared" si="130"/>
        <v>4866.3999999999996</v>
      </c>
      <c r="K1288" s="22">
        <f t="shared" si="130"/>
        <v>4866.3999999999996</v>
      </c>
      <c r="L1288" s="22">
        <f t="shared" si="130"/>
        <v>4866.3999999999996</v>
      </c>
      <c r="M1288" s="22">
        <f t="shared" si="130"/>
        <v>4866.3999999999996</v>
      </c>
      <c r="N1288" s="22">
        <f t="shared" si="130"/>
        <v>4866.3999999999996</v>
      </c>
      <c r="O1288" s="22">
        <f t="shared" si="130"/>
        <v>4866.3999999999996</v>
      </c>
      <c r="P1288" s="22">
        <f t="shared" si="130"/>
        <v>4866.3999999999996</v>
      </c>
      <c r="Q1288" s="22">
        <f t="shared" si="130"/>
        <v>4866.3999999999996</v>
      </c>
      <c r="R1288" s="42">
        <f>SUM(Table1[[#This Row],[Oct]:[September]])</f>
        <v>58396.80000000001</v>
      </c>
      <c r="S1288" s="38">
        <f t="shared" si="131"/>
        <v>57602.863585590319</v>
      </c>
      <c r="T1288" s="37">
        <f>Table1[[#This Row],[Annual Demand]]/365</f>
        <v>159.99123287671236</v>
      </c>
      <c r="U1288" s="37">
        <f>Table1[[#This Row],[Daily Demand]]*Table1[[#This Row],[Lead Time (days)]]</f>
        <v>1759.9035616438359</v>
      </c>
      <c r="V1288" s="37">
        <f>T1288*AB1288*SQRT(Table1[[#This Row],[Lead Time (days)]])</f>
        <v>206.94604678738696</v>
      </c>
      <c r="W1288" s="37">
        <f t="shared" si="132"/>
        <v>0.8</v>
      </c>
      <c r="X1288" s="37">
        <f>Table1[[#This Row],[Demand during Lead Time]]+NORMSINV(W1288)*V1288</f>
        <v>1934.0737488240748</v>
      </c>
      <c r="Y1288" s="43">
        <f t="shared" si="133"/>
        <v>13401.975857100664</v>
      </c>
      <c r="Z1288" s="27">
        <v>0.4</v>
      </c>
      <c r="AA1288" s="22">
        <v>1</v>
      </c>
      <c r="AB1288" s="22">
        <v>0.39</v>
      </c>
      <c r="AC1288" s="22">
        <v>11</v>
      </c>
    </row>
    <row r="1289" spans="1:29" x14ac:dyDescent="0.2">
      <c r="A1289" s="25">
        <v>41997.106011706695</v>
      </c>
      <c r="B1289" s="26">
        <v>5.9081049699999992</v>
      </c>
      <c r="C1289" s="26">
        <v>3253.6060320881147</v>
      </c>
      <c r="D1289" s="26">
        <f>C1289/Table1[[#This Row],[Std. Price ($)]]</f>
        <v>550.70213691347385</v>
      </c>
      <c r="E1289" s="22">
        <v>4650</v>
      </c>
      <c r="F1289" s="22">
        <f t="shared" si="134"/>
        <v>8370</v>
      </c>
      <c r="G1289" s="22">
        <f t="shared" si="130"/>
        <v>8370</v>
      </c>
      <c r="H1289" s="22">
        <f t="shared" si="130"/>
        <v>8370</v>
      </c>
      <c r="I1289" s="22">
        <f t="shared" si="130"/>
        <v>8370</v>
      </c>
      <c r="J1289" s="22">
        <f t="shared" si="130"/>
        <v>8370</v>
      </c>
      <c r="K1289" s="22">
        <f t="shared" si="130"/>
        <v>8370</v>
      </c>
      <c r="L1289" s="22">
        <f t="shared" si="130"/>
        <v>8370</v>
      </c>
      <c r="M1289" s="22">
        <f t="shared" si="130"/>
        <v>8370</v>
      </c>
      <c r="N1289" s="22">
        <f t="shared" si="130"/>
        <v>8370</v>
      </c>
      <c r="O1289" s="22">
        <f t="shared" si="130"/>
        <v>8370</v>
      </c>
      <c r="P1289" s="22">
        <f t="shared" si="130"/>
        <v>8370</v>
      </c>
      <c r="Q1289" s="22">
        <f t="shared" si="130"/>
        <v>8370</v>
      </c>
      <c r="R1289" s="42">
        <f>SUM(Table1[[#This Row],[Oct]:[September]])</f>
        <v>100440</v>
      </c>
      <c r="S1289" s="38">
        <f t="shared" si="131"/>
        <v>99889.297863086525</v>
      </c>
      <c r="T1289" s="37">
        <f>Table1[[#This Row],[Annual Demand]]/365</f>
        <v>275.17808219178085</v>
      </c>
      <c r="U1289" s="37">
        <f>Table1[[#This Row],[Daily Demand]]*Table1[[#This Row],[Lead Time (days)]]</f>
        <v>1375.8904109589043</v>
      </c>
      <c r="V1289" s="37">
        <f>T1289*AB1289*SQRT(Table1[[#This Row],[Lead Time (days)]])</f>
        <v>270.73943498749242</v>
      </c>
      <c r="W1289" s="37">
        <f t="shared" si="132"/>
        <v>0.8</v>
      </c>
      <c r="X1289" s="37">
        <f>Table1[[#This Row],[Demand during Lead Time]]+NORMSINV(W1289)*V1289</f>
        <v>1603.7504682099116</v>
      </c>
      <c r="Y1289" s="43">
        <f t="shared" si="133"/>
        <v>9475.1261118708044</v>
      </c>
      <c r="Z1289" s="27">
        <v>0.8</v>
      </c>
      <c r="AA1289" s="22">
        <v>1</v>
      </c>
      <c r="AB1289" s="22">
        <v>0.44</v>
      </c>
      <c r="AC1289" s="22">
        <v>5</v>
      </c>
    </row>
    <row r="1290" spans="1:29" x14ac:dyDescent="0.2">
      <c r="A1290" s="25">
        <v>23278.467847972504</v>
      </c>
      <c r="B1290" s="26">
        <v>11.258259999999998</v>
      </c>
      <c r="C1290" s="26">
        <v>35675.635887781122</v>
      </c>
      <c r="D1290" s="26">
        <f>C1290/Table1[[#This Row],[Std. Price ($)]]</f>
        <v>3168.8410009878194</v>
      </c>
      <c r="E1290" s="22">
        <v>4762</v>
      </c>
      <c r="F1290" s="22">
        <f t="shared" si="134"/>
        <v>10476.4</v>
      </c>
      <c r="G1290" s="22">
        <f t="shared" si="130"/>
        <v>10476.4</v>
      </c>
      <c r="H1290" s="22">
        <f t="shared" si="130"/>
        <v>10476.4</v>
      </c>
      <c r="I1290" s="22">
        <f t="shared" si="130"/>
        <v>10476.4</v>
      </c>
      <c r="J1290" s="22">
        <f t="shared" si="130"/>
        <v>10476.4</v>
      </c>
      <c r="K1290" s="22">
        <f t="shared" si="130"/>
        <v>10476.4</v>
      </c>
      <c r="L1290" s="22">
        <f t="shared" si="130"/>
        <v>10476.4</v>
      </c>
      <c r="M1290" s="22">
        <f t="shared" si="130"/>
        <v>10476.4</v>
      </c>
      <c r="N1290" s="22">
        <f t="shared" si="130"/>
        <v>10476.4</v>
      </c>
      <c r="O1290" s="22">
        <f t="shared" si="130"/>
        <v>10476.4</v>
      </c>
      <c r="P1290" s="22">
        <f t="shared" si="130"/>
        <v>10476.4</v>
      </c>
      <c r="Q1290" s="22">
        <f t="shared" si="130"/>
        <v>10476.4</v>
      </c>
      <c r="R1290" s="42">
        <f>SUM(Table1[[#This Row],[Oct]:[September]])</f>
        <v>125716.79999999997</v>
      </c>
      <c r="S1290" s="38">
        <f t="shared" si="131"/>
        <v>122547.95899901216</v>
      </c>
      <c r="T1290" s="37">
        <f>Table1[[#This Row],[Annual Demand]]/365</f>
        <v>344.42958904109582</v>
      </c>
      <c r="U1290" s="37">
        <f>Table1[[#This Row],[Daily Demand]]*Table1[[#This Row],[Lead Time (days)]]</f>
        <v>14466.042739726025</v>
      </c>
      <c r="V1290" s="37">
        <f>T1290*AB1290*SQRT(Table1[[#This Row],[Lead Time (days)]])</f>
        <v>714.29083373904757</v>
      </c>
      <c r="W1290" s="37">
        <f t="shared" si="132"/>
        <v>0.8</v>
      </c>
      <c r="X1290" s="37">
        <f>Table1[[#This Row],[Demand during Lead Time]]+NORMSINV(W1290)*V1290</f>
        <v>15067.205072347308</v>
      </c>
      <c r="Y1290" s="43">
        <f t="shared" si="133"/>
        <v>169630.51217780478</v>
      </c>
      <c r="Z1290" s="27">
        <v>1.2</v>
      </c>
      <c r="AA1290" s="22">
        <v>1</v>
      </c>
      <c r="AB1290" s="22">
        <v>0.32</v>
      </c>
      <c r="AC1290" s="22">
        <v>42</v>
      </c>
    </row>
    <row r="1291" spans="1:29" x14ac:dyDescent="0.2">
      <c r="A1291" s="25">
        <v>8431.1728428669066</v>
      </c>
      <c r="B1291" s="26">
        <v>7.4549517099999996</v>
      </c>
      <c r="C1291" s="26">
        <v>56798.450573347232</v>
      </c>
      <c r="D1291" s="26">
        <f>C1291/Table1[[#This Row],[Std. Price ($)]]</f>
        <v>7618.8891334008704</v>
      </c>
      <c r="E1291" s="22">
        <v>7300</v>
      </c>
      <c r="F1291" s="22">
        <f t="shared" si="134"/>
        <v>10950</v>
      </c>
      <c r="G1291" s="22">
        <f t="shared" si="130"/>
        <v>10950</v>
      </c>
      <c r="H1291" s="22">
        <f t="shared" si="130"/>
        <v>10950</v>
      </c>
      <c r="I1291" s="22">
        <f t="shared" si="130"/>
        <v>10950</v>
      </c>
      <c r="J1291" s="22">
        <f t="shared" si="130"/>
        <v>10950</v>
      </c>
      <c r="K1291" s="22">
        <f t="shared" si="130"/>
        <v>10950</v>
      </c>
      <c r="L1291" s="22">
        <f t="shared" si="130"/>
        <v>10950</v>
      </c>
      <c r="M1291" s="22">
        <f t="shared" si="130"/>
        <v>10950</v>
      </c>
      <c r="N1291" s="22">
        <f t="shared" si="130"/>
        <v>10950</v>
      </c>
      <c r="O1291" s="22">
        <f t="shared" si="130"/>
        <v>10950</v>
      </c>
      <c r="P1291" s="22">
        <f t="shared" si="130"/>
        <v>10950</v>
      </c>
      <c r="Q1291" s="22">
        <f t="shared" si="130"/>
        <v>10950</v>
      </c>
      <c r="R1291" s="42">
        <f>SUM(Table1[[#This Row],[Oct]:[September]])</f>
        <v>131400</v>
      </c>
      <c r="S1291" s="38">
        <f t="shared" si="131"/>
        <v>123781.11086659913</v>
      </c>
      <c r="T1291" s="37">
        <f>Table1[[#This Row],[Annual Demand]]/365</f>
        <v>360</v>
      </c>
      <c r="U1291" s="37">
        <f>Table1[[#This Row],[Daily Demand]]*Table1[[#This Row],[Lead Time (days)]]</f>
        <v>11520</v>
      </c>
      <c r="V1291" s="37">
        <f>T1291*AB1291*SQRT(Table1[[#This Row],[Lead Time (days)]])</f>
        <v>1445.8919461702524</v>
      </c>
      <c r="W1291" s="37">
        <f t="shared" si="132"/>
        <v>0.8</v>
      </c>
      <c r="X1291" s="37">
        <f>Table1[[#This Row],[Demand during Lead Time]]+NORMSINV(W1291)*V1291</f>
        <v>12736.893363348951</v>
      </c>
      <c r="Y1291" s="43">
        <f t="shared" si="133"/>
        <v>94952.924959185912</v>
      </c>
      <c r="Z1291" s="27">
        <v>0.5</v>
      </c>
      <c r="AA1291" s="22">
        <v>1</v>
      </c>
      <c r="AB1291" s="22">
        <v>0.71</v>
      </c>
      <c r="AC1291" s="22">
        <v>32</v>
      </c>
    </row>
    <row r="1292" spans="1:29" x14ac:dyDescent="0.2">
      <c r="A1292" s="25">
        <v>80109.947666069129</v>
      </c>
      <c r="B1292" s="26">
        <v>8.5697722899999995</v>
      </c>
      <c r="C1292" s="26">
        <v>27367.095636559076</v>
      </c>
      <c r="D1292" s="26">
        <f>C1292/Table1[[#This Row],[Std. Price ($)]]</f>
        <v>3193.444902671863</v>
      </c>
      <c r="E1292" s="22">
        <v>5764</v>
      </c>
      <c r="F1292" s="22">
        <f t="shared" si="134"/>
        <v>3458.4</v>
      </c>
      <c r="G1292" s="22">
        <f t="shared" si="130"/>
        <v>3458.4</v>
      </c>
      <c r="H1292" s="22">
        <f t="shared" si="130"/>
        <v>3458.4</v>
      </c>
      <c r="I1292" s="22">
        <f t="shared" si="130"/>
        <v>3458.4</v>
      </c>
      <c r="J1292" s="22">
        <f t="shared" si="130"/>
        <v>3458.4</v>
      </c>
      <c r="K1292" s="22">
        <f t="shared" si="130"/>
        <v>3458.4</v>
      </c>
      <c r="L1292" s="22">
        <f t="shared" si="130"/>
        <v>3458.4</v>
      </c>
      <c r="M1292" s="22">
        <f t="shared" si="130"/>
        <v>3458.4</v>
      </c>
      <c r="N1292" s="22">
        <f t="shared" si="130"/>
        <v>3458.4</v>
      </c>
      <c r="O1292" s="22">
        <f t="shared" si="130"/>
        <v>3458.4</v>
      </c>
      <c r="P1292" s="22">
        <f t="shared" si="130"/>
        <v>3458.4</v>
      </c>
      <c r="Q1292" s="22">
        <f t="shared" si="130"/>
        <v>3458.4</v>
      </c>
      <c r="R1292" s="42">
        <f>SUM(Table1[[#This Row],[Oct]:[September]])</f>
        <v>41500.80000000001</v>
      </c>
      <c r="S1292" s="38">
        <f t="shared" si="131"/>
        <v>38307.355097328145</v>
      </c>
      <c r="T1292" s="37">
        <f>Table1[[#This Row],[Annual Demand]]/365</f>
        <v>113.70082191780824</v>
      </c>
      <c r="U1292" s="37">
        <f>Table1[[#This Row],[Daily Demand]]*Table1[[#This Row],[Lead Time (days)]]</f>
        <v>3183.6230136986305</v>
      </c>
      <c r="V1292" s="37">
        <f>T1292*AB1292*SQRT(Table1[[#This Row],[Lead Time (days)]])</f>
        <v>210.5768690607139</v>
      </c>
      <c r="W1292" s="37">
        <f t="shared" si="132"/>
        <v>0.8</v>
      </c>
      <c r="X1292" s="37">
        <f>Table1[[#This Row],[Demand during Lead Time]]+NORMSINV(W1292)*V1292</f>
        <v>3360.8489779994306</v>
      </c>
      <c r="Y1292" s="43">
        <f t="shared" si="133"/>
        <v>28801.710442534339</v>
      </c>
      <c r="Z1292" s="27">
        <v>-0.4</v>
      </c>
      <c r="AA1292" s="22">
        <v>0.82</v>
      </c>
      <c r="AB1292" s="22">
        <v>0.35</v>
      </c>
      <c r="AC1292" s="22">
        <v>28</v>
      </c>
    </row>
    <row r="1293" spans="1:29" x14ac:dyDescent="0.2">
      <c r="A1293" s="25">
        <v>49467.871151599305</v>
      </c>
      <c r="B1293" s="26">
        <v>6.0590448599999993</v>
      </c>
      <c r="C1293" s="26">
        <v>15955.13480292303</v>
      </c>
      <c r="D1293" s="26">
        <f>C1293/Table1[[#This Row],[Std. Price ($)]]</f>
        <v>2633.2755692657197</v>
      </c>
      <c r="E1293" s="22">
        <v>2458</v>
      </c>
      <c r="F1293" s="22">
        <f t="shared" si="134"/>
        <v>4424.3999999999996</v>
      </c>
      <c r="G1293" s="22">
        <f t="shared" si="130"/>
        <v>4424.3999999999996</v>
      </c>
      <c r="H1293" s="22">
        <f t="shared" si="130"/>
        <v>4424.3999999999996</v>
      </c>
      <c r="I1293" s="22">
        <f t="shared" si="130"/>
        <v>4424.3999999999996</v>
      </c>
      <c r="J1293" s="22">
        <f t="shared" si="130"/>
        <v>4424.3999999999996</v>
      </c>
      <c r="K1293" s="22">
        <f t="shared" si="130"/>
        <v>4424.3999999999996</v>
      </c>
      <c r="L1293" s="22">
        <f t="shared" si="130"/>
        <v>4424.3999999999996</v>
      </c>
      <c r="M1293" s="22">
        <f t="shared" si="130"/>
        <v>4424.3999999999996</v>
      </c>
      <c r="N1293" s="22">
        <f t="shared" si="130"/>
        <v>4424.3999999999996</v>
      </c>
      <c r="O1293" s="22">
        <f t="shared" si="130"/>
        <v>4424.3999999999996</v>
      </c>
      <c r="P1293" s="22">
        <f t="shared" si="130"/>
        <v>4424.3999999999996</v>
      </c>
      <c r="Q1293" s="22">
        <f t="shared" si="130"/>
        <v>4424.3999999999996</v>
      </c>
      <c r="R1293" s="42">
        <f>SUM(Table1[[#This Row],[Oct]:[September]])</f>
        <v>53092.80000000001</v>
      </c>
      <c r="S1293" s="38">
        <f t="shared" si="131"/>
        <v>50459.524430734287</v>
      </c>
      <c r="T1293" s="37">
        <f>Table1[[#This Row],[Annual Demand]]/365</f>
        <v>145.45972602739729</v>
      </c>
      <c r="U1293" s="37">
        <f>Table1[[#This Row],[Daily Demand]]*Table1[[#This Row],[Lead Time (days)]]</f>
        <v>4654.7112328767134</v>
      </c>
      <c r="V1293" s="37">
        <f>T1293*AB1293*SQRT(Table1[[#This Row],[Lead Time (days)]])</f>
        <v>575.99112851565576</v>
      </c>
      <c r="W1293" s="37">
        <f t="shared" si="132"/>
        <v>0.8</v>
      </c>
      <c r="X1293" s="37">
        <f>Table1[[#This Row],[Demand during Lead Time]]+NORMSINV(W1293)*V1293</f>
        <v>5139.4775969851153</v>
      </c>
      <c r="Y1293" s="43">
        <f t="shared" si="133"/>
        <v>31140.32531709781</v>
      </c>
      <c r="Z1293" s="27">
        <v>0.8</v>
      </c>
      <c r="AA1293" s="22">
        <v>1</v>
      </c>
      <c r="AB1293" s="22">
        <v>0.7</v>
      </c>
      <c r="AC1293" s="22">
        <v>32</v>
      </c>
    </row>
    <row r="1294" spans="1:29" x14ac:dyDescent="0.2">
      <c r="A1294" s="25">
        <v>12338.918060455473</v>
      </c>
      <c r="B1294" s="26">
        <v>9.7584462299999988</v>
      </c>
      <c r="C1294" s="26">
        <v>20838.591808517231</v>
      </c>
      <c r="D1294" s="26">
        <f>C1294/Table1[[#This Row],[Std. Price ($)]]</f>
        <v>2135.4415772107232</v>
      </c>
      <c r="E1294" s="22">
        <v>4844</v>
      </c>
      <c r="F1294" s="22">
        <f t="shared" si="134"/>
        <v>8719.2000000000007</v>
      </c>
      <c r="G1294" s="22">
        <f t="shared" si="130"/>
        <v>8719.2000000000007</v>
      </c>
      <c r="H1294" s="22">
        <f t="shared" si="130"/>
        <v>8719.2000000000007</v>
      </c>
      <c r="I1294" s="22">
        <f t="shared" si="130"/>
        <v>8719.2000000000007</v>
      </c>
      <c r="J1294" s="22">
        <f t="shared" si="130"/>
        <v>8719.2000000000007</v>
      </c>
      <c r="K1294" s="22">
        <f t="shared" si="130"/>
        <v>8719.2000000000007</v>
      </c>
      <c r="L1294" s="22">
        <f t="shared" si="130"/>
        <v>8719.2000000000007</v>
      </c>
      <c r="M1294" s="22">
        <f t="shared" si="130"/>
        <v>8719.2000000000007</v>
      </c>
      <c r="N1294" s="22">
        <f t="shared" si="130"/>
        <v>8719.2000000000007</v>
      </c>
      <c r="O1294" s="22">
        <f t="shared" si="130"/>
        <v>8719.2000000000007</v>
      </c>
      <c r="P1294" s="22">
        <f t="shared" si="130"/>
        <v>8719.2000000000007</v>
      </c>
      <c r="Q1294" s="22">
        <f t="shared" si="130"/>
        <v>8719.2000000000007</v>
      </c>
      <c r="R1294" s="42">
        <f>SUM(Table1[[#This Row],[Oct]:[September]])</f>
        <v>104630.39999999998</v>
      </c>
      <c r="S1294" s="38">
        <f t="shared" si="131"/>
        <v>102494.95842278926</v>
      </c>
      <c r="T1294" s="37">
        <f>Table1[[#This Row],[Annual Demand]]/365</f>
        <v>286.65863013698623</v>
      </c>
      <c r="U1294" s="37">
        <f>Table1[[#This Row],[Daily Demand]]*Table1[[#This Row],[Lead Time (days)]]</f>
        <v>6019.8312328767106</v>
      </c>
      <c r="V1294" s="37">
        <f>T1294*AB1294*SQRT(Table1[[#This Row],[Lead Time (days)]])</f>
        <v>577.99934333463909</v>
      </c>
      <c r="W1294" s="37">
        <f t="shared" si="132"/>
        <v>0.8</v>
      </c>
      <c r="X1294" s="37">
        <f>Table1[[#This Row],[Demand during Lead Time]]+NORMSINV(W1294)*V1294</f>
        <v>6506.2877532183438</v>
      </c>
      <c r="Y1294" s="43">
        <f t="shared" si="133"/>
        <v>63491.259196688712</v>
      </c>
      <c r="Z1294" s="27">
        <v>0.8</v>
      </c>
      <c r="AA1294" s="22">
        <v>1</v>
      </c>
      <c r="AB1294" s="22">
        <v>0.44</v>
      </c>
      <c r="AC1294" s="22">
        <v>21</v>
      </c>
    </row>
    <row r="1295" spans="1:29" x14ac:dyDescent="0.2">
      <c r="A1295" s="25">
        <v>31398.631952179923</v>
      </c>
      <c r="B1295" s="26">
        <v>16.117285369999998</v>
      </c>
      <c r="C1295" s="26">
        <v>121482.63152226601</v>
      </c>
      <c r="D1295" s="26">
        <f>C1295/Table1[[#This Row],[Std. Price ($)]]</f>
        <v>7537.4127052678741</v>
      </c>
      <c r="E1295" s="22">
        <v>6258</v>
      </c>
      <c r="F1295" s="22">
        <f t="shared" si="134"/>
        <v>2503.2000000000003</v>
      </c>
      <c r="G1295" s="22">
        <f t="shared" si="130"/>
        <v>2503.2000000000003</v>
      </c>
      <c r="H1295" s="22">
        <f t="shared" si="130"/>
        <v>2503.2000000000003</v>
      </c>
      <c r="I1295" s="22">
        <f t="shared" si="130"/>
        <v>2503.2000000000003</v>
      </c>
      <c r="J1295" s="22">
        <f t="shared" si="130"/>
        <v>2503.2000000000003</v>
      </c>
      <c r="K1295" s="22">
        <f t="shared" si="130"/>
        <v>2503.2000000000003</v>
      </c>
      <c r="L1295" s="22">
        <f t="shared" si="130"/>
        <v>2503.2000000000003</v>
      </c>
      <c r="M1295" s="22">
        <f t="shared" si="130"/>
        <v>2503.2000000000003</v>
      </c>
      <c r="N1295" s="22">
        <f t="shared" si="130"/>
        <v>2503.2000000000003</v>
      </c>
      <c r="O1295" s="22">
        <f t="shared" si="130"/>
        <v>2503.2000000000003</v>
      </c>
      <c r="P1295" s="22">
        <f t="shared" si="130"/>
        <v>2503.2000000000003</v>
      </c>
      <c r="Q1295" s="22">
        <f t="shared" si="130"/>
        <v>2503.2000000000003</v>
      </c>
      <c r="R1295" s="42">
        <f>SUM(Table1[[#This Row],[Oct]:[September]])</f>
        <v>30038.400000000005</v>
      </c>
      <c r="S1295" s="38">
        <f t="shared" si="131"/>
        <v>22500.987294732131</v>
      </c>
      <c r="T1295" s="37">
        <f>Table1[[#This Row],[Annual Demand]]/365</f>
        <v>82.29698630136987</v>
      </c>
      <c r="U1295" s="37">
        <f>Table1[[#This Row],[Daily Demand]]*Table1[[#This Row],[Lead Time (days)]]</f>
        <v>5020.1161643835621</v>
      </c>
      <c r="V1295" s="37">
        <f>T1295*AB1295*SQRT(Table1[[#This Row],[Lead Time (days)]])</f>
        <v>289.2420047647658</v>
      </c>
      <c r="W1295" s="37">
        <f t="shared" si="132"/>
        <v>0.8</v>
      </c>
      <c r="X1295" s="37">
        <f>Table1[[#This Row],[Demand during Lead Time]]+NORMSINV(W1295)*V1295</f>
        <v>5263.548377234787</v>
      </c>
      <c r="Y1295" s="43">
        <f t="shared" si="133"/>
        <v>84834.11125469346</v>
      </c>
      <c r="Z1295" s="27">
        <v>-0.6</v>
      </c>
      <c r="AA1295" s="22">
        <v>1</v>
      </c>
      <c r="AB1295" s="22">
        <v>0.45</v>
      </c>
      <c r="AC1295" s="22">
        <v>61</v>
      </c>
    </row>
    <row r="1296" spans="1:29" x14ac:dyDescent="0.2">
      <c r="A1296" s="25">
        <v>18136.164797898036</v>
      </c>
      <c r="B1296" s="26">
        <v>5.5471444799999992</v>
      </c>
      <c r="C1296" s="26">
        <v>11892.492231024718</v>
      </c>
      <c r="D1296" s="26">
        <f>C1296/Table1[[#This Row],[Std. Price ($)]]</f>
        <v>2143.8944440518198</v>
      </c>
      <c r="E1296" s="22">
        <v>6210</v>
      </c>
      <c r="F1296" s="22">
        <f t="shared" si="134"/>
        <v>1863</v>
      </c>
      <c r="G1296" s="22">
        <f t="shared" si="130"/>
        <v>1863</v>
      </c>
      <c r="H1296" s="22">
        <f t="shared" si="130"/>
        <v>1863</v>
      </c>
      <c r="I1296" s="22">
        <f t="shared" si="130"/>
        <v>1863</v>
      </c>
      <c r="J1296" s="22">
        <f t="shared" si="130"/>
        <v>1863</v>
      </c>
      <c r="K1296" s="22">
        <f t="shared" si="130"/>
        <v>1863</v>
      </c>
      <c r="L1296" s="22">
        <f t="shared" si="130"/>
        <v>1863</v>
      </c>
      <c r="M1296" s="22">
        <f t="shared" si="130"/>
        <v>1863</v>
      </c>
      <c r="N1296" s="22">
        <f t="shared" si="130"/>
        <v>1863</v>
      </c>
      <c r="O1296" s="22">
        <f t="shared" si="130"/>
        <v>1863</v>
      </c>
      <c r="P1296" s="22">
        <f t="shared" si="130"/>
        <v>1863</v>
      </c>
      <c r="Q1296" s="22">
        <f t="shared" si="130"/>
        <v>1863</v>
      </c>
      <c r="R1296" s="42">
        <f>SUM(Table1[[#This Row],[Oct]:[September]])</f>
        <v>22356</v>
      </c>
      <c r="S1296" s="38">
        <f t="shared" si="131"/>
        <v>20212.105555948179</v>
      </c>
      <c r="T1296" s="37">
        <f>Table1[[#This Row],[Annual Demand]]/365</f>
        <v>61.249315068493154</v>
      </c>
      <c r="U1296" s="37">
        <f>Table1[[#This Row],[Daily Demand]]*Table1[[#This Row],[Lead Time (days)]]</f>
        <v>979.98904109589046</v>
      </c>
      <c r="V1296" s="37">
        <f>T1296*AB1296*SQRT(Table1[[#This Row],[Lead Time (days)]])</f>
        <v>85.749041095890405</v>
      </c>
      <c r="W1296" s="37">
        <f t="shared" si="132"/>
        <v>0.8</v>
      </c>
      <c r="X1296" s="37">
        <f>Table1[[#This Row],[Demand during Lead Time]]+NORMSINV(W1296)*V1296</f>
        <v>1052.1572548407082</v>
      </c>
      <c r="Y1296" s="43">
        <f t="shared" si="133"/>
        <v>5836.4683082815873</v>
      </c>
      <c r="Z1296" s="27">
        <v>-0.7</v>
      </c>
      <c r="AA1296" s="22">
        <v>0.87</v>
      </c>
      <c r="AB1296" s="22">
        <v>0.35</v>
      </c>
      <c r="AC1296" s="22">
        <v>16</v>
      </c>
    </row>
    <row r="1297" spans="1:29" x14ac:dyDescent="0.2">
      <c r="A1297" s="25">
        <v>60478.855302204713</v>
      </c>
      <c r="B1297" s="26">
        <v>7.2626617299999996</v>
      </c>
      <c r="C1297" s="26">
        <v>7079.0042125416549</v>
      </c>
      <c r="D1297" s="26">
        <f>C1297/Table1[[#This Row],[Std. Price ($)]]</f>
        <v>974.71209257899102</v>
      </c>
      <c r="E1297" s="22">
        <v>7640</v>
      </c>
      <c r="F1297" s="22">
        <f t="shared" si="134"/>
        <v>13752</v>
      </c>
      <c r="G1297" s="22">
        <f t="shared" si="130"/>
        <v>13752</v>
      </c>
      <c r="H1297" s="22">
        <f t="shared" si="130"/>
        <v>13752</v>
      </c>
      <c r="I1297" s="22">
        <f t="shared" si="130"/>
        <v>13752</v>
      </c>
      <c r="J1297" s="22">
        <f t="shared" ref="G1297:Q1320" si="135">$E1297+$Z1297*$E1297</f>
        <v>13752</v>
      </c>
      <c r="K1297" s="22">
        <f t="shared" si="135"/>
        <v>13752</v>
      </c>
      <c r="L1297" s="22">
        <f t="shared" si="135"/>
        <v>13752</v>
      </c>
      <c r="M1297" s="22">
        <f t="shared" si="135"/>
        <v>13752</v>
      </c>
      <c r="N1297" s="22">
        <f t="shared" si="135"/>
        <v>13752</v>
      </c>
      <c r="O1297" s="22">
        <f t="shared" si="135"/>
        <v>13752</v>
      </c>
      <c r="P1297" s="22">
        <f t="shared" si="135"/>
        <v>13752</v>
      </c>
      <c r="Q1297" s="22">
        <f t="shared" si="135"/>
        <v>13752</v>
      </c>
      <c r="R1297" s="42">
        <f>SUM(Table1[[#This Row],[Oct]:[September]])</f>
        <v>165024</v>
      </c>
      <c r="S1297" s="38">
        <f t="shared" si="131"/>
        <v>164049.28790742101</v>
      </c>
      <c r="T1297" s="37">
        <f>Table1[[#This Row],[Annual Demand]]/365</f>
        <v>452.12054794520549</v>
      </c>
      <c r="U1297" s="37">
        <f>Table1[[#This Row],[Daily Demand]]*Table1[[#This Row],[Lead Time (days)]]</f>
        <v>2712.7232876712328</v>
      </c>
      <c r="V1297" s="37">
        <f>T1297*AB1297*SQRT(Table1[[#This Row],[Lead Time (days)]])</f>
        <v>454.06050432424922</v>
      </c>
      <c r="W1297" s="37">
        <f t="shared" si="132"/>
        <v>0.8</v>
      </c>
      <c r="X1297" s="37">
        <f>Table1[[#This Row],[Demand during Lead Time]]+NORMSINV(W1297)*V1297</f>
        <v>3094.8702494373474</v>
      </c>
      <c r="Y1297" s="43">
        <f t="shared" si="133"/>
        <v>22476.995719904175</v>
      </c>
      <c r="Z1297" s="27">
        <v>0.8</v>
      </c>
      <c r="AA1297" s="22">
        <v>1</v>
      </c>
      <c r="AB1297" s="22">
        <v>0.41</v>
      </c>
      <c r="AC1297" s="22">
        <v>6</v>
      </c>
    </row>
    <row r="1298" spans="1:29" x14ac:dyDescent="0.2">
      <c r="A1298" s="25">
        <v>97672.299102148958</v>
      </c>
      <c r="B1298" s="26">
        <v>6.883780129999999</v>
      </c>
      <c r="C1298" s="26">
        <v>5591.7900733444312</v>
      </c>
      <c r="D1298" s="26">
        <f>C1298/Table1[[#This Row],[Std. Price ($)]]</f>
        <v>812.31386937752643</v>
      </c>
      <c r="E1298" s="22">
        <v>6396</v>
      </c>
      <c r="F1298" s="22">
        <f t="shared" si="134"/>
        <v>14071.2</v>
      </c>
      <c r="G1298" s="22">
        <f t="shared" si="135"/>
        <v>14071.2</v>
      </c>
      <c r="H1298" s="22">
        <f t="shared" si="135"/>
        <v>14071.2</v>
      </c>
      <c r="I1298" s="22">
        <f t="shared" si="135"/>
        <v>14071.2</v>
      </c>
      <c r="J1298" s="22">
        <f t="shared" si="135"/>
        <v>14071.2</v>
      </c>
      <c r="K1298" s="22">
        <f t="shared" si="135"/>
        <v>14071.2</v>
      </c>
      <c r="L1298" s="22">
        <f t="shared" si="135"/>
        <v>14071.2</v>
      </c>
      <c r="M1298" s="22">
        <f t="shared" si="135"/>
        <v>14071.2</v>
      </c>
      <c r="N1298" s="22">
        <f t="shared" si="135"/>
        <v>14071.2</v>
      </c>
      <c r="O1298" s="22">
        <f t="shared" si="135"/>
        <v>14071.2</v>
      </c>
      <c r="P1298" s="22">
        <f t="shared" si="135"/>
        <v>14071.2</v>
      </c>
      <c r="Q1298" s="22">
        <f t="shared" si="135"/>
        <v>14071.2</v>
      </c>
      <c r="R1298" s="42">
        <f>SUM(Table1[[#This Row],[Oct]:[September]])</f>
        <v>168854.40000000002</v>
      </c>
      <c r="S1298" s="38">
        <f t="shared" si="131"/>
        <v>168042.08613062248</v>
      </c>
      <c r="T1298" s="37">
        <f>Table1[[#This Row],[Annual Demand]]/365</f>
        <v>462.614794520548</v>
      </c>
      <c r="U1298" s="37">
        <f>Table1[[#This Row],[Daily Demand]]*Table1[[#This Row],[Lead Time (days)]]</f>
        <v>2313.07397260274</v>
      </c>
      <c r="V1298" s="37">
        <f>T1298*AB1298*SQRT(Table1[[#This Row],[Lead Time (days)]])</f>
        <v>527.56344525197176</v>
      </c>
      <c r="W1298" s="37">
        <f t="shared" si="132"/>
        <v>0.8</v>
      </c>
      <c r="X1298" s="37">
        <f>Table1[[#This Row],[Demand during Lead Time]]+NORMSINV(W1298)*V1298</f>
        <v>2757.0825701836811</v>
      </c>
      <c r="Y1298" s="43">
        <f t="shared" si="133"/>
        <v>18979.150213399753</v>
      </c>
      <c r="Z1298" s="27">
        <v>1.2</v>
      </c>
      <c r="AA1298" s="22">
        <v>1</v>
      </c>
      <c r="AB1298" s="22">
        <v>0.51</v>
      </c>
      <c r="AC1298" s="22">
        <v>5</v>
      </c>
    </row>
    <row r="1299" spans="1:29" x14ac:dyDescent="0.2">
      <c r="A1299" s="25">
        <v>53498.339203402582</v>
      </c>
      <c r="B1299" s="26">
        <v>5.2528064699999995</v>
      </c>
      <c r="C1299" s="26">
        <v>89424.60240255922</v>
      </c>
      <c r="D1299" s="26">
        <f>C1299/Table1[[#This Row],[Std. Price ($)]]</f>
        <v>17024.157069803339</v>
      </c>
      <c r="E1299" s="22">
        <v>6670</v>
      </c>
      <c r="F1299" s="22">
        <f t="shared" si="134"/>
        <v>10005</v>
      </c>
      <c r="G1299" s="22">
        <f t="shared" si="135"/>
        <v>10005</v>
      </c>
      <c r="H1299" s="22">
        <f t="shared" si="135"/>
        <v>10005</v>
      </c>
      <c r="I1299" s="22">
        <f t="shared" si="135"/>
        <v>10005</v>
      </c>
      <c r="J1299" s="22">
        <f t="shared" si="135"/>
        <v>10005</v>
      </c>
      <c r="K1299" s="22">
        <f t="shared" si="135"/>
        <v>10005</v>
      </c>
      <c r="L1299" s="22">
        <f t="shared" si="135"/>
        <v>10005</v>
      </c>
      <c r="M1299" s="22">
        <f t="shared" si="135"/>
        <v>10005</v>
      </c>
      <c r="N1299" s="22">
        <f t="shared" si="135"/>
        <v>10005</v>
      </c>
      <c r="O1299" s="22">
        <f t="shared" si="135"/>
        <v>10005</v>
      </c>
      <c r="P1299" s="22">
        <f t="shared" si="135"/>
        <v>10005</v>
      </c>
      <c r="Q1299" s="22">
        <f t="shared" si="135"/>
        <v>10005</v>
      </c>
      <c r="R1299" s="42">
        <f>SUM(Table1[[#This Row],[Oct]:[September]])</f>
        <v>120060</v>
      </c>
      <c r="S1299" s="38">
        <f t="shared" si="131"/>
        <v>103035.84293019667</v>
      </c>
      <c r="T1299" s="37">
        <f>Table1[[#This Row],[Annual Demand]]/365</f>
        <v>328.93150684931504</v>
      </c>
      <c r="U1299" s="37">
        <f>Table1[[#This Row],[Daily Demand]]*Table1[[#This Row],[Lead Time (days)]]</f>
        <v>32893.150684931505</v>
      </c>
      <c r="V1299" s="37">
        <f>T1299*AB1299*SQRT(Table1[[#This Row],[Lead Time (days)]])</f>
        <v>1480.1917808219177</v>
      </c>
      <c r="W1299" s="37">
        <f t="shared" si="132"/>
        <v>0.8</v>
      </c>
      <c r="X1299" s="37">
        <f>Table1[[#This Row],[Demand during Lead Time]]+NORMSINV(W1299)*V1299</f>
        <v>34138.911517431334</v>
      </c>
      <c r="Y1299" s="43">
        <f t="shared" si="133"/>
        <v>179325.09529752081</v>
      </c>
      <c r="Z1299" s="27">
        <v>0.5</v>
      </c>
      <c r="AA1299" s="22">
        <v>0.88</v>
      </c>
      <c r="AB1299" s="22">
        <v>0.45</v>
      </c>
      <c r="AC1299" s="22">
        <v>100</v>
      </c>
    </row>
    <row r="1300" spans="1:29" x14ac:dyDescent="0.2">
      <c r="A1300" s="25">
        <v>25048.87383006973</v>
      </c>
      <c r="B1300" s="26">
        <v>6.8829876399999996</v>
      </c>
      <c r="C1300" s="26">
        <v>16090.94073569636</v>
      </c>
      <c r="D1300" s="26">
        <f>C1300/Table1[[#This Row],[Std. Price ($)]]</f>
        <v>2337.7843426864501</v>
      </c>
      <c r="E1300" s="22">
        <v>7414</v>
      </c>
      <c r="F1300" s="22">
        <f t="shared" si="134"/>
        <v>18535</v>
      </c>
      <c r="G1300" s="22">
        <f t="shared" si="135"/>
        <v>18535</v>
      </c>
      <c r="H1300" s="22">
        <f t="shared" si="135"/>
        <v>18535</v>
      </c>
      <c r="I1300" s="22">
        <f t="shared" si="135"/>
        <v>18535</v>
      </c>
      <c r="J1300" s="22">
        <f t="shared" si="135"/>
        <v>18535</v>
      </c>
      <c r="K1300" s="22">
        <f t="shared" si="135"/>
        <v>18535</v>
      </c>
      <c r="L1300" s="22">
        <f t="shared" si="135"/>
        <v>18535</v>
      </c>
      <c r="M1300" s="22">
        <f t="shared" si="135"/>
        <v>18535</v>
      </c>
      <c r="N1300" s="22">
        <f t="shared" si="135"/>
        <v>18535</v>
      </c>
      <c r="O1300" s="22">
        <f t="shared" si="135"/>
        <v>18535</v>
      </c>
      <c r="P1300" s="22">
        <f t="shared" si="135"/>
        <v>18535</v>
      </c>
      <c r="Q1300" s="22">
        <f t="shared" si="135"/>
        <v>18535</v>
      </c>
      <c r="R1300" s="42">
        <f>SUM(Table1[[#This Row],[Oct]:[September]])</f>
        <v>222420</v>
      </c>
      <c r="S1300" s="38">
        <f t="shared" si="131"/>
        <v>220082.21565731356</v>
      </c>
      <c r="T1300" s="37">
        <f>Table1[[#This Row],[Annual Demand]]/365</f>
        <v>609.36986301369859</v>
      </c>
      <c r="U1300" s="37">
        <f>Table1[[#This Row],[Daily Demand]]*Table1[[#This Row],[Lead Time (days)]]</f>
        <v>6093.6986301369861</v>
      </c>
      <c r="V1300" s="37">
        <f>T1300*AB1300*SQRT(Table1[[#This Row],[Lead Time (days)]])</f>
        <v>1291.087792074017</v>
      </c>
      <c r="W1300" s="37">
        <f t="shared" si="132"/>
        <v>0.8</v>
      </c>
      <c r="X1300" s="37">
        <f>Table1[[#This Row],[Demand during Lead Time]]+NORMSINV(W1300)*V1300</f>
        <v>7180.305530353251</v>
      </c>
      <c r="Y1300" s="43">
        <f t="shared" si="133"/>
        <v>49421.954216845072</v>
      </c>
      <c r="Z1300" s="27">
        <v>1.5</v>
      </c>
      <c r="AA1300" s="22">
        <v>1</v>
      </c>
      <c r="AB1300" s="22">
        <v>0.67</v>
      </c>
      <c r="AC1300" s="22">
        <v>10</v>
      </c>
    </row>
    <row r="1301" spans="1:29" x14ac:dyDescent="0.2">
      <c r="A1301" s="25">
        <v>91487.042916209743</v>
      </c>
      <c r="B1301" s="26">
        <v>14.67163139</v>
      </c>
      <c r="C1301" s="26">
        <v>177154.2712607194</v>
      </c>
      <c r="D1301" s="26">
        <f>C1301/Table1[[#This Row],[Std. Price ($)]]</f>
        <v>12074.613010075043</v>
      </c>
      <c r="E1301" s="22">
        <v>8812</v>
      </c>
      <c r="F1301" s="22">
        <f t="shared" si="134"/>
        <v>10574.4</v>
      </c>
      <c r="G1301" s="22">
        <f t="shared" si="135"/>
        <v>10574.4</v>
      </c>
      <c r="H1301" s="22">
        <f t="shared" si="135"/>
        <v>10574.4</v>
      </c>
      <c r="I1301" s="22">
        <f t="shared" si="135"/>
        <v>10574.4</v>
      </c>
      <c r="J1301" s="22">
        <f t="shared" si="135"/>
        <v>10574.4</v>
      </c>
      <c r="K1301" s="22">
        <f t="shared" si="135"/>
        <v>10574.4</v>
      </c>
      <c r="L1301" s="22">
        <f t="shared" si="135"/>
        <v>10574.4</v>
      </c>
      <c r="M1301" s="22">
        <f t="shared" si="135"/>
        <v>10574.4</v>
      </c>
      <c r="N1301" s="22">
        <f t="shared" si="135"/>
        <v>10574.4</v>
      </c>
      <c r="O1301" s="22">
        <f t="shared" si="135"/>
        <v>10574.4</v>
      </c>
      <c r="P1301" s="22">
        <f t="shared" si="135"/>
        <v>10574.4</v>
      </c>
      <c r="Q1301" s="22">
        <f t="shared" si="135"/>
        <v>10574.4</v>
      </c>
      <c r="R1301" s="42">
        <f>SUM(Table1[[#This Row],[Oct]:[September]])</f>
        <v>126892.79999999997</v>
      </c>
      <c r="S1301" s="38">
        <f t="shared" si="131"/>
        <v>114818.18698992493</v>
      </c>
      <c r="T1301" s="37">
        <f>Table1[[#This Row],[Annual Demand]]/365</f>
        <v>347.65150684931501</v>
      </c>
      <c r="U1301" s="37">
        <f>Table1[[#This Row],[Daily Demand]]*Table1[[#This Row],[Lead Time (days)]]</f>
        <v>12167.802739726025</v>
      </c>
      <c r="V1301" s="37">
        <f>T1301*AB1301*SQRT(Table1[[#This Row],[Lead Time (days)]])</f>
        <v>1953.8973486735827</v>
      </c>
      <c r="W1301" s="37">
        <f t="shared" si="132"/>
        <v>0.8</v>
      </c>
      <c r="X1301" s="37">
        <f>Table1[[#This Row],[Demand during Lead Time]]+NORMSINV(W1301)*V1301</f>
        <v>13812.244236591532</v>
      </c>
      <c r="Y1301" s="43">
        <f t="shared" si="133"/>
        <v>202648.1561079229</v>
      </c>
      <c r="Z1301" s="27">
        <v>0.2</v>
      </c>
      <c r="AA1301" s="22">
        <v>1</v>
      </c>
      <c r="AB1301" s="22">
        <v>0.95</v>
      </c>
      <c r="AC1301" s="22">
        <v>35</v>
      </c>
    </row>
    <row r="1302" spans="1:29" x14ac:dyDescent="0.2">
      <c r="A1302" s="25">
        <v>80947.587017976912</v>
      </c>
      <c r="B1302" s="26">
        <v>9.2795805999999992</v>
      </c>
      <c r="C1302" s="26">
        <v>95814.938729676127</v>
      </c>
      <c r="D1302" s="26">
        <f>C1302/Table1[[#This Row],[Std. Price ($)]]</f>
        <v>10325.352282588734</v>
      </c>
      <c r="E1302" s="22">
        <v>7358</v>
      </c>
      <c r="F1302" s="22">
        <f t="shared" si="134"/>
        <v>4414.7999999999993</v>
      </c>
      <c r="G1302" s="22">
        <f t="shared" si="135"/>
        <v>4414.7999999999993</v>
      </c>
      <c r="H1302" s="22">
        <f t="shared" si="135"/>
        <v>4414.7999999999993</v>
      </c>
      <c r="I1302" s="22">
        <f t="shared" si="135"/>
        <v>4414.7999999999993</v>
      </c>
      <c r="J1302" s="22">
        <f t="shared" si="135"/>
        <v>4414.7999999999993</v>
      </c>
      <c r="K1302" s="22">
        <f t="shared" si="135"/>
        <v>4414.7999999999993</v>
      </c>
      <c r="L1302" s="22">
        <f t="shared" si="135"/>
        <v>4414.7999999999993</v>
      </c>
      <c r="M1302" s="22">
        <f t="shared" si="135"/>
        <v>4414.7999999999993</v>
      </c>
      <c r="N1302" s="22">
        <f t="shared" si="135"/>
        <v>4414.7999999999993</v>
      </c>
      <c r="O1302" s="22">
        <f t="shared" si="135"/>
        <v>4414.7999999999993</v>
      </c>
      <c r="P1302" s="22">
        <f t="shared" si="135"/>
        <v>4414.7999999999993</v>
      </c>
      <c r="Q1302" s="22">
        <f t="shared" si="135"/>
        <v>4414.7999999999993</v>
      </c>
      <c r="R1302" s="42">
        <f>SUM(Table1[[#This Row],[Oct]:[September]])</f>
        <v>52977.600000000006</v>
      </c>
      <c r="S1302" s="38">
        <f t="shared" si="131"/>
        <v>42652.247717411272</v>
      </c>
      <c r="T1302" s="37">
        <f>Table1[[#This Row],[Annual Demand]]/365</f>
        <v>145.14410958904111</v>
      </c>
      <c r="U1302" s="37">
        <f>Table1[[#This Row],[Daily Demand]]*Table1[[#This Row],[Lead Time (days)]]</f>
        <v>9434.3671232876713</v>
      </c>
      <c r="V1302" s="37">
        <f>T1302*AB1302*SQRT(Table1[[#This Row],[Lead Time (days)]])</f>
        <v>526.58514996936321</v>
      </c>
      <c r="W1302" s="37">
        <f t="shared" si="132"/>
        <v>0.8</v>
      </c>
      <c r="X1302" s="37">
        <f>Table1[[#This Row],[Demand during Lead Time]]+NORMSINV(W1302)*V1302</f>
        <v>9877.5523667860652</v>
      </c>
      <c r="Y1302" s="43">
        <f t="shared" si="133"/>
        <v>91659.543318312048</v>
      </c>
      <c r="Z1302" s="27">
        <v>-0.4</v>
      </c>
      <c r="AA1302" s="22">
        <v>1</v>
      </c>
      <c r="AB1302" s="22">
        <v>0.45</v>
      </c>
      <c r="AC1302" s="22">
        <v>65</v>
      </c>
    </row>
    <row r="1303" spans="1:29" x14ac:dyDescent="0.2">
      <c r="A1303" s="25">
        <v>71829.769368932233</v>
      </c>
      <c r="B1303" s="26">
        <v>16.609268579999998</v>
      </c>
      <c r="C1303" s="26">
        <v>48070.335899545629</v>
      </c>
      <c r="D1303" s="26">
        <f>C1303/Table1[[#This Row],[Std. Price ($)]]</f>
        <v>2894.1874031364259</v>
      </c>
      <c r="E1303" s="22">
        <v>13104</v>
      </c>
      <c r="F1303" s="22">
        <f t="shared" si="134"/>
        <v>19656</v>
      </c>
      <c r="G1303" s="22">
        <f t="shared" si="135"/>
        <v>19656</v>
      </c>
      <c r="H1303" s="22">
        <f t="shared" si="135"/>
        <v>19656</v>
      </c>
      <c r="I1303" s="22">
        <f t="shared" si="135"/>
        <v>19656</v>
      </c>
      <c r="J1303" s="22">
        <f t="shared" si="135"/>
        <v>19656</v>
      </c>
      <c r="K1303" s="22">
        <f t="shared" si="135"/>
        <v>19656</v>
      </c>
      <c r="L1303" s="22">
        <f t="shared" si="135"/>
        <v>19656</v>
      </c>
      <c r="M1303" s="22">
        <f t="shared" si="135"/>
        <v>19656</v>
      </c>
      <c r="N1303" s="22">
        <f t="shared" si="135"/>
        <v>19656</v>
      </c>
      <c r="O1303" s="22">
        <f t="shared" si="135"/>
        <v>19656</v>
      </c>
      <c r="P1303" s="22">
        <f t="shared" si="135"/>
        <v>19656</v>
      </c>
      <c r="Q1303" s="22">
        <f t="shared" si="135"/>
        <v>19656</v>
      </c>
      <c r="R1303" s="42">
        <f>SUM(Table1[[#This Row],[Oct]:[September]])</f>
        <v>235872</v>
      </c>
      <c r="S1303" s="38">
        <f t="shared" si="131"/>
        <v>232977.81259686357</v>
      </c>
      <c r="T1303" s="37">
        <f>Table1[[#This Row],[Annual Demand]]/365</f>
        <v>646.2246575342466</v>
      </c>
      <c r="U1303" s="37">
        <f>Table1[[#This Row],[Daily Demand]]*Table1[[#This Row],[Lead Time (days)]]</f>
        <v>12278.268493150685</v>
      </c>
      <c r="V1303" s="37">
        <f>T1303*AB1303*SQRT(Table1[[#This Row],[Lead Time (days)]])</f>
        <v>676.03871448383063</v>
      </c>
      <c r="W1303" s="37">
        <f t="shared" si="132"/>
        <v>0.8</v>
      </c>
      <c r="X1303" s="37">
        <f>Table1[[#This Row],[Demand during Lead Time]]+NORMSINV(W1303)*V1303</f>
        <v>12847.237029977614</v>
      </c>
      <c r="Y1303" s="43">
        <f t="shared" si="133"/>
        <v>213383.21034181968</v>
      </c>
      <c r="Z1303" s="27">
        <v>0.5</v>
      </c>
      <c r="AA1303" s="22">
        <v>1</v>
      </c>
      <c r="AB1303" s="22">
        <v>0.24</v>
      </c>
      <c r="AC1303" s="22">
        <v>19</v>
      </c>
    </row>
    <row r="1304" spans="1:29" x14ac:dyDescent="0.2">
      <c r="A1304" s="25">
        <v>64596.809844369382</v>
      </c>
      <c r="B1304" s="26">
        <v>6.3395940599999996</v>
      </c>
      <c r="C1304" s="26">
        <v>16631.919848415291</v>
      </c>
      <c r="D1304" s="26">
        <f>C1304/Table1[[#This Row],[Std. Price ($)]]</f>
        <v>2623.4991848066834</v>
      </c>
      <c r="E1304" s="22">
        <v>9814</v>
      </c>
      <c r="F1304" s="22">
        <f t="shared" si="134"/>
        <v>17665.2</v>
      </c>
      <c r="G1304" s="22">
        <f t="shared" si="135"/>
        <v>17665.2</v>
      </c>
      <c r="H1304" s="22">
        <f t="shared" si="135"/>
        <v>17665.2</v>
      </c>
      <c r="I1304" s="22">
        <f t="shared" si="135"/>
        <v>17665.2</v>
      </c>
      <c r="J1304" s="22">
        <f t="shared" si="135"/>
        <v>17665.2</v>
      </c>
      <c r="K1304" s="22">
        <f t="shared" si="135"/>
        <v>17665.2</v>
      </c>
      <c r="L1304" s="22">
        <f t="shared" si="135"/>
        <v>17665.2</v>
      </c>
      <c r="M1304" s="22">
        <f t="shared" si="135"/>
        <v>17665.2</v>
      </c>
      <c r="N1304" s="22">
        <f t="shared" si="135"/>
        <v>17665.2</v>
      </c>
      <c r="O1304" s="22">
        <f t="shared" si="135"/>
        <v>17665.2</v>
      </c>
      <c r="P1304" s="22">
        <f t="shared" si="135"/>
        <v>17665.2</v>
      </c>
      <c r="Q1304" s="22">
        <f t="shared" si="135"/>
        <v>17665.2</v>
      </c>
      <c r="R1304" s="42">
        <f>SUM(Table1[[#This Row],[Oct]:[September]])</f>
        <v>211982.40000000005</v>
      </c>
      <c r="S1304" s="38">
        <f t="shared" si="131"/>
        <v>209358.90081519337</v>
      </c>
      <c r="T1304" s="37">
        <f>Table1[[#This Row],[Annual Demand]]/365</f>
        <v>580.77369863013712</v>
      </c>
      <c r="U1304" s="37">
        <f>Table1[[#This Row],[Daily Demand]]*Table1[[#This Row],[Lead Time (days)]]</f>
        <v>9292.3791780821939</v>
      </c>
      <c r="V1304" s="37">
        <f>T1304*AB1304*SQRT(Table1[[#This Row],[Lead Time (days)]])</f>
        <v>627.23559452054815</v>
      </c>
      <c r="W1304" s="37">
        <f t="shared" si="132"/>
        <v>0.8</v>
      </c>
      <c r="X1304" s="37">
        <f>Table1[[#This Row],[Demand during Lead Time]]+NORMSINV(W1304)*V1304</f>
        <v>9820.2739728834185</v>
      </c>
      <c r="Y1304" s="43">
        <f t="shared" si="133"/>
        <v>62256.550546064318</v>
      </c>
      <c r="Z1304" s="27">
        <v>0.8</v>
      </c>
      <c r="AA1304" s="22">
        <v>1</v>
      </c>
      <c r="AB1304" s="22">
        <v>0.27</v>
      </c>
      <c r="AC1304" s="22">
        <v>16</v>
      </c>
    </row>
    <row r="1305" spans="1:29" x14ac:dyDescent="0.2">
      <c r="A1305" s="25">
        <v>79974.571809956033</v>
      </c>
      <c r="B1305" s="26">
        <v>5.1082099400000001</v>
      </c>
      <c r="C1305" s="26">
        <v>108400.39261677371</v>
      </c>
      <c r="D1305" s="26">
        <f>C1305/Table1[[#This Row],[Std. Price ($)]]</f>
        <v>21220.817838347048</v>
      </c>
      <c r="E1305" s="22">
        <v>12926</v>
      </c>
      <c r="F1305" s="22">
        <f t="shared" si="134"/>
        <v>32315</v>
      </c>
      <c r="G1305" s="22">
        <f t="shared" si="135"/>
        <v>32315</v>
      </c>
      <c r="H1305" s="22">
        <f t="shared" si="135"/>
        <v>32315</v>
      </c>
      <c r="I1305" s="22">
        <f t="shared" si="135"/>
        <v>32315</v>
      </c>
      <c r="J1305" s="22">
        <f t="shared" si="135"/>
        <v>32315</v>
      </c>
      <c r="K1305" s="22">
        <f t="shared" si="135"/>
        <v>32315</v>
      </c>
      <c r="L1305" s="22">
        <f t="shared" si="135"/>
        <v>32315</v>
      </c>
      <c r="M1305" s="22">
        <f t="shared" si="135"/>
        <v>32315</v>
      </c>
      <c r="N1305" s="22">
        <f t="shared" si="135"/>
        <v>32315</v>
      </c>
      <c r="O1305" s="22">
        <f t="shared" si="135"/>
        <v>32315</v>
      </c>
      <c r="P1305" s="22">
        <f t="shared" si="135"/>
        <v>32315</v>
      </c>
      <c r="Q1305" s="22">
        <f t="shared" si="135"/>
        <v>32315</v>
      </c>
      <c r="R1305" s="42">
        <f>SUM(Table1[[#This Row],[Oct]:[September]])</f>
        <v>387780</v>
      </c>
      <c r="S1305" s="38">
        <f t="shared" si="131"/>
        <v>366559.18216165295</v>
      </c>
      <c r="T1305" s="37">
        <f>Table1[[#This Row],[Annual Demand]]/365</f>
        <v>1062.4109589041095</v>
      </c>
      <c r="U1305" s="37">
        <f>Table1[[#This Row],[Daily Demand]]*Table1[[#This Row],[Lead Time (days)]]</f>
        <v>95616.986301369863</v>
      </c>
      <c r="V1305" s="37">
        <f>T1305*AB1305*SQRT(Table1[[#This Row],[Lead Time (days)]])</f>
        <v>2721.3071374210308</v>
      </c>
      <c r="W1305" s="37">
        <f t="shared" si="132"/>
        <v>0.8</v>
      </c>
      <c r="X1305" s="37">
        <f>Table1[[#This Row],[Demand during Lead Time]]+NORMSINV(W1305)*V1305</f>
        <v>97907.296171296926</v>
      </c>
      <c r="Y1305" s="43">
        <f t="shared" si="133"/>
        <v>500131.02350074291</v>
      </c>
      <c r="Z1305" s="27">
        <v>1.5</v>
      </c>
      <c r="AA1305" s="22">
        <v>1</v>
      </c>
      <c r="AB1305" s="22">
        <v>0.27</v>
      </c>
      <c r="AC1305" s="22">
        <v>90</v>
      </c>
    </row>
    <row r="1306" spans="1:29" x14ac:dyDescent="0.2">
      <c r="A1306" s="25">
        <v>10644.097216064352</v>
      </c>
      <c r="B1306" s="26">
        <v>7.4809576799999995</v>
      </c>
      <c r="C1306" s="26">
        <v>12803.251293991514</v>
      </c>
      <c r="D1306" s="26">
        <f>C1306/Table1[[#This Row],[Std. Price ($)]]</f>
        <v>1711.4454915605825</v>
      </c>
      <c r="E1306" s="22">
        <v>13880</v>
      </c>
      <c r="F1306" s="22">
        <f t="shared" si="134"/>
        <v>24984</v>
      </c>
      <c r="G1306" s="22">
        <f t="shared" si="135"/>
        <v>24984</v>
      </c>
      <c r="H1306" s="22">
        <f t="shared" si="135"/>
        <v>24984</v>
      </c>
      <c r="I1306" s="22">
        <f t="shared" si="135"/>
        <v>24984</v>
      </c>
      <c r="J1306" s="22">
        <f t="shared" si="135"/>
        <v>24984</v>
      </c>
      <c r="K1306" s="22">
        <f t="shared" si="135"/>
        <v>24984</v>
      </c>
      <c r="L1306" s="22">
        <f t="shared" si="135"/>
        <v>24984</v>
      </c>
      <c r="M1306" s="22">
        <f t="shared" si="135"/>
        <v>24984</v>
      </c>
      <c r="N1306" s="22">
        <f t="shared" si="135"/>
        <v>24984</v>
      </c>
      <c r="O1306" s="22">
        <f t="shared" si="135"/>
        <v>24984</v>
      </c>
      <c r="P1306" s="22">
        <f t="shared" si="135"/>
        <v>24984</v>
      </c>
      <c r="Q1306" s="22">
        <f t="shared" si="135"/>
        <v>24984</v>
      </c>
      <c r="R1306" s="42">
        <f>SUM(Table1[[#This Row],[Oct]:[September]])</f>
        <v>299808</v>
      </c>
      <c r="S1306" s="38">
        <f t="shared" si="131"/>
        <v>298096.55450843944</v>
      </c>
      <c r="T1306" s="37">
        <f>Table1[[#This Row],[Annual Demand]]/365</f>
        <v>821.39178082191779</v>
      </c>
      <c r="U1306" s="37">
        <f>Table1[[#This Row],[Daily Demand]]*Table1[[#This Row],[Lead Time (days)]]</f>
        <v>4106.9589041095887</v>
      </c>
      <c r="V1306" s="37">
        <f>T1306*AB1306*SQRT(Table1[[#This Row],[Lead Time (days)]])</f>
        <v>881.61017187715981</v>
      </c>
      <c r="W1306" s="37">
        <f t="shared" si="132"/>
        <v>0.8</v>
      </c>
      <c r="X1306" s="37">
        <f>Table1[[#This Row],[Demand during Lead Time]]+NORMSINV(W1306)*V1306</f>
        <v>4848.9407444952731</v>
      </c>
      <c r="Y1306" s="43">
        <f t="shared" si="133"/>
        <v>36274.720502396827</v>
      </c>
      <c r="Z1306" s="27">
        <v>0.8</v>
      </c>
      <c r="AA1306" s="22">
        <v>0.85</v>
      </c>
      <c r="AB1306" s="22">
        <v>0.48</v>
      </c>
      <c r="AC1306" s="22">
        <v>5</v>
      </c>
    </row>
    <row r="1307" spans="1:29" x14ac:dyDescent="0.2">
      <c r="A1307" s="25">
        <v>10448.963669987377</v>
      </c>
      <c r="B1307" s="26">
        <v>7.1710622699999993</v>
      </c>
      <c r="C1307" s="26">
        <v>6337.2347867907702</v>
      </c>
      <c r="D1307" s="26">
        <f>C1307/Table1[[#This Row],[Std. Price ($)]]</f>
        <v>883.72329624056806</v>
      </c>
      <c r="E1307" s="22">
        <v>4100</v>
      </c>
      <c r="F1307" s="22">
        <f t="shared" si="134"/>
        <v>3280</v>
      </c>
      <c r="G1307" s="22">
        <f t="shared" si="135"/>
        <v>3280</v>
      </c>
      <c r="H1307" s="22">
        <f t="shared" si="135"/>
        <v>3280</v>
      </c>
      <c r="I1307" s="22">
        <f t="shared" si="135"/>
        <v>3280</v>
      </c>
      <c r="J1307" s="22">
        <f t="shared" si="135"/>
        <v>3280</v>
      </c>
      <c r="K1307" s="22">
        <f t="shared" si="135"/>
        <v>3280</v>
      </c>
      <c r="L1307" s="22">
        <f t="shared" si="135"/>
        <v>3280</v>
      </c>
      <c r="M1307" s="22">
        <f t="shared" si="135"/>
        <v>3280</v>
      </c>
      <c r="N1307" s="22">
        <f t="shared" si="135"/>
        <v>3280</v>
      </c>
      <c r="O1307" s="22">
        <f t="shared" si="135"/>
        <v>3280</v>
      </c>
      <c r="P1307" s="22">
        <f t="shared" si="135"/>
        <v>3280</v>
      </c>
      <c r="Q1307" s="22">
        <f t="shared" si="135"/>
        <v>3280</v>
      </c>
      <c r="R1307" s="42">
        <f>SUM(Table1[[#This Row],[Oct]:[September]])</f>
        <v>39360</v>
      </c>
      <c r="S1307" s="38">
        <f t="shared" si="131"/>
        <v>38476.276703759431</v>
      </c>
      <c r="T1307" s="37">
        <f>Table1[[#This Row],[Annual Demand]]/365</f>
        <v>107.83561643835617</v>
      </c>
      <c r="U1307" s="37">
        <f>Table1[[#This Row],[Daily Demand]]*Table1[[#This Row],[Lead Time (days)]]</f>
        <v>647.01369863013701</v>
      </c>
      <c r="V1307" s="37">
        <f>T1307*AB1307*SQRT(Table1[[#This Row],[Lead Time (days)]])</f>
        <v>203.38952200678997</v>
      </c>
      <c r="W1307" s="37">
        <f t="shared" si="132"/>
        <v>0.8</v>
      </c>
      <c r="X1307" s="37">
        <f>Table1[[#This Row],[Demand during Lead Time]]+NORMSINV(W1307)*V1307</f>
        <v>818.19063903729705</v>
      </c>
      <c r="Y1307" s="43">
        <f t="shared" si="133"/>
        <v>5867.2960212675498</v>
      </c>
      <c r="Z1307" s="27">
        <v>-0.2</v>
      </c>
      <c r="AA1307" s="22">
        <v>0.82</v>
      </c>
      <c r="AB1307" s="22">
        <v>0.77</v>
      </c>
      <c r="AC1307" s="22">
        <v>6</v>
      </c>
    </row>
    <row r="1308" spans="1:29" x14ac:dyDescent="0.2">
      <c r="A1308" s="25">
        <v>34924.936888551805</v>
      </c>
      <c r="B1308" s="26">
        <v>8.8149999999999995</v>
      </c>
      <c r="C1308" s="26">
        <v>28623.441545304853</v>
      </c>
      <c r="D1308" s="26">
        <f>C1308/Table1[[#This Row],[Std. Price ($)]]</f>
        <v>3247.1289331032167</v>
      </c>
      <c r="E1308" s="22">
        <v>14512</v>
      </c>
      <c r="F1308" s="22">
        <f t="shared" si="134"/>
        <v>31926.399999999998</v>
      </c>
      <c r="G1308" s="22">
        <f t="shared" si="135"/>
        <v>31926.399999999998</v>
      </c>
      <c r="H1308" s="22">
        <f t="shared" si="135"/>
        <v>31926.399999999998</v>
      </c>
      <c r="I1308" s="22">
        <f t="shared" si="135"/>
        <v>31926.399999999998</v>
      </c>
      <c r="J1308" s="22">
        <f t="shared" si="135"/>
        <v>31926.399999999998</v>
      </c>
      <c r="K1308" s="22">
        <f t="shared" si="135"/>
        <v>31926.399999999998</v>
      </c>
      <c r="L1308" s="22">
        <f t="shared" si="135"/>
        <v>31926.399999999998</v>
      </c>
      <c r="M1308" s="22">
        <f t="shared" si="135"/>
        <v>31926.399999999998</v>
      </c>
      <c r="N1308" s="22">
        <f t="shared" si="135"/>
        <v>31926.399999999998</v>
      </c>
      <c r="O1308" s="22">
        <f t="shared" si="135"/>
        <v>31926.399999999998</v>
      </c>
      <c r="P1308" s="22">
        <f t="shared" si="135"/>
        <v>31926.399999999998</v>
      </c>
      <c r="Q1308" s="22">
        <f t="shared" si="135"/>
        <v>31926.399999999998</v>
      </c>
      <c r="R1308" s="42">
        <f>SUM(Table1[[#This Row],[Oct]:[September]])</f>
        <v>383116.80000000005</v>
      </c>
      <c r="S1308" s="38">
        <f t="shared" si="131"/>
        <v>379869.67106689682</v>
      </c>
      <c r="T1308" s="37">
        <f>Table1[[#This Row],[Annual Demand]]/365</f>
        <v>1049.6350684931508</v>
      </c>
      <c r="U1308" s="37">
        <f>Table1[[#This Row],[Daily Demand]]*Table1[[#This Row],[Lead Time (days)]]</f>
        <v>11545.985753424658</v>
      </c>
      <c r="V1308" s="37">
        <f>T1308*AB1308*SQRT(Table1[[#This Row],[Lead Time (days)]])</f>
        <v>1288.0609049265856</v>
      </c>
      <c r="W1308" s="37">
        <f t="shared" si="132"/>
        <v>0.8</v>
      </c>
      <c r="X1308" s="37">
        <f>Table1[[#This Row],[Demand during Lead Time]]+NORMSINV(W1308)*V1308</f>
        <v>12630.045161146016</v>
      </c>
      <c r="Y1308" s="43">
        <f t="shared" si="133"/>
        <v>111333.84809550212</v>
      </c>
      <c r="Z1308" s="27">
        <v>1.2</v>
      </c>
      <c r="AA1308" s="22">
        <v>0.82</v>
      </c>
      <c r="AB1308" s="22">
        <v>0.37</v>
      </c>
      <c r="AC1308" s="22">
        <v>11</v>
      </c>
    </row>
    <row r="1309" spans="1:29" x14ac:dyDescent="0.2">
      <c r="A1309" s="25">
        <v>53642.573495609293</v>
      </c>
      <c r="B1309" s="26">
        <v>10.85429048</v>
      </c>
      <c r="C1309" s="26">
        <v>37631.749940502516</v>
      </c>
      <c r="D1309" s="26">
        <f>C1309/Table1[[#This Row],[Std. Price ($)]]</f>
        <v>3466.9930761335695</v>
      </c>
      <c r="E1309" s="22">
        <v>10372</v>
      </c>
      <c r="F1309" s="22">
        <f t="shared" si="134"/>
        <v>22818.400000000001</v>
      </c>
      <c r="G1309" s="22">
        <f t="shared" si="135"/>
        <v>22818.400000000001</v>
      </c>
      <c r="H1309" s="22">
        <f t="shared" si="135"/>
        <v>22818.400000000001</v>
      </c>
      <c r="I1309" s="22">
        <f t="shared" si="135"/>
        <v>22818.400000000001</v>
      </c>
      <c r="J1309" s="22">
        <f t="shared" si="135"/>
        <v>22818.400000000001</v>
      </c>
      <c r="K1309" s="22">
        <f t="shared" si="135"/>
        <v>22818.400000000001</v>
      </c>
      <c r="L1309" s="22">
        <f t="shared" si="135"/>
        <v>22818.400000000001</v>
      </c>
      <c r="M1309" s="22">
        <f t="shared" si="135"/>
        <v>22818.400000000001</v>
      </c>
      <c r="N1309" s="22">
        <f t="shared" si="135"/>
        <v>22818.400000000001</v>
      </c>
      <c r="O1309" s="22">
        <f t="shared" si="135"/>
        <v>22818.400000000001</v>
      </c>
      <c r="P1309" s="22">
        <f t="shared" si="135"/>
        <v>22818.400000000001</v>
      </c>
      <c r="Q1309" s="22">
        <f t="shared" si="135"/>
        <v>22818.400000000001</v>
      </c>
      <c r="R1309" s="42">
        <f>SUM(Table1[[#This Row],[Oct]:[September]])</f>
        <v>273820.79999999999</v>
      </c>
      <c r="S1309" s="38">
        <f t="shared" si="131"/>
        <v>270353.80692386645</v>
      </c>
      <c r="T1309" s="37">
        <f>Table1[[#This Row],[Annual Demand]]/365</f>
        <v>750.19397260273968</v>
      </c>
      <c r="U1309" s="37">
        <f>Table1[[#This Row],[Daily Demand]]*Table1[[#This Row],[Lead Time (days)]]</f>
        <v>9002.327671232877</v>
      </c>
      <c r="V1309" s="37">
        <f>T1309*AB1309*SQRT(Table1[[#This Row],[Lead Time (days)]])</f>
        <v>1637.211335860648</v>
      </c>
      <c r="W1309" s="37">
        <f t="shared" si="132"/>
        <v>0.8</v>
      </c>
      <c r="X1309" s="37">
        <f>Table1[[#This Row],[Demand during Lead Time]]+NORMSINV(W1309)*V1309</f>
        <v>10380.239495339476</v>
      </c>
      <c r="Y1309" s="43">
        <f t="shared" si="133"/>
        <v>112670.13473438327</v>
      </c>
      <c r="Z1309" s="27">
        <v>1.2</v>
      </c>
      <c r="AA1309" s="22">
        <v>1</v>
      </c>
      <c r="AB1309" s="22">
        <v>0.63</v>
      </c>
      <c r="AC1309" s="22">
        <v>12</v>
      </c>
    </row>
    <row r="1310" spans="1:29" x14ac:dyDescent="0.2">
      <c r="A1310" s="25">
        <v>30629.551467050565</v>
      </c>
      <c r="B1310" s="26">
        <v>15.4312509</v>
      </c>
      <c r="C1310" s="26">
        <v>97438.911595325088</v>
      </c>
      <c r="D1310" s="26">
        <f>C1310/Table1[[#This Row],[Std. Price ($)]]</f>
        <v>6314.3883944836307</v>
      </c>
      <c r="E1310" s="22">
        <v>18764</v>
      </c>
      <c r="F1310" s="22">
        <f t="shared" si="134"/>
        <v>15011.2</v>
      </c>
      <c r="G1310" s="22">
        <f t="shared" si="135"/>
        <v>15011.2</v>
      </c>
      <c r="H1310" s="22">
        <f t="shared" si="135"/>
        <v>15011.2</v>
      </c>
      <c r="I1310" s="22">
        <f t="shared" si="135"/>
        <v>15011.2</v>
      </c>
      <c r="J1310" s="22">
        <f t="shared" si="135"/>
        <v>15011.2</v>
      </c>
      <c r="K1310" s="22">
        <f t="shared" si="135"/>
        <v>15011.2</v>
      </c>
      <c r="L1310" s="22">
        <f t="shared" si="135"/>
        <v>15011.2</v>
      </c>
      <c r="M1310" s="22">
        <f t="shared" si="135"/>
        <v>15011.2</v>
      </c>
      <c r="N1310" s="22">
        <f t="shared" si="135"/>
        <v>15011.2</v>
      </c>
      <c r="O1310" s="22">
        <f t="shared" si="135"/>
        <v>15011.2</v>
      </c>
      <c r="P1310" s="22">
        <f t="shared" si="135"/>
        <v>15011.2</v>
      </c>
      <c r="Q1310" s="22">
        <f t="shared" si="135"/>
        <v>15011.2</v>
      </c>
      <c r="R1310" s="42">
        <f>SUM(Table1[[#This Row],[Oct]:[September]])</f>
        <v>180134.40000000002</v>
      </c>
      <c r="S1310" s="38">
        <f t="shared" si="131"/>
        <v>173820.0116055164</v>
      </c>
      <c r="T1310" s="37">
        <f>Table1[[#This Row],[Annual Demand]]/365</f>
        <v>493.51890410958913</v>
      </c>
      <c r="U1310" s="37">
        <f>Table1[[#This Row],[Daily Demand]]*Table1[[#This Row],[Lead Time (days)]]</f>
        <v>10363.896986301372</v>
      </c>
      <c r="V1310" s="37">
        <f>T1310*AB1310*SQRT(Table1[[#This Row],[Lead Time (days)]])</f>
        <v>791.55570724084566</v>
      </c>
      <c r="W1310" s="37">
        <f t="shared" si="132"/>
        <v>0.8</v>
      </c>
      <c r="X1310" s="37">
        <f>Table1[[#This Row],[Demand during Lead Time]]+NORMSINV(W1310)*V1310</f>
        <v>11030.087077071094</v>
      </c>
      <c r="Y1310" s="43">
        <f t="shared" si="133"/>
        <v>170208.04113513167</v>
      </c>
      <c r="Z1310" s="27">
        <v>-0.2</v>
      </c>
      <c r="AA1310" s="22">
        <v>1</v>
      </c>
      <c r="AB1310" s="22">
        <v>0.35</v>
      </c>
      <c r="AC1310" s="22">
        <v>21</v>
      </c>
    </row>
    <row r="1311" spans="1:29" x14ac:dyDescent="0.2">
      <c r="A1311" s="25">
        <v>90821.14854049898</v>
      </c>
      <c r="B1311" s="26">
        <v>7.5795846299999994</v>
      </c>
      <c r="C1311" s="26">
        <v>11936.997558555795</v>
      </c>
      <c r="D1311" s="26">
        <f>C1311/Table1[[#This Row],[Std. Price ($)]]</f>
        <v>1574.8880896862281</v>
      </c>
      <c r="E1311" s="22">
        <v>16354</v>
      </c>
      <c r="F1311" s="22">
        <f t="shared" si="134"/>
        <v>6541.6</v>
      </c>
      <c r="G1311" s="22">
        <f t="shared" si="135"/>
        <v>6541.6</v>
      </c>
      <c r="H1311" s="22">
        <f t="shared" si="135"/>
        <v>6541.6</v>
      </c>
      <c r="I1311" s="22">
        <f t="shared" si="135"/>
        <v>6541.6</v>
      </c>
      <c r="J1311" s="22">
        <f t="shared" si="135"/>
        <v>6541.6</v>
      </c>
      <c r="K1311" s="22">
        <f t="shared" si="135"/>
        <v>6541.6</v>
      </c>
      <c r="L1311" s="22">
        <f t="shared" si="135"/>
        <v>6541.6</v>
      </c>
      <c r="M1311" s="22">
        <f t="shared" si="135"/>
        <v>6541.6</v>
      </c>
      <c r="N1311" s="22">
        <f t="shared" si="135"/>
        <v>6541.6</v>
      </c>
      <c r="O1311" s="22">
        <f t="shared" si="135"/>
        <v>6541.6</v>
      </c>
      <c r="P1311" s="22">
        <f t="shared" si="135"/>
        <v>6541.6</v>
      </c>
      <c r="Q1311" s="22">
        <f t="shared" si="135"/>
        <v>6541.6</v>
      </c>
      <c r="R1311" s="42">
        <f>SUM(Table1[[#This Row],[Oct]:[September]])</f>
        <v>78499.199999999997</v>
      </c>
      <c r="S1311" s="38">
        <f t="shared" si="131"/>
        <v>76924.311910313772</v>
      </c>
      <c r="T1311" s="37">
        <f>Table1[[#This Row],[Annual Demand]]/365</f>
        <v>215.066301369863</v>
      </c>
      <c r="U1311" s="37">
        <f>Table1[[#This Row],[Daily Demand]]*Table1[[#This Row],[Lead Time (days)]]</f>
        <v>1290.3978082191779</v>
      </c>
      <c r="V1311" s="37">
        <f>T1311*AB1311*SQRT(Table1[[#This Row],[Lead Time (days)]])</f>
        <v>147.50475578266264</v>
      </c>
      <c r="W1311" s="37">
        <f t="shared" si="132"/>
        <v>0.8</v>
      </c>
      <c r="X1311" s="37">
        <f>Table1[[#This Row],[Demand during Lead Time]]+NORMSINV(W1311)*V1311</f>
        <v>1414.540942738854</v>
      </c>
      <c r="Y1311" s="43">
        <f t="shared" si="133"/>
        <v>10721.632788089128</v>
      </c>
      <c r="Z1311" s="27">
        <v>-0.6</v>
      </c>
      <c r="AA1311" s="22">
        <v>1</v>
      </c>
      <c r="AB1311" s="22">
        <v>0.28000000000000003</v>
      </c>
      <c r="AC1311" s="22">
        <v>6</v>
      </c>
    </row>
    <row r="1312" spans="1:29" x14ac:dyDescent="0.2">
      <c r="A1312" s="25">
        <v>16008.342144500088</v>
      </c>
      <c r="B1312" s="26">
        <v>23.70805</v>
      </c>
      <c r="C1312" s="26">
        <v>225666.08513127913</v>
      </c>
      <c r="D1312" s="26">
        <f>C1312/Table1[[#This Row],[Std. Price ($)]]</f>
        <v>9518.5426524441755</v>
      </c>
      <c r="E1312" s="22">
        <v>20242</v>
      </c>
      <c r="F1312" s="22">
        <f t="shared" si="134"/>
        <v>44532.399999999994</v>
      </c>
      <c r="G1312" s="22">
        <f t="shared" si="135"/>
        <v>44532.399999999994</v>
      </c>
      <c r="H1312" s="22">
        <f t="shared" si="135"/>
        <v>44532.399999999994</v>
      </c>
      <c r="I1312" s="22">
        <f t="shared" si="135"/>
        <v>44532.399999999994</v>
      </c>
      <c r="J1312" s="22">
        <f t="shared" si="135"/>
        <v>44532.399999999994</v>
      </c>
      <c r="K1312" s="22">
        <f t="shared" si="135"/>
        <v>44532.399999999994</v>
      </c>
      <c r="L1312" s="22">
        <f t="shared" si="135"/>
        <v>44532.399999999994</v>
      </c>
      <c r="M1312" s="22">
        <f t="shared" si="135"/>
        <v>44532.399999999994</v>
      </c>
      <c r="N1312" s="22">
        <f t="shared" si="135"/>
        <v>44532.399999999994</v>
      </c>
      <c r="O1312" s="22">
        <f t="shared" si="135"/>
        <v>44532.399999999994</v>
      </c>
      <c r="P1312" s="22">
        <f t="shared" si="135"/>
        <v>44532.399999999994</v>
      </c>
      <c r="Q1312" s="22">
        <f t="shared" si="135"/>
        <v>44532.399999999994</v>
      </c>
      <c r="R1312" s="42">
        <f>SUM(Table1[[#This Row],[Oct]:[September]])</f>
        <v>534388.80000000005</v>
      </c>
      <c r="S1312" s="38">
        <f t="shared" si="131"/>
        <v>524870.25734755583</v>
      </c>
      <c r="T1312" s="37">
        <f>Table1[[#This Row],[Annual Demand]]/365</f>
        <v>1464.0789041095891</v>
      </c>
      <c r="U1312" s="37">
        <f>Table1[[#This Row],[Daily Demand]]*Table1[[#This Row],[Lead Time (days)]]</f>
        <v>30745.656986301372</v>
      </c>
      <c r="V1312" s="37">
        <f>T1312*AB1312*SQRT(Table1[[#This Row],[Lead Time (days)]])</f>
        <v>3622.9962967939</v>
      </c>
      <c r="W1312" s="37">
        <f t="shared" si="132"/>
        <v>0.8</v>
      </c>
      <c r="X1312" s="37">
        <f>Table1[[#This Row],[Demand during Lead Time]]+NORMSINV(W1312)*V1312</f>
        <v>33794.847598839158</v>
      </c>
      <c r="Y1312" s="43">
        <f t="shared" si="133"/>
        <v>801209.93661565869</v>
      </c>
      <c r="Z1312" s="27">
        <v>1.2</v>
      </c>
      <c r="AA1312" s="22">
        <v>1</v>
      </c>
      <c r="AB1312" s="22">
        <v>0.54</v>
      </c>
      <c r="AC1312" s="22">
        <v>21</v>
      </c>
    </row>
    <row r="1313" spans="1:29" x14ac:dyDescent="0.2">
      <c r="A1313" s="25">
        <v>61431.512280038871</v>
      </c>
      <c r="B1313" s="26">
        <v>6.3989177199999991</v>
      </c>
      <c r="C1313" s="26">
        <v>490624.03378564084</v>
      </c>
      <c r="D1313" s="26">
        <f>C1313/Table1[[#This Row],[Std. Price ($)]]</f>
        <v>76672.971157635213</v>
      </c>
      <c r="E1313" s="22">
        <v>96244</v>
      </c>
      <c r="F1313" s="22">
        <f t="shared" si="134"/>
        <v>173239.2</v>
      </c>
      <c r="G1313" s="22">
        <f t="shared" si="135"/>
        <v>173239.2</v>
      </c>
      <c r="H1313" s="22">
        <f t="shared" si="135"/>
        <v>173239.2</v>
      </c>
      <c r="I1313" s="22">
        <f t="shared" si="135"/>
        <v>173239.2</v>
      </c>
      <c r="J1313" s="22">
        <f t="shared" si="135"/>
        <v>173239.2</v>
      </c>
      <c r="K1313" s="22">
        <f t="shared" si="135"/>
        <v>173239.2</v>
      </c>
      <c r="L1313" s="22">
        <f t="shared" si="135"/>
        <v>173239.2</v>
      </c>
      <c r="M1313" s="22">
        <f t="shared" si="135"/>
        <v>173239.2</v>
      </c>
      <c r="N1313" s="22">
        <f t="shared" si="135"/>
        <v>173239.2</v>
      </c>
      <c r="O1313" s="22">
        <f t="shared" si="135"/>
        <v>173239.2</v>
      </c>
      <c r="P1313" s="22">
        <f t="shared" si="135"/>
        <v>173239.2</v>
      </c>
      <c r="Q1313" s="22">
        <f t="shared" si="135"/>
        <v>173239.2</v>
      </c>
      <c r="R1313" s="42">
        <f>SUM(Table1[[#This Row],[Oct]:[September]])</f>
        <v>2078870.3999999997</v>
      </c>
      <c r="S1313" s="38">
        <f t="shared" si="131"/>
        <v>2002197.4288423643</v>
      </c>
      <c r="T1313" s="37">
        <f>Table1[[#This Row],[Annual Demand]]/365</f>
        <v>5695.5353424657524</v>
      </c>
      <c r="U1313" s="37">
        <f>Table1[[#This Row],[Daily Demand]]*Table1[[#This Row],[Lead Time (days)]]</f>
        <v>199343.73698630134</v>
      </c>
      <c r="V1313" s="37">
        <f>T1313*AB1313*SQRT(Table1[[#This Row],[Lead Time (days)]])</f>
        <v>13141.144182461487</v>
      </c>
      <c r="W1313" s="37">
        <f t="shared" si="132"/>
        <v>0.8</v>
      </c>
      <c r="X1313" s="37">
        <f>Table1[[#This Row],[Demand during Lead Time]]+NORMSINV(W1313)*V1313</f>
        <v>210403.60296370412</v>
      </c>
      <c r="Y1313" s="43">
        <f t="shared" si="133"/>
        <v>1346355.3433562906</v>
      </c>
      <c r="Z1313" s="27">
        <v>0.8</v>
      </c>
      <c r="AA1313" s="22">
        <v>0.82</v>
      </c>
      <c r="AB1313" s="22">
        <v>0.39</v>
      </c>
      <c r="AC1313" s="22">
        <v>35</v>
      </c>
    </row>
    <row r="1314" spans="1:29" x14ac:dyDescent="0.2">
      <c r="A1314" s="25">
        <v>7168.284087518573</v>
      </c>
      <c r="B1314" s="26">
        <v>22.077635770000001</v>
      </c>
      <c r="C1314" s="26">
        <v>3487.3943805651429</v>
      </c>
      <c r="D1314" s="26">
        <f>C1314/Table1[[#This Row],[Std. Price ($)]]</f>
        <v>157.96049979699174</v>
      </c>
      <c r="E1314" s="22">
        <v>914</v>
      </c>
      <c r="F1314" s="22">
        <f t="shared" si="134"/>
        <v>1279.5999999999999</v>
      </c>
      <c r="G1314" s="22">
        <f t="shared" si="135"/>
        <v>1279.5999999999999</v>
      </c>
      <c r="H1314" s="22">
        <f t="shared" si="135"/>
        <v>1279.5999999999999</v>
      </c>
      <c r="I1314" s="22">
        <f t="shared" si="135"/>
        <v>1279.5999999999999</v>
      </c>
      <c r="J1314" s="22">
        <f t="shared" si="135"/>
        <v>1279.5999999999999</v>
      </c>
      <c r="K1314" s="22">
        <f t="shared" si="135"/>
        <v>1279.5999999999999</v>
      </c>
      <c r="L1314" s="22">
        <f t="shared" si="135"/>
        <v>1279.5999999999999</v>
      </c>
      <c r="M1314" s="22">
        <f t="shared" si="135"/>
        <v>1279.5999999999999</v>
      </c>
      <c r="N1314" s="22">
        <f t="shared" si="135"/>
        <v>1279.5999999999999</v>
      </c>
      <c r="O1314" s="22">
        <f t="shared" si="135"/>
        <v>1279.5999999999999</v>
      </c>
      <c r="P1314" s="22">
        <f t="shared" si="135"/>
        <v>1279.5999999999999</v>
      </c>
      <c r="Q1314" s="22">
        <f t="shared" si="135"/>
        <v>1279.5999999999999</v>
      </c>
      <c r="R1314" s="42">
        <f>SUM(Table1[[#This Row],[Oct]:[September]])</f>
        <v>15355.200000000003</v>
      </c>
      <c r="S1314" s="38">
        <f t="shared" si="131"/>
        <v>15197.239500203012</v>
      </c>
      <c r="T1314" s="37">
        <f>Table1[[#This Row],[Annual Demand]]/365</f>
        <v>42.06904109589042</v>
      </c>
      <c r="U1314" s="37">
        <f>Table1[[#This Row],[Daily Demand]]*Table1[[#This Row],[Lead Time (days)]]</f>
        <v>210.34520547945209</v>
      </c>
      <c r="V1314" s="37">
        <f>T1314*AB1314*SQRT(Table1[[#This Row],[Lead Time (days)]])</f>
        <v>75.255388510914599</v>
      </c>
      <c r="W1314" s="37">
        <f t="shared" si="132"/>
        <v>0.8</v>
      </c>
      <c r="X1314" s="37">
        <f>Table1[[#This Row],[Demand during Lead Time]]+NORMSINV(W1314)*V1314</f>
        <v>273.68173839101701</v>
      </c>
      <c r="Y1314" s="43">
        <f t="shared" si="133"/>
        <v>6042.2457370972998</v>
      </c>
      <c r="Z1314" s="27">
        <v>0.4</v>
      </c>
      <c r="AA1314" s="22">
        <v>0.7</v>
      </c>
      <c r="AB1314" s="22">
        <v>0.8</v>
      </c>
      <c r="AC1314" s="22">
        <v>5</v>
      </c>
    </row>
    <row r="1315" spans="1:29" x14ac:dyDescent="0.2">
      <c r="A1315" s="25">
        <v>61513.44925748813</v>
      </c>
      <c r="B1315" s="26">
        <v>24.205919049999999</v>
      </c>
      <c r="C1315" s="26">
        <v>2256.8371851861107</v>
      </c>
      <c r="D1315" s="26">
        <f>C1315/Table1[[#This Row],[Std. Price ($)]]</f>
        <v>93.234930701220819</v>
      </c>
      <c r="E1315" s="22">
        <v>542</v>
      </c>
      <c r="F1315" s="22">
        <f t="shared" si="134"/>
        <v>1355</v>
      </c>
      <c r="G1315" s="22">
        <f t="shared" si="135"/>
        <v>1355</v>
      </c>
      <c r="H1315" s="22">
        <f t="shared" si="135"/>
        <v>1355</v>
      </c>
      <c r="I1315" s="22">
        <f t="shared" si="135"/>
        <v>1355</v>
      </c>
      <c r="J1315" s="22">
        <f t="shared" si="135"/>
        <v>1355</v>
      </c>
      <c r="K1315" s="22">
        <f t="shared" si="135"/>
        <v>1355</v>
      </c>
      <c r="L1315" s="22">
        <f t="shared" si="135"/>
        <v>1355</v>
      </c>
      <c r="M1315" s="22">
        <f t="shared" si="135"/>
        <v>1355</v>
      </c>
      <c r="N1315" s="22">
        <f t="shared" si="135"/>
        <v>1355</v>
      </c>
      <c r="O1315" s="22">
        <f t="shared" si="135"/>
        <v>1355</v>
      </c>
      <c r="P1315" s="22">
        <f t="shared" si="135"/>
        <v>1355</v>
      </c>
      <c r="Q1315" s="22">
        <f t="shared" si="135"/>
        <v>1355</v>
      </c>
      <c r="R1315" s="42">
        <f>SUM(Table1[[#This Row],[Oct]:[September]])</f>
        <v>16260</v>
      </c>
      <c r="S1315" s="38">
        <f t="shared" si="131"/>
        <v>16166.765069298779</v>
      </c>
      <c r="T1315" s="37">
        <f>Table1[[#This Row],[Annual Demand]]/365</f>
        <v>44.547945205479451</v>
      </c>
      <c r="U1315" s="37">
        <f>Table1[[#This Row],[Daily Demand]]*Table1[[#This Row],[Lead Time (days)]]</f>
        <v>222.73972602739724</v>
      </c>
      <c r="V1315" s="37">
        <f>T1315*AB1315*SQRT(Table1[[#This Row],[Lead Time (days)]])</f>
        <v>79.689786989910317</v>
      </c>
      <c r="W1315" s="37">
        <f t="shared" si="132"/>
        <v>0.8</v>
      </c>
      <c r="X1315" s="37">
        <f>Table1[[#This Row],[Demand during Lead Time]]+NORMSINV(W1315)*V1315</f>
        <v>289.80834285700837</v>
      </c>
      <c r="Y1315" s="43">
        <f t="shared" si="133"/>
        <v>7015.0772872113903</v>
      </c>
      <c r="Z1315" s="27">
        <v>1.5</v>
      </c>
      <c r="AA1315" s="22">
        <v>0.7</v>
      </c>
      <c r="AB1315" s="22">
        <v>0.8</v>
      </c>
      <c r="AC1315" s="22">
        <v>5</v>
      </c>
    </row>
    <row r="1316" spans="1:29" x14ac:dyDescent="0.2">
      <c r="A1316" s="25">
        <v>96698.576724167011</v>
      </c>
      <c r="B1316" s="26">
        <v>17.775867609999999</v>
      </c>
      <c r="C1316" s="26">
        <v>1397.2917452883726</v>
      </c>
      <c r="D1316" s="26">
        <f>C1316/Table1[[#This Row],[Std. Price ($)]]</f>
        <v>78.606106657900156</v>
      </c>
      <c r="E1316" s="22">
        <v>380</v>
      </c>
      <c r="F1316" s="22">
        <f t="shared" si="134"/>
        <v>228</v>
      </c>
      <c r="G1316" s="22">
        <f t="shared" si="135"/>
        <v>228</v>
      </c>
      <c r="H1316" s="22">
        <f t="shared" si="135"/>
        <v>228</v>
      </c>
      <c r="I1316" s="22">
        <f t="shared" si="135"/>
        <v>228</v>
      </c>
      <c r="J1316" s="22">
        <f t="shared" si="135"/>
        <v>228</v>
      </c>
      <c r="K1316" s="22">
        <f t="shared" si="135"/>
        <v>228</v>
      </c>
      <c r="L1316" s="22">
        <f t="shared" si="135"/>
        <v>228</v>
      </c>
      <c r="M1316" s="22">
        <f t="shared" si="135"/>
        <v>228</v>
      </c>
      <c r="N1316" s="22">
        <f t="shared" si="135"/>
        <v>228</v>
      </c>
      <c r="O1316" s="22">
        <f t="shared" si="135"/>
        <v>228</v>
      </c>
      <c r="P1316" s="22">
        <f t="shared" si="135"/>
        <v>228</v>
      </c>
      <c r="Q1316" s="22">
        <f t="shared" si="135"/>
        <v>228</v>
      </c>
      <c r="R1316" s="42">
        <f>SUM(Table1[[#This Row],[Oct]:[September]])</f>
        <v>2736</v>
      </c>
      <c r="S1316" s="38">
        <f t="shared" si="131"/>
        <v>2657.3938933421</v>
      </c>
      <c r="T1316" s="37">
        <f>Table1[[#This Row],[Annual Demand]]/365</f>
        <v>7.4958904109589044</v>
      </c>
      <c r="U1316" s="37">
        <f>Table1[[#This Row],[Daily Demand]]*Table1[[#This Row],[Lead Time (days)]]</f>
        <v>37.479452054794521</v>
      </c>
      <c r="V1316" s="37">
        <f>T1316*AB1316*SQRT(Table1[[#This Row],[Lead Time (days)]])</f>
        <v>13.409056408634358</v>
      </c>
      <c r="W1316" s="37">
        <f t="shared" si="132"/>
        <v>0.8</v>
      </c>
      <c r="X1316" s="37">
        <f>Table1[[#This Row],[Demand during Lead Time]]+NORMSINV(W1316)*V1316</f>
        <v>48.76479865047817</v>
      </c>
      <c r="Y1316" s="43">
        <f t="shared" si="133"/>
        <v>866.83660483920653</v>
      </c>
      <c r="Z1316" s="27">
        <v>-0.4</v>
      </c>
      <c r="AA1316" s="22">
        <v>0.7</v>
      </c>
      <c r="AB1316" s="22">
        <v>0.8</v>
      </c>
      <c r="AC1316" s="22">
        <v>5</v>
      </c>
    </row>
    <row r="1317" spans="1:29" x14ac:dyDescent="0.2">
      <c r="A1317" s="25">
        <v>43993.272833788156</v>
      </c>
      <c r="B1317" s="26">
        <v>96.632359309999984</v>
      </c>
      <c r="C1317" s="26">
        <v>544.65649025975893</v>
      </c>
      <c r="D1317" s="26">
        <f>C1317/Table1[[#This Row],[Std. Price ($)]]</f>
        <v>5.6363778567434322</v>
      </c>
      <c r="E1317" s="22">
        <v>34</v>
      </c>
      <c r="F1317" s="22">
        <f t="shared" si="134"/>
        <v>61.2</v>
      </c>
      <c r="G1317" s="22">
        <f t="shared" si="135"/>
        <v>61.2</v>
      </c>
      <c r="H1317" s="22">
        <f t="shared" si="135"/>
        <v>61.2</v>
      </c>
      <c r="I1317" s="22">
        <f t="shared" si="135"/>
        <v>61.2</v>
      </c>
      <c r="J1317" s="22">
        <f t="shared" si="135"/>
        <v>61.2</v>
      </c>
      <c r="K1317" s="22">
        <f t="shared" si="135"/>
        <v>61.2</v>
      </c>
      <c r="L1317" s="22">
        <f t="shared" si="135"/>
        <v>61.2</v>
      </c>
      <c r="M1317" s="22">
        <f t="shared" si="135"/>
        <v>61.2</v>
      </c>
      <c r="N1317" s="22">
        <f t="shared" si="135"/>
        <v>61.2</v>
      </c>
      <c r="O1317" s="22">
        <f t="shared" si="135"/>
        <v>61.2</v>
      </c>
      <c r="P1317" s="22">
        <f t="shared" si="135"/>
        <v>61.2</v>
      </c>
      <c r="Q1317" s="22">
        <f t="shared" si="135"/>
        <v>61.2</v>
      </c>
      <c r="R1317" s="42">
        <f>SUM(Table1[[#This Row],[Oct]:[September]])</f>
        <v>734.40000000000009</v>
      </c>
      <c r="S1317" s="38">
        <f t="shared" si="131"/>
        <v>728.76362214325661</v>
      </c>
      <c r="T1317" s="37">
        <f>Table1[[#This Row],[Annual Demand]]/365</f>
        <v>2.012054794520548</v>
      </c>
      <c r="U1317" s="37">
        <f>Table1[[#This Row],[Daily Demand]]*Table1[[#This Row],[Lead Time (days)]]</f>
        <v>10.06027397260274</v>
      </c>
      <c r="V1317" s="37">
        <f>T1317*AB1317*SQRT(Table1[[#This Row],[Lead Time (days)]])</f>
        <v>3.5992730360018537</v>
      </c>
      <c r="W1317" s="37">
        <f t="shared" si="132"/>
        <v>0.8</v>
      </c>
      <c r="X1317" s="37">
        <f>Table1[[#This Row],[Demand during Lead Time]]+NORMSINV(W1317)*V1317</f>
        <v>13.08949858512835</v>
      </c>
      <c r="Y1317" s="43">
        <f t="shared" si="133"/>
        <v>1264.8691304658591</v>
      </c>
      <c r="Z1317" s="27">
        <v>0.8</v>
      </c>
      <c r="AA1317" s="22">
        <v>0.7</v>
      </c>
      <c r="AB1317" s="22">
        <v>0.8</v>
      </c>
      <c r="AC1317" s="22">
        <v>5</v>
      </c>
    </row>
    <row r="1318" spans="1:29" x14ac:dyDescent="0.2">
      <c r="A1318" s="25">
        <v>7989.8079030177541</v>
      </c>
      <c r="B1318" s="26">
        <v>5.4009410399999993</v>
      </c>
      <c r="C1318" s="26">
        <v>325.72218357431029</v>
      </c>
      <c r="D1318" s="26">
        <f>C1318/Table1[[#This Row],[Std. Price ($)]]</f>
        <v>60.308413138002031</v>
      </c>
      <c r="E1318" s="22">
        <v>300</v>
      </c>
      <c r="F1318" s="22">
        <f t="shared" si="134"/>
        <v>660</v>
      </c>
      <c r="G1318" s="22">
        <f t="shared" si="135"/>
        <v>660</v>
      </c>
      <c r="H1318" s="22">
        <f t="shared" si="135"/>
        <v>660</v>
      </c>
      <c r="I1318" s="22">
        <f t="shared" si="135"/>
        <v>660</v>
      </c>
      <c r="J1318" s="22">
        <f t="shared" si="135"/>
        <v>660</v>
      </c>
      <c r="K1318" s="22">
        <f t="shared" si="135"/>
        <v>660</v>
      </c>
      <c r="L1318" s="22">
        <f t="shared" si="135"/>
        <v>660</v>
      </c>
      <c r="M1318" s="22">
        <f t="shared" si="135"/>
        <v>660</v>
      </c>
      <c r="N1318" s="22">
        <f t="shared" si="135"/>
        <v>660</v>
      </c>
      <c r="O1318" s="22">
        <f t="shared" si="135"/>
        <v>660</v>
      </c>
      <c r="P1318" s="22">
        <f t="shared" si="135"/>
        <v>660</v>
      </c>
      <c r="Q1318" s="22">
        <f t="shared" si="135"/>
        <v>660</v>
      </c>
      <c r="R1318" s="42">
        <f>SUM(Table1[[#This Row],[Oct]:[September]])</f>
        <v>7920</v>
      </c>
      <c r="S1318" s="38">
        <f t="shared" si="131"/>
        <v>7859.6915868619981</v>
      </c>
      <c r="T1318" s="37">
        <f>Table1[[#This Row],[Annual Demand]]/365</f>
        <v>21.698630136986303</v>
      </c>
      <c r="U1318" s="37">
        <f>Table1[[#This Row],[Daily Demand]]*Table1[[#This Row],[Lead Time (days)]]</f>
        <v>108.49315068493152</v>
      </c>
      <c r="V1318" s="37">
        <f>T1318*AB1318*SQRT(Table1[[#This Row],[Lead Time (days)]])</f>
        <v>38.815689603941564</v>
      </c>
      <c r="W1318" s="37">
        <f t="shared" si="132"/>
        <v>0.8</v>
      </c>
      <c r="X1318" s="37">
        <f>Table1[[#This Row],[Demand during Lead Time]]+NORMSINV(W1318)*V1318</f>
        <v>141.16125925138419</v>
      </c>
      <c r="Y1318" s="43">
        <f t="shared" si="133"/>
        <v>762.40363834888046</v>
      </c>
      <c r="Z1318" s="27">
        <v>1.2</v>
      </c>
      <c r="AA1318" s="22">
        <v>0.7</v>
      </c>
      <c r="AB1318" s="22">
        <v>0.8</v>
      </c>
      <c r="AC1318" s="22">
        <v>5</v>
      </c>
    </row>
    <row r="1319" spans="1:29" x14ac:dyDescent="0.2">
      <c r="A1319" s="25">
        <v>91785.338629609018</v>
      </c>
      <c r="B1319" s="26">
        <v>5.8837317100000002</v>
      </c>
      <c r="C1319" s="26">
        <v>58.238403599002282</v>
      </c>
      <c r="D1319" s="26">
        <f>C1319/Table1[[#This Row],[Std. Price ($)]]</f>
        <v>9.8982085637963735</v>
      </c>
      <c r="E1319" s="22">
        <v>50</v>
      </c>
      <c r="F1319" s="22">
        <f t="shared" si="134"/>
        <v>15</v>
      </c>
      <c r="G1319" s="22">
        <f t="shared" si="135"/>
        <v>15</v>
      </c>
      <c r="H1319" s="22">
        <f t="shared" si="135"/>
        <v>15</v>
      </c>
      <c r="I1319" s="22">
        <f t="shared" si="135"/>
        <v>15</v>
      </c>
      <c r="J1319" s="22">
        <f t="shared" si="135"/>
        <v>15</v>
      </c>
      <c r="K1319" s="22">
        <f t="shared" si="135"/>
        <v>15</v>
      </c>
      <c r="L1319" s="22">
        <f t="shared" si="135"/>
        <v>15</v>
      </c>
      <c r="M1319" s="22">
        <f t="shared" si="135"/>
        <v>15</v>
      </c>
      <c r="N1319" s="22">
        <f t="shared" si="135"/>
        <v>15</v>
      </c>
      <c r="O1319" s="22">
        <f t="shared" si="135"/>
        <v>15</v>
      </c>
      <c r="P1319" s="22">
        <f t="shared" si="135"/>
        <v>15</v>
      </c>
      <c r="Q1319" s="22">
        <f t="shared" si="135"/>
        <v>15</v>
      </c>
      <c r="R1319" s="42">
        <f>SUM(Table1[[#This Row],[Oct]:[September]])</f>
        <v>180</v>
      </c>
      <c r="S1319" s="38">
        <f t="shared" si="131"/>
        <v>170.10179143620363</v>
      </c>
      <c r="T1319" s="37">
        <f>Table1[[#This Row],[Annual Demand]]/365</f>
        <v>0.49315068493150682</v>
      </c>
      <c r="U1319" s="37">
        <f>Table1[[#This Row],[Daily Demand]]*Table1[[#This Row],[Lead Time (days)]]</f>
        <v>2.4657534246575343</v>
      </c>
      <c r="V1319" s="37">
        <f>T1319*AB1319*SQRT(Table1[[#This Row],[Lead Time (days)]])</f>
        <v>0.8821747637259445</v>
      </c>
      <c r="W1319" s="37">
        <f t="shared" si="132"/>
        <v>0.8</v>
      </c>
      <c r="X1319" s="37">
        <f>Table1[[#This Row],[Demand during Lead Time]]+NORMSINV(W1319)*V1319</f>
        <v>3.2082104375314584</v>
      </c>
      <c r="Y1319" s="43">
        <f t="shared" si="133"/>
        <v>18.876249483656817</v>
      </c>
      <c r="Z1319" s="27">
        <v>-0.7</v>
      </c>
      <c r="AA1319" s="22">
        <v>0.7</v>
      </c>
      <c r="AB1319" s="22">
        <v>0.8</v>
      </c>
      <c r="AC1319" s="22">
        <v>5</v>
      </c>
    </row>
    <row r="1320" spans="1:29" x14ac:dyDescent="0.2">
      <c r="A1320" s="25">
        <v>54483.076481301883</v>
      </c>
      <c r="B1320" s="26">
        <v>13.240380100000001</v>
      </c>
      <c r="C1320" s="26">
        <v>406.98055538755375</v>
      </c>
      <c r="D1320" s="26">
        <f>C1320/Table1[[#This Row],[Std. Price ($)]]</f>
        <v>30.737830206819645</v>
      </c>
      <c r="E1320" s="22">
        <v>82</v>
      </c>
      <c r="F1320" s="22">
        <f t="shared" si="134"/>
        <v>24.6</v>
      </c>
      <c r="G1320" s="22">
        <f t="shared" si="135"/>
        <v>24.6</v>
      </c>
      <c r="H1320" s="22">
        <f t="shared" si="135"/>
        <v>24.6</v>
      </c>
      <c r="I1320" s="22">
        <f t="shared" si="135"/>
        <v>24.6</v>
      </c>
      <c r="J1320" s="22">
        <f t="shared" si="135"/>
        <v>24.6</v>
      </c>
      <c r="K1320" s="22">
        <f t="shared" si="135"/>
        <v>24.6</v>
      </c>
      <c r="L1320" s="22">
        <f t="shared" ref="G1320:Q1343" si="136">$E1320+$Z1320*$E1320</f>
        <v>24.6</v>
      </c>
      <c r="M1320" s="22">
        <f t="shared" si="136"/>
        <v>24.6</v>
      </c>
      <c r="N1320" s="22">
        <f t="shared" si="136"/>
        <v>24.6</v>
      </c>
      <c r="O1320" s="22">
        <f t="shared" si="136"/>
        <v>24.6</v>
      </c>
      <c r="P1320" s="22">
        <f t="shared" si="136"/>
        <v>24.6</v>
      </c>
      <c r="Q1320" s="22">
        <f t="shared" si="136"/>
        <v>24.6</v>
      </c>
      <c r="R1320" s="42">
        <f>SUM(Table1[[#This Row],[Oct]:[September]])</f>
        <v>295.2</v>
      </c>
      <c r="S1320" s="38">
        <f t="shared" si="131"/>
        <v>264.46216979318035</v>
      </c>
      <c r="T1320" s="37">
        <f>Table1[[#This Row],[Annual Demand]]/365</f>
        <v>0.8087671232876712</v>
      </c>
      <c r="U1320" s="37">
        <f>Table1[[#This Row],[Daily Demand]]*Table1[[#This Row],[Lead Time (days)]]</f>
        <v>6.4701369863013696</v>
      </c>
      <c r="V1320" s="37">
        <f>T1320*AB1320*SQRT(Table1[[#This Row],[Lead Time (days)]])</f>
        <v>2.5620435334029712</v>
      </c>
      <c r="W1320" s="37">
        <f t="shared" si="132"/>
        <v>0.8</v>
      </c>
      <c r="X1320" s="37">
        <f>Table1[[#This Row],[Demand during Lead Time]]+NORMSINV(W1320)*V1320</f>
        <v>8.6264072253514872</v>
      </c>
      <c r="Y1320" s="43">
        <f t="shared" si="133"/>
        <v>114.21691056104005</v>
      </c>
      <c r="Z1320" s="27">
        <v>-0.7</v>
      </c>
      <c r="AA1320" s="22">
        <v>0.77</v>
      </c>
      <c r="AB1320" s="22">
        <v>1.1200000000000001</v>
      </c>
      <c r="AC1320" s="22">
        <v>8</v>
      </c>
    </row>
    <row r="1321" spans="1:29" x14ac:dyDescent="0.2">
      <c r="A1321" s="25">
        <v>10401.57273309319</v>
      </c>
      <c r="B1321" s="26">
        <v>30.843678499999999</v>
      </c>
      <c r="C1321" s="26">
        <v>35.344539917558009</v>
      </c>
      <c r="D1321" s="26">
        <f>C1321/Table1[[#This Row],[Std. Price ($)]]</f>
        <v>1.1459249232402033</v>
      </c>
      <c r="E1321" s="22">
        <v>10</v>
      </c>
      <c r="F1321" s="22">
        <f t="shared" si="134"/>
        <v>4</v>
      </c>
      <c r="G1321" s="22">
        <f t="shared" si="136"/>
        <v>4</v>
      </c>
      <c r="H1321" s="22">
        <f t="shared" si="136"/>
        <v>4</v>
      </c>
      <c r="I1321" s="22">
        <f t="shared" si="136"/>
        <v>4</v>
      </c>
      <c r="J1321" s="22">
        <f t="shared" si="136"/>
        <v>4</v>
      </c>
      <c r="K1321" s="22">
        <f t="shared" si="136"/>
        <v>4</v>
      </c>
      <c r="L1321" s="22">
        <f t="shared" si="136"/>
        <v>4</v>
      </c>
      <c r="M1321" s="22">
        <f t="shared" si="136"/>
        <v>4</v>
      </c>
      <c r="N1321" s="22">
        <f t="shared" si="136"/>
        <v>4</v>
      </c>
      <c r="O1321" s="22">
        <f t="shared" si="136"/>
        <v>4</v>
      </c>
      <c r="P1321" s="22">
        <f t="shared" si="136"/>
        <v>4</v>
      </c>
      <c r="Q1321" s="22">
        <f t="shared" si="136"/>
        <v>4</v>
      </c>
      <c r="R1321" s="42">
        <f>SUM(Table1[[#This Row],[Oct]:[September]])</f>
        <v>48</v>
      </c>
      <c r="S1321" s="38">
        <f t="shared" si="131"/>
        <v>46.854075076759798</v>
      </c>
      <c r="T1321" s="37">
        <f>Table1[[#This Row],[Annual Demand]]/365</f>
        <v>0.13150684931506848</v>
      </c>
      <c r="U1321" s="37">
        <f>Table1[[#This Row],[Daily Demand]]*Table1[[#This Row],[Lead Time (days)]]</f>
        <v>1.0520547945205478</v>
      </c>
      <c r="V1321" s="37">
        <f>T1321*AB1321*SQRT(Table1[[#This Row],[Lead Time (days)]])</f>
        <v>9.2989384923162416E-2</v>
      </c>
      <c r="W1321" s="37">
        <f t="shared" si="132"/>
        <v>0.8</v>
      </c>
      <c r="X1321" s="37">
        <f>Table1[[#This Row],[Demand during Lead Time]]+NORMSINV(W1321)*V1321</f>
        <v>1.1303166353687664</v>
      </c>
      <c r="Y1321" s="43">
        <f t="shared" si="133"/>
        <v>34.863122904515961</v>
      </c>
      <c r="Z1321" s="27">
        <v>-0.6</v>
      </c>
      <c r="AA1321" s="22">
        <v>0.77</v>
      </c>
      <c r="AB1321" s="22">
        <v>0.25</v>
      </c>
      <c r="AC1321" s="22">
        <v>8</v>
      </c>
    </row>
    <row r="1322" spans="1:29" x14ac:dyDescent="0.2">
      <c r="A1322" s="25">
        <v>65498.071604611127</v>
      </c>
      <c r="B1322" s="26">
        <v>48.597672899999999</v>
      </c>
      <c r="C1322" s="26">
        <v>183.02871917384803</v>
      </c>
      <c r="D1322" s="26">
        <f>C1322/Table1[[#This Row],[Std. Price ($)]]</f>
        <v>3.7662033643147557</v>
      </c>
      <c r="E1322" s="22">
        <v>34</v>
      </c>
      <c r="F1322" s="22">
        <f t="shared" si="134"/>
        <v>27.2</v>
      </c>
      <c r="G1322" s="22">
        <f t="shared" si="136"/>
        <v>27.2</v>
      </c>
      <c r="H1322" s="22">
        <f t="shared" si="136"/>
        <v>27.2</v>
      </c>
      <c r="I1322" s="22">
        <f t="shared" si="136"/>
        <v>27.2</v>
      </c>
      <c r="J1322" s="22">
        <f t="shared" si="136"/>
        <v>27.2</v>
      </c>
      <c r="K1322" s="22">
        <f t="shared" si="136"/>
        <v>27.2</v>
      </c>
      <c r="L1322" s="22">
        <f t="shared" si="136"/>
        <v>27.2</v>
      </c>
      <c r="M1322" s="22">
        <f t="shared" si="136"/>
        <v>27.2</v>
      </c>
      <c r="N1322" s="22">
        <f t="shared" si="136"/>
        <v>27.2</v>
      </c>
      <c r="O1322" s="22">
        <f t="shared" si="136"/>
        <v>27.2</v>
      </c>
      <c r="P1322" s="22">
        <f t="shared" si="136"/>
        <v>27.2</v>
      </c>
      <c r="Q1322" s="22">
        <f t="shared" si="136"/>
        <v>27.2</v>
      </c>
      <c r="R1322" s="42">
        <f>SUM(Table1[[#This Row],[Oct]:[September]])</f>
        <v>326.39999999999992</v>
      </c>
      <c r="S1322" s="38">
        <f t="shared" si="131"/>
        <v>322.63379663568514</v>
      </c>
      <c r="T1322" s="37">
        <f>Table1[[#This Row],[Annual Demand]]/365</f>
        <v>0.89424657534246554</v>
      </c>
      <c r="U1322" s="37">
        <f>Table1[[#This Row],[Daily Demand]]*Table1[[#This Row],[Lead Time (days)]]</f>
        <v>7.1539726027397244</v>
      </c>
      <c r="V1322" s="37">
        <f>T1322*AB1322*SQRT(Table1[[#This Row],[Lead Time (days)]])</f>
        <v>0.63232781747750433</v>
      </c>
      <c r="W1322" s="37">
        <f t="shared" si="132"/>
        <v>0.8</v>
      </c>
      <c r="X1322" s="37">
        <f>Table1[[#This Row],[Demand during Lead Time]]+NORMSINV(W1322)*V1322</f>
        <v>7.6861531205076101</v>
      </c>
      <c r="Y1322" s="43">
        <f t="shared" si="133"/>
        <v>373.52915520974312</v>
      </c>
      <c r="Z1322" s="27">
        <v>-0.2</v>
      </c>
      <c r="AA1322" s="22">
        <v>0.77</v>
      </c>
      <c r="AB1322" s="22">
        <v>0.25</v>
      </c>
      <c r="AC1322" s="22">
        <v>8</v>
      </c>
    </row>
    <row r="1323" spans="1:29" x14ac:dyDescent="0.2">
      <c r="A1323" s="25">
        <v>20079.171889501369</v>
      </c>
      <c r="B1323" s="26">
        <v>24.362756900000001</v>
      </c>
      <c r="C1323" s="26">
        <v>28.595882538777335</v>
      </c>
      <c r="D1323" s="26">
        <f>C1323/Table1[[#This Row],[Std. Price ($)]]</f>
        <v>1.173753966193265</v>
      </c>
      <c r="E1323" s="22">
        <v>10</v>
      </c>
      <c r="F1323" s="22">
        <f t="shared" si="134"/>
        <v>14</v>
      </c>
      <c r="G1323" s="22">
        <f t="shared" si="136"/>
        <v>14</v>
      </c>
      <c r="H1323" s="22">
        <f t="shared" si="136"/>
        <v>14</v>
      </c>
      <c r="I1323" s="22">
        <f t="shared" si="136"/>
        <v>14</v>
      </c>
      <c r="J1323" s="22">
        <f t="shared" si="136"/>
        <v>14</v>
      </c>
      <c r="K1323" s="22">
        <f t="shared" si="136"/>
        <v>14</v>
      </c>
      <c r="L1323" s="22">
        <f t="shared" si="136"/>
        <v>14</v>
      </c>
      <c r="M1323" s="22">
        <f t="shared" si="136"/>
        <v>14</v>
      </c>
      <c r="N1323" s="22">
        <f t="shared" si="136"/>
        <v>14</v>
      </c>
      <c r="O1323" s="22">
        <f t="shared" si="136"/>
        <v>14</v>
      </c>
      <c r="P1323" s="22">
        <f t="shared" si="136"/>
        <v>14</v>
      </c>
      <c r="Q1323" s="22">
        <f t="shared" si="136"/>
        <v>14</v>
      </c>
      <c r="R1323" s="42">
        <f>SUM(Table1[[#This Row],[Oct]:[September]])</f>
        <v>168</v>
      </c>
      <c r="S1323" s="38">
        <f t="shared" si="131"/>
        <v>166.82624603380674</v>
      </c>
      <c r="T1323" s="37">
        <f>Table1[[#This Row],[Annual Demand]]/365</f>
        <v>0.46027397260273972</v>
      </c>
      <c r="U1323" s="37">
        <f>Table1[[#This Row],[Daily Demand]]*Table1[[#This Row],[Lead Time (days)]]</f>
        <v>3.6821917808219178</v>
      </c>
      <c r="V1323" s="37">
        <f>T1323*AB1323*SQRT(Table1[[#This Row],[Lead Time (days)]])</f>
        <v>0.32546284723106844</v>
      </c>
      <c r="W1323" s="37">
        <f t="shared" si="132"/>
        <v>0.8</v>
      </c>
      <c r="X1323" s="37">
        <f>Table1[[#This Row],[Demand during Lead Time]]+NORMSINV(W1323)*V1323</f>
        <v>3.9561082237906828</v>
      </c>
      <c r="Y1323" s="43">
        <f t="shared" si="133"/>
        <v>96.381702926303205</v>
      </c>
      <c r="Z1323" s="27">
        <v>0.4</v>
      </c>
      <c r="AA1323" s="22">
        <v>0.77</v>
      </c>
      <c r="AB1323" s="22">
        <v>0.25</v>
      </c>
      <c r="AC1323" s="22">
        <v>8</v>
      </c>
    </row>
    <row r="1324" spans="1:29" x14ac:dyDescent="0.2">
      <c r="A1324" s="25">
        <v>24990.97608360372</v>
      </c>
      <c r="B1324" s="26">
        <v>28.272968500000001</v>
      </c>
      <c r="C1324" s="26">
        <v>202.46267312662332</v>
      </c>
      <c r="D1324" s="26">
        <f>C1324/Table1[[#This Row],[Std. Price ($)]]</f>
        <v>7.1609980793712307</v>
      </c>
      <c r="E1324" s="22">
        <v>26</v>
      </c>
      <c r="F1324" s="22">
        <f t="shared" si="134"/>
        <v>46.8</v>
      </c>
      <c r="G1324" s="22">
        <f t="shared" si="136"/>
        <v>46.8</v>
      </c>
      <c r="H1324" s="22">
        <f t="shared" si="136"/>
        <v>46.8</v>
      </c>
      <c r="I1324" s="22">
        <f t="shared" si="136"/>
        <v>46.8</v>
      </c>
      <c r="J1324" s="22">
        <f t="shared" si="136"/>
        <v>46.8</v>
      </c>
      <c r="K1324" s="22">
        <f t="shared" si="136"/>
        <v>46.8</v>
      </c>
      <c r="L1324" s="22">
        <f t="shared" si="136"/>
        <v>46.8</v>
      </c>
      <c r="M1324" s="22">
        <f t="shared" si="136"/>
        <v>46.8</v>
      </c>
      <c r="N1324" s="22">
        <f t="shared" si="136"/>
        <v>46.8</v>
      </c>
      <c r="O1324" s="22">
        <f t="shared" si="136"/>
        <v>46.8</v>
      </c>
      <c r="P1324" s="22">
        <f t="shared" si="136"/>
        <v>46.8</v>
      </c>
      <c r="Q1324" s="22">
        <f t="shared" si="136"/>
        <v>46.8</v>
      </c>
      <c r="R1324" s="42">
        <f>SUM(Table1[[#This Row],[Oct]:[September]])</f>
        <v>561.6</v>
      </c>
      <c r="S1324" s="38">
        <f t="shared" si="131"/>
        <v>554.43900192062881</v>
      </c>
      <c r="T1324" s="37">
        <f>Table1[[#This Row],[Annual Demand]]/365</f>
        <v>1.5386301369863014</v>
      </c>
      <c r="U1324" s="37">
        <f>Table1[[#This Row],[Daily Demand]]*Table1[[#This Row],[Lead Time (days)]]</f>
        <v>12.309041095890411</v>
      </c>
      <c r="V1324" s="37">
        <f>T1324*AB1324*SQRT(Table1[[#This Row],[Lead Time (days)]])</f>
        <v>3.6120796679553209</v>
      </c>
      <c r="W1324" s="37">
        <f t="shared" si="132"/>
        <v>0.8</v>
      </c>
      <c r="X1324" s="37">
        <f>Table1[[#This Row],[Demand during Lead Time]]+NORMSINV(W1324)*V1324</f>
        <v>15.349044041798612</v>
      </c>
      <c r="Y1324" s="43">
        <f t="shared" si="133"/>
        <v>433.96303869888487</v>
      </c>
      <c r="Z1324" s="27">
        <v>0.8</v>
      </c>
      <c r="AA1324" s="22">
        <v>0.77</v>
      </c>
      <c r="AB1324" s="22">
        <v>0.83</v>
      </c>
      <c r="AC1324" s="22">
        <v>8</v>
      </c>
    </row>
    <row r="1325" spans="1:29" x14ac:dyDescent="0.2">
      <c r="A1325" s="25">
        <v>11568.842454374695</v>
      </c>
      <c r="B1325" s="26">
        <v>6.2491046000000008</v>
      </c>
      <c r="C1325" s="26">
        <v>81.01690832951337</v>
      </c>
      <c r="D1325" s="26">
        <f>C1325/Table1[[#This Row],[Std. Price ($)]]</f>
        <v>12.964562687831046</v>
      </c>
      <c r="E1325" s="22">
        <v>26</v>
      </c>
      <c r="F1325" s="22">
        <f t="shared" si="134"/>
        <v>57.2</v>
      </c>
      <c r="G1325" s="22">
        <f t="shared" si="136"/>
        <v>57.2</v>
      </c>
      <c r="H1325" s="22">
        <f t="shared" si="136"/>
        <v>57.2</v>
      </c>
      <c r="I1325" s="22">
        <f t="shared" si="136"/>
        <v>57.2</v>
      </c>
      <c r="J1325" s="22">
        <f t="shared" si="136"/>
        <v>57.2</v>
      </c>
      <c r="K1325" s="22">
        <f t="shared" si="136"/>
        <v>57.2</v>
      </c>
      <c r="L1325" s="22">
        <f t="shared" si="136"/>
        <v>57.2</v>
      </c>
      <c r="M1325" s="22">
        <f t="shared" si="136"/>
        <v>57.2</v>
      </c>
      <c r="N1325" s="22">
        <f t="shared" si="136"/>
        <v>57.2</v>
      </c>
      <c r="O1325" s="22">
        <f t="shared" si="136"/>
        <v>57.2</v>
      </c>
      <c r="P1325" s="22">
        <f t="shared" si="136"/>
        <v>57.2</v>
      </c>
      <c r="Q1325" s="22">
        <f t="shared" si="136"/>
        <v>57.2</v>
      </c>
      <c r="R1325" s="42">
        <f>SUM(Table1[[#This Row],[Oct]:[September]])</f>
        <v>686.40000000000009</v>
      </c>
      <c r="S1325" s="38">
        <f t="shared" si="131"/>
        <v>673.43543731216903</v>
      </c>
      <c r="T1325" s="37">
        <f>Table1[[#This Row],[Annual Demand]]/365</f>
        <v>1.8805479452054796</v>
      </c>
      <c r="U1325" s="37">
        <f>Table1[[#This Row],[Daily Demand]]*Table1[[#This Row],[Lead Time (days)]]</f>
        <v>15.044383561643837</v>
      </c>
      <c r="V1325" s="37">
        <f>T1325*AB1325*SQRT(Table1[[#This Row],[Lead Time (days)]])</f>
        <v>7.6593496573510427</v>
      </c>
      <c r="W1325" s="37">
        <f t="shared" si="132"/>
        <v>0.8</v>
      </c>
      <c r="X1325" s="37">
        <f>Table1[[#This Row],[Demand during Lead Time]]+NORMSINV(W1325)*V1325</f>
        <v>21.490654868629903</v>
      </c>
      <c r="Y1325" s="43">
        <f t="shared" si="133"/>
        <v>134.29735019656755</v>
      </c>
      <c r="Z1325" s="27">
        <v>1.2</v>
      </c>
      <c r="AA1325" s="22">
        <v>0.77</v>
      </c>
      <c r="AB1325" s="22">
        <v>1.44</v>
      </c>
      <c r="AC1325" s="22">
        <v>8</v>
      </c>
    </row>
    <row r="1326" spans="1:29" x14ac:dyDescent="0.2">
      <c r="A1326" s="25">
        <v>84047.342634255867</v>
      </c>
      <c r="B1326" s="26">
        <v>6.9302013000000002</v>
      </c>
      <c r="C1326" s="26">
        <v>69.378428806067731</v>
      </c>
      <c r="D1326" s="26">
        <f>C1326/Table1[[#This Row],[Std. Price ($)]]</f>
        <v>10.011026491549059</v>
      </c>
      <c r="E1326" s="22">
        <v>26</v>
      </c>
      <c r="F1326" s="22">
        <f t="shared" si="134"/>
        <v>57.2</v>
      </c>
      <c r="G1326" s="22">
        <f t="shared" si="136"/>
        <v>57.2</v>
      </c>
      <c r="H1326" s="22">
        <f t="shared" si="136"/>
        <v>57.2</v>
      </c>
      <c r="I1326" s="22">
        <f t="shared" si="136"/>
        <v>57.2</v>
      </c>
      <c r="J1326" s="22">
        <f t="shared" si="136"/>
        <v>57.2</v>
      </c>
      <c r="K1326" s="22">
        <f t="shared" si="136"/>
        <v>57.2</v>
      </c>
      <c r="L1326" s="22">
        <f t="shared" si="136"/>
        <v>57.2</v>
      </c>
      <c r="M1326" s="22">
        <f t="shared" si="136"/>
        <v>57.2</v>
      </c>
      <c r="N1326" s="22">
        <f t="shared" si="136"/>
        <v>57.2</v>
      </c>
      <c r="O1326" s="22">
        <f t="shared" si="136"/>
        <v>57.2</v>
      </c>
      <c r="P1326" s="22">
        <f t="shared" si="136"/>
        <v>57.2</v>
      </c>
      <c r="Q1326" s="22">
        <f t="shared" si="136"/>
        <v>57.2</v>
      </c>
      <c r="R1326" s="42">
        <f>SUM(Table1[[#This Row],[Oct]:[September]])</f>
        <v>686.40000000000009</v>
      </c>
      <c r="S1326" s="38">
        <f t="shared" si="131"/>
        <v>676.38897350845104</v>
      </c>
      <c r="T1326" s="37">
        <f>Table1[[#This Row],[Annual Demand]]/365</f>
        <v>1.8805479452054796</v>
      </c>
      <c r="U1326" s="37">
        <f>Table1[[#This Row],[Daily Demand]]*Table1[[#This Row],[Lead Time (days)]]</f>
        <v>15.044383561643837</v>
      </c>
      <c r="V1326" s="37">
        <f>T1326*AB1326*SQRT(Table1[[#This Row],[Lead Time (days)]])</f>
        <v>5.7445122430132827</v>
      </c>
      <c r="W1326" s="37">
        <f t="shared" si="132"/>
        <v>0.8</v>
      </c>
      <c r="X1326" s="37">
        <f>Table1[[#This Row],[Demand during Lead Time]]+NORMSINV(W1326)*V1326</f>
        <v>19.879087041883388</v>
      </c>
      <c r="Y1326" s="43">
        <f t="shared" si="133"/>
        <v>137.76607486047342</v>
      </c>
      <c r="Z1326" s="27">
        <v>1.2</v>
      </c>
      <c r="AA1326" s="22">
        <v>0.77</v>
      </c>
      <c r="AB1326" s="22">
        <v>1.08</v>
      </c>
      <c r="AC1326" s="22">
        <v>8</v>
      </c>
    </row>
    <row r="1327" spans="1:29" x14ac:dyDescent="0.2">
      <c r="A1327" s="25">
        <v>97265.622875283807</v>
      </c>
      <c r="B1327" s="26">
        <v>23.0105225</v>
      </c>
      <c r="C1327" s="26">
        <v>27.187785477180249</v>
      </c>
      <c r="D1327" s="26">
        <f>C1327/Table1[[#This Row],[Std. Price ($)]]</f>
        <v>1.1815370762302442</v>
      </c>
      <c r="E1327" s="22">
        <v>10</v>
      </c>
      <c r="F1327" s="22">
        <f t="shared" si="134"/>
        <v>15</v>
      </c>
      <c r="G1327" s="22">
        <f t="shared" si="136"/>
        <v>15</v>
      </c>
      <c r="H1327" s="22">
        <f t="shared" si="136"/>
        <v>15</v>
      </c>
      <c r="I1327" s="22">
        <f t="shared" si="136"/>
        <v>15</v>
      </c>
      <c r="J1327" s="22">
        <f t="shared" si="136"/>
        <v>15</v>
      </c>
      <c r="K1327" s="22">
        <f t="shared" si="136"/>
        <v>15</v>
      </c>
      <c r="L1327" s="22">
        <f t="shared" si="136"/>
        <v>15</v>
      </c>
      <c r="M1327" s="22">
        <f t="shared" si="136"/>
        <v>15</v>
      </c>
      <c r="N1327" s="22">
        <f t="shared" si="136"/>
        <v>15</v>
      </c>
      <c r="O1327" s="22">
        <f t="shared" si="136"/>
        <v>15</v>
      </c>
      <c r="P1327" s="22">
        <f t="shared" si="136"/>
        <v>15</v>
      </c>
      <c r="Q1327" s="22">
        <f t="shared" si="136"/>
        <v>15</v>
      </c>
      <c r="R1327" s="42">
        <f>SUM(Table1[[#This Row],[Oct]:[September]])</f>
        <v>180</v>
      </c>
      <c r="S1327" s="38">
        <f t="shared" si="131"/>
        <v>178.81846292376974</v>
      </c>
      <c r="T1327" s="37">
        <f>Table1[[#This Row],[Annual Demand]]/365</f>
        <v>0.49315068493150682</v>
      </c>
      <c r="U1327" s="37">
        <f>Table1[[#This Row],[Daily Demand]]*Table1[[#This Row],[Lead Time (days)]]</f>
        <v>3.9452054794520546</v>
      </c>
      <c r="V1327" s="37">
        <f>T1327*AB1327*SQRT(Table1[[#This Row],[Lead Time (days)]])</f>
        <v>0.34871019346185905</v>
      </c>
      <c r="W1327" s="37">
        <f t="shared" si="132"/>
        <v>0.8</v>
      </c>
      <c r="X1327" s="37">
        <f>Table1[[#This Row],[Demand during Lead Time]]+NORMSINV(W1327)*V1327</f>
        <v>4.2386873826328744</v>
      </c>
      <c r="Y1327" s="43">
        <f t="shared" si="133"/>
        <v>97.534411388539866</v>
      </c>
      <c r="Z1327" s="27">
        <v>0.5</v>
      </c>
      <c r="AA1327" s="22">
        <v>0.77</v>
      </c>
      <c r="AB1327" s="22">
        <v>0.25</v>
      </c>
      <c r="AC1327" s="22">
        <v>8</v>
      </c>
    </row>
    <row r="1328" spans="1:29" x14ac:dyDescent="0.2">
      <c r="A1328" s="25">
        <v>41592.179777639423</v>
      </c>
      <c r="B1328" s="26">
        <v>62.076634300000002</v>
      </c>
      <c r="C1328" s="26">
        <v>67.867772048741443</v>
      </c>
      <c r="D1328" s="26">
        <f>C1328/Table1[[#This Row],[Std. Price ($)]]</f>
        <v>1.0932901374896455</v>
      </c>
      <c r="E1328" s="22">
        <v>10</v>
      </c>
      <c r="F1328" s="22">
        <f t="shared" si="134"/>
        <v>6</v>
      </c>
      <c r="G1328" s="22">
        <f t="shared" si="136"/>
        <v>6</v>
      </c>
      <c r="H1328" s="22">
        <f t="shared" si="136"/>
        <v>6</v>
      </c>
      <c r="I1328" s="22">
        <f t="shared" si="136"/>
        <v>6</v>
      </c>
      <c r="J1328" s="22">
        <f t="shared" si="136"/>
        <v>6</v>
      </c>
      <c r="K1328" s="22">
        <f t="shared" si="136"/>
        <v>6</v>
      </c>
      <c r="L1328" s="22">
        <f t="shared" si="136"/>
        <v>6</v>
      </c>
      <c r="M1328" s="22">
        <f t="shared" si="136"/>
        <v>6</v>
      </c>
      <c r="N1328" s="22">
        <f t="shared" si="136"/>
        <v>6</v>
      </c>
      <c r="O1328" s="22">
        <f t="shared" si="136"/>
        <v>6</v>
      </c>
      <c r="P1328" s="22">
        <f t="shared" si="136"/>
        <v>6</v>
      </c>
      <c r="Q1328" s="22">
        <f t="shared" si="136"/>
        <v>6</v>
      </c>
      <c r="R1328" s="42">
        <f>SUM(Table1[[#This Row],[Oct]:[September]])</f>
        <v>72</v>
      </c>
      <c r="S1328" s="38">
        <f t="shared" si="131"/>
        <v>70.906709862510354</v>
      </c>
      <c r="T1328" s="37">
        <f>Table1[[#This Row],[Annual Demand]]/365</f>
        <v>0.19726027397260273</v>
      </c>
      <c r="U1328" s="37">
        <f>Table1[[#This Row],[Daily Demand]]*Table1[[#This Row],[Lead Time (days)]]</f>
        <v>1.5780821917808219</v>
      </c>
      <c r="V1328" s="37">
        <f>T1328*AB1328*SQRT(Table1[[#This Row],[Lead Time (days)]])</f>
        <v>0.13948407738474364</v>
      </c>
      <c r="W1328" s="37">
        <f t="shared" si="132"/>
        <v>0.8</v>
      </c>
      <c r="X1328" s="37">
        <f>Table1[[#This Row],[Demand during Lead Time]]+NORMSINV(W1328)*V1328</f>
        <v>1.6954749530531497</v>
      </c>
      <c r="Y1328" s="43">
        <f t="shared" si="133"/>
        <v>105.24937862549004</v>
      </c>
      <c r="Z1328" s="27">
        <v>-0.4</v>
      </c>
      <c r="AA1328" s="22">
        <v>0.77</v>
      </c>
      <c r="AB1328" s="22">
        <v>0.25</v>
      </c>
      <c r="AC1328" s="22">
        <v>8</v>
      </c>
    </row>
    <row r="1329" spans="1:29" x14ac:dyDescent="0.2">
      <c r="A1329" s="25">
        <v>91775.972256022564</v>
      </c>
      <c r="B1329" s="26">
        <v>34.436904100000007</v>
      </c>
      <c r="C1329" s="26">
        <v>39.086206605682058</v>
      </c>
      <c r="D1329" s="26">
        <f>C1329/Table1[[#This Row],[Std. Price ($)]]</f>
        <v>1.135009305487541</v>
      </c>
      <c r="E1329" s="22">
        <v>10</v>
      </c>
      <c r="F1329" s="22">
        <f t="shared" si="134"/>
        <v>6</v>
      </c>
      <c r="G1329" s="22">
        <f t="shared" si="136"/>
        <v>6</v>
      </c>
      <c r="H1329" s="22">
        <f t="shared" si="136"/>
        <v>6</v>
      </c>
      <c r="I1329" s="22">
        <f t="shared" si="136"/>
        <v>6</v>
      </c>
      <c r="J1329" s="22">
        <f t="shared" si="136"/>
        <v>6</v>
      </c>
      <c r="K1329" s="22">
        <f t="shared" si="136"/>
        <v>6</v>
      </c>
      <c r="L1329" s="22">
        <f t="shared" si="136"/>
        <v>6</v>
      </c>
      <c r="M1329" s="22">
        <f t="shared" si="136"/>
        <v>6</v>
      </c>
      <c r="N1329" s="22">
        <f t="shared" si="136"/>
        <v>6</v>
      </c>
      <c r="O1329" s="22">
        <f t="shared" si="136"/>
        <v>6</v>
      </c>
      <c r="P1329" s="22">
        <f t="shared" si="136"/>
        <v>6</v>
      </c>
      <c r="Q1329" s="22">
        <f t="shared" si="136"/>
        <v>6</v>
      </c>
      <c r="R1329" s="42">
        <f>SUM(Table1[[#This Row],[Oct]:[September]])</f>
        <v>72</v>
      </c>
      <c r="S1329" s="38">
        <f t="shared" si="131"/>
        <v>70.864990694512457</v>
      </c>
      <c r="T1329" s="37">
        <f>Table1[[#This Row],[Annual Demand]]/365</f>
        <v>0.19726027397260273</v>
      </c>
      <c r="U1329" s="37">
        <f>Table1[[#This Row],[Daily Demand]]*Table1[[#This Row],[Lead Time (days)]]</f>
        <v>1.5780821917808219</v>
      </c>
      <c r="V1329" s="37">
        <f>T1329*AB1329*SQRT(Table1[[#This Row],[Lead Time (days)]])</f>
        <v>0.13948407738474364</v>
      </c>
      <c r="W1329" s="37">
        <f t="shared" si="132"/>
        <v>0.8</v>
      </c>
      <c r="X1329" s="37">
        <f>Table1[[#This Row],[Demand during Lead Time]]+NORMSINV(W1329)*V1329</f>
        <v>1.6954749530531497</v>
      </c>
      <c r="Y1329" s="43">
        <f t="shared" si="133"/>
        <v>58.386908362243325</v>
      </c>
      <c r="Z1329" s="27">
        <v>-0.4</v>
      </c>
      <c r="AA1329" s="22">
        <v>0.77</v>
      </c>
      <c r="AB1329" s="22">
        <v>0.25</v>
      </c>
      <c r="AC1329" s="22">
        <v>8</v>
      </c>
    </row>
    <row r="1330" spans="1:29" x14ac:dyDescent="0.2">
      <c r="A1330" s="25">
        <v>13514.240275765265</v>
      </c>
      <c r="B1330" s="26">
        <v>70.8295672</v>
      </c>
      <c r="C1330" s="26">
        <v>76.982300637014603</v>
      </c>
      <c r="D1330" s="26">
        <f>C1330/Table1[[#This Row],[Std. Price ($)]]</f>
        <v>1.0868667377232626</v>
      </c>
      <c r="E1330" s="22">
        <v>10</v>
      </c>
      <c r="F1330" s="22">
        <f t="shared" si="134"/>
        <v>6</v>
      </c>
      <c r="G1330" s="22">
        <f t="shared" si="136"/>
        <v>6</v>
      </c>
      <c r="H1330" s="22">
        <f t="shared" si="136"/>
        <v>6</v>
      </c>
      <c r="I1330" s="22">
        <f t="shared" si="136"/>
        <v>6</v>
      </c>
      <c r="J1330" s="22">
        <f t="shared" si="136"/>
        <v>6</v>
      </c>
      <c r="K1330" s="22">
        <f t="shared" si="136"/>
        <v>6</v>
      </c>
      <c r="L1330" s="22">
        <f t="shared" si="136"/>
        <v>6</v>
      </c>
      <c r="M1330" s="22">
        <f t="shared" si="136"/>
        <v>6</v>
      </c>
      <c r="N1330" s="22">
        <f t="shared" si="136"/>
        <v>6</v>
      </c>
      <c r="O1330" s="22">
        <f t="shared" si="136"/>
        <v>6</v>
      </c>
      <c r="P1330" s="22">
        <f t="shared" si="136"/>
        <v>6</v>
      </c>
      <c r="Q1330" s="22">
        <f t="shared" si="136"/>
        <v>6</v>
      </c>
      <c r="R1330" s="42">
        <f>SUM(Table1[[#This Row],[Oct]:[September]])</f>
        <v>72</v>
      </c>
      <c r="S1330" s="38">
        <f t="shared" si="131"/>
        <v>70.913133262276745</v>
      </c>
      <c r="T1330" s="37">
        <f>Table1[[#This Row],[Annual Demand]]/365</f>
        <v>0.19726027397260273</v>
      </c>
      <c r="U1330" s="37">
        <f>Table1[[#This Row],[Daily Demand]]*Table1[[#This Row],[Lead Time (days)]]</f>
        <v>1.5780821917808219</v>
      </c>
      <c r="V1330" s="37">
        <f>T1330*AB1330*SQRT(Table1[[#This Row],[Lead Time (days)]])</f>
        <v>0.13948407738474364</v>
      </c>
      <c r="W1330" s="37">
        <f t="shared" si="132"/>
        <v>0.8</v>
      </c>
      <c r="X1330" s="37">
        <f>Table1[[#This Row],[Demand during Lead Time]]+NORMSINV(W1330)*V1330</f>
        <v>1.6954749530531497</v>
      </c>
      <c r="Y1330" s="43">
        <f t="shared" si="133"/>
        <v>120.08975712319491</v>
      </c>
      <c r="Z1330" s="27">
        <v>-0.4</v>
      </c>
      <c r="AA1330" s="22">
        <v>0.77</v>
      </c>
      <c r="AB1330" s="22">
        <v>0.25</v>
      </c>
      <c r="AC1330" s="22">
        <v>8</v>
      </c>
    </row>
    <row r="1331" spans="1:29" x14ac:dyDescent="0.2">
      <c r="A1331" s="25">
        <v>45713.31833318415</v>
      </c>
      <c r="B1331" s="26">
        <v>10.542073</v>
      </c>
      <c r="C1331" s="26">
        <v>130.91011773862311</v>
      </c>
      <c r="D1331" s="26">
        <f>C1331/Table1[[#This Row],[Std. Price ($)]]</f>
        <v>12.417872437292278</v>
      </c>
      <c r="E1331" s="22">
        <v>26</v>
      </c>
      <c r="F1331" s="22">
        <f t="shared" si="134"/>
        <v>39</v>
      </c>
      <c r="G1331" s="22">
        <f t="shared" si="136"/>
        <v>39</v>
      </c>
      <c r="H1331" s="22">
        <f t="shared" si="136"/>
        <v>39</v>
      </c>
      <c r="I1331" s="22">
        <f t="shared" si="136"/>
        <v>39</v>
      </c>
      <c r="J1331" s="22">
        <f t="shared" si="136"/>
        <v>39</v>
      </c>
      <c r="K1331" s="22">
        <f t="shared" si="136"/>
        <v>39</v>
      </c>
      <c r="L1331" s="22">
        <f t="shared" si="136"/>
        <v>39</v>
      </c>
      <c r="M1331" s="22">
        <f t="shared" si="136"/>
        <v>39</v>
      </c>
      <c r="N1331" s="22">
        <f t="shared" si="136"/>
        <v>39</v>
      </c>
      <c r="O1331" s="22">
        <f t="shared" si="136"/>
        <v>39</v>
      </c>
      <c r="P1331" s="22">
        <f t="shared" si="136"/>
        <v>39</v>
      </c>
      <c r="Q1331" s="22">
        <f t="shared" si="136"/>
        <v>39</v>
      </c>
      <c r="R1331" s="42">
        <f>SUM(Table1[[#This Row],[Oct]:[September]])</f>
        <v>468</v>
      </c>
      <c r="S1331" s="38">
        <f t="shared" si="131"/>
        <v>455.58212756270774</v>
      </c>
      <c r="T1331" s="37">
        <f>Table1[[#This Row],[Annual Demand]]/365</f>
        <v>1.2821917808219179</v>
      </c>
      <c r="U1331" s="37">
        <f>Table1[[#This Row],[Daily Demand]]*Table1[[#This Row],[Lead Time (days)]]</f>
        <v>10.257534246575343</v>
      </c>
      <c r="V1331" s="37">
        <f>T1331*AB1331*SQRT(Table1[[#This Row],[Lead Time (days)]])</f>
        <v>5.2222838572848023</v>
      </c>
      <c r="W1331" s="37">
        <f t="shared" si="132"/>
        <v>0.8</v>
      </c>
      <c r="X1331" s="37">
        <f>Table1[[#This Row],[Demand during Lead Time]]+NORMSINV(W1331)*V1331</f>
        <v>14.652719228611296</v>
      </c>
      <c r="Y1331" s="43">
        <f t="shared" si="133"/>
        <v>154.47003575652397</v>
      </c>
      <c r="Z1331" s="27">
        <v>0.5</v>
      </c>
      <c r="AA1331" s="22">
        <v>0.77</v>
      </c>
      <c r="AB1331" s="22">
        <v>1.44</v>
      </c>
      <c r="AC1331" s="22">
        <v>8</v>
      </c>
    </row>
    <row r="1332" spans="1:29" x14ac:dyDescent="0.2">
      <c r="A1332" s="25">
        <v>8948.1182307314612</v>
      </c>
      <c r="B1332" s="26">
        <v>28.181016800000002</v>
      </c>
      <c r="C1332" s="26">
        <v>237.16149431691682</v>
      </c>
      <c r="D1332" s="26">
        <f>C1332/Table1[[#This Row],[Std. Price ($)]]</f>
        <v>8.4156471712871905</v>
      </c>
      <c r="E1332" s="22">
        <v>18</v>
      </c>
      <c r="F1332" s="22">
        <f t="shared" si="134"/>
        <v>10.8</v>
      </c>
      <c r="G1332" s="22">
        <f t="shared" si="136"/>
        <v>10.8</v>
      </c>
      <c r="H1332" s="22">
        <f t="shared" si="136"/>
        <v>10.8</v>
      </c>
      <c r="I1332" s="22">
        <f t="shared" si="136"/>
        <v>10.8</v>
      </c>
      <c r="J1332" s="22">
        <f t="shared" si="136"/>
        <v>10.8</v>
      </c>
      <c r="K1332" s="22">
        <f t="shared" si="136"/>
        <v>10.8</v>
      </c>
      <c r="L1332" s="22">
        <f t="shared" si="136"/>
        <v>10.8</v>
      </c>
      <c r="M1332" s="22">
        <f t="shared" si="136"/>
        <v>10.8</v>
      </c>
      <c r="N1332" s="22">
        <f t="shared" si="136"/>
        <v>10.8</v>
      </c>
      <c r="O1332" s="22">
        <f t="shared" si="136"/>
        <v>10.8</v>
      </c>
      <c r="P1332" s="22">
        <f t="shared" si="136"/>
        <v>10.8</v>
      </c>
      <c r="Q1332" s="22">
        <f t="shared" si="136"/>
        <v>10.8</v>
      </c>
      <c r="R1332" s="42">
        <f>SUM(Table1[[#This Row],[Oct]:[September]])</f>
        <v>129.6</v>
      </c>
      <c r="S1332" s="38">
        <f t="shared" si="131"/>
        <v>121.1843528287128</v>
      </c>
      <c r="T1332" s="37">
        <f>Table1[[#This Row],[Annual Demand]]/365</f>
        <v>0.35506849315068489</v>
      </c>
      <c r="U1332" s="37">
        <f>Table1[[#This Row],[Daily Demand]]*Table1[[#This Row],[Lead Time (days)]]</f>
        <v>2.8405479452054792</v>
      </c>
      <c r="V1332" s="37">
        <f>T1332*AB1332*SQRT(Table1[[#This Row],[Lead Time (days)]])</f>
        <v>1.4762994750401264</v>
      </c>
      <c r="W1332" s="37">
        <f t="shared" si="132"/>
        <v>0.8</v>
      </c>
      <c r="X1332" s="37">
        <f>Table1[[#This Row],[Demand during Lead Time]]+NORMSINV(W1332)*V1332</f>
        <v>4.0830329305117967</v>
      </c>
      <c r="Y1332" s="43">
        <f t="shared" si="133"/>
        <v>115.06401960970618</v>
      </c>
      <c r="Z1332" s="27">
        <v>-0.4</v>
      </c>
      <c r="AA1332" s="22">
        <v>0.77</v>
      </c>
      <c r="AB1332" s="22">
        <v>1.47</v>
      </c>
      <c r="AC1332" s="22">
        <v>8</v>
      </c>
    </row>
    <row r="1333" spans="1:29" x14ac:dyDescent="0.2">
      <c r="A1333" s="25">
        <v>46840.299785732896</v>
      </c>
      <c r="B1333" s="26">
        <v>32.626376300000004</v>
      </c>
      <c r="C1333" s="26">
        <v>152.03105544040554</v>
      </c>
      <c r="D1333" s="26">
        <f>C1333/Table1[[#This Row],[Std. Price ($)]]</f>
        <v>4.6597591483184582</v>
      </c>
      <c r="E1333" s="22">
        <v>10</v>
      </c>
      <c r="F1333" s="22">
        <f t="shared" si="134"/>
        <v>12</v>
      </c>
      <c r="G1333" s="22">
        <f t="shared" si="136"/>
        <v>12</v>
      </c>
      <c r="H1333" s="22">
        <f t="shared" si="136"/>
        <v>12</v>
      </c>
      <c r="I1333" s="22">
        <f t="shared" si="136"/>
        <v>12</v>
      </c>
      <c r="J1333" s="22">
        <f t="shared" si="136"/>
        <v>12</v>
      </c>
      <c r="K1333" s="22">
        <f t="shared" si="136"/>
        <v>12</v>
      </c>
      <c r="L1333" s="22">
        <f t="shared" si="136"/>
        <v>12</v>
      </c>
      <c r="M1333" s="22">
        <f t="shared" si="136"/>
        <v>12</v>
      </c>
      <c r="N1333" s="22">
        <f t="shared" si="136"/>
        <v>12</v>
      </c>
      <c r="O1333" s="22">
        <f t="shared" si="136"/>
        <v>12</v>
      </c>
      <c r="P1333" s="22">
        <f t="shared" si="136"/>
        <v>12</v>
      </c>
      <c r="Q1333" s="22">
        <f t="shared" si="136"/>
        <v>12</v>
      </c>
      <c r="R1333" s="42">
        <f>SUM(Table1[[#This Row],[Oct]:[September]])</f>
        <v>144</v>
      </c>
      <c r="S1333" s="38">
        <f t="shared" si="131"/>
        <v>139.34024085168153</v>
      </c>
      <c r="T1333" s="37">
        <f>Table1[[#This Row],[Annual Demand]]/365</f>
        <v>0.39452054794520547</v>
      </c>
      <c r="U1333" s="37">
        <f>Table1[[#This Row],[Daily Demand]]*Table1[[#This Row],[Lead Time (days)]]</f>
        <v>3.1561643835616437</v>
      </c>
      <c r="V1333" s="37">
        <f>T1333*AB1333*SQRT(Table1[[#This Row],[Lead Time (days)]])</f>
        <v>1.640332750044585</v>
      </c>
      <c r="W1333" s="37">
        <f t="shared" si="132"/>
        <v>0.8</v>
      </c>
      <c r="X1333" s="37">
        <f>Table1[[#This Row],[Demand during Lead Time]]+NORMSINV(W1333)*V1333</f>
        <v>4.5367032561242189</v>
      </c>
      <c r="Y1333" s="43">
        <f t="shared" si="133"/>
        <v>148.01618759574407</v>
      </c>
      <c r="Z1333" s="27">
        <v>0.2</v>
      </c>
      <c r="AA1333" s="22">
        <v>0.77</v>
      </c>
      <c r="AB1333" s="22">
        <v>1.47</v>
      </c>
      <c r="AC1333" s="22">
        <v>8</v>
      </c>
    </row>
    <row r="1334" spans="1:29" x14ac:dyDescent="0.2">
      <c r="A1334" s="25">
        <v>26543.223001400718</v>
      </c>
      <c r="B1334" s="26">
        <v>27.681930600000001</v>
      </c>
      <c r="C1334" s="26">
        <v>233.06422071054533</v>
      </c>
      <c r="D1334" s="26">
        <f>C1334/Table1[[#This Row],[Std. Price ($)]]</f>
        <v>8.419362943946739</v>
      </c>
      <c r="E1334" s="22">
        <v>18</v>
      </c>
      <c r="F1334" s="22">
        <f t="shared" si="134"/>
        <v>32.4</v>
      </c>
      <c r="G1334" s="22">
        <f t="shared" si="136"/>
        <v>32.4</v>
      </c>
      <c r="H1334" s="22">
        <f t="shared" si="136"/>
        <v>32.4</v>
      </c>
      <c r="I1334" s="22">
        <f t="shared" si="136"/>
        <v>32.4</v>
      </c>
      <c r="J1334" s="22">
        <f t="shared" si="136"/>
        <v>32.4</v>
      </c>
      <c r="K1334" s="22">
        <f t="shared" si="136"/>
        <v>32.4</v>
      </c>
      <c r="L1334" s="22">
        <f t="shared" si="136"/>
        <v>32.4</v>
      </c>
      <c r="M1334" s="22">
        <f t="shared" si="136"/>
        <v>32.4</v>
      </c>
      <c r="N1334" s="22">
        <f t="shared" si="136"/>
        <v>32.4</v>
      </c>
      <c r="O1334" s="22">
        <f t="shared" si="136"/>
        <v>32.4</v>
      </c>
      <c r="P1334" s="22">
        <f t="shared" si="136"/>
        <v>32.4</v>
      </c>
      <c r="Q1334" s="22">
        <f t="shared" si="136"/>
        <v>32.4</v>
      </c>
      <c r="R1334" s="42">
        <f>SUM(Table1[[#This Row],[Oct]:[September]])</f>
        <v>388.7999999999999</v>
      </c>
      <c r="S1334" s="38">
        <f t="shared" si="131"/>
        <v>380.38063705605316</v>
      </c>
      <c r="T1334" s="37">
        <f>Table1[[#This Row],[Annual Demand]]/365</f>
        <v>1.0652054794520545</v>
      </c>
      <c r="U1334" s="37">
        <f>Table1[[#This Row],[Daily Demand]]*Table1[[#This Row],[Lead Time (days)]]</f>
        <v>8.5216438356164357</v>
      </c>
      <c r="V1334" s="37">
        <f>T1334*AB1334*SQRT(Table1[[#This Row],[Lead Time (days)]])</f>
        <v>4.4288984251203782</v>
      </c>
      <c r="W1334" s="37">
        <f t="shared" si="132"/>
        <v>0.8</v>
      </c>
      <c r="X1334" s="37">
        <f>Table1[[#This Row],[Demand during Lead Time]]+NORMSINV(W1334)*V1334</f>
        <v>12.249098791535388</v>
      </c>
      <c r="Y1334" s="43">
        <f t="shared" si="133"/>
        <v>339.07870265982649</v>
      </c>
      <c r="Z1334" s="27">
        <v>0.8</v>
      </c>
      <c r="AA1334" s="22">
        <v>0.77</v>
      </c>
      <c r="AB1334" s="22">
        <v>1.47</v>
      </c>
      <c r="AC1334" s="22">
        <v>8</v>
      </c>
    </row>
    <row r="1335" spans="1:29" x14ac:dyDescent="0.2">
      <c r="A1335" s="25">
        <v>37521.042291201877</v>
      </c>
      <c r="B1335" s="26">
        <v>20.381328100000001</v>
      </c>
      <c r="C1335" s="26">
        <v>173.12955224273406</v>
      </c>
      <c r="D1335" s="26">
        <f>C1335/Table1[[#This Row],[Std. Price ($)]]</f>
        <v>8.4945176974376881</v>
      </c>
      <c r="E1335" s="22">
        <v>18</v>
      </c>
      <c r="F1335" s="22">
        <f t="shared" si="134"/>
        <v>45</v>
      </c>
      <c r="G1335" s="22">
        <f t="shared" si="136"/>
        <v>45</v>
      </c>
      <c r="H1335" s="22">
        <f t="shared" si="136"/>
        <v>45</v>
      </c>
      <c r="I1335" s="22">
        <f t="shared" si="136"/>
        <v>45</v>
      </c>
      <c r="J1335" s="22">
        <f t="shared" si="136"/>
        <v>45</v>
      </c>
      <c r="K1335" s="22">
        <f t="shared" si="136"/>
        <v>45</v>
      </c>
      <c r="L1335" s="22">
        <f t="shared" si="136"/>
        <v>45</v>
      </c>
      <c r="M1335" s="22">
        <f t="shared" si="136"/>
        <v>45</v>
      </c>
      <c r="N1335" s="22">
        <f t="shared" si="136"/>
        <v>45</v>
      </c>
      <c r="O1335" s="22">
        <f t="shared" si="136"/>
        <v>45</v>
      </c>
      <c r="P1335" s="22">
        <f t="shared" si="136"/>
        <v>45</v>
      </c>
      <c r="Q1335" s="22">
        <f t="shared" si="136"/>
        <v>45</v>
      </c>
      <c r="R1335" s="42">
        <f>SUM(Table1[[#This Row],[Oct]:[September]])</f>
        <v>540</v>
      </c>
      <c r="S1335" s="38">
        <f t="shared" si="131"/>
        <v>531.50548230256231</v>
      </c>
      <c r="T1335" s="37">
        <f>Table1[[#This Row],[Annual Demand]]/365</f>
        <v>1.4794520547945205</v>
      </c>
      <c r="U1335" s="37">
        <f>Table1[[#This Row],[Daily Demand]]*Table1[[#This Row],[Lead Time (days)]]</f>
        <v>11.835616438356164</v>
      </c>
      <c r="V1335" s="37">
        <f>T1335*AB1335*SQRT(Table1[[#This Row],[Lead Time (days)]])</f>
        <v>6.1512478126671937</v>
      </c>
      <c r="W1335" s="37">
        <f t="shared" si="132"/>
        <v>0.8</v>
      </c>
      <c r="X1335" s="37">
        <f>Table1[[#This Row],[Demand during Lead Time]]+NORMSINV(W1335)*V1335</f>
        <v>17.012637210465819</v>
      </c>
      <c r="Y1335" s="43">
        <f t="shared" si="133"/>
        <v>346.74014083277262</v>
      </c>
      <c r="Z1335" s="27">
        <v>1.5</v>
      </c>
      <c r="AA1335" s="22">
        <v>0.77</v>
      </c>
      <c r="AB1335" s="22">
        <v>1.47</v>
      </c>
      <c r="AC1335" s="22">
        <v>8</v>
      </c>
    </row>
    <row r="1336" spans="1:29" x14ac:dyDescent="0.2">
      <c r="A1336" s="25">
        <v>36888.230227515494</v>
      </c>
      <c r="B1336" s="26">
        <v>30.440690900000003</v>
      </c>
      <c r="C1336" s="26">
        <v>34.924904345929264</v>
      </c>
      <c r="D1336" s="26">
        <f>C1336/Table1[[#This Row],[Std. Price ($)]]</f>
        <v>1.1473098445978196</v>
      </c>
      <c r="E1336" s="22">
        <v>10</v>
      </c>
      <c r="F1336" s="22">
        <f t="shared" si="134"/>
        <v>8</v>
      </c>
      <c r="G1336" s="22">
        <f t="shared" si="136"/>
        <v>8</v>
      </c>
      <c r="H1336" s="22">
        <f t="shared" si="136"/>
        <v>8</v>
      </c>
      <c r="I1336" s="22">
        <f t="shared" si="136"/>
        <v>8</v>
      </c>
      <c r="J1336" s="22">
        <f t="shared" si="136"/>
        <v>8</v>
      </c>
      <c r="K1336" s="22">
        <f t="shared" si="136"/>
        <v>8</v>
      </c>
      <c r="L1336" s="22">
        <f t="shared" si="136"/>
        <v>8</v>
      </c>
      <c r="M1336" s="22">
        <f t="shared" si="136"/>
        <v>8</v>
      </c>
      <c r="N1336" s="22">
        <f t="shared" si="136"/>
        <v>8</v>
      </c>
      <c r="O1336" s="22">
        <f t="shared" si="136"/>
        <v>8</v>
      </c>
      <c r="P1336" s="22">
        <f t="shared" si="136"/>
        <v>8</v>
      </c>
      <c r="Q1336" s="22">
        <f t="shared" si="136"/>
        <v>8</v>
      </c>
      <c r="R1336" s="42">
        <f>SUM(Table1[[#This Row],[Oct]:[September]])</f>
        <v>96</v>
      </c>
      <c r="S1336" s="38">
        <f t="shared" si="131"/>
        <v>94.852690155402186</v>
      </c>
      <c r="T1336" s="37">
        <f>Table1[[#This Row],[Annual Demand]]/365</f>
        <v>0.26301369863013696</v>
      </c>
      <c r="U1336" s="37">
        <f>Table1[[#This Row],[Daily Demand]]*Table1[[#This Row],[Lead Time (days)]]</f>
        <v>2.1041095890410957</v>
      </c>
      <c r="V1336" s="37">
        <f>T1336*AB1336*SQRT(Table1[[#This Row],[Lead Time (days)]])</f>
        <v>0.18597876984632483</v>
      </c>
      <c r="W1336" s="37">
        <f t="shared" si="132"/>
        <v>0.8</v>
      </c>
      <c r="X1336" s="37">
        <f>Table1[[#This Row],[Demand during Lead Time]]+NORMSINV(W1336)*V1336</f>
        <v>2.2606332707375327</v>
      </c>
      <c r="Y1336" s="43">
        <f t="shared" si="133"/>
        <v>68.815238632777252</v>
      </c>
      <c r="Z1336" s="27">
        <v>-0.2</v>
      </c>
      <c r="AA1336" s="22">
        <v>0.77</v>
      </c>
      <c r="AB1336" s="22">
        <v>0.25</v>
      </c>
      <c r="AC1336" s="22">
        <v>8</v>
      </c>
    </row>
    <row r="1337" spans="1:29" x14ac:dyDescent="0.2">
      <c r="A1337" s="25">
        <v>96559.894030127325</v>
      </c>
      <c r="B1337" s="26">
        <v>15.7684274</v>
      </c>
      <c r="C1337" s="26">
        <v>19.646509474945262</v>
      </c>
      <c r="D1337" s="26">
        <f>C1337/Table1[[#This Row],[Std. Price ($)]]</f>
        <v>1.2459396854593923</v>
      </c>
      <c r="E1337" s="22">
        <v>10</v>
      </c>
      <c r="F1337" s="22">
        <f t="shared" si="134"/>
        <v>6</v>
      </c>
      <c r="G1337" s="22">
        <f t="shared" si="136"/>
        <v>6</v>
      </c>
      <c r="H1337" s="22">
        <f t="shared" si="136"/>
        <v>6</v>
      </c>
      <c r="I1337" s="22">
        <f t="shared" si="136"/>
        <v>6</v>
      </c>
      <c r="J1337" s="22">
        <f t="shared" si="136"/>
        <v>6</v>
      </c>
      <c r="K1337" s="22">
        <f t="shared" si="136"/>
        <v>6</v>
      </c>
      <c r="L1337" s="22">
        <f t="shared" si="136"/>
        <v>6</v>
      </c>
      <c r="M1337" s="22">
        <f t="shared" si="136"/>
        <v>6</v>
      </c>
      <c r="N1337" s="22">
        <f t="shared" si="136"/>
        <v>6</v>
      </c>
      <c r="O1337" s="22">
        <f t="shared" si="136"/>
        <v>6</v>
      </c>
      <c r="P1337" s="22">
        <f t="shared" si="136"/>
        <v>6</v>
      </c>
      <c r="Q1337" s="22">
        <f t="shared" si="136"/>
        <v>6</v>
      </c>
      <c r="R1337" s="42">
        <f>SUM(Table1[[#This Row],[Oct]:[September]])</f>
        <v>72</v>
      </c>
      <c r="S1337" s="38">
        <f t="shared" si="131"/>
        <v>70.75406031454061</v>
      </c>
      <c r="T1337" s="37">
        <f>Table1[[#This Row],[Annual Demand]]/365</f>
        <v>0.19726027397260273</v>
      </c>
      <c r="U1337" s="37">
        <f>Table1[[#This Row],[Daily Demand]]*Table1[[#This Row],[Lead Time (days)]]</f>
        <v>1.5780821917808219</v>
      </c>
      <c r="V1337" s="37">
        <f>T1337*AB1337*SQRT(Table1[[#This Row],[Lead Time (days)]])</f>
        <v>0.13948407738474364</v>
      </c>
      <c r="W1337" s="37">
        <f t="shared" si="132"/>
        <v>0.8</v>
      </c>
      <c r="X1337" s="37">
        <f>Table1[[#This Row],[Demand during Lead Time]]+NORMSINV(W1337)*V1337</f>
        <v>1.6954749530531497</v>
      </c>
      <c r="Y1337" s="43">
        <f t="shared" si="133"/>
        <v>26.734973705736998</v>
      </c>
      <c r="Z1337" s="27">
        <v>-0.4</v>
      </c>
      <c r="AA1337" s="22">
        <v>0.77</v>
      </c>
      <c r="AB1337" s="22">
        <v>0.25</v>
      </c>
      <c r="AC1337" s="22">
        <v>8</v>
      </c>
    </row>
    <row r="1338" spans="1:29" x14ac:dyDescent="0.2">
      <c r="A1338" s="25">
        <v>48413.099863204297</v>
      </c>
      <c r="B1338" s="26">
        <v>14.635716500000001</v>
      </c>
      <c r="C1338" s="26">
        <v>54.522173689926269</v>
      </c>
      <c r="D1338" s="26">
        <f>C1338/Table1[[#This Row],[Std. Price ($)]]</f>
        <v>3.7252821677658394</v>
      </c>
      <c r="E1338" s="22">
        <v>10</v>
      </c>
      <c r="F1338" s="22">
        <f t="shared" si="134"/>
        <v>8</v>
      </c>
      <c r="G1338" s="22">
        <f t="shared" si="136"/>
        <v>8</v>
      </c>
      <c r="H1338" s="22">
        <f t="shared" si="136"/>
        <v>8</v>
      </c>
      <c r="I1338" s="22">
        <f t="shared" si="136"/>
        <v>8</v>
      </c>
      <c r="J1338" s="22">
        <f t="shared" si="136"/>
        <v>8</v>
      </c>
      <c r="K1338" s="22">
        <f t="shared" si="136"/>
        <v>8</v>
      </c>
      <c r="L1338" s="22">
        <f t="shared" si="136"/>
        <v>8</v>
      </c>
      <c r="M1338" s="22">
        <f t="shared" si="136"/>
        <v>8</v>
      </c>
      <c r="N1338" s="22">
        <f t="shared" si="136"/>
        <v>8</v>
      </c>
      <c r="O1338" s="22">
        <f t="shared" si="136"/>
        <v>8</v>
      </c>
      <c r="P1338" s="22">
        <f t="shared" si="136"/>
        <v>8</v>
      </c>
      <c r="Q1338" s="22">
        <f t="shared" si="136"/>
        <v>8</v>
      </c>
      <c r="R1338" s="42">
        <f>SUM(Table1[[#This Row],[Oct]:[September]])</f>
        <v>96</v>
      </c>
      <c r="S1338" s="38">
        <f t="shared" si="131"/>
        <v>92.27471783223416</v>
      </c>
      <c r="T1338" s="37">
        <f>Table1[[#This Row],[Annual Demand]]/365</f>
        <v>0.26301369863013696</v>
      </c>
      <c r="U1338" s="37">
        <f>Table1[[#This Row],[Daily Demand]]*Table1[[#This Row],[Lead Time (days)]]</f>
        <v>2.1041095890410957</v>
      </c>
      <c r="V1338" s="37">
        <f>T1338*AB1338*SQRT(Table1[[#This Row],[Lead Time (days)]])</f>
        <v>0.83318488891153519</v>
      </c>
      <c r="W1338" s="37">
        <f t="shared" si="132"/>
        <v>0.8</v>
      </c>
      <c r="X1338" s="37">
        <f>Table1[[#This Row],[Demand during Lead Time]]+NORMSINV(W1338)*V1338</f>
        <v>2.8053356830411338</v>
      </c>
      <c r="Y1338" s="43">
        <f t="shared" si="133"/>
        <v>41.058097744323895</v>
      </c>
      <c r="Z1338" s="27">
        <v>-0.2</v>
      </c>
      <c r="AA1338" s="22">
        <v>0.77</v>
      </c>
      <c r="AB1338" s="22">
        <v>1.1200000000000001</v>
      </c>
      <c r="AC1338" s="22">
        <v>8</v>
      </c>
    </row>
    <row r="1339" spans="1:29" x14ac:dyDescent="0.2">
      <c r="A1339" s="25">
        <v>69905.319368209995</v>
      </c>
      <c r="B1339" s="26">
        <v>7.6910597000000012</v>
      </c>
      <c r="C1339" s="26">
        <v>92.332276885495375</v>
      </c>
      <c r="D1339" s="26">
        <f>C1339/Table1[[#This Row],[Std. Price ($)]]</f>
        <v>12.005143697622756</v>
      </c>
      <c r="E1339" s="22">
        <v>26</v>
      </c>
      <c r="F1339" s="22">
        <f t="shared" si="134"/>
        <v>15.6</v>
      </c>
      <c r="G1339" s="22">
        <f t="shared" si="136"/>
        <v>15.6</v>
      </c>
      <c r="H1339" s="22">
        <f t="shared" si="136"/>
        <v>15.6</v>
      </c>
      <c r="I1339" s="22">
        <f t="shared" si="136"/>
        <v>15.6</v>
      </c>
      <c r="J1339" s="22">
        <f t="shared" si="136"/>
        <v>15.6</v>
      </c>
      <c r="K1339" s="22">
        <f t="shared" si="136"/>
        <v>15.6</v>
      </c>
      <c r="L1339" s="22">
        <f t="shared" si="136"/>
        <v>15.6</v>
      </c>
      <c r="M1339" s="22">
        <f t="shared" si="136"/>
        <v>15.6</v>
      </c>
      <c r="N1339" s="22">
        <f t="shared" si="136"/>
        <v>15.6</v>
      </c>
      <c r="O1339" s="22">
        <f t="shared" si="136"/>
        <v>15.6</v>
      </c>
      <c r="P1339" s="22">
        <f t="shared" si="136"/>
        <v>15.6</v>
      </c>
      <c r="Q1339" s="22">
        <f t="shared" si="136"/>
        <v>15.6</v>
      </c>
      <c r="R1339" s="42">
        <f>SUM(Table1[[#This Row],[Oct]:[September]])</f>
        <v>187.19999999999996</v>
      </c>
      <c r="S1339" s="38">
        <f t="shared" si="131"/>
        <v>175.19485630237722</v>
      </c>
      <c r="T1339" s="37">
        <f>Table1[[#This Row],[Annual Demand]]/365</f>
        <v>0.51287671232876697</v>
      </c>
      <c r="U1339" s="37">
        <f>Table1[[#This Row],[Daily Demand]]*Table1[[#This Row],[Lead Time (days)]]</f>
        <v>4.1030136986301358</v>
      </c>
      <c r="V1339" s="37">
        <f>T1339*AB1339*SQRT(Table1[[#This Row],[Lead Time (days)]])</f>
        <v>1.9583564464818</v>
      </c>
      <c r="W1339" s="37">
        <f t="shared" si="132"/>
        <v>0.8</v>
      </c>
      <c r="X1339" s="37">
        <f>Table1[[#This Row],[Demand during Lead Time]]+NORMSINV(W1339)*V1339</f>
        <v>5.7512080668936179</v>
      </c>
      <c r="Y1339" s="43">
        <f t="shared" si="133"/>
        <v>44.232884589600417</v>
      </c>
      <c r="Z1339" s="27">
        <v>-0.4</v>
      </c>
      <c r="AA1339" s="22">
        <v>0.77</v>
      </c>
      <c r="AB1339" s="22">
        <v>1.35</v>
      </c>
      <c r="AC1339" s="22">
        <v>8</v>
      </c>
    </row>
    <row r="1340" spans="1:29" x14ac:dyDescent="0.2">
      <c r="A1340" s="25">
        <v>35069.670705214725</v>
      </c>
      <c r="B1340" s="26">
        <v>16.548780600000001</v>
      </c>
      <c r="C1340" s="26">
        <v>129.57080517433297</v>
      </c>
      <c r="D1340" s="26">
        <f>C1340/Table1[[#This Row],[Std. Price ($)]]</f>
        <v>7.8296285573048792</v>
      </c>
      <c r="E1340" s="22">
        <v>10</v>
      </c>
      <c r="F1340" s="22">
        <f t="shared" si="134"/>
        <v>16</v>
      </c>
      <c r="G1340" s="22">
        <f t="shared" si="136"/>
        <v>16</v>
      </c>
      <c r="H1340" s="22">
        <f t="shared" si="136"/>
        <v>16</v>
      </c>
      <c r="I1340" s="22">
        <f t="shared" si="136"/>
        <v>16</v>
      </c>
      <c r="J1340" s="22">
        <f t="shared" si="136"/>
        <v>16</v>
      </c>
      <c r="K1340" s="22">
        <f t="shared" si="136"/>
        <v>16</v>
      </c>
      <c r="L1340" s="22">
        <f t="shared" si="136"/>
        <v>16</v>
      </c>
      <c r="M1340" s="22">
        <f t="shared" si="136"/>
        <v>16</v>
      </c>
      <c r="N1340" s="22">
        <f t="shared" si="136"/>
        <v>16</v>
      </c>
      <c r="O1340" s="22">
        <f t="shared" si="136"/>
        <v>16</v>
      </c>
      <c r="P1340" s="22">
        <f t="shared" si="136"/>
        <v>16</v>
      </c>
      <c r="Q1340" s="22">
        <f t="shared" si="136"/>
        <v>16</v>
      </c>
      <c r="R1340" s="42">
        <f>SUM(Table1[[#This Row],[Oct]:[September]])</f>
        <v>192</v>
      </c>
      <c r="S1340" s="38">
        <f t="shared" si="131"/>
        <v>184.17037144269511</v>
      </c>
      <c r="T1340" s="37">
        <f>Table1[[#This Row],[Annual Demand]]/365</f>
        <v>0.52602739726027392</v>
      </c>
      <c r="U1340" s="37">
        <f>Table1[[#This Row],[Daily Demand]]*Table1[[#This Row],[Lead Time (days)]]</f>
        <v>4.2082191780821914</v>
      </c>
      <c r="V1340" s="37">
        <f>T1340*AB1340*SQRT(Table1[[#This Row],[Lead Time (days)]])</f>
        <v>3.6898187937510847</v>
      </c>
      <c r="W1340" s="37">
        <f t="shared" si="132"/>
        <v>0.95</v>
      </c>
      <c r="X1340" s="37">
        <f>Table1[[#This Row],[Demand during Lead Time]]+NORMSINV(W1340)*V1340</f>
        <v>10.277431003777366</v>
      </c>
      <c r="Y1340" s="43">
        <f t="shared" si="133"/>
        <v>170.07895081314942</v>
      </c>
      <c r="Z1340" s="27">
        <v>0.6</v>
      </c>
      <c r="AA1340" s="22">
        <v>0.77</v>
      </c>
      <c r="AB1340" s="22">
        <v>2.48</v>
      </c>
      <c r="AC1340" s="22">
        <v>8</v>
      </c>
    </row>
    <row r="1341" spans="1:29" x14ac:dyDescent="0.2">
      <c r="A1341" s="25">
        <v>29174.321981725028</v>
      </c>
      <c r="B1341" s="26">
        <v>33.681906100000006</v>
      </c>
      <c r="C1341" s="26">
        <v>38.300018600620461</v>
      </c>
      <c r="D1341" s="26">
        <f>C1341/Table1[[#This Row],[Std. Price ($)]]</f>
        <v>1.1371095948937537</v>
      </c>
      <c r="E1341" s="22">
        <v>10</v>
      </c>
      <c r="F1341" s="22">
        <f t="shared" si="134"/>
        <v>8</v>
      </c>
      <c r="G1341" s="22">
        <f t="shared" si="136"/>
        <v>8</v>
      </c>
      <c r="H1341" s="22">
        <f t="shared" si="136"/>
        <v>8</v>
      </c>
      <c r="I1341" s="22">
        <f t="shared" si="136"/>
        <v>8</v>
      </c>
      <c r="J1341" s="22">
        <f t="shared" si="136"/>
        <v>8</v>
      </c>
      <c r="K1341" s="22">
        <f t="shared" si="136"/>
        <v>8</v>
      </c>
      <c r="L1341" s="22">
        <f t="shared" si="136"/>
        <v>8</v>
      </c>
      <c r="M1341" s="22">
        <f t="shared" si="136"/>
        <v>8</v>
      </c>
      <c r="N1341" s="22">
        <f t="shared" si="136"/>
        <v>8</v>
      </c>
      <c r="O1341" s="22">
        <f t="shared" si="136"/>
        <v>8</v>
      </c>
      <c r="P1341" s="22">
        <f t="shared" si="136"/>
        <v>8</v>
      </c>
      <c r="Q1341" s="22">
        <f t="shared" si="136"/>
        <v>8</v>
      </c>
      <c r="R1341" s="42">
        <f>SUM(Table1[[#This Row],[Oct]:[September]])</f>
        <v>96</v>
      </c>
      <c r="S1341" s="38">
        <f t="shared" si="131"/>
        <v>94.862890405106242</v>
      </c>
      <c r="T1341" s="37">
        <f>Table1[[#This Row],[Annual Demand]]/365</f>
        <v>0.26301369863013696</v>
      </c>
      <c r="U1341" s="37">
        <f>Table1[[#This Row],[Daily Demand]]*Table1[[#This Row],[Lead Time (days)]]</f>
        <v>2.1041095890410957</v>
      </c>
      <c r="V1341" s="37">
        <f>T1341*AB1341*SQRT(Table1[[#This Row],[Lead Time (days)]])</f>
        <v>0.18597876984632483</v>
      </c>
      <c r="W1341" s="37">
        <f t="shared" si="132"/>
        <v>0.8</v>
      </c>
      <c r="X1341" s="37">
        <f>Table1[[#This Row],[Demand during Lead Time]]+NORMSINV(W1341)*V1341</f>
        <v>2.2606332707375327</v>
      </c>
      <c r="Y1341" s="43">
        <f t="shared" si="133"/>
        <v>76.142437551517475</v>
      </c>
      <c r="Z1341" s="27">
        <v>-0.2</v>
      </c>
      <c r="AA1341" s="22">
        <v>0.77</v>
      </c>
      <c r="AB1341" s="22">
        <v>0.25</v>
      </c>
      <c r="AC1341" s="22">
        <v>8</v>
      </c>
    </row>
    <row r="1342" spans="1:29" x14ac:dyDescent="0.2">
      <c r="A1342" s="25">
        <v>73991.938259955583</v>
      </c>
      <c r="B1342" s="26">
        <v>9.4557232000000013</v>
      </c>
      <c r="C1342" s="26">
        <v>30.713502910290629</v>
      </c>
      <c r="D1342" s="26">
        <f>C1342/Table1[[#This Row],[Std. Price ($)]]</f>
        <v>3.2481389588784308</v>
      </c>
      <c r="E1342" s="22">
        <v>10</v>
      </c>
      <c r="F1342" s="22">
        <f t="shared" si="134"/>
        <v>25</v>
      </c>
      <c r="G1342" s="22">
        <f t="shared" si="136"/>
        <v>25</v>
      </c>
      <c r="H1342" s="22">
        <f t="shared" si="136"/>
        <v>25</v>
      </c>
      <c r="I1342" s="22">
        <f t="shared" si="136"/>
        <v>25</v>
      </c>
      <c r="J1342" s="22">
        <f t="shared" si="136"/>
        <v>25</v>
      </c>
      <c r="K1342" s="22">
        <f t="shared" si="136"/>
        <v>25</v>
      </c>
      <c r="L1342" s="22">
        <f t="shared" si="136"/>
        <v>25</v>
      </c>
      <c r="M1342" s="22">
        <f t="shared" si="136"/>
        <v>25</v>
      </c>
      <c r="N1342" s="22">
        <f t="shared" si="136"/>
        <v>25</v>
      </c>
      <c r="O1342" s="22">
        <f t="shared" si="136"/>
        <v>25</v>
      </c>
      <c r="P1342" s="22">
        <f t="shared" si="136"/>
        <v>25</v>
      </c>
      <c r="Q1342" s="22">
        <f t="shared" si="136"/>
        <v>25</v>
      </c>
      <c r="R1342" s="42">
        <f>SUM(Table1[[#This Row],[Oct]:[September]])</f>
        <v>300</v>
      </c>
      <c r="S1342" s="38">
        <f t="shared" si="131"/>
        <v>296.75186104112157</v>
      </c>
      <c r="T1342" s="37">
        <f>Table1[[#This Row],[Annual Demand]]/365</f>
        <v>0.82191780821917804</v>
      </c>
      <c r="U1342" s="37">
        <f>Table1[[#This Row],[Daily Demand]]*Table1[[#This Row],[Lead Time (days)]]</f>
        <v>6.5753424657534243</v>
      </c>
      <c r="V1342" s="37">
        <f>T1342*AB1342*SQRT(Table1[[#This Row],[Lead Time (days)]])</f>
        <v>2.1387558532327358</v>
      </c>
      <c r="W1342" s="37">
        <f t="shared" si="132"/>
        <v>0.8</v>
      </c>
      <c r="X1342" s="37">
        <f>Table1[[#This Row],[Demand during Lead Time]]+NORMSINV(W1342)*V1342</f>
        <v>8.3753648052624516</v>
      </c>
      <c r="Y1342" s="43">
        <f t="shared" si="133"/>
        <v>79.195131297583657</v>
      </c>
      <c r="Z1342" s="27">
        <v>1.5</v>
      </c>
      <c r="AA1342" s="22">
        <v>0.77</v>
      </c>
      <c r="AB1342" s="22">
        <v>0.92</v>
      </c>
      <c r="AC1342" s="22">
        <v>8</v>
      </c>
    </row>
    <row r="1343" spans="1:29" x14ac:dyDescent="0.2">
      <c r="A1343" s="25">
        <v>59728.210898581667</v>
      </c>
      <c r="B1343" s="26">
        <v>5.0307785000000003</v>
      </c>
      <c r="C1343" s="26">
        <v>8.4652735408859403</v>
      </c>
      <c r="D1343" s="26">
        <f>C1343/Table1[[#This Row],[Std. Price ($)]]</f>
        <v>1.6826965331282107</v>
      </c>
      <c r="E1343" s="22">
        <v>10</v>
      </c>
      <c r="F1343" s="22">
        <f t="shared" si="134"/>
        <v>3</v>
      </c>
      <c r="G1343" s="22">
        <f t="shared" si="136"/>
        <v>3</v>
      </c>
      <c r="H1343" s="22">
        <f t="shared" si="136"/>
        <v>3</v>
      </c>
      <c r="I1343" s="22">
        <f t="shared" si="136"/>
        <v>3</v>
      </c>
      <c r="J1343" s="22">
        <f t="shared" si="136"/>
        <v>3</v>
      </c>
      <c r="K1343" s="22">
        <f t="shared" si="136"/>
        <v>3</v>
      </c>
      <c r="L1343" s="22">
        <f t="shared" si="136"/>
        <v>3</v>
      </c>
      <c r="M1343" s="22">
        <f t="shared" si="136"/>
        <v>3</v>
      </c>
      <c r="N1343" s="22">
        <f t="shared" ref="G1343:Q1366" si="137">$E1343+$Z1343*$E1343</f>
        <v>3</v>
      </c>
      <c r="O1343" s="22">
        <f t="shared" si="137"/>
        <v>3</v>
      </c>
      <c r="P1343" s="22">
        <f t="shared" si="137"/>
        <v>3</v>
      </c>
      <c r="Q1343" s="22">
        <f t="shared" si="137"/>
        <v>3</v>
      </c>
      <c r="R1343" s="42">
        <f>SUM(Table1[[#This Row],[Oct]:[September]])</f>
        <v>36</v>
      </c>
      <c r="S1343" s="38">
        <f t="shared" si="131"/>
        <v>34.317303466871792</v>
      </c>
      <c r="T1343" s="37">
        <f>Table1[[#This Row],[Annual Demand]]/365</f>
        <v>9.8630136986301367E-2</v>
      </c>
      <c r="U1343" s="37">
        <f>Table1[[#This Row],[Daily Demand]]*Table1[[#This Row],[Lead Time (days)]]</f>
        <v>0.78904109589041094</v>
      </c>
      <c r="V1343" s="37">
        <f>T1343*AB1343*SQRT(Table1[[#This Row],[Lead Time (days)]])</f>
        <v>6.9742038692371819E-2</v>
      </c>
      <c r="W1343" s="37">
        <f t="shared" si="132"/>
        <v>0.8</v>
      </c>
      <c r="X1343" s="37">
        <f>Table1[[#This Row],[Demand during Lead Time]]+NORMSINV(W1343)*V1343</f>
        <v>0.84773747652657483</v>
      </c>
      <c r="Y1343" s="43">
        <f t="shared" si="133"/>
        <v>4.2647794705541475</v>
      </c>
      <c r="Z1343" s="27">
        <v>-0.7</v>
      </c>
      <c r="AA1343" s="22">
        <v>0.77</v>
      </c>
      <c r="AB1343" s="22">
        <v>0.25</v>
      </c>
      <c r="AC1343" s="22">
        <v>8</v>
      </c>
    </row>
    <row r="1344" spans="1:29" x14ac:dyDescent="0.2">
      <c r="A1344" s="25">
        <v>30893.034153838671</v>
      </c>
      <c r="B1344" s="26">
        <v>11.693671500000001</v>
      </c>
      <c r="C1344" s="26">
        <v>229.54335415181131</v>
      </c>
      <c r="D1344" s="26">
        <f>C1344/Table1[[#This Row],[Std. Price ($)]]</f>
        <v>19.629707757038609</v>
      </c>
      <c r="E1344" s="22">
        <v>18</v>
      </c>
      <c r="F1344" s="22">
        <f t="shared" si="134"/>
        <v>27</v>
      </c>
      <c r="G1344" s="22">
        <f t="shared" si="137"/>
        <v>27</v>
      </c>
      <c r="H1344" s="22">
        <f t="shared" si="137"/>
        <v>27</v>
      </c>
      <c r="I1344" s="22">
        <f t="shared" si="137"/>
        <v>27</v>
      </c>
      <c r="J1344" s="22">
        <f t="shared" si="137"/>
        <v>27</v>
      </c>
      <c r="K1344" s="22">
        <f t="shared" si="137"/>
        <v>27</v>
      </c>
      <c r="L1344" s="22">
        <f t="shared" si="137"/>
        <v>27</v>
      </c>
      <c r="M1344" s="22">
        <f t="shared" si="137"/>
        <v>27</v>
      </c>
      <c r="N1344" s="22">
        <f t="shared" si="137"/>
        <v>27</v>
      </c>
      <c r="O1344" s="22">
        <f t="shared" si="137"/>
        <v>27</v>
      </c>
      <c r="P1344" s="22">
        <f t="shared" si="137"/>
        <v>27</v>
      </c>
      <c r="Q1344" s="22">
        <f t="shared" si="137"/>
        <v>27</v>
      </c>
      <c r="R1344" s="42">
        <f>SUM(Table1[[#This Row],[Oct]:[September]])</f>
        <v>324</v>
      </c>
      <c r="S1344" s="38">
        <f t="shared" si="131"/>
        <v>304.3702922429614</v>
      </c>
      <c r="T1344" s="37">
        <f>Table1[[#This Row],[Annual Demand]]/365</f>
        <v>0.88767123287671235</v>
      </c>
      <c r="U1344" s="37">
        <f>Table1[[#This Row],[Daily Demand]]*Table1[[#This Row],[Lead Time (days)]]</f>
        <v>7.1013698630136988</v>
      </c>
      <c r="V1344" s="37">
        <f>T1344*AB1344*SQRT(Table1[[#This Row],[Lead Time (days)]])</f>
        <v>8.6870683395218329</v>
      </c>
      <c r="W1344" s="37">
        <f t="shared" si="132"/>
        <v>0.95</v>
      </c>
      <c r="X1344" s="37">
        <f>Table1[[#This Row],[Demand during Lead Time]]+NORMSINV(W1344)*V1344</f>
        <v>21.390325728851483</v>
      </c>
      <c r="Y1344" s="43">
        <f t="shared" si="133"/>
        <v>250.13144235118733</v>
      </c>
      <c r="Z1344" s="27">
        <v>0.5</v>
      </c>
      <c r="AA1344" s="22">
        <v>0.77</v>
      </c>
      <c r="AB1344" s="22">
        <v>3.46</v>
      </c>
      <c r="AC1344" s="22">
        <v>8</v>
      </c>
    </row>
    <row r="1345" spans="1:29" x14ac:dyDescent="0.2">
      <c r="A1345" s="25">
        <v>13433.728315815219</v>
      </c>
      <c r="B1345" s="26">
        <v>5.3074317000000004</v>
      </c>
      <c r="C1345" s="26">
        <v>22.758724728518025</v>
      </c>
      <c r="D1345" s="26">
        <f>C1345/Table1[[#This Row],[Std. Price ($)]]</f>
        <v>4.2880862185222322</v>
      </c>
      <c r="E1345" s="22">
        <v>26</v>
      </c>
      <c r="F1345" s="22">
        <f t="shared" si="134"/>
        <v>20.8</v>
      </c>
      <c r="G1345" s="22">
        <f t="shared" si="137"/>
        <v>20.8</v>
      </c>
      <c r="H1345" s="22">
        <f t="shared" si="137"/>
        <v>20.8</v>
      </c>
      <c r="I1345" s="22">
        <f t="shared" si="137"/>
        <v>20.8</v>
      </c>
      <c r="J1345" s="22">
        <f t="shared" si="137"/>
        <v>20.8</v>
      </c>
      <c r="K1345" s="22">
        <f t="shared" si="137"/>
        <v>20.8</v>
      </c>
      <c r="L1345" s="22">
        <f t="shared" si="137"/>
        <v>20.8</v>
      </c>
      <c r="M1345" s="22">
        <f t="shared" si="137"/>
        <v>20.8</v>
      </c>
      <c r="N1345" s="22">
        <f t="shared" si="137"/>
        <v>20.8</v>
      </c>
      <c r="O1345" s="22">
        <f t="shared" si="137"/>
        <v>20.8</v>
      </c>
      <c r="P1345" s="22">
        <f t="shared" si="137"/>
        <v>20.8</v>
      </c>
      <c r="Q1345" s="22">
        <f t="shared" si="137"/>
        <v>20.8</v>
      </c>
      <c r="R1345" s="42">
        <f>SUM(Table1[[#This Row],[Oct]:[September]])</f>
        <v>249.60000000000005</v>
      </c>
      <c r="S1345" s="38">
        <f t="shared" si="131"/>
        <v>245.31191378147781</v>
      </c>
      <c r="T1345" s="37">
        <f>Table1[[#This Row],[Annual Demand]]/365</f>
        <v>0.68383561643835633</v>
      </c>
      <c r="U1345" s="37">
        <f>Table1[[#This Row],[Daily Demand]]*Table1[[#This Row],[Lead Time (days)]]</f>
        <v>5.4706849315068506</v>
      </c>
      <c r="V1345" s="37">
        <f>T1345*AB1345*SQRT(Table1[[#This Row],[Lead Time (days)]])</f>
        <v>0.48354480160044472</v>
      </c>
      <c r="W1345" s="37">
        <f t="shared" si="132"/>
        <v>0.8</v>
      </c>
      <c r="X1345" s="37">
        <f>Table1[[#This Row],[Demand during Lead Time]]+NORMSINV(W1345)*V1345</f>
        <v>5.8776465039175871</v>
      </c>
      <c r="Y1345" s="43">
        <f t="shared" si="133"/>
        <v>31.19520737628638</v>
      </c>
      <c r="Z1345" s="27">
        <v>-0.2</v>
      </c>
      <c r="AA1345" s="22">
        <v>0.77</v>
      </c>
      <c r="AB1345" s="22">
        <v>0.25</v>
      </c>
      <c r="AC1345" s="22">
        <v>8</v>
      </c>
    </row>
    <row r="1346" spans="1:29" x14ac:dyDescent="0.2">
      <c r="A1346" s="25">
        <v>48754.45583459521</v>
      </c>
      <c r="B1346" s="26">
        <v>460.40364310000001</v>
      </c>
      <c r="C1346" s="26">
        <v>1178.0359911059852</v>
      </c>
      <c r="D1346" s="26">
        <f>C1346/Table1[[#This Row],[Std. Price ($)]]</f>
        <v>2.5587025836155579</v>
      </c>
      <c r="E1346" s="22">
        <v>10</v>
      </c>
      <c r="F1346" s="22">
        <f t="shared" si="134"/>
        <v>8</v>
      </c>
      <c r="G1346" s="22">
        <f t="shared" si="137"/>
        <v>8</v>
      </c>
      <c r="H1346" s="22">
        <f t="shared" si="137"/>
        <v>8</v>
      </c>
      <c r="I1346" s="22">
        <f t="shared" si="137"/>
        <v>8</v>
      </c>
      <c r="J1346" s="22">
        <f t="shared" si="137"/>
        <v>8</v>
      </c>
      <c r="K1346" s="22">
        <f t="shared" si="137"/>
        <v>8</v>
      </c>
      <c r="L1346" s="22">
        <f t="shared" si="137"/>
        <v>8</v>
      </c>
      <c r="M1346" s="22">
        <f t="shared" si="137"/>
        <v>8</v>
      </c>
      <c r="N1346" s="22">
        <f t="shared" si="137"/>
        <v>8</v>
      </c>
      <c r="O1346" s="22">
        <f t="shared" si="137"/>
        <v>8</v>
      </c>
      <c r="P1346" s="22">
        <f t="shared" si="137"/>
        <v>8</v>
      </c>
      <c r="Q1346" s="22">
        <f t="shared" si="137"/>
        <v>8</v>
      </c>
      <c r="R1346" s="42">
        <f>SUM(Table1[[#This Row],[Oct]:[September]])</f>
        <v>96</v>
      </c>
      <c r="S1346" s="38">
        <f t="shared" si="131"/>
        <v>93.441297416384444</v>
      </c>
      <c r="T1346" s="37">
        <f>Table1[[#This Row],[Annual Demand]]/365</f>
        <v>0.26301369863013696</v>
      </c>
      <c r="U1346" s="37">
        <f>Table1[[#This Row],[Daily Demand]]*Table1[[#This Row],[Lead Time (days)]]</f>
        <v>7.1013698630136979</v>
      </c>
      <c r="V1346" s="37">
        <f>T1346*AB1346*SQRT(Table1[[#This Row],[Lead Time (days)]])</f>
        <v>0.32799822416208441</v>
      </c>
      <c r="W1346" s="37">
        <f t="shared" si="132"/>
        <v>0.8</v>
      </c>
      <c r="X1346" s="37">
        <f>Table1[[#This Row],[Demand during Lead Time]]+NORMSINV(W1346)*V1346</f>
        <v>7.3774201330427172</v>
      </c>
      <c r="Y1346" s="43">
        <f t="shared" si="133"/>
        <v>3396.5911059321538</v>
      </c>
      <c r="Z1346" s="27">
        <v>-0.2</v>
      </c>
      <c r="AA1346" s="22">
        <v>0.82</v>
      </c>
      <c r="AB1346" s="22">
        <v>0.24</v>
      </c>
      <c r="AC1346" s="22">
        <v>27</v>
      </c>
    </row>
    <row r="1347" spans="1:29" x14ac:dyDescent="0.2">
      <c r="A1347" s="25">
        <v>69438.259512034594</v>
      </c>
      <c r="B1347" s="26">
        <v>80.649518400000005</v>
      </c>
      <c r="C1347" s="26">
        <v>47.8682395846429</v>
      </c>
      <c r="D1347" s="26">
        <f>C1347/Table1[[#This Row],[Std. Price ($)]]</f>
        <v>0.59353410329407374</v>
      </c>
      <c r="E1347" s="22">
        <v>10</v>
      </c>
      <c r="F1347" s="22">
        <f t="shared" si="134"/>
        <v>22</v>
      </c>
      <c r="G1347" s="22">
        <f t="shared" si="137"/>
        <v>22</v>
      </c>
      <c r="H1347" s="22">
        <f t="shared" si="137"/>
        <v>22</v>
      </c>
      <c r="I1347" s="22">
        <f t="shared" si="137"/>
        <v>22</v>
      </c>
      <c r="J1347" s="22">
        <f t="shared" si="137"/>
        <v>22</v>
      </c>
      <c r="K1347" s="22">
        <f t="shared" si="137"/>
        <v>22</v>
      </c>
      <c r="L1347" s="22">
        <f t="shared" si="137"/>
        <v>22</v>
      </c>
      <c r="M1347" s="22">
        <f t="shared" si="137"/>
        <v>22</v>
      </c>
      <c r="N1347" s="22">
        <f t="shared" si="137"/>
        <v>22</v>
      </c>
      <c r="O1347" s="22">
        <f t="shared" si="137"/>
        <v>22</v>
      </c>
      <c r="P1347" s="22">
        <f t="shared" si="137"/>
        <v>22</v>
      </c>
      <c r="Q1347" s="22">
        <f t="shared" si="137"/>
        <v>22</v>
      </c>
      <c r="R1347" s="42">
        <f>SUM(Table1[[#This Row],[Oct]:[September]])</f>
        <v>264</v>
      </c>
      <c r="S1347" s="38">
        <f t="shared" ref="S1347:S1410" si="138">R1347-D1347</f>
        <v>263.40646589670592</v>
      </c>
      <c r="T1347" s="37">
        <f>Table1[[#This Row],[Annual Demand]]/365</f>
        <v>0.72328767123287674</v>
      </c>
      <c r="U1347" s="37">
        <f>Table1[[#This Row],[Daily Demand]]*Table1[[#This Row],[Lead Time (days)]]</f>
        <v>2.1698630136986301</v>
      </c>
      <c r="V1347" s="37">
        <f>T1347*AB1347*SQRT(Table1[[#This Row],[Lead Time (days)]])</f>
        <v>0.58880236767985283</v>
      </c>
      <c r="W1347" s="37">
        <f t="shared" ref="W1347:W1410" si="139">IF(AB1347&gt;1.5,0.95,0.8)</f>
        <v>0.8</v>
      </c>
      <c r="X1347" s="37">
        <f>Table1[[#This Row],[Demand during Lead Time]]+NORMSINV(W1347)*V1347</f>
        <v>2.6654115887160006</v>
      </c>
      <c r="Y1347" s="43">
        <f t="shared" ref="Y1347:Y1410" si="140">IF(S1347&gt;0,X1347*B1347,0)</f>
        <v>214.96416096772433</v>
      </c>
      <c r="Z1347" s="27">
        <v>1.2</v>
      </c>
      <c r="AA1347" s="22">
        <v>0.82</v>
      </c>
      <c r="AB1347" s="22">
        <v>0.47</v>
      </c>
      <c r="AC1347" s="22">
        <v>3</v>
      </c>
    </row>
    <row r="1348" spans="1:29" x14ac:dyDescent="0.2">
      <c r="A1348" s="25">
        <v>48521.127518572663</v>
      </c>
      <c r="B1348" s="26">
        <v>194.47159870000002</v>
      </c>
      <c r="C1348" s="26">
        <v>116.7915911971871</v>
      </c>
      <c r="D1348" s="26">
        <f>C1348/Table1[[#This Row],[Std. Price ($)]]</f>
        <v>0.60055860073097189</v>
      </c>
      <c r="E1348" s="22">
        <v>10</v>
      </c>
      <c r="F1348" s="22">
        <f t="shared" ref="F1348:Q1411" si="141">$E1348+$Z1348*$E1348</f>
        <v>6</v>
      </c>
      <c r="G1348" s="22">
        <f t="shared" si="137"/>
        <v>6</v>
      </c>
      <c r="H1348" s="22">
        <f t="shared" si="137"/>
        <v>6</v>
      </c>
      <c r="I1348" s="22">
        <f t="shared" si="137"/>
        <v>6</v>
      </c>
      <c r="J1348" s="22">
        <f t="shared" si="137"/>
        <v>6</v>
      </c>
      <c r="K1348" s="22">
        <f t="shared" si="137"/>
        <v>6</v>
      </c>
      <c r="L1348" s="22">
        <f t="shared" si="137"/>
        <v>6</v>
      </c>
      <c r="M1348" s="22">
        <f t="shared" si="137"/>
        <v>6</v>
      </c>
      <c r="N1348" s="22">
        <f t="shared" si="137"/>
        <v>6</v>
      </c>
      <c r="O1348" s="22">
        <f t="shared" si="137"/>
        <v>6</v>
      </c>
      <c r="P1348" s="22">
        <f t="shared" si="137"/>
        <v>6</v>
      </c>
      <c r="Q1348" s="22">
        <f t="shared" si="137"/>
        <v>6</v>
      </c>
      <c r="R1348" s="42">
        <f>SUM(Table1[[#This Row],[Oct]:[September]])</f>
        <v>72</v>
      </c>
      <c r="S1348" s="38">
        <f t="shared" si="138"/>
        <v>71.399441399269023</v>
      </c>
      <c r="T1348" s="37">
        <f>Table1[[#This Row],[Annual Demand]]/365</f>
        <v>0.19726027397260273</v>
      </c>
      <c r="U1348" s="37">
        <f>Table1[[#This Row],[Daily Demand]]*Table1[[#This Row],[Lead Time (days)]]</f>
        <v>0.98630136986301364</v>
      </c>
      <c r="V1348" s="37">
        <f>T1348*AB1348*SQRT(Table1[[#This Row],[Lead Time (days)]])</f>
        <v>0.11027184546574306</v>
      </c>
      <c r="W1348" s="37">
        <f t="shared" si="139"/>
        <v>0.8</v>
      </c>
      <c r="X1348" s="37">
        <f>Table1[[#This Row],[Demand during Lead Time]]+NORMSINV(W1348)*V1348</f>
        <v>1.0791084964722542</v>
      </c>
      <c r="Y1348" s="43">
        <f t="shared" si="140"/>
        <v>209.85595447971258</v>
      </c>
      <c r="Z1348" s="27">
        <v>-0.4</v>
      </c>
      <c r="AA1348" s="22">
        <v>0.82</v>
      </c>
      <c r="AB1348" s="22">
        <v>0.25</v>
      </c>
      <c r="AC1348" s="22">
        <v>5</v>
      </c>
    </row>
    <row r="1349" spans="1:29" x14ac:dyDescent="0.2">
      <c r="A1349" s="25">
        <v>10159.678234743407</v>
      </c>
      <c r="B1349" s="26">
        <v>47.452160200000002</v>
      </c>
      <c r="C1349" s="26">
        <v>27.937666493451001</v>
      </c>
      <c r="D1349" s="26">
        <f>C1349/Table1[[#This Row],[Std. Price ($)]]</f>
        <v>0.58875436599092912</v>
      </c>
      <c r="E1349" s="22">
        <v>10</v>
      </c>
      <c r="F1349" s="22">
        <f t="shared" si="141"/>
        <v>18</v>
      </c>
      <c r="G1349" s="22">
        <f t="shared" si="137"/>
        <v>18</v>
      </c>
      <c r="H1349" s="22">
        <f t="shared" si="137"/>
        <v>18</v>
      </c>
      <c r="I1349" s="22">
        <f t="shared" si="137"/>
        <v>18</v>
      </c>
      <c r="J1349" s="22">
        <f t="shared" si="137"/>
        <v>18</v>
      </c>
      <c r="K1349" s="22">
        <f t="shared" si="137"/>
        <v>18</v>
      </c>
      <c r="L1349" s="22">
        <f t="shared" si="137"/>
        <v>18</v>
      </c>
      <c r="M1349" s="22">
        <f t="shared" si="137"/>
        <v>18</v>
      </c>
      <c r="N1349" s="22">
        <f t="shared" si="137"/>
        <v>18</v>
      </c>
      <c r="O1349" s="22">
        <f t="shared" si="137"/>
        <v>18</v>
      </c>
      <c r="P1349" s="22">
        <f t="shared" si="137"/>
        <v>18</v>
      </c>
      <c r="Q1349" s="22">
        <f t="shared" si="137"/>
        <v>18</v>
      </c>
      <c r="R1349" s="42">
        <f>SUM(Table1[[#This Row],[Oct]:[September]])</f>
        <v>216</v>
      </c>
      <c r="S1349" s="38">
        <f t="shared" si="138"/>
        <v>215.41124563400908</v>
      </c>
      <c r="T1349" s="37">
        <f>Table1[[#This Row],[Annual Demand]]/365</f>
        <v>0.59178082191780823</v>
      </c>
      <c r="U1349" s="37">
        <f>Table1[[#This Row],[Daily Demand]]*Table1[[#This Row],[Lead Time (days)]]</f>
        <v>1.7753424657534247</v>
      </c>
      <c r="V1349" s="37">
        <f>T1349*AB1349*SQRT(Table1[[#This Row],[Lead Time (days)]])</f>
        <v>0.50224728074819169</v>
      </c>
      <c r="W1349" s="37">
        <f t="shared" si="139"/>
        <v>0.8</v>
      </c>
      <c r="X1349" s="37">
        <f>Table1[[#This Row],[Demand during Lead Time]]+NORMSINV(W1349)*V1349</f>
        <v>2.1980444417353597</v>
      </c>
      <c r="Y1349" s="43">
        <f t="shared" si="140"/>
        <v>104.30195697594586</v>
      </c>
      <c r="Z1349" s="27">
        <v>0.8</v>
      </c>
      <c r="AA1349" s="22">
        <v>1</v>
      </c>
      <c r="AB1349" s="22">
        <v>0.49</v>
      </c>
      <c r="AC1349" s="22">
        <v>3</v>
      </c>
    </row>
    <row r="1350" spans="1:29" x14ac:dyDescent="0.2">
      <c r="A1350" s="25">
        <v>22636.424434087286</v>
      </c>
      <c r="B1350" s="26">
        <v>216.04875659999999</v>
      </c>
      <c r="C1350" s="26">
        <v>309.93169436269051</v>
      </c>
      <c r="D1350" s="26">
        <f>C1350/Table1[[#This Row],[Std. Price ($)]]</f>
        <v>1.4345451426804949</v>
      </c>
      <c r="E1350" s="22">
        <v>10</v>
      </c>
      <c r="F1350" s="22">
        <f t="shared" si="141"/>
        <v>8</v>
      </c>
      <c r="G1350" s="22">
        <f t="shared" si="137"/>
        <v>8</v>
      </c>
      <c r="H1350" s="22">
        <f t="shared" si="137"/>
        <v>8</v>
      </c>
      <c r="I1350" s="22">
        <f t="shared" si="137"/>
        <v>8</v>
      </c>
      <c r="J1350" s="22">
        <f t="shared" si="137"/>
        <v>8</v>
      </c>
      <c r="K1350" s="22">
        <f t="shared" si="137"/>
        <v>8</v>
      </c>
      <c r="L1350" s="22">
        <f t="shared" si="137"/>
        <v>8</v>
      </c>
      <c r="M1350" s="22">
        <f t="shared" si="137"/>
        <v>8</v>
      </c>
      <c r="N1350" s="22">
        <f t="shared" si="137"/>
        <v>8</v>
      </c>
      <c r="O1350" s="22">
        <f t="shared" si="137"/>
        <v>8</v>
      </c>
      <c r="P1350" s="22">
        <f t="shared" si="137"/>
        <v>8</v>
      </c>
      <c r="Q1350" s="22">
        <f t="shared" si="137"/>
        <v>8</v>
      </c>
      <c r="R1350" s="42">
        <f>SUM(Table1[[#This Row],[Oct]:[September]])</f>
        <v>96</v>
      </c>
      <c r="S1350" s="38">
        <f t="shared" si="138"/>
        <v>94.565454857319509</v>
      </c>
      <c r="T1350" s="37">
        <f>Table1[[#This Row],[Annual Demand]]/365</f>
        <v>0.26301369863013696</v>
      </c>
      <c r="U1350" s="37">
        <f>Table1[[#This Row],[Daily Demand]]*Table1[[#This Row],[Lead Time (days)]]</f>
        <v>0.78904109589041083</v>
      </c>
      <c r="V1350" s="37">
        <f>T1350*AB1350*SQRT(Table1[[#This Row],[Lead Time (days)]])</f>
        <v>0.5603302996102274</v>
      </c>
      <c r="W1350" s="37">
        <f t="shared" si="139"/>
        <v>0.8</v>
      </c>
      <c r="X1350" s="37">
        <f>Table1[[#This Row],[Demand during Lead Time]]+NORMSINV(W1350)*V1350</f>
        <v>1.2606269738566513</v>
      </c>
      <c r="Y1350" s="43">
        <f t="shared" si="140"/>
        <v>272.35689023815024</v>
      </c>
      <c r="Z1350" s="27">
        <v>-0.2</v>
      </c>
      <c r="AA1350" s="22">
        <v>0.82</v>
      </c>
      <c r="AB1350" s="22">
        <v>1.23</v>
      </c>
      <c r="AC1350" s="22">
        <v>3</v>
      </c>
    </row>
    <row r="1351" spans="1:29" x14ac:dyDescent="0.2">
      <c r="A1351" s="25">
        <v>79757.165419448458</v>
      </c>
      <c r="B1351" s="26">
        <v>21.094857099999999</v>
      </c>
      <c r="C1351" s="26">
        <v>99.414152945799998</v>
      </c>
      <c r="D1351" s="26">
        <f>C1351/Table1[[#This Row],[Std. Price ($)]]</f>
        <v>4.7127199048814603</v>
      </c>
      <c r="E1351" s="22">
        <v>10</v>
      </c>
      <c r="F1351" s="22">
        <f t="shared" si="141"/>
        <v>8</v>
      </c>
      <c r="G1351" s="22">
        <f t="shared" si="137"/>
        <v>8</v>
      </c>
      <c r="H1351" s="22">
        <f t="shared" si="137"/>
        <v>8</v>
      </c>
      <c r="I1351" s="22">
        <f t="shared" si="137"/>
        <v>8</v>
      </c>
      <c r="J1351" s="22">
        <f t="shared" si="137"/>
        <v>8</v>
      </c>
      <c r="K1351" s="22">
        <f t="shared" si="137"/>
        <v>8</v>
      </c>
      <c r="L1351" s="22">
        <f t="shared" si="137"/>
        <v>8</v>
      </c>
      <c r="M1351" s="22">
        <f t="shared" si="137"/>
        <v>8</v>
      </c>
      <c r="N1351" s="22">
        <f t="shared" si="137"/>
        <v>8</v>
      </c>
      <c r="O1351" s="22">
        <f t="shared" si="137"/>
        <v>8</v>
      </c>
      <c r="P1351" s="22">
        <f t="shared" si="137"/>
        <v>8</v>
      </c>
      <c r="Q1351" s="22">
        <f t="shared" si="137"/>
        <v>8</v>
      </c>
      <c r="R1351" s="42">
        <f>SUM(Table1[[#This Row],[Oct]:[September]])</f>
        <v>96</v>
      </c>
      <c r="S1351" s="38">
        <f t="shared" si="138"/>
        <v>91.287280095118547</v>
      </c>
      <c r="T1351" s="37">
        <f>Table1[[#This Row],[Annual Demand]]/365</f>
        <v>0.26301369863013696</v>
      </c>
      <c r="U1351" s="37">
        <f>Table1[[#This Row],[Daily Demand]]*Table1[[#This Row],[Lead Time (days)]]</f>
        <v>1.5780821917808217</v>
      </c>
      <c r="V1351" s="37">
        <f>T1351*AB1351*SQRT(Table1[[#This Row],[Lead Time (days)]])</f>
        <v>1.2884987140119728</v>
      </c>
      <c r="W1351" s="37">
        <f t="shared" si="139"/>
        <v>0.95</v>
      </c>
      <c r="X1351" s="37">
        <f>Table1[[#This Row],[Demand during Lead Time]]+NORMSINV(W1351)*V1351</f>
        <v>3.6974739748457219</v>
      </c>
      <c r="Y1351" s="43">
        <f t="shared" si="140"/>
        <v>77.997685130339491</v>
      </c>
      <c r="Z1351" s="27">
        <v>-0.2</v>
      </c>
      <c r="AA1351" s="22">
        <v>1</v>
      </c>
      <c r="AB1351" s="22">
        <v>2</v>
      </c>
      <c r="AC1351" s="22">
        <v>6</v>
      </c>
    </row>
    <row r="1352" spans="1:29" x14ac:dyDescent="0.2">
      <c r="A1352" s="25">
        <v>38508.480556927301</v>
      </c>
      <c r="B1352" s="26">
        <v>23.539021099999999</v>
      </c>
      <c r="C1352" s="26">
        <v>37.698021112462662</v>
      </c>
      <c r="D1352" s="26">
        <f>C1352/Table1[[#This Row],[Std. Price ($)]]</f>
        <v>1.6015118450470596</v>
      </c>
      <c r="E1352" s="22">
        <v>10</v>
      </c>
      <c r="F1352" s="22">
        <f t="shared" si="141"/>
        <v>12</v>
      </c>
      <c r="G1352" s="22">
        <f t="shared" si="137"/>
        <v>12</v>
      </c>
      <c r="H1352" s="22">
        <f t="shared" si="137"/>
        <v>12</v>
      </c>
      <c r="I1352" s="22">
        <f t="shared" si="137"/>
        <v>12</v>
      </c>
      <c r="J1352" s="22">
        <f t="shared" si="137"/>
        <v>12</v>
      </c>
      <c r="K1352" s="22">
        <f t="shared" si="137"/>
        <v>12</v>
      </c>
      <c r="L1352" s="22">
        <f t="shared" si="137"/>
        <v>12</v>
      </c>
      <c r="M1352" s="22">
        <f t="shared" si="137"/>
        <v>12</v>
      </c>
      <c r="N1352" s="22">
        <f t="shared" si="137"/>
        <v>12</v>
      </c>
      <c r="O1352" s="22">
        <f t="shared" si="137"/>
        <v>12</v>
      </c>
      <c r="P1352" s="22">
        <f t="shared" si="137"/>
        <v>12</v>
      </c>
      <c r="Q1352" s="22">
        <f t="shared" si="137"/>
        <v>12</v>
      </c>
      <c r="R1352" s="42">
        <f>SUM(Table1[[#This Row],[Oct]:[September]])</f>
        <v>144</v>
      </c>
      <c r="S1352" s="38">
        <f t="shared" si="138"/>
        <v>142.39848815495293</v>
      </c>
      <c r="T1352" s="37">
        <f>Table1[[#This Row],[Annual Demand]]/365</f>
        <v>0.39452054794520547</v>
      </c>
      <c r="U1352" s="37">
        <f>Table1[[#This Row],[Daily Demand]]*Table1[[#This Row],[Lead Time (days)]]</f>
        <v>1.5780821917808219</v>
      </c>
      <c r="V1352" s="37">
        <f>T1352*AB1352*SQRT(Table1[[#This Row],[Lead Time (days)]])</f>
        <v>0.77326027397260266</v>
      </c>
      <c r="W1352" s="37">
        <f t="shared" si="139"/>
        <v>0.8</v>
      </c>
      <c r="X1352" s="37">
        <f>Table1[[#This Row],[Demand during Lead Time]]+NORMSINV(W1352)*V1352</f>
        <v>2.228874457434574</v>
      </c>
      <c r="Y1352" s="43">
        <f t="shared" si="140"/>
        <v>52.465522882803491</v>
      </c>
      <c r="Z1352" s="27">
        <v>0.2</v>
      </c>
      <c r="AA1352" s="22">
        <v>0.8</v>
      </c>
      <c r="AB1352" s="22">
        <v>0.98</v>
      </c>
      <c r="AC1352" s="22">
        <v>4</v>
      </c>
    </row>
    <row r="1353" spans="1:29" x14ac:dyDescent="0.2">
      <c r="A1353" s="25">
        <v>68359.311981893945</v>
      </c>
      <c r="B1353" s="26">
        <v>28.194087700000001</v>
      </c>
      <c r="C1353" s="26">
        <v>965.76012228205889</v>
      </c>
      <c r="D1353" s="26">
        <f>C1353/Table1[[#This Row],[Std. Price ($)]]</f>
        <v>34.253994403303885</v>
      </c>
      <c r="E1353" s="22">
        <v>10</v>
      </c>
      <c r="F1353" s="22">
        <f t="shared" si="141"/>
        <v>14</v>
      </c>
      <c r="G1353" s="22">
        <f t="shared" si="137"/>
        <v>14</v>
      </c>
      <c r="H1353" s="22">
        <f t="shared" si="137"/>
        <v>14</v>
      </c>
      <c r="I1353" s="22">
        <f t="shared" si="137"/>
        <v>14</v>
      </c>
      <c r="J1353" s="22">
        <f t="shared" si="137"/>
        <v>14</v>
      </c>
      <c r="K1353" s="22">
        <f t="shared" si="137"/>
        <v>14</v>
      </c>
      <c r="L1353" s="22">
        <f t="shared" si="137"/>
        <v>14</v>
      </c>
      <c r="M1353" s="22">
        <f t="shared" si="137"/>
        <v>14</v>
      </c>
      <c r="N1353" s="22">
        <f t="shared" si="137"/>
        <v>14</v>
      </c>
      <c r="O1353" s="22">
        <f t="shared" si="137"/>
        <v>14</v>
      </c>
      <c r="P1353" s="22">
        <f t="shared" si="137"/>
        <v>14</v>
      </c>
      <c r="Q1353" s="22">
        <f t="shared" si="137"/>
        <v>14</v>
      </c>
      <c r="R1353" s="42">
        <f>SUM(Table1[[#This Row],[Oct]:[September]])</f>
        <v>168</v>
      </c>
      <c r="S1353" s="38">
        <f t="shared" si="138"/>
        <v>133.74600559669611</v>
      </c>
      <c r="T1353" s="37">
        <f>Table1[[#This Row],[Annual Demand]]/365</f>
        <v>0.46027397260273972</v>
      </c>
      <c r="U1353" s="37">
        <f>Table1[[#This Row],[Daily Demand]]*Table1[[#This Row],[Lead Time (days)]]</f>
        <v>12.887671232876713</v>
      </c>
      <c r="V1353" s="37">
        <f>T1353*AB1353*SQRT(Table1[[#This Row],[Lead Time (days)]])</f>
        <v>6.4785388815810645</v>
      </c>
      <c r="W1353" s="37">
        <f t="shared" si="139"/>
        <v>0.95</v>
      </c>
      <c r="X1353" s="37">
        <f>Table1[[#This Row],[Demand during Lead Time]]+NORMSINV(W1353)*V1353</f>
        <v>23.543919409591457</v>
      </c>
      <c r="Y1353" s="43">
        <f t="shared" si="140"/>
        <v>663.7993286357538</v>
      </c>
      <c r="Z1353" s="27">
        <v>0.4</v>
      </c>
      <c r="AA1353" s="22">
        <v>0.85</v>
      </c>
      <c r="AB1353" s="22">
        <v>2.66</v>
      </c>
      <c r="AC1353" s="22">
        <v>28</v>
      </c>
    </row>
    <row r="1354" spans="1:29" x14ac:dyDescent="0.2">
      <c r="A1354" s="25">
        <v>76115.214408958971</v>
      </c>
      <c r="B1354" s="26">
        <v>18.024833200000003</v>
      </c>
      <c r="C1354" s="26">
        <v>166.56013417474207</v>
      </c>
      <c r="D1354" s="26">
        <f>C1354/Table1[[#This Row],[Std. Price ($)]]</f>
        <v>9.2405922610558218</v>
      </c>
      <c r="E1354" s="22">
        <v>10</v>
      </c>
      <c r="F1354" s="22">
        <f t="shared" si="141"/>
        <v>22</v>
      </c>
      <c r="G1354" s="22">
        <f t="shared" si="137"/>
        <v>22</v>
      </c>
      <c r="H1354" s="22">
        <f t="shared" si="137"/>
        <v>22</v>
      </c>
      <c r="I1354" s="22">
        <f t="shared" si="137"/>
        <v>22</v>
      </c>
      <c r="J1354" s="22">
        <f t="shared" si="137"/>
        <v>22</v>
      </c>
      <c r="K1354" s="22">
        <f t="shared" si="137"/>
        <v>22</v>
      </c>
      <c r="L1354" s="22">
        <f t="shared" si="137"/>
        <v>22</v>
      </c>
      <c r="M1354" s="22">
        <f t="shared" si="137"/>
        <v>22</v>
      </c>
      <c r="N1354" s="22">
        <f t="shared" si="137"/>
        <v>22</v>
      </c>
      <c r="O1354" s="22">
        <f t="shared" si="137"/>
        <v>22</v>
      </c>
      <c r="P1354" s="22">
        <f t="shared" si="137"/>
        <v>22</v>
      </c>
      <c r="Q1354" s="22">
        <f t="shared" si="137"/>
        <v>22</v>
      </c>
      <c r="R1354" s="42">
        <f>SUM(Table1[[#This Row],[Oct]:[September]])</f>
        <v>264</v>
      </c>
      <c r="S1354" s="38">
        <f t="shared" si="138"/>
        <v>254.75940773894419</v>
      </c>
      <c r="T1354" s="37">
        <f>Table1[[#This Row],[Annual Demand]]/365</f>
        <v>0.72328767123287674</v>
      </c>
      <c r="U1354" s="37">
        <f>Table1[[#This Row],[Daily Demand]]*Table1[[#This Row],[Lead Time (days)]]</f>
        <v>15.189041095890412</v>
      </c>
      <c r="V1354" s="37">
        <f>T1354*AB1354*SQRT(Table1[[#This Row],[Lead Time (days)]])</f>
        <v>3.6128273478917605</v>
      </c>
      <c r="W1354" s="37">
        <f t="shared" si="139"/>
        <v>0.8</v>
      </c>
      <c r="X1354" s="37">
        <f>Table1[[#This Row],[Demand during Lead Time]]+NORMSINV(W1354)*V1354</f>
        <v>18.229673305109038</v>
      </c>
      <c r="Y1354" s="43">
        <f t="shared" si="140"/>
        <v>328.58682061508318</v>
      </c>
      <c r="Z1354" s="27">
        <v>1.2</v>
      </c>
      <c r="AA1354" s="22">
        <v>1</v>
      </c>
      <c r="AB1354" s="22">
        <v>1.0900000000000001</v>
      </c>
      <c r="AC1354" s="22">
        <v>21</v>
      </c>
    </row>
    <row r="1355" spans="1:29" x14ac:dyDescent="0.2">
      <c r="A1355" s="25">
        <v>91854.059804922479</v>
      </c>
      <c r="B1355" s="26">
        <v>142.789198</v>
      </c>
      <c r="C1355" s="26">
        <v>270.79667361897339</v>
      </c>
      <c r="D1355" s="26">
        <f>C1355/Table1[[#This Row],[Std. Price ($)]]</f>
        <v>1.8964787071566394</v>
      </c>
      <c r="E1355" s="22">
        <v>10</v>
      </c>
      <c r="F1355" s="22">
        <f t="shared" si="141"/>
        <v>12</v>
      </c>
      <c r="G1355" s="22">
        <f t="shared" si="137"/>
        <v>12</v>
      </c>
      <c r="H1355" s="22">
        <f t="shared" si="137"/>
        <v>12</v>
      </c>
      <c r="I1355" s="22">
        <f t="shared" si="137"/>
        <v>12</v>
      </c>
      <c r="J1355" s="22">
        <f t="shared" si="137"/>
        <v>12</v>
      </c>
      <c r="K1355" s="22">
        <f t="shared" si="137"/>
        <v>12</v>
      </c>
      <c r="L1355" s="22">
        <f t="shared" si="137"/>
        <v>12</v>
      </c>
      <c r="M1355" s="22">
        <f t="shared" si="137"/>
        <v>12</v>
      </c>
      <c r="N1355" s="22">
        <f t="shared" si="137"/>
        <v>12</v>
      </c>
      <c r="O1355" s="22">
        <f t="shared" si="137"/>
        <v>12</v>
      </c>
      <c r="P1355" s="22">
        <f t="shared" si="137"/>
        <v>12</v>
      </c>
      <c r="Q1355" s="22">
        <f t="shared" si="137"/>
        <v>12</v>
      </c>
      <c r="R1355" s="42">
        <f>SUM(Table1[[#This Row],[Oct]:[September]])</f>
        <v>144</v>
      </c>
      <c r="S1355" s="38">
        <f t="shared" si="138"/>
        <v>142.10352129284337</v>
      </c>
      <c r="T1355" s="37">
        <f>Table1[[#This Row],[Annual Demand]]/365</f>
        <v>0.39452054794520547</v>
      </c>
      <c r="U1355" s="37">
        <f>Table1[[#This Row],[Daily Demand]]*Table1[[#This Row],[Lead Time (days)]]</f>
        <v>1.5780821917808219</v>
      </c>
      <c r="V1355" s="37">
        <f>T1355*AB1355*SQRT(Table1[[#This Row],[Lead Time (days)]])</f>
        <v>0.97052054794520548</v>
      </c>
      <c r="W1355" s="37">
        <f t="shared" si="139"/>
        <v>0.8</v>
      </c>
      <c r="X1355" s="37">
        <f>Table1[[#This Row],[Demand during Lead Time]]+NORMSINV(W1355)*V1355</f>
        <v>2.394892892550327</v>
      </c>
      <c r="Y1355" s="43">
        <f t="shared" si="140"/>
        <v>341.96483542316139</v>
      </c>
      <c r="Z1355" s="27">
        <v>0.2</v>
      </c>
      <c r="AA1355" s="22">
        <v>1</v>
      </c>
      <c r="AB1355" s="22">
        <v>1.23</v>
      </c>
      <c r="AC1355" s="22">
        <v>4</v>
      </c>
    </row>
    <row r="1356" spans="1:29" x14ac:dyDescent="0.2">
      <c r="A1356" s="25">
        <v>78230.813369641794</v>
      </c>
      <c r="B1356" s="26">
        <v>18.4241937</v>
      </c>
      <c r="C1356" s="26">
        <v>286.57575697179738</v>
      </c>
      <c r="D1356" s="26">
        <f>C1356/Table1[[#This Row],[Std. Price ($)]]</f>
        <v>15.554317417526791</v>
      </c>
      <c r="E1356" s="22">
        <v>10</v>
      </c>
      <c r="F1356" s="22">
        <f t="shared" si="141"/>
        <v>25</v>
      </c>
      <c r="G1356" s="22">
        <f t="shared" si="137"/>
        <v>25</v>
      </c>
      <c r="H1356" s="22">
        <f t="shared" si="137"/>
        <v>25</v>
      </c>
      <c r="I1356" s="22">
        <f t="shared" si="137"/>
        <v>25</v>
      </c>
      <c r="J1356" s="22">
        <f t="shared" si="137"/>
        <v>25</v>
      </c>
      <c r="K1356" s="22">
        <f t="shared" si="137"/>
        <v>25</v>
      </c>
      <c r="L1356" s="22">
        <f t="shared" si="137"/>
        <v>25</v>
      </c>
      <c r="M1356" s="22">
        <f t="shared" si="137"/>
        <v>25</v>
      </c>
      <c r="N1356" s="22">
        <f t="shared" si="137"/>
        <v>25</v>
      </c>
      <c r="O1356" s="22">
        <f t="shared" si="137"/>
        <v>25</v>
      </c>
      <c r="P1356" s="22">
        <f t="shared" si="137"/>
        <v>25</v>
      </c>
      <c r="Q1356" s="22">
        <f t="shared" si="137"/>
        <v>25</v>
      </c>
      <c r="R1356" s="42">
        <f>SUM(Table1[[#This Row],[Oct]:[September]])</f>
        <v>300</v>
      </c>
      <c r="S1356" s="38">
        <f t="shared" si="138"/>
        <v>284.44568258247318</v>
      </c>
      <c r="T1356" s="37">
        <f>Table1[[#This Row],[Annual Demand]]/365</f>
        <v>0.82191780821917804</v>
      </c>
      <c r="U1356" s="37">
        <f>Table1[[#This Row],[Daily Demand]]*Table1[[#This Row],[Lead Time (days)]]</f>
        <v>13.150684931506849</v>
      </c>
      <c r="V1356" s="37">
        <f>T1356*AB1356*SQRT(Table1[[#This Row],[Lead Time (days)]])</f>
        <v>8.1534246575342468</v>
      </c>
      <c r="W1356" s="37">
        <f t="shared" si="139"/>
        <v>0.95</v>
      </c>
      <c r="X1356" s="37">
        <f>Table1[[#This Row],[Demand during Lead Time]]+NORMSINV(W1356)*V1356</f>
        <v>26.561875051527615</v>
      </c>
      <c r="Y1356" s="43">
        <f t="shared" si="140"/>
        <v>489.38113098454227</v>
      </c>
      <c r="Z1356" s="27">
        <v>1.5</v>
      </c>
      <c r="AA1356" s="22">
        <v>1</v>
      </c>
      <c r="AB1356" s="22">
        <v>2.48</v>
      </c>
      <c r="AC1356" s="22">
        <v>16</v>
      </c>
    </row>
    <row r="1357" spans="1:29" x14ac:dyDescent="0.2">
      <c r="A1357" s="25">
        <v>21326.321627750487</v>
      </c>
      <c r="B1357" s="26">
        <v>19.450474400000001</v>
      </c>
      <c r="C1357" s="26">
        <v>8.141079300068002</v>
      </c>
      <c r="D1357" s="26">
        <f>C1357/Table1[[#This Row],[Std. Price ($)]]</f>
        <v>0.41855427958446101</v>
      </c>
      <c r="E1357" s="22">
        <v>10</v>
      </c>
      <c r="F1357" s="22">
        <f t="shared" si="141"/>
        <v>22</v>
      </c>
      <c r="G1357" s="22">
        <f t="shared" si="137"/>
        <v>22</v>
      </c>
      <c r="H1357" s="22">
        <f t="shared" si="137"/>
        <v>22</v>
      </c>
      <c r="I1357" s="22">
        <f t="shared" si="137"/>
        <v>22</v>
      </c>
      <c r="J1357" s="22">
        <f t="shared" si="137"/>
        <v>22</v>
      </c>
      <c r="K1357" s="22">
        <f t="shared" si="137"/>
        <v>22</v>
      </c>
      <c r="L1357" s="22">
        <f t="shared" si="137"/>
        <v>22</v>
      </c>
      <c r="M1357" s="22">
        <f t="shared" si="137"/>
        <v>22</v>
      </c>
      <c r="N1357" s="22">
        <f t="shared" si="137"/>
        <v>22</v>
      </c>
      <c r="O1357" s="22">
        <f t="shared" si="137"/>
        <v>22</v>
      </c>
      <c r="P1357" s="22">
        <f t="shared" si="137"/>
        <v>22</v>
      </c>
      <c r="Q1357" s="22">
        <f t="shared" si="137"/>
        <v>22</v>
      </c>
      <c r="R1357" s="42">
        <f>SUM(Table1[[#This Row],[Oct]:[September]])</f>
        <v>264</v>
      </c>
      <c r="S1357" s="38">
        <f t="shared" si="138"/>
        <v>263.58144572041556</v>
      </c>
      <c r="T1357" s="37">
        <f>Table1[[#This Row],[Annual Demand]]/365</f>
        <v>0.72328767123287674</v>
      </c>
      <c r="U1357" s="37">
        <f>Table1[[#This Row],[Daily Demand]]*Table1[[#This Row],[Lead Time (days)]]</f>
        <v>2.1698630136986301</v>
      </c>
      <c r="V1357" s="37">
        <f>T1357*AB1357*SQRT(Table1[[#This Row],[Lead Time (days)]])</f>
        <v>0.38835900846969018</v>
      </c>
      <c r="W1357" s="37">
        <f t="shared" si="139"/>
        <v>0.8</v>
      </c>
      <c r="X1357" s="37">
        <f>Table1[[#This Row],[Demand during Lead Time]]+NORMSINV(W1357)*V1357</f>
        <v>2.4967142014760446</v>
      </c>
      <c r="Y1357" s="43">
        <f t="shared" si="140"/>
        <v>48.56227565992625</v>
      </c>
      <c r="Z1357" s="27">
        <v>1.2</v>
      </c>
      <c r="AA1357" s="22">
        <v>1</v>
      </c>
      <c r="AB1357" s="22">
        <v>0.31</v>
      </c>
      <c r="AC1357" s="22">
        <v>3</v>
      </c>
    </row>
    <row r="1358" spans="1:29" x14ac:dyDescent="0.2">
      <c r="A1358" s="25">
        <v>2018.0184456463967</v>
      </c>
      <c r="B1358" s="26">
        <v>315.5213761</v>
      </c>
      <c r="C1358" s="26">
        <v>7308.2556187216951</v>
      </c>
      <c r="D1358" s="26">
        <f>C1358/Table1[[#This Row],[Std. Price ($)]]</f>
        <v>23.162473836338265</v>
      </c>
      <c r="E1358" s="22">
        <v>18</v>
      </c>
      <c r="F1358" s="22">
        <f t="shared" si="141"/>
        <v>32.4</v>
      </c>
      <c r="G1358" s="22">
        <f t="shared" si="137"/>
        <v>32.4</v>
      </c>
      <c r="H1358" s="22">
        <f t="shared" si="137"/>
        <v>32.4</v>
      </c>
      <c r="I1358" s="22">
        <f t="shared" si="137"/>
        <v>32.4</v>
      </c>
      <c r="J1358" s="22">
        <f t="shared" si="137"/>
        <v>32.4</v>
      </c>
      <c r="K1358" s="22">
        <f t="shared" si="137"/>
        <v>32.4</v>
      </c>
      <c r="L1358" s="22">
        <f t="shared" si="137"/>
        <v>32.4</v>
      </c>
      <c r="M1358" s="22">
        <f t="shared" si="137"/>
        <v>32.4</v>
      </c>
      <c r="N1358" s="22">
        <f t="shared" si="137"/>
        <v>32.4</v>
      </c>
      <c r="O1358" s="22">
        <f t="shared" si="137"/>
        <v>32.4</v>
      </c>
      <c r="P1358" s="22">
        <f t="shared" si="137"/>
        <v>32.4</v>
      </c>
      <c r="Q1358" s="22">
        <f t="shared" si="137"/>
        <v>32.4</v>
      </c>
      <c r="R1358" s="42">
        <f>SUM(Table1[[#This Row],[Oct]:[September]])</f>
        <v>388.7999999999999</v>
      </c>
      <c r="S1358" s="38">
        <f t="shared" si="138"/>
        <v>365.63752616366162</v>
      </c>
      <c r="T1358" s="37">
        <f>Table1[[#This Row],[Annual Demand]]/365</f>
        <v>1.0652054794520545</v>
      </c>
      <c r="U1358" s="37">
        <f>Table1[[#This Row],[Daily Demand]]*Table1[[#This Row],[Lead Time (days)]]</f>
        <v>26.630136986301363</v>
      </c>
      <c r="V1358" s="37">
        <f>T1358*AB1358*SQRT(Table1[[#This Row],[Lead Time (days)]])</f>
        <v>7.1368767123287657</v>
      </c>
      <c r="W1358" s="37">
        <f t="shared" si="139"/>
        <v>0.8</v>
      </c>
      <c r="X1358" s="37">
        <f>Table1[[#This Row],[Demand during Lead Time]]+NORMSINV(W1358)*V1358</f>
        <v>32.636683968789306</v>
      </c>
      <c r="Y1358" s="43">
        <f t="shared" si="140"/>
        <v>10297.571437173212</v>
      </c>
      <c r="Z1358" s="27">
        <v>0.8</v>
      </c>
      <c r="AA1358" s="22">
        <v>1</v>
      </c>
      <c r="AB1358" s="22">
        <v>1.34</v>
      </c>
      <c r="AC1358" s="22">
        <v>25</v>
      </c>
    </row>
    <row r="1359" spans="1:29" x14ac:dyDescent="0.2">
      <c r="A1359" s="25">
        <v>27348.246351815174</v>
      </c>
      <c r="B1359" s="26">
        <v>531.23496980000004</v>
      </c>
      <c r="C1359" s="26">
        <v>4196.4361765055173</v>
      </c>
      <c r="D1359" s="26">
        <f>C1359/Table1[[#This Row],[Std. Price ($)]]</f>
        <v>7.8993974701729375</v>
      </c>
      <c r="E1359" s="22">
        <v>10</v>
      </c>
      <c r="F1359" s="22">
        <f t="shared" si="141"/>
        <v>16</v>
      </c>
      <c r="G1359" s="22">
        <f t="shared" si="137"/>
        <v>16</v>
      </c>
      <c r="H1359" s="22">
        <f t="shared" si="137"/>
        <v>16</v>
      </c>
      <c r="I1359" s="22">
        <f t="shared" si="137"/>
        <v>16</v>
      </c>
      <c r="J1359" s="22">
        <f t="shared" si="137"/>
        <v>16</v>
      </c>
      <c r="K1359" s="22">
        <f t="shared" si="137"/>
        <v>16</v>
      </c>
      <c r="L1359" s="22">
        <f t="shared" si="137"/>
        <v>16</v>
      </c>
      <c r="M1359" s="22">
        <f t="shared" si="137"/>
        <v>16</v>
      </c>
      <c r="N1359" s="22">
        <f t="shared" si="137"/>
        <v>16</v>
      </c>
      <c r="O1359" s="22">
        <f t="shared" si="137"/>
        <v>16</v>
      </c>
      <c r="P1359" s="22">
        <f t="shared" si="137"/>
        <v>16</v>
      </c>
      <c r="Q1359" s="22">
        <f t="shared" si="137"/>
        <v>16</v>
      </c>
      <c r="R1359" s="42">
        <f>SUM(Table1[[#This Row],[Oct]:[September]])</f>
        <v>192</v>
      </c>
      <c r="S1359" s="38">
        <f t="shared" si="138"/>
        <v>184.10060252982706</v>
      </c>
      <c r="T1359" s="37">
        <f>Table1[[#This Row],[Annual Demand]]/365</f>
        <v>0.52602739726027392</v>
      </c>
      <c r="U1359" s="37">
        <f>Table1[[#This Row],[Daily Demand]]*Table1[[#This Row],[Lead Time (days)]]</f>
        <v>14.202739726027396</v>
      </c>
      <c r="V1359" s="37">
        <f>T1359*AB1359*SQRT(Table1[[#This Row],[Lead Time (days)]])</f>
        <v>2.0226557156661871</v>
      </c>
      <c r="W1359" s="37">
        <f t="shared" si="139"/>
        <v>0.8</v>
      </c>
      <c r="X1359" s="37">
        <f>Table1[[#This Row],[Demand during Lead Time]]+NORMSINV(W1359)*V1359</f>
        <v>15.90504972453968</v>
      </c>
      <c r="Y1359" s="43">
        <f t="shared" si="140"/>
        <v>8449.3186100833354</v>
      </c>
      <c r="Z1359" s="27">
        <v>0.6</v>
      </c>
      <c r="AA1359" s="22">
        <v>0.82</v>
      </c>
      <c r="AB1359" s="22">
        <v>0.74</v>
      </c>
      <c r="AC1359" s="22">
        <v>27</v>
      </c>
    </row>
    <row r="1360" spans="1:29" x14ac:dyDescent="0.2">
      <c r="A1360" s="25">
        <v>20920.764798614287</v>
      </c>
      <c r="B1360" s="26">
        <v>38.651368900000001</v>
      </c>
      <c r="C1360" s="26">
        <v>17.649006963703503</v>
      </c>
      <c r="D1360" s="26">
        <f>C1360/Table1[[#This Row],[Std. Price ($)]]</f>
        <v>0.45662048889822121</v>
      </c>
      <c r="E1360" s="22">
        <v>10</v>
      </c>
      <c r="F1360" s="22">
        <f t="shared" si="141"/>
        <v>12</v>
      </c>
      <c r="G1360" s="22">
        <f t="shared" si="137"/>
        <v>12</v>
      </c>
      <c r="H1360" s="22">
        <f t="shared" si="137"/>
        <v>12</v>
      </c>
      <c r="I1360" s="22">
        <f t="shared" si="137"/>
        <v>12</v>
      </c>
      <c r="J1360" s="22">
        <f t="shared" si="137"/>
        <v>12</v>
      </c>
      <c r="K1360" s="22">
        <f t="shared" si="137"/>
        <v>12</v>
      </c>
      <c r="L1360" s="22">
        <f t="shared" si="137"/>
        <v>12</v>
      </c>
      <c r="M1360" s="22">
        <f t="shared" si="137"/>
        <v>12</v>
      </c>
      <c r="N1360" s="22">
        <f t="shared" si="137"/>
        <v>12</v>
      </c>
      <c r="O1360" s="22">
        <f t="shared" si="137"/>
        <v>12</v>
      </c>
      <c r="P1360" s="22">
        <f t="shared" si="137"/>
        <v>12</v>
      </c>
      <c r="Q1360" s="22">
        <f t="shared" si="137"/>
        <v>12</v>
      </c>
      <c r="R1360" s="42">
        <f>SUM(Table1[[#This Row],[Oct]:[September]])</f>
        <v>144</v>
      </c>
      <c r="S1360" s="38">
        <f t="shared" si="138"/>
        <v>143.54337951110179</v>
      </c>
      <c r="T1360" s="37">
        <f>Table1[[#This Row],[Annual Demand]]/365</f>
        <v>0.39452054794520547</v>
      </c>
      <c r="U1360" s="37">
        <f>Table1[[#This Row],[Daily Demand]]*Table1[[#This Row],[Lead Time (days)]]</f>
        <v>1.1835616438356165</v>
      </c>
      <c r="V1360" s="37">
        <f>T1360*AB1360*SQRT(Table1[[#This Row],[Lead Time (days)]])</f>
        <v>0.25283196445827333</v>
      </c>
      <c r="W1360" s="37">
        <f t="shared" si="139"/>
        <v>0.8</v>
      </c>
      <c r="X1360" s="37">
        <f>Table1[[#This Row],[Demand during Lead Time]]+NORMSINV(W1360)*V1360</f>
        <v>1.3963503936496517</v>
      </c>
      <c r="Y1360" s="43">
        <f t="shared" si="140"/>
        <v>53.97085417861291</v>
      </c>
      <c r="Z1360" s="27">
        <v>0.2</v>
      </c>
      <c r="AA1360" s="22">
        <v>1</v>
      </c>
      <c r="AB1360" s="22">
        <v>0.37</v>
      </c>
      <c r="AC1360" s="22">
        <v>3</v>
      </c>
    </row>
    <row r="1361" spans="1:29" x14ac:dyDescent="0.2">
      <c r="A1361" s="25">
        <v>95171.477135072288</v>
      </c>
      <c r="B1361" s="26">
        <v>36.961075900000004</v>
      </c>
      <c r="C1361" s="26">
        <v>1186.6010512440864</v>
      </c>
      <c r="D1361" s="26">
        <f>C1361/Table1[[#This Row],[Std. Price ($)]]</f>
        <v>32.104072253050575</v>
      </c>
      <c r="E1361" s="22">
        <v>18</v>
      </c>
      <c r="F1361" s="22">
        <f t="shared" si="141"/>
        <v>27</v>
      </c>
      <c r="G1361" s="22">
        <f t="shared" si="137"/>
        <v>27</v>
      </c>
      <c r="H1361" s="22">
        <f t="shared" si="137"/>
        <v>27</v>
      </c>
      <c r="I1361" s="22">
        <f t="shared" si="137"/>
        <v>27</v>
      </c>
      <c r="J1361" s="22">
        <f t="shared" si="137"/>
        <v>27</v>
      </c>
      <c r="K1361" s="22">
        <f t="shared" si="137"/>
        <v>27</v>
      </c>
      <c r="L1361" s="22">
        <f t="shared" si="137"/>
        <v>27</v>
      </c>
      <c r="M1361" s="22">
        <f t="shared" si="137"/>
        <v>27</v>
      </c>
      <c r="N1361" s="22">
        <f t="shared" si="137"/>
        <v>27</v>
      </c>
      <c r="O1361" s="22">
        <f t="shared" si="137"/>
        <v>27</v>
      </c>
      <c r="P1361" s="22">
        <f t="shared" si="137"/>
        <v>27</v>
      </c>
      <c r="Q1361" s="22">
        <f t="shared" si="137"/>
        <v>27</v>
      </c>
      <c r="R1361" s="42">
        <f>SUM(Table1[[#This Row],[Oct]:[September]])</f>
        <v>324</v>
      </c>
      <c r="S1361" s="38">
        <f t="shared" si="138"/>
        <v>291.89592774694944</v>
      </c>
      <c r="T1361" s="37">
        <f>Table1[[#This Row],[Annual Demand]]/365</f>
        <v>0.88767123287671235</v>
      </c>
      <c r="U1361" s="37">
        <f>Table1[[#This Row],[Daily Demand]]*Table1[[#This Row],[Lead Time (days)]]</f>
        <v>24.854794520547944</v>
      </c>
      <c r="V1361" s="37">
        <f>T1361*AB1361*SQRT(Table1[[#This Row],[Lead Time (days)]])</f>
        <v>6.4350470792074006</v>
      </c>
      <c r="W1361" s="37">
        <f t="shared" si="139"/>
        <v>0.8</v>
      </c>
      <c r="X1361" s="37">
        <f>Table1[[#This Row],[Demand during Lead Time]]+NORMSINV(W1361)*V1361</f>
        <v>30.270666781450259</v>
      </c>
      <c r="Y1361" s="43">
        <f t="shared" si="140"/>
        <v>1118.8364124527918</v>
      </c>
      <c r="Z1361" s="27">
        <v>0.5</v>
      </c>
      <c r="AA1361" s="22">
        <v>0.85</v>
      </c>
      <c r="AB1361" s="22">
        <v>1.37</v>
      </c>
      <c r="AC1361" s="22">
        <v>28</v>
      </c>
    </row>
    <row r="1362" spans="1:29" x14ac:dyDescent="0.2">
      <c r="A1362" s="25">
        <v>4141.5072532324348</v>
      </c>
      <c r="B1362" s="26">
        <v>28.112955200000002</v>
      </c>
      <c r="C1362" s="26">
        <v>24.425733282316493</v>
      </c>
      <c r="D1362" s="26">
        <f>C1362/Table1[[#This Row],[Std. Price ($)]]</f>
        <v>0.8688426068532451</v>
      </c>
      <c r="E1362" s="22">
        <v>10</v>
      </c>
      <c r="F1362" s="22">
        <f t="shared" si="141"/>
        <v>12</v>
      </c>
      <c r="G1362" s="22">
        <f t="shared" si="137"/>
        <v>12</v>
      </c>
      <c r="H1362" s="22">
        <f t="shared" si="137"/>
        <v>12</v>
      </c>
      <c r="I1362" s="22">
        <f t="shared" si="137"/>
        <v>12</v>
      </c>
      <c r="J1362" s="22">
        <f t="shared" si="137"/>
        <v>12</v>
      </c>
      <c r="K1362" s="22">
        <f t="shared" si="137"/>
        <v>12</v>
      </c>
      <c r="L1362" s="22">
        <f t="shared" si="137"/>
        <v>12</v>
      </c>
      <c r="M1362" s="22">
        <f t="shared" si="137"/>
        <v>12</v>
      </c>
      <c r="N1362" s="22">
        <f t="shared" si="137"/>
        <v>12</v>
      </c>
      <c r="O1362" s="22">
        <f t="shared" si="137"/>
        <v>12</v>
      </c>
      <c r="P1362" s="22">
        <f t="shared" si="137"/>
        <v>12</v>
      </c>
      <c r="Q1362" s="22">
        <f t="shared" si="137"/>
        <v>12</v>
      </c>
      <c r="R1362" s="42">
        <f>SUM(Table1[[#This Row],[Oct]:[September]])</f>
        <v>144</v>
      </c>
      <c r="S1362" s="38">
        <f t="shared" si="138"/>
        <v>143.13115739314676</v>
      </c>
      <c r="T1362" s="37">
        <f>Table1[[#This Row],[Annual Demand]]/365</f>
        <v>0.39452054794520547</v>
      </c>
      <c r="U1362" s="37">
        <f>Table1[[#This Row],[Daily Demand]]*Table1[[#This Row],[Lead Time (days)]]</f>
        <v>1.1835616438356165</v>
      </c>
      <c r="V1362" s="37">
        <f>T1362*AB1362*SQRT(Table1[[#This Row],[Lead Time (days)]])</f>
        <v>0.47149744723299625</v>
      </c>
      <c r="W1362" s="37">
        <f t="shared" si="139"/>
        <v>0.8</v>
      </c>
      <c r="X1362" s="37">
        <f>Table1[[#This Row],[Demand during Lead Time]]+NORMSINV(W1362)*V1362</f>
        <v>1.5803839070023311</v>
      </c>
      <c r="Y1362" s="43">
        <f t="shared" si="140"/>
        <v>44.429261976357502</v>
      </c>
      <c r="Z1362" s="27">
        <v>0.2</v>
      </c>
      <c r="AA1362" s="22">
        <v>0.8</v>
      </c>
      <c r="AB1362" s="22">
        <v>0.69</v>
      </c>
      <c r="AC1362" s="22">
        <v>3</v>
      </c>
    </row>
    <row r="1363" spans="1:29" x14ac:dyDescent="0.2">
      <c r="A1363" s="25">
        <v>94901.178712207024</v>
      </c>
      <c r="B1363" s="26">
        <v>147.20649749999998</v>
      </c>
      <c r="C1363" s="26">
        <v>294.65619117916049</v>
      </c>
      <c r="D1363" s="26">
        <f>C1363/Table1[[#This Row],[Std. Price ($)]]</f>
        <v>2.001652075032629</v>
      </c>
      <c r="E1363" s="22">
        <v>18</v>
      </c>
      <c r="F1363" s="22">
        <f t="shared" si="141"/>
        <v>14.4</v>
      </c>
      <c r="G1363" s="22">
        <f t="shared" si="137"/>
        <v>14.4</v>
      </c>
      <c r="H1363" s="22">
        <f t="shared" si="137"/>
        <v>14.4</v>
      </c>
      <c r="I1363" s="22">
        <f t="shared" si="137"/>
        <v>14.4</v>
      </c>
      <c r="J1363" s="22">
        <f t="shared" si="137"/>
        <v>14.4</v>
      </c>
      <c r="K1363" s="22">
        <f t="shared" si="137"/>
        <v>14.4</v>
      </c>
      <c r="L1363" s="22">
        <f t="shared" si="137"/>
        <v>14.4</v>
      </c>
      <c r="M1363" s="22">
        <f t="shared" si="137"/>
        <v>14.4</v>
      </c>
      <c r="N1363" s="22">
        <f t="shared" si="137"/>
        <v>14.4</v>
      </c>
      <c r="O1363" s="22">
        <f t="shared" si="137"/>
        <v>14.4</v>
      </c>
      <c r="P1363" s="22">
        <f t="shared" si="137"/>
        <v>14.4</v>
      </c>
      <c r="Q1363" s="22">
        <f t="shared" si="137"/>
        <v>14.4</v>
      </c>
      <c r="R1363" s="42">
        <f>SUM(Table1[[#This Row],[Oct]:[September]])</f>
        <v>172.80000000000004</v>
      </c>
      <c r="S1363" s="38">
        <f t="shared" si="138"/>
        <v>170.7983479249674</v>
      </c>
      <c r="T1363" s="37">
        <f>Table1[[#This Row],[Annual Demand]]/365</f>
        <v>0.47342465753424667</v>
      </c>
      <c r="U1363" s="37">
        <f>Table1[[#This Row],[Daily Demand]]*Table1[[#This Row],[Lead Time (days)]]</f>
        <v>1.8936986301369867</v>
      </c>
      <c r="V1363" s="37">
        <f>T1363*AB1363*SQRT(Table1[[#This Row],[Lead Time (days)]])</f>
        <v>0.65332602739726031</v>
      </c>
      <c r="W1363" s="37">
        <f t="shared" si="139"/>
        <v>0.8</v>
      </c>
      <c r="X1363" s="37">
        <f>Table1[[#This Row],[Demand during Lead Time]]+NORMSINV(W1363)*V1363</f>
        <v>2.4435516872403609</v>
      </c>
      <c r="Y1363" s="43">
        <f t="shared" si="140"/>
        <v>359.70668533886891</v>
      </c>
      <c r="Z1363" s="27">
        <v>-0.2</v>
      </c>
      <c r="AA1363" s="22">
        <v>0.8</v>
      </c>
      <c r="AB1363" s="22">
        <v>0.69</v>
      </c>
      <c r="AC1363" s="22">
        <v>4</v>
      </c>
    </row>
    <row r="1364" spans="1:29" x14ac:dyDescent="0.2">
      <c r="A1364" s="25">
        <v>69218.281279862655</v>
      </c>
      <c r="B1364" s="26">
        <v>142.789198</v>
      </c>
      <c r="C1364" s="26">
        <v>117.54351612952972</v>
      </c>
      <c r="D1364" s="26">
        <f>C1364/Table1[[#This Row],[Std. Price ($)]]</f>
        <v>0.82319613651398005</v>
      </c>
      <c r="E1364" s="22">
        <v>18</v>
      </c>
      <c r="F1364" s="22">
        <f t="shared" si="141"/>
        <v>16.2</v>
      </c>
      <c r="G1364" s="22">
        <f t="shared" si="137"/>
        <v>16.2</v>
      </c>
      <c r="H1364" s="22">
        <f t="shared" si="137"/>
        <v>16.2</v>
      </c>
      <c r="I1364" s="22">
        <f t="shared" si="137"/>
        <v>16.2</v>
      </c>
      <c r="J1364" s="22">
        <f t="shared" si="137"/>
        <v>16.2</v>
      </c>
      <c r="K1364" s="22">
        <f t="shared" si="137"/>
        <v>16.2</v>
      </c>
      <c r="L1364" s="22">
        <f t="shared" si="137"/>
        <v>16.2</v>
      </c>
      <c r="M1364" s="22">
        <f t="shared" si="137"/>
        <v>16.2</v>
      </c>
      <c r="N1364" s="22">
        <f t="shared" si="137"/>
        <v>16.2</v>
      </c>
      <c r="O1364" s="22">
        <f t="shared" si="137"/>
        <v>16.2</v>
      </c>
      <c r="P1364" s="22">
        <f t="shared" si="137"/>
        <v>16.2</v>
      </c>
      <c r="Q1364" s="22">
        <f t="shared" si="137"/>
        <v>16.2</v>
      </c>
      <c r="R1364" s="42">
        <f>SUM(Table1[[#This Row],[Oct]:[September]])</f>
        <v>194.39999999999995</v>
      </c>
      <c r="S1364" s="38">
        <f t="shared" si="138"/>
        <v>193.57680386348596</v>
      </c>
      <c r="T1364" s="37">
        <f>Table1[[#This Row],[Annual Demand]]/365</f>
        <v>0.53260273972602723</v>
      </c>
      <c r="U1364" s="37">
        <f>Table1[[#This Row],[Daily Demand]]*Table1[[#This Row],[Lead Time (days)]]</f>
        <v>1.0652054794520545</v>
      </c>
      <c r="V1364" s="37">
        <f>T1364*AB1364*SQRT(Table1[[#This Row],[Lead Time (days)]])</f>
        <v>0.42933199019024071</v>
      </c>
      <c r="W1364" s="37">
        <f t="shared" si="139"/>
        <v>0.8</v>
      </c>
      <c r="X1364" s="37">
        <f>Table1[[#This Row],[Demand during Lead Time]]+NORMSINV(W1364)*V1364</f>
        <v>1.4265403986482794</v>
      </c>
      <c r="Y1364" s="43">
        <f t="shared" si="140"/>
        <v>203.69455943758811</v>
      </c>
      <c r="Z1364" s="27">
        <v>-0.1</v>
      </c>
      <c r="AA1364" s="22">
        <v>0.85</v>
      </c>
      <c r="AB1364" s="22">
        <v>0.56999999999999995</v>
      </c>
      <c r="AC1364" s="22">
        <v>2</v>
      </c>
    </row>
    <row r="1365" spans="1:29" x14ac:dyDescent="0.2">
      <c r="A1365" s="25">
        <v>12028.399636776143</v>
      </c>
      <c r="B1365" s="26">
        <v>33.9162508</v>
      </c>
      <c r="C1365" s="26">
        <v>24.835147166940001</v>
      </c>
      <c r="D1365" s="26">
        <f>C1365/Table1[[#This Row],[Std. Price ($)]]</f>
        <v>0.73224918972883646</v>
      </c>
      <c r="E1365" s="22">
        <v>34</v>
      </c>
      <c r="F1365" s="22">
        <f t="shared" si="141"/>
        <v>54.4</v>
      </c>
      <c r="G1365" s="22">
        <f t="shared" si="137"/>
        <v>54.4</v>
      </c>
      <c r="H1365" s="22">
        <f t="shared" si="137"/>
        <v>54.4</v>
      </c>
      <c r="I1365" s="22">
        <f t="shared" si="137"/>
        <v>54.4</v>
      </c>
      <c r="J1365" s="22">
        <f t="shared" si="137"/>
        <v>54.4</v>
      </c>
      <c r="K1365" s="22">
        <f t="shared" si="137"/>
        <v>54.4</v>
      </c>
      <c r="L1365" s="22">
        <f t="shared" si="137"/>
        <v>54.4</v>
      </c>
      <c r="M1365" s="22">
        <f t="shared" si="137"/>
        <v>54.4</v>
      </c>
      <c r="N1365" s="22">
        <f t="shared" si="137"/>
        <v>54.4</v>
      </c>
      <c r="O1365" s="22">
        <f t="shared" si="137"/>
        <v>54.4</v>
      </c>
      <c r="P1365" s="22">
        <f t="shared" si="137"/>
        <v>54.4</v>
      </c>
      <c r="Q1365" s="22">
        <f t="shared" si="137"/>
        <v>54.4</v>
      </c>
      <c r="R1365" s="42">
        <f>SUM(Table1[[#This Row],[Oct]:[September]])</f>
        <v>652.79999999999984</v>
      </c>
      <c r="S1365" s="38">
        <f t="shared" si="138"/>
        <v>652.06775081027104</v>
      </c>
      <c r="T1365" s="37">
        <f>Table1[[#This Row],[Annual Demand]]/365</f>
        <v>1.7884931506849311</v>
      </c>
      <c r="U1365" s="37">
        <f>Table1[[#This Row],[Daily Demand]]*Table1[[#This Row],[Lead Time (days)]]</f>
        <v>3.5769863013698622</v>
      </c>
      <c r="V1365" s="37">
        <f>T1365*AB1365*SQRT(Table1[[#This Row],[Lead Time (days)]])</f>
        <v>0.63232781747750433</v>
      </c>
      <c r="W1365" s="37">
        <f t="shared" si="139"/>
        <v>0.8</v>
      </c>
      <c r="X1365" s="37">
        <f>Table1[[#This Row],[Demand during Lead Time]]+NORMSINV(W1365)*V1365</f>
        <v>4.109166819137748</v>
      </c>
      <c r="Y1365" s="43">
        <f t="shared" si="140"/>
        <v>139.36753241691409</v>
      </c>
      <c r="Z1365" s="27">
        <v>0.6</v>
      </c>
      <c r="AA1365" s="22">
        <v>1</v>
      </c>
      <c r="AB1365" s="22">
        <v>0.25</v>
      </c>
      <c r="AC1365" s="22">
        <v>2</v>
      </c>
    </row>
    <row r="1366" spans="1:29" x14ac:dyDescent="0.2">
      <c r="A1366" s="25">
        <v>92084.200104618503</v>
      </c>
      <c r="B1366" s="26">
        <v>189.0261509</v>
      </c>
      <c r="C1366" s="26">
        <v>475.27027388456395</v>
      </c>
      <c r="D1366" s="26">
        <f>C1366/Table1[[#This Row],[Std. Price ($)]]</f>
        <v>2.514309642457857</v>
      </c>
      <c r="E1366" s="22">
        <v>26</v>
      </c>
      <c r="F1366" s="22">
        <f t="shared" si="141"/>
        <v>23.4</v>
      </c>
      <c r="G1366" s="22">
        <f t="shared" si="137"/>
        <v>23.4</v>
      </c>
      <c r="H1366" s="22">
        <f t="shared" si="137"/>
        <v>23.4</v>
      </c>
      <c r="I1366" s="22">
        <f t="shared" si="137"/>
        <v>23.4</v>
      </c>
      <c r="J1366" s="22">
        <f t="shared" si="137"/>
        <v>23.4</v>
      </c>
      <c r="K1366" s="22">
        <f t="shared" si="137"/>
        <v>23.4</v>
      </c>
      <c r="L1366" s="22">
        <f t="shared" si="137"/>
        <v>23.4</v>
      </c>
      <c r="M1366" s="22">
        <f t="shared" si="137"/>
        <v>23.4</v>
      </c>
      <c r="N1366" s="22">
        <f t="shared" si="137"/>
        <v>23.4</v>
      </c>
      <c r="O1366" s="22">
        <f t="shared" si="137"/>
        <v>23.4</v>
      </c>
      <c r="P1366" s="22">
        <f t="shared" ref="G1366:Q1389" si="142">$E1366+$Z1366*$E1366</f>
        <v>23.4</v>
      </c>
      <c r="Q1366" s="22">
        <f t="shared" si="142"/>
        <v>23.4</v>
      </c>
      <c r="R1366" s="42">
        <f>SUM(Table1[[#This Row],[Oct]:[September]])</f>
        <v>280.8</v>
      </c>
      <c r="S1366" s="38">
        <f t="shared" si="138"/>
        <v>278.28569035754214</v>
      </c>
      <c r="T1366" s="37">
        <f>Table1[[#This Row],[Annual Demand]]/365</f>
        <v>0.76931506849315068</v>
      </c>
      <c r="U1366" s="37">
        <f>Table1[[#This Row],[Daily Demand]]*Table1[[#This Row],[Lead Time (days)]]</f>
        <v>2.3079452054794523</v>
      </c>
      <c r="V1366" s="37">
        <f>T1366*AB1366*SQRT(Table1[[#This Row],[Lead Time (days)]])</f>
        <v>1.0393443728136047</v>
      </c>
      <c r="W1366" s="37">
        <f t="shared" si="139"/>
        <v>0.8</v>
      </c>
      <c r="X1366" s="37">
        <f>Table1[[#This Row],[Demand during Lead Time]]+NORMSINV(W1366)*V1366</f>
        <v>3.1826794986339055</v>
      </c>
      <c r="Y1366" s="43">
        <f t="shared" si="140"/>
        <v>601.60965517510897</v>
      </c>
      <c r="Z1366" s="27">
        <v>-0.1</v>
      </c>
      <c r="AA1366" s="22">
        <v>0.7</v>
      </c>
      <c r="AB1366" s="22">
        <v>0.78</v>
      </c>
      <c r="AC1366" s="22">
        <v>3</v>
      </c>
    </row>
    <row r="1367" spans="1:29" x14ac:dyDescent="0.2">
      <c r="A1367" s="25">
        <v>1132.4168292373815</v>
      </c>
      <c r="B1367" s="26">
        <v>370.85030260000002</v>
      </c>
      <c r="C1367" s="26">
        <v>600.69256166553487</v>
      </c>
      <c r="D1367" s="26">
        <f>C1367/Table1[[#This Row],[Std. Price ($)]]</f>
        <v>1.6197709896800145</v>
      </c>
      <c r="E1367" s="22">
        <v>18</v>
      </c>
      <c r="F1367" s="22">
        <f t="shared" si="141"/>
        <v>21.6</v>
      </c>
      <c r="G1367" s="22">
        <f t="shared" si="142"/>
        <v>21.6</v>
      </c>
      <c r="H1367" s="22">
        <f t="shared" si="142"/>
        <v>21.6</v>
      </c>
      <c r="I1367" s="22">
        <f t="shared" si="142"/>
        <v>21.6</v>
      </c>
      <c r="J1367" s="22">
        <f t="shared" si="142"/>
        <v>21.6</v>
      </c>
      <c r="K1367" s="22">
        <f t="shared" si="142"/>
        <v>21.6</v>
      </c>
      <c r="L1367" s="22">
        <f t="shared" si="142"/>
        <v>21.6</v>
      </c>
      <c r="M1367" s="22">
        <f t="shared" si="142"/>
        <v>21.6</v>
      </c>
      <c r="N1367" s="22">
        <f t="shared" si="142"/>
        <v>21.6</v>
      </c>
      <c r="O1367" s="22">
        <f t="shared" si="142"/>
        <v>21.6</v>
      </c>
      <c r="P1367" s="22">
        <f t="shared" si="142"/>
        <v>21.6</v>
      </c>
      <c r="Q1367" s="22">
        <f t="shared" si="142"/>
        <v>21.6</v>
      </c>
      <c r="R1367" s="42">
        <f>SUM(Table1[[#This Row],[Oct]:[September]])</f>
        <v>259.2</v>
      </c>
      <c r="S1367" s="38">
        <f t="shared" si="138"/>
        <v>257.58022901031995</v>
      </c>
      <c r="T1367" s="37">
        <f>Table1[[#This Row],[Annual Demand]]/365</f>
        <v>0.71013698630136979</v>
      </c>
      <c r="U1367" s="37">
        <f>Table1[[#This Row],[Daily Demand]]*Table1[[#This Row],[Lead Time (days)]]</f>
        <v>2.1304109589041094</v>
      </c>
      <c r="V1367" s="37">
        <f>T1367*AB1367*SQRT(Table1[[#This Row],[Lead Time (days)]])</f>
        <v>0.95939480567409674</v>
      </c>
      <c r="W1367" s="37">
        <f t="shared" si="139"/>
        <v>0.8</v>
      </c>
      <c r="X1367" s="37">
        <f>Table1[[#This Row],[Demand during Lead Time]]+NORMSINV(W1367)*V1367</f>
        <v>2.9378579987389895</v>
      </c>
      <c r="Y1367" s="43">
        <f t="shared" si="140"/>
        <v>1089.5055278281848</v>
      </c>
      <c r="Z1367" s="27">
        <v>0.2</v>
      </c>
      <c r="AA1367" s="22">
        <v>1</v>
      </c>
      <c r="AB1367" s="22">
        <v>0.78</v>
      </c>
      <c r="AC1367" s="22">
        <v>3</v>
      </c>
    </row>
    <row r="1368" spans="1:29" x14ac:dyDescent="0.2">
      <c r="A1368" s="25">
        <v>93549.10259043824</v>
      </c>
      <c r="B1368" s="26">
        <v>114.79456400000001</v>
      </c>
      <c r="C1368" s="26">
        <v>412.26277899628809</v>
      </c>
      <c r="D1368" s="26">
        <f>C1368/Table1[[#This Row],[Std. Price ($)]]</f>
        <v>3.5913092452381985</v>
      </c>
      <c r="E1368" s="22">
        <v>34</v>
      </c>
      <c r="F1368" s="22">
        <f t="shared" si="141"/>
        <v>74.8</v>
      </c>
      <c r="G1368" s="22">
        <f t="shared" si="142"/>
        <v>74.8</v>
      </c>
      <c r="H1368" s="22">
        <f t="shared" si="142"/>
        <v>74.8</v>
      </c>
      <c r="I1368" s="22">
        <f t="shared" si="142"/>
        <v>74.8</v>
      </c>
      <c r="J1368" s="22">
        <f t="shared" si="142"/>
        <v>74.8</v>
      </c>
      <c r="K1368" s="22">
        <f t="shared" si="142"/>
        <v>74.8</v>
      </c>
      <c r="L1368" s="22">
        <f t="shared" si="142"/>
        <v>74.8</v>
      </c>
      <c r="M1368" s="22">
        <f t="shared" si="142"/>
        <v>74.8</v>
      </c>
      <c r="N1368" s="22">
        <f t="shared" si="142"/>
        <v>74.8</v>
      </c>
      <c r="O1368" s="22">
        <f t="shared" si="142"/>
        <v>74.8</v>
      </c>
      <c r="P1368" s="22">
        <f t="shared" si="142"/>
        <v>74.8</v>
      </c>
      <c r="Q1368" s="22">
        <f t="shared" si="142"/>
        <v>74.8</v>
      </c>
      <c r="R1368" s="42">
        <f>SUM(Table1[[#This Row],[Oct]:[September]])</f>
        <v>897.5999999999998</v>
      </c>
      <c r="S1368" s="38">
        <f t="shared" si="138"/>
        <v>894.00869075476157</v>
      </c>
      <c r="T1368" s="37">
        <f>Table1[[#This Row],[Annual Demand]]/365</f>
        <v>2.4591780821917801</v>
      </c>
      <c r="U1368" s="37">
        <f>Table1[[#This Row],[Daily Demand]]*Table1[[#This Row],[Lead Time (days)]]</f>
        <v>9.8367123287671205</v>
      </c>
      <c r="V1368" s="37">
        <f>T1368*AB1368*SQRT(Table1[[#This Row],[Lead Time (days)]])</f>
        <v>3.3444821917808212</v>
      </c>
      <c r="W1368" s="37">
        <f t="shared" si="139"/>
        <v>0.8</v>
      </c>
      <c r="X1368" s="37">
        <f>Table1[[#This Row],[Demand during Lead Time]]+NORMSINV(W1368)*V1368</f>
        <v>12.651499556676342</v>
      </c>
      <c r="Y1368" s="43">
        <f t="shared" si="140"/>
        <v>1452.323375554854</v>
      </c>
      <c r="Z1368" s="27">
        <v>1.2</v>
      </c>
      <c r="AA1368" s="22">
        <v>1</v>
      </c>
      <c r="AB1368" s="22">
        <v>0.68</v>
      </c>
      <c r="AC1368" s="22">
        <v>4</v>
      </c>
    </row>
    <row r="1369" spans="1:29" x14ac:dyDescent="0.2">
      <c r="A1369" s="25">
        <v>59794.467886728649</v>
      </c>
      <c r="B1369" s="26">
        <v>91.83925760000001</v>
      </c>
      <c r="C1369" s="26">
        <v>4901.5798090077878</v>
      </c>
      <c r="D1369" s="26">
        <f>C1369/Table1[[#This Row],[Std. Price ($)]]</f>
        <v>53.371291723157256</v>
      </c>
      <c r="E1369" s="22">
        <v>26</v>
      </c>
      <c r="F1369" s="22">
        <f t="shared" si="141"/>
        <v>31.2</v>
      </c>
      <c r="G1369" s="22">
        <f t="shared" si="142"/>
        <v>31.2</v>
      </c>
      <c r="H1369" s="22">
        <f t="shared" si="142"/>
        <v>31.2</v>
      </c>
      <c r="I1369" s="22">
        <f t="shared" si="142"/>
        <v>31.2</v>
      </c>
      <c r="J1369" s="22">
        <f t="shared" si="142"/>
        <v>31.2</v>
      </c>
      <c r="K1369" s="22">
        <f t="shared" si="142"/>
        <v>31.2</v>
      </c>
      <c r="L1369" s="22">
        <f t="shared" si="142"/>
        <v>31.2</v>
      </c>
      <c r="M1369" s="22">
        <f t="shared" si="142"/>
        <v>31.2</v>
      </c>
      <c r="N1369" s="22">
        <f t="shared" si="142"/>
        <v>31.2</v>
      </c>
      <c r="O1369" s="22">
        <f t="shared" si="142"/>
        <v>31.2</v>
      </c>
      <c r="P1369" s="22">
        <f t="shared" si="142"/>
        <v>31.2</v>
      </c>
      <c r="Q1369" s="22">
        <f t="shared" si="142"/>
        <v>31.2</v>
      </c>
      <c r="R1369" s="42">
        <f>SUM(Table1[[#This Row],[Oct]:[September]])</f>
        <v>374.39999999999992</v>
      </c>
      <c r="S1369" s="38">
        <f t="shared" si="138"/>
        <v>321.02870827684268</v>
      </c>
      <c r="T1369" s="37">
        <f>Table1[[#This Row],[Annual Demand]]/365</f>
        <v>1.0257534246575339</v>
      </c>
      <c r="U1369" s="37">
        <f>Table1[[#This Row],[Daily Demand]]*Table1[[#This Row],[Lead Time (days)]]</f>
        <v>51.287671232876697</v>
      </c>
      <c r="V1369" s="37">
        <f>T1369*AB1369*SQRT(Table1[[#This Row],[Lead Time (days)]])</f>
        <v>7.6883623454470671</v>
      </c>
      <c r="W1369" s="37">
        <f t="shared" si="139"/>
        <v>0.8</v>
      </c>
      <c r="X1369" s="37">
        <f>Table1[[#This Row],[Demand during Lead Time]]+NORMSINV(W1369)*V1369</f>
        <v>57.758360234207409</v>
      </c>
      <c r="Y1369" s="43">
        <f t="shared" si="140"/>
        <v>5304.4849241029715</v>
      </c>
      <c r="Z1369" s="27">
        <v>0.2</v>
      </c>
      <c r="AA1369" s="22">
        <v>1</v>
      </c>
      <c r="AB1369" s="22">
        <v>1.06</v>
      </c>
      <c r="AC1369" s="22">
        <v>50</v>
      </c>
    </row>
    <row r="1370" spans="1:29" x14ac:dyDescent="0.2">
      <c r="A1370" s="25">
        <v>27931.151597590666</v>
      </c>
      <c r="B1370" s="26">
        <v>10.029071800000001</v>
      </c>
      <c r="C1370" s="26">
        <v>202.96604134895668</v>
      </c>
      <c r="D1370" s="26">
        <f>C1370/Table1[[#This Row],[Std. Price ($)]]</f>
        <v>20.237769296751537</v>
      </c>
      <c r="E1370" s="22">
        <v>26</v>
      </c>
      <c r="F1370" s="22">
        <f t="shared" si="141"/>
        <v>20.8</v>
      </c>
      <c r="G1370" s="22">
        <f t="shared" si="142"/>
        <v>20.8</v>
      </c>
      <c r="H1370" s="22">
        <f t="shared" si="142"/>
        <v>20.8</v>
      </c>
      <c r="I1370" s="22">
        <f t="shared" si="142"/>
        <v>20.8</v>
      </c>
      <c r="J1370" s="22">
        <f t="shared" si="142"/>
        <v>20.8</v>
      </c>
      <c r="K1370" s="22">
        <f t="shared" si="142"/>
        <v>20.8</v>
      </c>
      <c r="L1370" s="22">
        <f t="shared" si="142"/>
        <v>20.8</v>
      </c>
      <c r="M1370" s="22">
        <f t="shared" si="142"/>
        <v>20.8</v>
      </c>
      <c r="N1370" s="22">
        <f t="shared" si="142"/>
        <v>20.8</v>
      </c>
      <c r="O1370" s="22">
        <f t="shared" si="142"/>
        <v>20.8</v>
      </c>
      <c r="P1370" s="22">
        <f t="shared" si="142"/>
        <v>20.8</v>
      </c>
      <c r="Q1370" s="22">
        <f t="shared" si="142"/>
        <v>20.8</v>
      </c>
      <c r="R1370" s="42">
        <f>SUM(Table1[[#This Row],[Oct]:[September]])</f>
        <v>249.60000000000005</v>
      </c>
      <c r="S1370" s="38">
        <f t="shared" si="138"/>
        <v>229.36223070324851</v>
      </c>
      <c r="T1370" s="37">
        <f>Table1[[#This Row],[Annual Demand]]/365</f>
        <v>0.68383561643835633</v>
      </c>
      <c r="U1370" s="37">
        <f>Table1[[#This Row],[Daily Demand]]*Table1[[#This Row],[Lead Time (days)]]</f>
        <v>11.625205479452058</v>
      </c>
      <c r="V1370" s="37">
        <f>T1370*AB1370*SQRT(Table1[[#This Row],[Lead Time (days)]])</f>
        <v>3.0732838600768315</v>
      </c>
      <c r="W1370" s="37">
        <f t="shared" si="139"/>
        <v>0.8</v>
      </c>
      <c r="X1370" s="37">
        <f>Table1[[#This Row],[Demand during Lead Time]]+NORMSINV(W1370)*V1370</f>
        <v>14.211746432889649</v>
      </c>
      <c r="Y1370" s="43">
        <f t="shared" si="140"/>
        <v>142.53062537884418</v>
      </c>
      <c r="Z1370" s="27">
        <v>-0.2</v>
      </c>
      <c r="AA1370" s="22">
        <v>1</v>
      </c>
      <c r="AB1370" s="22">
        <v>1.0900000000000001</v>
      </c>
      <c r="AC1370" s="22">
        <v>17</v>
      </c>
    </row>
    <row r="1371" spans="1:29" x14ac:dyDescent="0.2">
      <c r="A1371" s="25">
        <v>35673.965577735202</v>
      </c>
      <c r="B1371" s="26">
        <v>53.802704000000006</v>
      </c>
      <c r="C1371" s="26">
        <v>107.12321071908129</v>
      </c>
      <c r="D1371" s="26">
        <f>C1371/Table1[[#This Row],[Std. Price ($)]]</f>
        <v>1.9910376757101516</v>
      </c>
      <c r="E1371" s="22">
        <v>18</v>
      </c>
      <c r="F1371" s="22">
        <f t="shared" si="141"/>
        <v>32.4</v>
      </c>
      <c r="G1371" s="22">
        <f t="shared" si="142"/>
        <v>32.4</v>
      </c>
      <c r="H1371" s="22">
        <f t="shared" si="142"/>
        <v>32.4</v>
      </c>
      <c r="I1371" s="22">
        <f t="shared" si="142"/>
        <v>32.4</v>
      </c>
      <c r="J1371" s="22">
        <f t="shared" si="142"/>
        <v>32.4</v>
      </c>
      <c r="K1371" s="22">
        <f t="shared" si="142"/>
        <v>32.4</v>
      </c>
      <c r="L1371" s="22">
        <f t="shared" si="142"/>
        <v>32.4</v>
      </c>
      <c r="M1371" s="22">
        <f t="shared" si="142"/>
        <v>32.4</v>
      </c>
      <c r="N1371" s="22">
        <f t="shared" si="142"/>
        <v>32.4</v>
      </c>
      <c r="O1371" s="22">
        <f t="shared" si="142"/>
        <v>32.4</v>
      </c>
      <c r="P1371" s="22">
        <f t="shared" si="142"/>
        <v>32.4</v>
      </c>
      <c r="Q1371" s="22">
        <f t="shared" si="142"/>
        <v>32.4</v>
      </c>
      <c r="R1371" s="42">
        <f>SUM(Table1[[#This Row],[Oct]:[September]])</f>
        <v>388.7999999999999</v>
      </c>
      <c r="S1371" s="38">
        <f t="shared" si="138"/>
        <v>386.80896232428972</v>
      </c>
      <c r="T1371" s="37">
        <f>Table1[[#This Row],[Annual Demand]]/365</f>
        <v>1.0652054794520545</v>
      </c>
      <c r="U1371" s="37">
        <f>Table1[[#This Row],[Daily Demand]]*Table1[[#This Row],[Lead Time (days)]]</f>
        <v>4.2608219178082178</v>
      </c>
      <c r="V1371" s="37">
        <f>T1371*AB1371*SQRT(Table1[[#This Row],[Lead Time (days)]])</f>
        <v>1.469983561643835</v>
      </c>
      <c r="W1371" s="37">
        <f t="shared" si="139"/>
        <v>0.8</v>
      </c>
      <c r="X1371" s="37">
        <f>Table1[[#This Row],[Demand during Lead Time]]+NORMSINV(W1371)*V1371</f>
        <v>5.4979912962908095</v>
      </c>
      <c r="Y1371" s="43">
        <f t="shared" si="140"/>
        <v>295.80679830891074</v>
      </c>
      <c r="Z1371" s="27">
        <v>0.8</v>
      </c>
      <c r="AA1371" s="22">
        <v>0.87</v>
      </c>
      <c r="AB1371" s="22">
        <v>0.69</v>
      </c>
      <c r="AC1371" s="22">
        <v>4</v>
      </c>
    </row>
    <row r="1372" spans="1:29" x14ac:dyDescent="0.2">
      <c r="A1372" s="25">
        <v>67973.732569916509</v>
      </c>
      <c r="B1372" s="26">
        <v>281.7155138</v>
      </c>
      <c r="C1372" s="26">
        <v>8936.993401995469</v>
      </c>
      <c r="D1372" s="26">
        <f>C1372/Table1[[#This Row],[Std. Price ($)]]</f>
        <v>31.723469117643848</v>
      </c>
      <c r="E1372" s="22">
        <v>26</v>
      </c>
      <c r="F1372" s="22">
        <f t="shared" si="141"/>
        <v>15.6</v>
      </c>
      <c r="G1372" s="22">
        <f t="shared" si="142"/>
        <v>15.6</v>
      </c>
      <c r="H1372" s="22">
        <f t="shared" si="142"/>
        <v>15.6</v>
      </c>
      <c r="I1372" s="22">
        <f t="shared" si="142"/>
        <v>15.6</v>
      </c>
      <c r="J1372" s="22">
        <f t="shared" si="142"/>
        <v>15.6</v>
      </c>
      <c r="K1372" s="22">
        <f t="shared" si="142"/>
        <v>15.6</v>
      </c>
      <c r="L1372" s="22">
        <f t="shared" si="142"/>
        <v>15.6</v>
      </c>
      <c r="M1372" s="22">
        <f t="shared" si="142"/>
        <v>15.6</v>
      </c>
      <c r="N1372" s="22">
        <f t="shared" si="142"/>
        <v>15.6</v>
      </c>
      <c r="O1372" s="22">
        <f t="shared" si="142"/>
        <v>15.6</v>
      </c>
      <c r="P1372" s="22">
        <f t="shared" si="142"/>
        <v>15.6</v>
      </c>
      <c r="Q1372" s="22">
        <f t="shared" si="142"/>
        <v>15.6</v>
      </c>
      <c r="R1372" s="42">
        <f>SUM(Table1[[#This Row],[Oct]:[September]])</f>
        <v>187.19999999999996</v>
      </c>
      <c r="S1372" s="38">
        <f t="shared" si="138"/>
        <v>155.47653088235612</v>
      </c>
      <c r="T1372" s="37">
        <f>Table1[[#This Row],[Annual Demand]]/365</f>
        <v>0.51287671232876697</v>
      </c>
      <c r="U1372" s="37">
        <f>Table1[[#This Row],[Daily Demand]]*Table1[[#This Row],[Lead Time (days)]]</f>
        <v>12.821917808219174</v>
      </c>
      <c r="V1372" s="37">
        <f>T1372*AB1372*SQRT(Table1[[#This Row],[Lead Time (days)]])</f>
        <v>3.2567671232876707</v>
      </c>
      <c r="W1372" s="37">
        <f t="shared" si="139"/>
        <v>0.8</v>
      </c>
      <c r="X1372" s="37">
        <f>Table1[[#This Row],[Demand during Lead Time]]+NORMSINV(W1372)*V1372</f>
        <v>15.562882171980256</v>
      </c>
      <c r="Y1372" s="43">
        <f t="shared" si="140"/>
        <v>4384.3053472882775</v>
      </c>
      <c r="Z1372" s="27">
        <v>-0.4</v>
      </c>
      <c r="AA1372" s="22">
        <v>1</v>
      </c>
      <c r="AB1372" s="22">
        <v>1.27</v>
      </c>
      <c r="AC1372" s="22">
        <v>25</v>
      </c>
    </row>
    <row r="1373" spans="1:29" x14ac:dyDescent="0.2">
      <c r="A1373" s="25">
        <v>64792.186909990254</v>
      </c>
      <c r="B1373" s="26">
        <v>25.083949499999999</v>
      </c>
      <c r="C1373" s="26">
        <v>1288.757319398273</v>
      </c>
      <c r="D1373" s="26">
        <f>C1373/Table1[[#This Row],[Std. Price ($)]]</f>
        <v>51.377767261023749</v>
      </c>
      <c r="E1373" s="22">
        <v>34</v>
      </c>
      <c r="F1373" s="22">
        <f t="shared" si="141"/>
        <v>51</v>
      </c>
      <c r="G1373" s="22">
        <f t="shared" si="142"/>
        <v>51</v>
      </c>
      <c r="H1373" s="22">
        <f t="shared" si="142"/>
        <v>51</v>
      </c>
      <c r="I1373" s="22">
        <f t="shared" si="142"/>
        <v>51</v>
      </c>
      <c r="J1373" s="22">
        <f t="shared" si="142"/>
        <v>51</v>
      </c>
      <c r="K1373" s="22">
        <f t="shared" si="142"/>
        <v>51</v>
      </c>
      <c r="L1373" s="22">
        <f t="shared" si="142"/>
        <v>51</v>
      </c>
      <c r="M1373" s="22">
        <f t="shared" si="142"/>
        <v>51</v>
      </c>
      <c r="N1373" s="22">
        <f t="shared" si="142"/>
        <v>51</v>
      </c>
      <c r="O1373" s="22">
        <f t="shared" si="142"/>
        <v>51</v>
      </c>
      <c r="P1373" s="22">
        <f t="shared" si="142"/>
        <v>51</v>
      </c>
      <c r="Q1373" s="22">
        <f t="shared" si="142"/>
        <v>51</v>
      </c>
      <c r="R1373" s="42">
        <f>SUM(Table1[[#This Row],[Oct]:[September]])</f>
        <v>612</v>
      </c>
      <c r="S1373" s="38">
        <f t="shared" si="138"/>
        <v>560.62223273897621</v>
      </c>
      <c r="T1373" s="37">
        <f>Table1[[#This Row],[Annual Demand]]/365</f>
        <v>1.6767123287671233</v>
      </c>
      <c r="U1373" s="37">
        <f>Table1[[#This Row],[Daily Demand]]*Table1[[#This Row],[Lead Time (days)]]</f>
        <v>46.947945205479449</v>
      </c>
      <c r="V1373" s="37">
        <f>T1373*AB1373*SQRT(Table1[[#This Row],[Lead Time (days)]])</f>
        <v>10.114453560019417</v>
      </c>
      <c r="W1373" s="37">
        <f t="shared" si="139"/>
        <v>0.8</v>
      </c>
      <c r="X1373" s="37">
        <f>Table1[[#This Row],[Demand during Lead Time]]+NORMSINV(W1373)*V1373</f>
        <v>55.460484087578948</v>
      </c>
      <c r="Y1373" s="43">
        <f t="shared" si="140"/>
        <v>1391.1679820983838</v>
      </c>
      <c r="Z1373" s="27">
        <v>0.5</v>
      </c>
      <c r="AA1373" s="22">
        <v>0.85</v>
      </c>
      <c r="AB1373" s="22">
        <v>1.1399999999999999</v>
      </c>
      <c r="AC1373" s="22">
        <v>28</v>
      </c>
    </row>
    <row r="1374" spans="1:29" x14ac:dyDescent="0.2">
      <c r="A1374" s="25">
        <v>54367.236005453931</v>
      </c>
      <c r="B1374" s="26">
        <v>22.456602</v>
      </c>
      <c r="C1374" s="26">
        <v>384.93288934551009</v>
      </c>
      <c r="D1374" s="26">
        <f>C1374/Table1[[#This Row],[Std. Price ($)]]</f>
        <v>17.141190343290141</v>
      </c>
      <c r="E1374" s="22">
        <v>18</v>
      </c>
      <c r="F1374" s="22">
        <f t="shared" si="141"/>
        <v>32.4</v>
      </c>
      <c r="G1374" s="22">
        <f t="shared" si="142"/>
        <v>32.4</v>
      </c>
      <c r="H1374" s="22">
        <f t="shared" si="142"/>
        <v>32.4</v>
      </c>
      <c r="I1374" s="22">
        <f t="shared" si="142"/>
        <v>32.4</v>
      </c>
      <c r="J1374" s="22">
        <f t="shared" si="142"/>
        <v>32.4</v>
      </c>
      <c r="K1374" s="22">
        <f t="shared" si="142"/>
        <v>32.4</v>
      </c>
      <c r="L1374" s="22">
        <f t="shared" si="142"/>
        <v>32.4</v>
      </c>
      <c r="M1374" s="22">
        <f t="shared" si="142"/>
        <v>32.4</v>
      </c>
      <c r="N1374" s="22">
        <f t="shared" si="142"/>
        <v>32.4</v>
      </c>
      <c r="O1374" s="22">
        <f t="shared" si="142"/>
        <v>32.4</v>
      </c>
      <c r="P1374" s="22">
        <f t="shared" si="142"/>
        <v>32.4</v>
      </c>
      <c r="Q1374" s="22">
        <f t="shared" si="142"/>
        <v>32.4</v>
      </c>
      <c r="R1374" s="42">
        <f>SUM(Table1[[#This Row],[Oct]:[September]])</f>
        <v>388.7999999999999</v>
      </c>
      <c r="S1374" s="38">
        <f t="shared" si="138"/>
        <v>371.65880965670976</v>
      </c>
      <c r="T1374" s="37">
        <f>Table1[[#This Row],[Annual Demand]]/365</f>
        <v>1.0652054794520545</v>
      </c>
      <c r="U1374" s="37">
        <f>Table1[[#This Row],[Daily Demand]]*Table1[[#This Row],[Lead Time (days)]]</f>
        <v>15.978082191780818</v>
      </c>
      <c r="V1374" s="37">
        <f>T1374*AB1374*SQRT(Table1[[#This Row],[Lead Time (days)]])</f>
        <v>6.6420921623527773</v>
      </c>
      <c r="W1374" s="37">
        <f t="shared" si="139"/>
        <v>0.95</v>
      </c>
      <c r="X1374" s="37">
        <f>Table1[[#This Row],[Demand during Lead Time]]+NORMSINV(W1374)*V1374</f>
        <v>26.903351575572728</v>
      </c>
      <c r="Y1374" s="43">
        <f t="shared" si="140"/>
        <v>604.15785879870964</v>
      </c>
      <c r="Z1374" s="27">
        <v>0.8</v>
      </c>
      <c r="AA1374" s="22">
        <v>1</v>
      </c>
      <c r="AB1374" s="22">
        <v>1.61</v>
      </c>
      <c r="AC1374" s="22">
        <v>15</v>
      </c>
    </row>
    <row r="1375" spans="1:29" x14ac:dyDescent="0.2">
      <c r="A1375" s="25">
        <v>32416.583463629377</v>
      </c>
      <c r="B1375" s="26">
        <v>28.194087700000001</v>
      </c>
      <c r="C1375" s="26">
        <v>1211.9328980726132</v>
      </c>
      <c r="D1375" s="26">
        <f>C1375/Table1[[#This Row],[Std. Price ($)]]</f>
        <v>42.985356042310002</v>
      </c>
      <c r="E1375" s="22">
        <v>26</v>
      </c>
      <c r="F1375" s="22">
        <f t="shared" si="141"/>
        <v>7.8000000000000007</v>
      </c>
      <c r="G1375" s="22">
        <f t="shared" si="142"/>
        <v>7.8000000000000007</v>
      </c>
      <c r="H1375" s="22">
        <f t="shared" si="142"/>
        <v>7.8000000000000007</v>
      </c>
      <c r="I1375" s="22">
        <f t="shared" si="142"/>
        <v>7.8000000000000007</v>
      </c>
      <c r="J1375" s="22">
        <f t="shared" si="142"/>
        <v>7.8000000000000007</v>
      </c>
      <c r="K1375" s="22">
        <f t="shared" si="142"/>
        <v>7.8000000000000007</v>
      </c>
      <c r="L1375" s="22">
        <f t="shared" si="142"/>
        <v>7.8000000000000007</v>
      </c>
      <c r="M1375" s="22">
        <f t="shared" si="142"/>
        <v>7.8000000000000007</v>
      </c>
      <c r="N1375" s="22">
        <f t="shared" si="142"/>
        <v>7.8000000000000007</v>
      </c>
      <c r="O1375" s="22">
        <f t="shared" si="142"/>
        <v>7.8000000000000007</v>
      </c>
      <c r="P1375" s="22">
        <f t="shared" si="142"/>
        <v>7.8000000000000007</v>
      </c>
      <c r="Q1375" s="22">
        <f t="shared" si="142"/>
        <v>7.8000000000000007</v>
      </c>
      <c r="R1375" s="42">
        <f>SUM(Table1[[#This Row],[Oct]:[September]])</f>
        <v>93.59999999999998</v>
      </c>
      <c r="S1375" s="38">
        <f t="shared" si="138"/>
        <v>50.614643957689978</v>
      </c>
      <c r="T1375" s="37">
        <f>Table1[[#This Row],[Annual Demand]]/365</f>
        <v>0.25643835616438349</v>
      </c>
      <c r="U1375" s="37">
        <f>Table1[[#This Row],[Daily Demand]]*Table1[[#This Row],[Lead Time (days)]]</f>
        <v>7.1802739726027376</v>
      </c>
      <c r="V1375" s="37">
        <f>T1375*AB1375*SQRT(Table1[[#This Row],[Lead Time (days)]])</f>
        <v>2.4967773906673312</v>
      </c>
      <c r="W1375" s="37">
        <f t="shared" si="139"/>
        <v>0.95</v>
      </c>
      <c r="X1375" s="37">
        <f>Table1[[#This Row],[Demand during Lead Time]]+NORMSINV(W1375)*V1375</f>
        <v>11.287107319332328</v>
      </c>
      <c r="Y1375" s="43">
        <f t="shared" si="140"/>
        <v>318.22969364056758</v>
      </c>
      <c r="Z1375" s="27">
        <v>-0.7</v>
      </c>
      <c r="AA1375" s="22">
        <v>0.85</v>
      </c>
      <c r="AB1375" s="22">
        <v>1.84</v>
      </c>
      <c r="AC1375" s="22">
        <v>28</v>
      </c>
    </row>
    <row r="1376" spans="1:29" x14ac:dyDescent="0.2">
      <c r="A1376" s="25">
        <v>78607.598909309847</v>
      </c>
      <c r="B1376" s="26">
        <v>25.083949499999999</v>
      </c>
      <c r="C1376" s="26">
        <v>1122.7303816832543</v>
      </c>
      <c r="D1376" s="26">
        <f>C1376/Table1[[#This Row],[Std. Price ($)]]</f>
        <v>44.758915723508949</v>
      </c>
      <c r="E1376" s="22">
        <v>34</v>
      </c>
      <c r="F1376" s="22">
        <f t="shared" si="141"/>
        <v>74.8</v>
      </c>
      <c r="G1376" s="22">
        <f t="shared" si="142"/>
        <v>74.8</v>
      </c>
      <c r="H1376" s="22">
        <f t="shared" si="142"/>
        <v>74.8</v>
      </c>
      <c r="I1376" s="22">
        <f t="shared" si="142"/>
        <v>74.8</v>
      </c>
      <c r="J1376" s="22">
        <f t="shared" si="142"/>
        <v>74.8</v>
      </c>
      <c r="K1376" s="22">
        <f t="shared" si="142"/>
        <v>74.8</v>
      </c>
      <c r="L1376" s="22">
        <f t="shared" si="142"/>
        <v>74.8</v>
      </c>
      <c r="M1376" s="22">
        <f t="shared" si="142"/>
        <v>74.8</v>
      </c>
      <c r="N1376" s="22">
        <f t="shared" si="142"/>
        <v>74.8</v>
      </c>
      <c r="O1376" s="22">
        <f t="shared" si="142"/>
        <v>74.8</v>
      </c>
      <c r="P1376" s="22">
        <f t="shared" si="142"/>
        <v>74.8</v>
      </c>
      <c r="Q1376" s="22">
        <f t="shared" si="142"/>
        <v>74.8</v>
      </c>
      <c r="R1376" s="42">
        <f>SUM(Table1[[#This Row],[Oct]:[September]])</f>
        <v>897.5999999999998</v>
      </c>
      <c r="S1376" s="38">
        <f t="shared" si="138"/>
        <v>852.84108427649085</v>
      </c>
      <c r="T1376" s="37">
        <f>Table1[[#This Row],[Annual Demand]]/365</f>
        <v>2.4591780821917801</v>
      </c>
      <c r="U1376" s="37">
        <f>Table1[[#This Row],[Daily Demand]]*Table1[[#This Row],[Lead Time (days)]]</f>
        <v>68.856986301369844</v>
      </c>
      <c r="V1376" s="37">
        <f>T1376*AB1376*SQRT(Table1[[#This Row],[Lead Time (days)]])</f>
        <v>18.868483541790603</v>
      </c>
      <c r="W1376" s="37">
        <f t="shared" si="139"/>
        <v>0.8</v>
      </c>
      <c r="X1376" s="37">
        <f>Table1[[#This Row],[Demand during Lead Time]]+NORMSINV(W1376)*V1376</f>
        <v>84.737102695461886</v>
      </c>
      <c r="Y1376" s="43">
        <f t="shared" si="140"/>
        <v>2125.5412047892796</v>
      </c>
      <c r="Z1376" s="27">
        <v>1.2</v>
      </c>
      <c r="AA1376" s="22">
        <v>0.85</v>
      </c>
      <c r="AB1376" s="22">
        <v>1.45</v>
      </c>
      <c r="AC1376" s="22">
        <v>28</v>
      </c>
    </row>
    <row r="1377" spans="1:29" x14ac:dyDescent="0.2">
      <c r="A1377" s="25">
        <v>41576.820152948945</v>
      </c>
      <c r="B1377" s="26">
        <v>206.10307130000001</v>
      </c>
      <c r="C1377" s="26">
        <v>3110.3484559393228</v>
      </c>
      <c r="D1377" s="26">
        <f>C1377/Table1[[#This Row],[Std. Price ($)]]</f>
        <v>15.09122807496621</v>
      </c>
      <c r="E1377" s="22">
        <v>18</v>
      </c>
      <c r="F1377" s="22">
        <f t="shared" si="141"/>
        <v>27</v>
      </c>
      <c r="G1377" s="22">
        <f t="shared" si="142"/>
        <v>27</v>
      </c>
      <c r="H1377" s="22">
        <f t="shared" si="142"/>
        <v>27</v>
      </c>
      <c r="I1377" s="22">
        <f t="shared" si="142"/>
        <v>27</v>
      </c>
      <c r="J1377" s="22">
        <f t="shared" si="142"/>
        <v>27</v>
      </c>
      <c r="K1377" s="22">
        <f t="shared" si="142"/>
        <v>27</v>
      </c>
      <c r="L1377" s="22">
        <f t="shared" si="142"/>
        <v>27</v>
      </c>
      <c r="M1377" s="22">
        <f t="shared" si="142"/>
        <v>27</v>
      </c>
      <c r="N1377" s="22">
        <f t="shared" si="142"/>
        <v>27</v>
      </c>
      <c r="O1377" s="22">
        <f t="shared" si="142"/>
        <v>27</v>
      </c>
      <c r="P1377" s="22">
        <f t="shared" si="142"/>
        <v>27</v>
      </c>
      <c r="Q1377" s="22">
        <f t="shared" si="142"/>
        <v>27</v>
      </c>
      <c r="R1377" s="42">
        <f>SUM(Table1[[#This Row],[Oct]:[September]])</f>
        <v>324</v>
      </c>
      <c r="S1377" s="38">
        <f t="shared" si="138"/>
        <v>308.90877192503376</v>
      </c>
      <c r="T1377" s="37">
        <f>Table1[[#This Row],[Annual Demand]]/365</f>
        <v>0.88767123287671235</v>
      </c>
      <c r="U1377" s="37">
        <f>Table1[[#This Row],[Daily Demand]]*Table1[[#This Row],[Lead Time (days)]]</f>
        <v>7.1013698630136988</v>
      </c>
      <c r="V1377" s="37">
        <f>T1377*AB1377*SQRT(Table1[[#This Row],[Lead Time (days)]])</f>
        <v>6.854247562686302</v>
      </c>
      <c r="W1377" s="37">
        <f t="shared" si="139"/>
        <v>0.95</v>
      </c>
      <c r="X1377" s="37">
        <f>Table1[[#This Row],[Demand during Lead Time]]+NORMSINV(W1377)*V1377</f>
        <v>18.375603826521548</v>
      </c>
      <c r="Y1377" s="43">
        <f t="shared" si="140"/>
        <v>3787.2683856381236</v>
      </c>
      <c r="Z1377" s="27">
        <v>0.5</v>
      </c>
      <c r="AA1377" s="22">
        <v>1</v>
      </c>
      <c r="AB1377" s="22">
        <v>2.73</v>
      </c>
      <c r="AC1377" s="22">
        <v>8</v>
      </c>
    </row>
    <row r="1378" spans="1:29" x14ac:dyDescent="0.2">
      <c r="A1378" s="25">
        <v>93388.694417346938</v>
      </c>
      <c r="B1378" s="26">
        <v>12.147571900000001</v>
      </c>
      <c r="C1378" s="26">
        <v>134.05563119494448</v>
      </c>
      <c r="D1378" s="26">
        <f>C1378/Table1[[#This Row],[Std. Price ($)]]</f>
        <v>11.035590675939483</v>
      </c>
      <c r="E1378" s="22">
        <v>26</v>
      </c>
      <c r="F1378" s="22">
        <f t="shared" si="141"/>
        <v>39</v>
      </c>
      <c r="G1378" s="22">
        <f t="shared" si="142"/>
        <v>39</v>
      </c>
      <c r="H1378" s="22">
        <f t="shared" si="142"/>
        <v>39</v>
      </c>
      <c r="I1378" s="22">
        <f t="shared" si="142"/>
        <v>39</v>
      </c>
      <c r="J1378" s="22">
        <f t="shared" si="142"/>
        <v>39</v>
      </c>
      <c r="K1378" s="22">
        <f t="shared" si="142"/>
        <v>39</v>
      </c>
      <c r="L1378" s="22">
        <f t="shared" si="142"/>
        <v>39</v>
      </c>
      <c r="M1378" s="22">
        <f t="shared" si="142"/>
        <v>39</v>
      </c>
      <c r="N1378" s="22">
        <f t="shared" si="142"/>
        <v>39</v>
      </c>
      <c r="O1378" s="22">
        <f t="shared" si="142"/>
        <v>39</v>
      </c>
      <c r="P1378" s="22">
        <f t="shared" si="142"/>
        <v>39</v>
      </c>
      <c r="Q1378" s="22">
        <f t="shared" si="142"/>
        <v>39</v>
      </c>
      <c r="R1378" s="42">
        <f>SUM(Table1[[#This Row],[Oct]:[September]])</f>
        <v>468</v>
      </c>
      <c r="S1378" s="38">
        <f t="shared" si="138"/>
        <v>456.96440932406051</v>
      </c>
      <c r="T1378" s="37">
        <f>Table1[[#This Row],[Annual Demand]]/365</f>
        <v>1.2821917808219179</v>
      </c>
      <c r="U1378" s="37">
        <f>Table1[[#This Row],[Daily Demand]]*Table1[[#This Row],[Lead Time (days)]]</f>
        <v>12.82191780821918</v>
      </c>
      <c r="V1378" s="37">
        <f>T1378*AB1378*SQRT(Table1[[#This Row],[Lead Time (days)]])</f>
        <v>4.095192888790109</v>
      </c>
      <c r="W1378" s="37">
        <f t="shared" si="139"/>
        <v>0.8</v>
      </c>
      <c r="X1378" s="37">
        <f>Table1[[#This Row],[Demand during Lead Time]]+NORMSINV(W1378)*V1378</f>
        <v>16.26851909900174</v>
      </c>
      <c r="Y1378" s="43">
        <f t="shared" si="140"/>
        <v>197.62300546164687</v>
      </c>
      <c r="Z1378" s="27">
        <v>0.5</v>
      </c>
      <c r="AA1378" s="22">
        <v>0.85</v>
      </c>
      <c r="AB1378" s="22">
        <v>1.01</v>
      </c>
      <c r="AC1378" s="22">
        <v>10</v>
      </c>
    </row>
    <row r="1379" spans="1:29" x14ac:dyDescent="0.2">
      <c r="A1379" s="25">
        <v>94298.917169730703</v>
      </c>
      <c r="B1379" s="26">
        <v>22.8865686</v>
      </c>
      <c r="C1379" s="26">
        <v>373.04414627860911</v>
      </c>
      <c r="D1379" s="26">
        <f>C1379/Table1[[#This Row],[Std. Price ($)]]</f>
        <v>16.299697556173147</v>
      </c>
      <c r="E1379" s="22">
        <v>18</v>
      </c>
      <c r="F1379" s="22">
        <f t="shared" si="141"/>
        <v>21.6</v>
      </c>
      <c r="G1379" s="22">
        <f t="shared" si="142"/>
        <v>21.6</v>
      </c>
      <c r="H1379" s="22">
        <f t="shared" si="142"/>
        <v>21.6</v>
      </c>
      <c r="I1379" s="22">
        <f t="shared" si="142"/>
        <v>21.6</v>
      </c>
      <c r="J1379" s="22">
        <f t="shared" si="142"/>
        <v>21.6</v>
      </c>
      <c r="K1379" s="22">
        <f t="shared" si="142"/>
        <v>21.6</v>
      </c>
      <c r="L1379" s="22">
        <f t="shared" si="142"/>
        <v>21.6</v>
      </c>
      <c r="M1379" s="22">
        <f t="shared" si="142"/>
        <v>21.6</v>
      </c>
      <c r="N1379" s="22">
        <f t="shared" si="142"/>
        <v>21.6</v>
      </c>
      <c r="O1379" s="22">
        <f t="shared" si="142"/>
        <v>21.6</v>
      </c>
      <c r="P1379" s="22">
        <f t="shared" si="142"/>
        <v>21.6</v>
      </c>
      <c r="Q1379" s="22">
        <f t="shared" si="142"/>
        <v>21.6</v>
      </c>
      <c r="R1379" s="42">
        <f>SUM(Table1[[#This Row],[Oct]:[September]])</f>
        <v>259.2</v>
      </c>
      <c r="S1379" s="38">
        <f t="shared" si="138"/>
        <v>242.90030244382683</v>
      </c>
      <c r="T1379" s="37">
        <f>Table1[[#This Row],[Annual Demand]]/365</f>
        <v>0.71013698630136979</v>
      </c>
      <c r="U1379" s="37">
        <f>Table1[[#This Row],[Daily Demand]]*Table1[[#This Row],[Lead Time (days)]]</f>
        <v>16.333150684931503</v>
      </c>
      <c r="V1379" s="37">
        <f>T1379*AB1379*SQRT(Table1[[#This Row],[Lead Time (days)]])</f>
        <v>3.3035264244311695</v>
      </c>
      <c r="W1379" s="37">
        <f t="shared" si="139"/>
        <v>0.8</v>
      </c>
      <c r="X1379" s="37">
        <f>Table1[[#This Row],[Demand during Lead Time]]+NORMSINV(W1379)*V1379</f>
        <v>19.113468669401986</v>
      </c>
      <c r="Y1379" s="43">
        <f t="shared" si="140"/>
        <v>437.44171188621925</v>
      </c>
      <c r="Z1379" s="27">
        <v>0.2</v>
      </c>
      <c r="AA1379" s="22">
        <v>0.85</v>
      </c>
      <c r="AB1379" s="22">
        <v>0.97</v>
      </c>
      <c r="AC1379" s="22">
        <v>23</v>
      </c>
    </row>
    <row r="1380" spans="1:29" x14ac:dyDescent="0.2">
      <c r="A1380" s="25">
        <v>42600.178949081426</v>
      </c>
      <c r="B1380" s="26">
        <v>25.083949499999999</v>
      </c>
      <c r="C1380" s="26">
        <v>1589.4163022005375</v>
      </c>
      <c r="D1380" s="26">
        <f>C1380/Table1[[#This Row],[Std. Price ($)]]</f>
        <v>63.363877454805817</v>
      </c>
      <c r="E1380" s="22">
        <v>42</v>
      </c>
      <c r="F1380" s="22">
        <f t="shared" si="141"/>
        <v>75.599999999999994</v>
      </c>
      <c r="G1380" s="22">
        <f t="shared" si="142"/>
        <v>75.599999999999994</v>
      </c>
      <c r="H1380" s="22">
        <f t="shared" si="142"/>
        <v>75.599999999999994</v>
      </c>
      <c r="I1380" s="22">
        <f t="shared" si="142"/>
        <v>75.599999999999994</v>
      </c>
      <c r="J1380" s="22">
        <f t="shared" si="142"/>
        <v>75.599999999999994</v>
      </c>
      <c r="K1380" s="22">
        <f t="shared" si="142"/>
        <v>75.599999999999994</v>
      </c>
      <c r="L1380" s="22">
        <f t="shared" si="142"/>
        <v>75.599999999999994</v>
      </c>
      <c r="M1380" s="22">
        <f t="shared" si="142"/>
        <v>75.599999999999994</v>
      </c>
      <c r="N1380" s="22">
        <f t="shared" si="142"/>
        <v>75.599999999999994</v>
      </c>
      <c r="O1380" s="22">
        <f t="shared" si="142"/>
        <v>75.599999999999994</v>
      </c>
      <c r="P1380" s="22">
        <f t="shared" si="142"/>
        <v>75.599999999999994</v>
      </c>
      <c r="Q1380" s="22">
        <f t="shared" si="142"/>
        <v>75.599999999999994</v>
      </c>
      <c r="R1380" s="42">
        <f>SUM(Table1[[#This Row],[Oct]:[September]])</f>
        <v>907.20000000000016</v>
      </c>
      <c r="S1380" s="38">
        <f t="shared" si="138"/>
        <v>843.83612254519437</v>
      </c>
      <c r="T1380" s="37">
        <f>Table1[[#This Row],[Annual Demand]]/365</f>
        <v>2.4854794520547951</v>
      </c>
      <c r="U1380" s="37">
        <f>Table1[[#This Row],[Daily Demand]]*Table1[[#This Row],[Lead Time (days)]]</f>
        <v>69.593424657534257</v>
      </c>
      <c r="V1380" s="37">
        <f>T1380*AB1380*SQRT(Table1[[#This Row],[Lead Time (days)]])</f>
        <v>21.963708133119567</v>
      </c>
      <c r="W1380" s="37">
        <f t="shared" si="139"/>
        <v>0.95</v>
      </c>
      <c r="X1380" s="37">
        <f>Table1[[#This Row],[Demand during Lead Time]]+NORMSINV(W1380)*V1380</f>
        <v>105.72050964159951</v>
      </c>
      <c r="Y1380" s="43">
        <f t="shared" si="140"/>
        <v>2651.887924964145</v>
      </c>
      <c r="Z1380" s="27">
        <v>0.8</v>
      </c>
      <c r="AA1380" s="22">
        <v>0.85</v>
      </c>
      <c r="AB1380" s="22">
        <v>1.67</v>
      </c>
      <c r="AC1380" s="22">
        <v>28</v>
      </c>
    </row>
    <row r="1381" spans="1:29" x14ac:dyDescent="0.2">
      <c r="A1381" s="25">
        <v>76119.657102985744</v>
      </c>
      <c r="B1381" s="26">
        <v>22.2893322</v>
      </c>
      <c r="C1381" s="26">
        <v>409.23317780113979</v>
      </c>
      <c r="D1381" s="26">
        <f>C1381/Table1[[#This Row],[Std. Price ($)]]</f>
        <v>18.360046596691657</v>
      </c>
      <c r="E1381" s="22">
        <v>18</v>
      </c>
      <c r="F1381" s="22">
        <f t="shared" si="141"/>
        <v>21.6</v>
      </c>
      <c r="G1381" s="22">
        <f t="shared" si="142"/>
        <v>21.6</v>
      </c>
      <c r="H1381" s="22">
        <f t="shared" si="142"/>
        <v>21.6</v>
      </c>
      <c r="I1381" s="22">
        <f t="shared" si="142"/>
        <v>21.6</v>
      </c>
      <c r="J1381" s="22">
        <f t="shared" si="142"/>
        <v>21.6</v>
      </c>
      <c r="K1381" s="22">
        <f t="shared" si="142"/>
        <v>21.6</v>
      </c>
      <c r="L1381" s="22">
        <f t="shared" si="142"/>
        <v>21.6</v>
      </c>
      <c r="M1381" s="22">
        <f t="shared" si="142"/>
        <v>21.6</v>
      </c>
      <c r="N1381" s="22">
        <f t="shared" si="142"/>
        <v>21.6</v>
      </c>
      <c r="O1381" s="22">
        <f t="shared" si="142"/>
        <v>21.6</v>
      </c>
      <c r="P1381" s="22">
        <f t="shared" si="142"/>
        <v>21.6</v>
      </c>
      <c r="Q1381" s="22">
        <f t="shared" si="142"/>
        <v>21.6</v>
      </c>
      <c r="R1381" s="42">
        <f>SUM(Table1[[#This Row],[Oct]:[September]])</f>
        <v>259.2</v>
      </c>
      <c r="S1381" s="38">
        <f t="shared" si="138"/>
        <v>240.83995340330833</v>
      </c>
      <c r="T1381" s="37">
        <f>Table1[[#This Row],[Annual Demand]]/365</f>
        <v>0.71013698630136979</v>
      </c>
      <c r="U1381" s="37">
        <f>Table1[[#This Row],[Daily Demand]]*Table1[[#This Row],[Lead Time (days)]]</f>
        <v>16.333150684931503</v>
      </c>
      <c r="V1381" s="37">
        <f>T1381*AB1381*SQRT(Table1[[#This Row],[Lead Time (days)]])</f>
        <v>3.7462670792518424</v>
      </c>
      <c r="W1381" s="37">
        <f t="shared" si="139"/>
        <v>0.8</v>
      </c>
      <c r="X1381" s="37">
        <f>Table1[[#This Row],[Demand during Lead Time]]+NORMSINV(W1381)*V1381</f>
        <v>19.486088605465039</v>
      </c>
      <c r="Y1381" s="43">
        <f t="shared" si="140"/>
        <v>434.33190220584498</v>
      </c>
      <c r="Z1381" s="27">
        <v>0.2</v>
      </c>
      <c r="AA1381" s="22">
        <v>0.85</v>
      </c>
      <c r="AB1381" s="22">
        <v>1.1000000000000001</v>
      </c>
      <c r="AC1381" s="22">
        <v>23</v>
      </c>
    </row>
    <row r="1382" spans="1:29" x14ac:dyDescent="0.2">
      <c r="A1382" s="25">
        <v>40362.314389682972</v>
      </c>
      <c r="B1382" s="26">
        <v>41.986879500000001</v>
      </c>
      <c r="C1382" s="26">
        <v>47.066165366577508</v>
      </c>
      <c r="D1382" s="26">
        <f>C1382/Table1[[#This Row],[Std. Price ($)]]</f>
        <v>1.1209731689295344</v>
      </c>
      <c r="E1382" s="22">
        <v>26</v>
      </c>
      <c r="F1382" s="22">
        <f t="shared" si="141"/>
        <v>15.6</v>
      </c>
      <c r="G1382" s="22">
        <f t="shared" si="142"/>
        <v>15.6</v>
      </c>
      <c r="H1382" s="22">
        <f t="shared" si="142"/>
        <v>15.6</v>
      </c>
      <c r="I1382" s="22">
        <f t="shared" si="142"/>
        <v>15.6</v>
      </c>
      <c r="J1382" s="22">
        <f t="shared" si="142"/>
        <v>15.6</v>
      </c>
      <c r="K1382" s="22">
        <f t="shared" si="142"/>
        <v>15.6</v>
      </c>
      <c r="L1382" s="22">
        <f t="shared" si="142"/>
        <v>15.6</v>
      </c>
      <c r="M1382" s="22">
        <f t="shared" si="142"/>
        <v>15.6</v>
      </c>
      <c r="N1382" s="22">
        <f t="shared" si="142"/>
        <v>15.6</v>
      </c>
      <c r="O1382" s="22">
        <f t="shared" si="142"/>
        <v>15.6</v>
      </c>
      <c r="P1382" s="22">
        <f t="shared" si="142"/>
        <v>15.6</v>
      </c>
      <c r="Q1382" s="22">
        <f t="shared" si="142"/>
        <v>15.6</v>
      </c>
      <c r="R1382" s="42">
        <f>SUM(Table1[[#This Row],[Oct]:[September]])</f>
        <v>187.19999999999996</v>
      </c>
      <c r="S1382" s="38">
        <f t="shared" si="138"/>
        <v>186.07902683107042</v>
      </c>
      <c r="T1382" s="37">
        <f>Table1[[#This Row],[Annual Demand]]/365</f>
        <v>0.51287671232876697</v>
      </c>
      <c r="U1382" s="37">
        <f>Table1[[#This Row],[Daily Demand]]*Table1[[#This Row],[Lead Time (days)]]</f>
        <v>1.5386301369863009</v>
      </c>
      <c r="V1382" s="37">
        <f>T1382*AB1382*SQRT(Table1[[#This Row],[Lead Time (days)]])</f>
        <v>0.31091498332030904</v>
      </c>
      <c r="W1382" s="37">
        <f t="shared" si="139"/>
        <v>0.8</v>
      </c>
      <c r="X1382" s="37">
        <f>Table1[[#This Row],[Demand during Lead Time]]+NORMSINV(W1382)*V1382</f>
        <v>1.8003027887846417</v>
      </c>
      <c r="Y1382" s="43">
        <f t="shared" si="140"/>
        <v>75.589096256214702</v>
      </c>
      <c r="Z1382" s="27">
        <v>-0.4</v>
      </c>
      <c r="AA1382" s="22">
        <v>1</v>
      </c>
      <c r="AB1382" s="22">
        <v>0.35</v>
      </c>
      <c r="AC1382" s="22">
        <v>3</v>
      </c>
    </row>
    <row r="1383" spans="1:29" x14ac:dyDescent="0.2">
      <c r="A1383" s="25">
        <v>55607.847644114307</v>
      </c>
      <c r="B1383" s="26">
        <v>40.9050929</v>
      </c>
      <c r="C1383" s="26">
        <v>47.881832968470597</v>
      </c>
      <c r="D1383" s="26">
        <f>C1383/Table1[[#This Row],[Std. Price ($)]]</f>
        <v>1.1705592036064194</v>
      </c>
      <c r="E1383" s="22">
        <v>18</v>
      </c>
      <c r="F1383" s="22">
        <f t="shared" si="141"/>
        <v>14.4</v>
      </c>
      <c r="G1383" s="22">
        <f t="shared" si="142"/>
        <v>14.4</v>
      </c>
      <c r="H1383" s="22">
        <f t="shared" si="142"/>
        <v>14.4</v>
      </c>
      <c r="I1383" s="22">
        <f t="shared" si="142"/>
        <v>14.4</v>
      </c>
      <c r="J1383" s="22">
        <f t="shared" si="142"/>
        <v>14.4</v>
      </c>
      <c r="K1383" s="22">
        <f t="shared" si="142"/>
        <v>14.4</v>
      </c>
      <c r="L1383" s="22">
        <f t="shared" si="142"/>
        <v>14.4</v>
      </c>
      <c r="M1383" s="22">
        <f t="shared" si="142"/>
        <v>14.4</v>
      </c>
      <c r="N1383" s="22">
        <f t="shared" si="142"/>
        <v>14.4</v>
      </c>
      <c r="O1383" s="22">
        <f t="shared" si="142"/>
        <v>14.4</v>
      </c>
      <c r="P1383" s="22">
        <f t="shared" si="142"/>
        <v>14.4</v>
      </c>
      <c r="Q1383" s="22">
        <f t="shared" si="142"/>
        <v>14.4</v>
      </c>
      <c r="R1383" s="42">
        <f>SUM(Table1[[#This Row],[Oct]:[September]])</f>
        <v>172.80000000000004</v>
      </c>
      <c r="S1383" s="38">
        <f t="shared" si="138"/>
        <v>171.62944079639362</v>
      </c>
      <c r="T1383" s="37">
        <f>Table1[[#This Row],[Annual Demand]]/365</f>
        <v>0.47342465753424667</v>
      </c>
      <c r="U1383" s="37">
        <f>Table1[[#This Row],[Daily Demand]]*Table1[[#This Row],[Lead Time (days)]]</f>
        <v>1.42027397260274</v>
      </c>
      <c r="V1383" s="37">
        <f>T1383*AB1383*SQRT(Table1[[#This Row],[Lead Time (days)]])</f>
        <v>0.44279760261881396</v>
      </c>
      <c r="W1383" s="37">
        <f t="shared" si="139"/>
        <v>0.8</v>
      </c>
      <c r="X1383" s="37">
        <f>Table1[[#This Row],[Demand during Lead Time]]+NORMSINV(W1383)*V1383</f>
        <v>1.7929418371419155</v>
      </c>
      <c r="Y1383" s="43">
        <f t="shared" si="140"/>
        <v>73.340452412586728</v>
      </c>
      <c r="Z1383" s="27">
        <v>-0.2</v>
      </c>
      <c r="AA1383" s="22">
        <v>1</v>
      </c>
      <c r="AB1383" s="22">
        <v>0.54</v>
      </c>
      <c r="AC1383" s="22">
        <v>3</v>
      </c>
    </row>
    <row r="1384" spans="1:29" x14ac:dyDescent="0.2">
      <c r="A1384" s="25">
        <v>67616.65103882768</v>
      </c>
      <c r="B1384" s="26">
        <v>73.606628600000008</v>
      </c>
      <c r="C1384" s="26">
        <v>275.69006784912261</v>
      </c>
      <c r="D1384" s="26">
        <f>C1384/Table1[[#This Row],[Std. Price ($)]]</f>
        <v>3.7454516406029579</v>
      </c>
      <c r="E1384" s="22">
        <v>34</v>
      </c>
      <c r="F1384" s="22">
        <f t="shared" si="141"/>
        <v>20.399999999999999</v>
      </c>
      <c r="G1384" s="22">
        <f t="shared" si="142"/>
        <v>20.399999999999999</v>
      </c>
      <c r="H1384" s="22">
        <f t="shared" si="142"/>
        <v>20.399999999999999</v>
      </c>
      <c r="I1384" s="22">
        <f t="shared" si="142"/>
        <v>20.399999999999999</v>
      </c>
      <c r="J1384" s="22">
        <f t="shared" si="142"/>
        <v>20.399999999999999</v>
      </c>
      <c r="K1384" s="22">
        <f t="shared" si="142"/>
        <v>20.399999999999999</v>
      </c>
      <c r="L1384" s="22">
        <f t="shared" si="142"/>
        <v>20.399999999999999</v>
      </c>
      <c r="M1384" s="22">
        <f t="shared" si="142"/>
        <v>20.399999999999999</v>
      </c>
      <c r="N1384" s="22">
        <f t="shared" si="142"/>
        <v>20.399999999999999</v>
      </c>
      <c r="O1384" s="22">
        <f t="shared" si="142"/>
        <v>20.399999999999999</v>
      </c>
      <c r="P1384" s="22">
        <f t="shared" si="142"/>
        <v>20.399999999999999</v>
      </c>
      <c r="Q1384" s="22">
        <f t="shared" si="142"/>
        <v>20.399999999999999</v>
      </c>
      <c r="R1384" s="42">
        <f>SUM(Table1[[#This Row],[Oct]:[September]])</f>
        <v>244.80000000000004</v>
      </c>
      <c r="S1384" s="38">
        <f t="shared" si="138"/>
        <v>241.05454835939707</v>
      </c>
      <c r="T1384" s="37">
        <f>Table1[[#This Row],[Annual Demand]]/365</f>
        <v>0.67068493150684938</v>
      </c>
      <c r="U1384" s="37">
        <f>Table1[[#This Row],[Daily Demand]]*Table1[[#This Row],[Lead Time (days)]]</f>
        <v>4.0241095890410961</v>
      </c>
      <c r="V1384" s="37">
        <f>T1384*AB1384*SQRT(Table1[[#This Row],[Lead Time (days)]])</f>
        <v>0.72284777856071691</v>
      </c>
      <c r="W1384" s="37">
        <f t="shared" si="139"/>
        <v>0.8</v>
      </c>
      <c r="X1384" s="37">
        <f>Table1[[#This Row],[Demand during Lead Time]]+NORMSINV(W1384)*V1384</f>
        <v>4.6324736281188077</v>
      </c>
      <c r="Y1384" s="43">
        <f t="shared" si="140"/>
        <v>340.98076584423563</v>
      </c>
      <c r="Z1384" s="27">
        <v>-0.4</v>
      </c>
      <c r="AA1384" s="22">
        <v>0.85</v>
      </c>
      <c r="AB1384" s="22">
        <v>0.44</v>
      </c>
      <c r="AC1384" s="22">
        <v>6</v>
      </c>
    </row>
    <row r="1385" spans="1:29" x14ac:dyDescent="0.2">
      <c r="A1385" s="25">
        <v>54137.964254000733</v>
      </c>
      <c r="B1385" s="26">
        <v>21.511796500000003</v>
      </c>
      <c r="C1385" s="26">
        <v>1067.0695689404836</v>
      </c>
      <c r="D1385" s="26">
        <f>C1385/Table1[[#This Row],[Std. Price ($)]]</f>
        <v>49.603926335974933</v>
      </c>
      <c r="E1385" s="22">
        <v>42</v>
      </c>
      <c r="F1385" s="22">
        <f t="shared" si="141"/>
        <v>16.8</v>
      </c>
      <c r="G1385" s="22">
        <f t="shared" si="142"/>
        <v>16.8</v>
      </c>
      <c r="H1385" s="22">
        <f t="shared" si="142"/>
        <v>16.8</v>
      </c>
      <c r="I1385" s="22">
        <f t="shared" si="142"/>
        <v>16.8</v>
      </c>
      <c r="J1385" s="22">
        <f t="shared" si="142"/>
        <v>16.8</v>
      </c>
      <c r="K1385" s="22">
        <f t="shared" si="142"/>
        <v>16.8</v>
      </c>
      <c r="L1385" s="22">
        <f t="shared" si="142"/>
        <v>16.8</v>
      </c>
      <c r="M1385" s="22">
        <f t="shared" si="142"/>
        <v>16.8</v>
      </c>
      <c r="N1385" s="22">
        <f t="shared" si="142"/>
        <v>16.8</v>
      </c>
      <c r="O1385" s="22">
        <f t="shared" si="142"/>
        <v>16.8</v>
      </c>
      <c r="P1385" s="22">
        <f t="shared" si="142"/>
        <v>16.8</v>
      </c>
      <c r="Q1385" s="22">
        <f t="shared" si="142"/>
        <v>16.8</v>
      </c>
      <c r="R1385" s="42">
        <f>SUM(Table1[[#This Row],[Oct]:[September]])</f>
        <v>201.60000000000005</v>
      </c>
      <c r="S1385" s="38">
        <f t="shared" si="138"/>
        <v>151.99607366402512</v>
      </c>
      <c r="T1385" s="37">
        <f>Table1[[#This Row],[Annual Demand]]/365</f>
        <v>0.55232876712328782</v>
      </c>
      <c r="U1385" s="37">
        <f>Table1[[#This Row],[Daily Demand]]*Table1[[#This Row],[Lead Time (days)]]</f>
        <v>12.70356164383562</v>
      </c>
      <c r="V1385" s="37">
        <f>T1385*AB1385*SQRT(Table1[[#This Row],[Lead Time (days)]])</f>
        <v>2.834297012484476</v>
      </c>
      <c r="W1385" s="37">
        <f t="shared" si="139"/>
        <v>0.8</v>
      </c>
      <c r="X1385" s="37">
        <f>Table1[[#This Row],[Demand during Lead Time]]+NORMSINV(W1385)*V1385</f>
        <v>15.088966191794832</v>
      </c>
      <c r="Y1385" s="43">
        <f t="shared" si="140"/>
        <v>324.59077011327042</v>
      </c>
      <c r="Z1385" s="27">
        <v>-0.6</v>
      </c>
      <c r="AA1385" s="22">
        <v>0.82</v>
      </c>
      <c r="AB1385" s="22">
        <v>1.07</v>
      </c>
      <c r="AC1385" s="22">
        <v>23</v>
      </c>
    </row>
    <row r="1386" spans="1:29" x14ac:dyDescent="0.2">
      <c r="A1386" s="25">
        <v>50881.522994888626</v>
      </c>
      <c r="B1386" s="26">
        <v>142.789198</v>
      </c>
      <c r="C1386" s="26">
        <v>174.2455615436707</v>
      </c>
      <c r="D1386" s="26">
        <f>C1386/Table1[[#This Row],[Std. Price ($)]]</f>
        <v>1.2202993222475464</v>
      </c>
      <c r="E1386" s="22">
        <v>34</v>
      </c>
      <c r="F1386" s="22">
        <f t="shared" si="141"/>
        <v>20.399999999999999</v>
      </c>
      <c r="G1386" s="22">
        <f t="shared" si="142"/>
        <v>20.399999999999999</v>
      </c>
      <c r="H1386" s="22">
        <f t="shared" si="142"/>
        <v>20.399999999999999</v>
      </c>
      <c r="I1386" s="22">
        <f t="shared" si="142"/>
        <v>20.399999999999999</v>
      </c>
      <c r="J1386" s="22">
        <f t="shared" si="142"/>
        <v>20.399999999999999</v>
      </c>
      <c r="K1386" s="22">
        <f t="shared" si="142"/>
        <v>20.399999999999999</v>
      </c>
      <c r="L1386" s="22">
        <f t="shared" si="142"/>
        <v>20.399999999999999</v>
      </c>
      <c r="M1386" s="22">
        <f t="shared" si="142"/>
        <v>20.399999999999999</v>
      </c>
      <c r="N1386" s="22">
        <f t="shared" si="142"/>
        <v>20.399999999999999</v>
      </c>
      <c r="O1386" s="22">
        <f t="shared" si="142"/>
        <v>20.399999999999999</v>
      </c>
      <c r="P1386" s="22">
        <f t="shared" si="142"/>
        <v>20.399999999999999</v>
      </c>
      <c r="Q1386" s="22">
        <f t="shared" si="142"/>
        <v>20.399999999999999</v>
      </c>
      <c r="R1386" s="42">
        <f>SUM(Table1[[#This Row],[Oct]:[September]])</f>
        <v>244.80000000000004</v>
      </c>
      <c r="S1386" s="38">
        <f t="shared" si="138"/>
        <v>243.5797006777525</v>
      </c>
      <c r="T1386" s="37">
        <f>Table1[[#This Row],[Annual Demand]]/365</f>
        <v>0.67068493150684938</v>
      </c>
      <c r="U1386" s="37">
        <f>Table1[[#This Row],[Daily Demand]]*Table1[[#This Row],[Lead Time (days)]]</f>
        <v>1.3413698630136988</v>
      </c>
      <c r="V1386" s="37">
        <f>T1386*AB1386*SQRT(Table1[[#This Row],[Lead Time (days)]])</f>
        <v>0.33197210417568984</v>
      </c>
      <c r="W1386" s="37">
        <f t="shared" si="139"/>
        <v>0.8</v>
      </c>
      <c r="X1386" s="37">
        <f>Table1[[#This Row],[Demand during Lead Time]]+NORMSINV(W1386)*V1386</f>
        <v>1.620764634841839</v>
      </c>
      <c r="Y1386" s="43">
        <f t="shared" si="140"/>
        <v>231.42768235582903</v>
      </c>
      <c r="Z1386" s="27">
        <v>-0.4</v>
      </c>
      <c r="AA1386" s="22">
        <v>0.7</v>
      </c>
      <c r="AB1386" s="22">
        <v>0.35</v>
      </c>
      <c r="AC1386" s="22">
        <v>2</v>
      </c>
    </row>
    <row r="1387" spans="1:29" x14ac:dyDescent="0.2">
      <c r="A1387" s="25">
        <v>16357.875826415735</v>
      </c>
      <c r="B1387" s="26">
        <v>43.204138399999998</v>
      </c>
      <c r="C1387" s="26">
        <v>965.38426415951528</v>
      </c>
      <c r="D1387" s="26">
        <f>C1387/Table1[[#This Row],[Std. Price ($)]]</f>
        <v>22.344717425484298</v>
      </c>
      <c r="E1387" s="22">
        <v>26</v>
      </c>
      <c r="F1387" s="22">
        <f t="shared" si="141"/>
        <v>15.6</v>
      </c>
      <c r="G1387" s="22">
        <f t="shared" si="142"/>
        <v>15.6</v>
      </c>
      <c r="H1387" s="22">
        <f t="shared" si="142"/>
        <v>15.6</v>
      </c>
      <c r="I1387" s="22">
        <f t="shared" si="142"/>
        <v>15.6</v>
      </c>
      <c r="J1387" s="22">
        <f t="shared" si="142"/>
        <v>15.6</v>
      </c>
      <c r="K1387" s="22">
        <f t="shared" si="142"/>
        <v>15.6</v>
      </c>
      <c r="L1387" s="22">
        <f t="shared" si="142"/>
        <v>15.6</v>
      </c>
      <c r="M1387" s="22">
        <f t="shared" si="142"/>
        <v>15.6</v>
      </c>
      <c r="N1387" s="22">
        <f t="shared" si="142"/>
        <v>15.6</v>
      </c>
      <c r="O1387" s="22">
        <f t="shared" si="142"/>
        <v>15.6</v>
      </c>
      <c r="P1387" s="22">
        <f t="shared" si="142"/>
        <v>15.6</v>
      </c>
      <c r="Q1387" s="22">
        <f t="shared" si="142"/>
        <v>15.6</v>
      </c>
      <c r="R1387" s="42">
        <f>SUM(Table1[[#This Row],[Oct]:[September]])</f>
        <v>187.19999999999996</v>
      </c>
      <c r="S1387" s="38">
        <f t="shared" si="138"/>
        <v>164.85528257451566</v>
      </c>
      <c r="T1387" s="37">
        <f>Table1[[#This Row],[Annual Demand]]/365</f>
        <v>0.51287671232876697</v>
      </c>
      <c r="U1387" s="37">
        <f>Table1[[#This Row],[Daily Demand]]*Table1[[#This Row],[Lead Time (days)]]</f>
        <v>9.2317808219178055</v>
      </c>
      <c r="V1387" s="37">
        <f>T1387*AB1387*SQRT(Table1[[#This Row],[Lead Time (days)]])</f>
        <v>2.24123015541806</v>
      </c>
      <c r="W1387" s="37">
        <f t="shared" si="139"/>
        <v>0.8</v>
      </c>
      <c r="X1387" s="37">
        <f>Table1[[#This Row],[Demand during Lead Time]]+NORMSINV(W1387)*V1387</f>
        <v>11.118047710041569</v>
      </c>
      <c r="Y1387" s="43">
        <f t="shared" si="140"/>
        <v>480.34567200243902</v>
      </c>
      <c r="Z1387" s="27">
        <v>-0.4</v>
      </c>
      <c r="AA1387" s="22">
        <v>1</v>
      </c>
      <c r="AB1387" s="22">
        <v>1.03</v>
      </c>
      <c r="AC1387" s="22">
        <v>18</v>
      </c>
    </row>
    <row r="1388" spans="1:29" x14ac:dyDescent="0.2">
      <c r="A1388" s="25">
        <v>12533.727286075635</v>
      </c>
      <c r="B1388" s="26">
        <v>71.891546199999993</v>
      </c>
      <c r="C1388" s="26">
        <v>456.29275466867392</v>
      </c>
      <c r="D1388" s="26">
        <f>C1388/Table1[[#This Row],[Std. Price ($)]]</f>
        <v>6.3469598135959133</v>
      </c>
      <c r="E1388" s="22">
        <v>42</v>
      </c>
      <c r="F1388" s="22">
        <f t="shared" si="141"/>
        <v>92.4</v>
      </c>
      <c r="G1388" s="22">
        <f t="shared" si="142"/>
        <v>92.4</v>
      </c>
      <c r="H1388" s="22">
        <f t="shared" si="142"/>
        <v>92.4</v>
      </c>
      <c r="I1388" s="22">
        <f t="shared" si="142"/>
        <v>92.4</v>
      </c>
      <c r="J1388" s="22">
        <f t="shared" si="142"/>
        <v>92.4</v>
      </c>
      <c r="K1388" s="22">
        <f t="shared" si="142"/>
        <v>92.4</v>
      </c>
      <c r="L1388" s="22">
        <f t="shared" si="142"/>
        <v>92.4</v>
      </c>
      <c r="M1388" s="22">
        <f t="shared" si="142"/>
        <v>92.4</v>
      </c>
      <c r="N1388" s="22">
        <f t="shared" si="142"/>
        <v>92.4</v>
      </c>
      <c r="O1388" s="22">
        <f t="shared" si="142"/>
        <v>92.4</v>
      </c>
      <c r="P1388" s="22">
        <f t="shared" si="142"/>
        <v>92.4</v>
      </c>
      <c r="Q1388" s="22">
        <f t="shared" si="142"/>
        <v>92.4</v>
      </c>
      <c r="R1388" s="42">
        <f>SUM(Table1[[#This Row],[Oct]:[September]])</f>
        <v>1108.8</v>
      </c>
      <c r="S1388" s="38">
        <f t="shared" si="138"/>
        <v>1102.453040186404</v>
      </c>
      <c r="T1388" s="37">
        <f>Table1[[#This Row],[Annual Demand]]/365</f>
        <v>3.037808219178082</v>
      </c>
      <c r="U1388" s="37">
        <f>Table1[[#This Row],[Daily Demand]]*Table1[[#This Row],[Lead Time (days)]]</f>
        <v>9.1134246575342459</v>
      </c>
      <c r="V1388" s="37">
        <f>T1388*AB1388*SQRT(Table1[[#This Row],[Lead Time (days)]])</f>
        <v>6.8401296330468</v>
      </c>
      <c r="W1388" s="37">
        <f t="shared" si="139"/>
        <v>0.8</v>
      </c>
      <c r="X1388" s="37">
        <f>Table1[[#This Row],[Demand during Lead Time]]+NORMSINV(W1388)*V1388</f>
        <v>14.870222997097741</v>
      </c>
      <c r="Y1388" s="43">
        <f t="shared" si="140"/>
        <v>1069.0433236001547</v>
      </c>
      <c r="Z1388" s="27">
        <v>1.2</v>
      </c>
      <c r="AA1388" s="22">
        <v>1</v>
      </c>
      <c r="AB1388" s="22">
        <v>1.3</v>
      </c>
      <c r="AC1388" s="22">
        <v>3</v>
      </c>
    </row>
    <row r="1389" spans="1:29" x14ac:dyDescent="0.2">
      <c r="A1389" s="25">
        <v>62403.277011445898</v>
      </c>
      <c r="B1389" s="26">
        <v>40.397126400000005</v>
      </c>
      <c r="C1389" s="26">
        <v>1159.4703609021867</v>
      </c>
      <c r="D1389" s="26">
        <f>C1389/Table1[[#This Row],[Std. Price ($)]]</f>
        <v>28.701802930769517</v>
      </c>
      <c r="E1389" s="22">
        <v>82</v>
      </c>
      <c r="F1389" s="22">
        <f t="shared" si="141"/>
        <v>147.60000000000002</v>
      </c>
      <c r="G1389" s="22">
        <f t="shared" si="142"/>
        <v>147.60000000000002</v>
      </c>
      <c r="H1389" s="22">
        <f t="shared" si="142"/>
        <v>147.60000000000002</v>
      </c>
      <c r="I1389" s="22">
        <f t="shared" si="142"/>
        <v>147.60000000000002</v>
      </c>
      <c r="J1389" s="22">
        <f t="shared" si="142"/>
        <v>147.60000000000002</v>
      </c>
      <c r="K1389" s="22">
        <f t="shared" si="142"/>
        <v>147.60000000000002</v>
      </c>
      <c r="L1389" s="22">
        <f t="shared" si="142"/>
        <v>147.60000000000002</v>
      </c>
      <c r="M1389" s="22">
        <f t="shared" si="142"/>
        <v>147.60000000000002</v>
      </c>
      <c r="N1389" s="22">
        <f t="shared" si="142"/>
        <v>147.60000000000002</v>
      </c>
      <c r="O1389" s="22">
        <f t="shared" si="142"/>
        <v>147.60000000000002</v>
      </c>
      <c r="P1389" s="22">
        <f t="shared" si="142"/>
        <v>147.60000000000002</v>
      </c>
      <c r="Q1389" s="22">
        <f t="shared" si="142"/>
        <v>147.60000000000002</v>
      </c>
      <c r="R1389" s="42">
        <f>SUM(Table1[[#This Row],[Oct]:[September]])</f>
        <v>1771.1999999999998</v>
      </c>
      <c r="S1389" s="38">
        <f t="shared" si="138"/>
        <v>1742.4981970692304</v>
      </c>
      <c r="T1389" s="37">
        <f>Table1[[#This Row],[Annual Demand]]/365</f>
        <v>4.8526027397260272</v>
      </c>
      <c r="U1389" s="37">
        <f>Table1[[#This Row],[Daily Demand]]*Table1[[#This Row],[Lead Time (days)]]</f>
        <v>135.87287671232878</v>
      </c>
      <c r="V1389" s="37">
        <f>T1389*AB1389*SQRT(Table1[[#This Row],[Lead Time (days)]])</f>
        <v>6.419390030352881</v>
      </c>
      <c r="W1389" s="37">
        <f t="shared" si="139"/>
        <v>0.8</v>
      </c>
      <c r="X1389" s="37">
        <f>Table1[[#This Row],[Demand during Lead Time]]+NORMSINV(W1389)*V1389</f>
        <v>141.27557166846003</v>
      </c>
      <c r="Y1389" s="43">
        <f t="shared" si="140"/>
        <v>5707.1271259230398</v>
      </c>
      <c r="Z1389" s="27">
        <v>0.8</v>
      </c>
      <c r="AA1389" s="22">
        <v>1</v>
      </c>
      <c r="AB1389" s="22">
        <v>0.25</v>
      </c>
      <c r="AC1389" s="22">
        <v>28</v>
      </c>
    </row>
    <row r="1390" spans="1:29" x14ac:dyDescent="0.2">
      <c r="A1390" s="25">
        <v>82248.326621426997</v>
      </c>
      <c r="B1390" s="26">
        <v>1104.3248175000001</v>
      </c>
      <c r="C1390" s="26">
        <v>3945.1723191634974</v>
      </c>
      <c r="D1390" s="26">
        <f>C1390/Table1[[#This Row],[Std. Price ($)]]</f>
        <v>3.5724745624160503</v>
      </c>
      <c r="E1390" s="22">
        <v>58</v>
      </c>
      <c r="F1390" s="22">
        <f t="shared" si="141"/>
        <v>23.200000000000003</v>
      </c>
      <c r="G1390" s="22">
        <f t="shared" si="141"/>
        <v>23.200000000000003</v>
      </c>
      <c r="H1390" s="22">
        <f t="shared" si="141"/>
        <v>23.200000000000003</v>
      </c>
      <c r="I1390" s="22">
        <f t="shared" si="141"/>
        <v>23.200000000000003</v>
      </c>
      <c r="J1390" s="22">
        <f t="shared" si="141"/>
        <v>23.200000000000003</v>
      </c>
      <c r="K1390" s="22">
        <f t="shared" si="141"/>
        <v>23.200000000000003</v>
      </c>
      <c r="L1390" s="22">
        <f t="shared" si="141"/>
        <v>23.200000000000003</v>
      </c>
      <c r="M1390" s="22">
        <f t="shared" si="141"/>
        <v>23.200000000000003</v>
      </c>
      <c r="N1390" s="22">
        <f t="shared" si="141"/>
        <v>23.200000000000003</v>
      </c>
      <c r="O1390" s="22">
        <f t="shared" si="141"/>
        <v>23.200000000000003</v>
      </c>
      <c r="P1390" s="22">
        <f t="shared" si="141"/>
        <v>23.200000000000003</v>
      </c>
      <c r="Q1390" s="22">
        <f t="shared" si="141"/>
        <v>23.200000000000003</v>
      </c>
      <c r="R1390" s="42">
        <f>SUM(Table1[[#This Row],[Oct]:[September]])</f>
        <v>278.39999999999998</v>
      </c>
      <c r="S1390" s="38">
        <f t="shared" si="138"/>
        <v>274.82752543758392</v>
      </c>
      <c r="T1390" s="37">
        <f>Table1[[#This Row],[Annual Demand]]/365</f>
        <v>0.76273972602739715</v>
      </c>
      <c r="U1390" s="37">
        <f>Table1[[#This Row],[Daily Demand]]*Table1[[#This Row],[Lead Time (days)]]</f>
        <v>2.2882191780821914</v>
      </c>
      <c r="V1390" s="37">
        <f>T1390*AB1390*SQRT(Table1[[#This Row],[Lead Time (days)]])</f>
        <v>0.66055197921530873</v>
      </c>
      <c r="W1390" s="37">
        <f t="shared" si="139"/>
        <v>0.8</v>
      </c>
      <c r="X1390" s="37">
        <f>Table1[[#This Row],[Demand during Lead Time]]+NORMSINV(W1390)*V1390</f>
        <v>2.8441537496684099</v>
      </c>
      <c r="Y1390" s="43">
        <f t="shared" si="140"/>
        <v>3140.869570544508</v>
      </c>
      <c r="Z1390" s="27">
        <v>-0.6</v>
      </c>
      <c r="AA1390" s="22">
        <v>0.81</v>
      </c>
      <c r="AB1390" s="22">
        <v>0.5</v>
      </c>
      <c r="AC1390" s="22">
        <v>3</v>
      </c>
    </row>
    <row r="1391" spans="1:29" x14ac:dyDescent="0.2">
      <c r="A1391" s="25">
        <v>52071.583922068006</v>
      </c>
      <c r="B1391" s="26">
        <v>6.8711878999999998</v>
      </c>
      <c r="C1391" s="26">
        <v>173.31756348170001</v>
      </c>
      <c r="D1391" s="26">
        <f>C1391/Table1[[#This Row],[Std. Price ($)]]</f>
        <v>25.223813699185843</v>
      </c>
      <c r="E1391" s="22">
        <v>10</v>
      </c>
      <c r="F1391" s="22">
        <f t="shared" si="141"/>
        <v>8</v>
      </c>
      <c r="G1391" s="22">
        <f t="shared" si="141"/>
        <v>8</v>
      </c>
      <c r="H1391" s="22">
        <f t="shared" si="141"/>
        <v>8</v>
      </c>
      <c r="I1391" s="22">
        <f t="shared" si="141"/>
        <v>8</v>
      </c>
      <c r="J1391" s="22">
        <f t="shared" si="141"/>
        <v>8</v>
      </c>
      <c r="K1391" s="22">
        <f t="shared" si="141"/>
        <v>8</v>
      </c>
      <c r="L1391" s="22">
        <f t="shared" si="141"/>
        <v>8</v>
      </c>
      <c r="M1391" s="22">
        <f t="shared" si="141"/>
        <v>8</v>
      </c>
      <c r="N1391" s="22">
        <f t="shared" si="141"/>
        <v>8</v>
      </c>
      <c r="O1391" s="22">
        <f t="shared" si="141"/>
        <v>8</v>
      </c>
      <c r="P1391" s="22">
        <f t="shared" si="141"/>
        <v>8</v>
      </c>
      <c r="Q1391" s="22">
        <f t="shared" si="141"/>
        <v>8</v>
      </c>
      <c r="R1391" s="42">
        <f>SUM(Table1[[#This Row],[Oct]:[September]])</f>
        <v>96</v>
      </c>
      <c r="S1391" s="38">
        <f t="shared" si="138"/>
        <v>70.77618630081416</v>
      </c>
      <c r="T1391" s="37">
        <f>Table1[[#This Row],[Annual Demand]]/365</f>
        <v>0.26301369863013696</v>
      </c>
      <c r="U1391" s="37">
        <f>Table1[[#This Row],[Daily Demand]]*Table1[[#This Row],[Lead Time (days)]]</f>
        <v>6.5753424657534243</v>
      </c>
      <c r="V1391" s="37">
        <f>T1391*AB1391*SQRT(Table1[[#This Row],[Lead Time (days)]])</f>
        <v>3.2613698630136985</v>
      </c>
      <c r="W1391" s="37">
        <f t="shared" si="139"/>
        <v>0.95</v>
      </c>
      <c r="X1391" s="37">
        <f>Table1[[#This Row],[Demand during Lead Time]]+NORMSINV(W1391)*V1391</f>
        <v>11.939818513761729</v>
      </c>
      <c r="Y1391" s="43">
        <f t="shared" si="140"/>
        <v>82.040736499955571</v>
      </c>
      <c r="Z1391" s="27">
        <v>-0.2</v>
      </c>
      <c r="AA1391" s="22">
        <v>1</v>
      </c>
      <c r="AB1391" s="22">
        <v>2.48</v>
      </c>
      <c r="AC1391" s="22">
        <v>25</v>
      </c>
    </row>
    <row r="1392" spans="1:29" x14ac:dyDescent="0.2">
      <c r="A1392" s="25">
        <v>28729.899060744592</v>
      </c>
      <c r="B1392" s="26">
        <v>71.431785399999995</v>
      </c>
      <c r="C1392" s="26">
        <v>3891.4969246448813</v>
      </c>
      <c r="D1392" s="26">
        <f>C1392/Table1[[#This Row],[Std. Price ($)]]</f>
        <v>54.478505651979425</v>
      </c>
      <c r="E1392" s="22">
        <v>50</v>
      </c>
      <c r="F1392" s="22">
        <f t="shared" si="141"/>
        <v>110</v>
      </c>
      <c r="G1392" s="22">
        <f t="shared" si="141"/>
        <v>110</v>
      </c>
      <c r="H1392" s="22">
        <f t="shared" si="141"/>
        <v>110</v>
      </c>
      <c r="I1392" s="22">
        <f t="shared" si="141"/>
        <v>110</v>
      </c>
      <c r="J1392" s="22">
        <f t="shared" si="141"/>
        <v>110</v>
      </c>
      <c r="K1392" s="22">
        <f t="shared" si="141"/>
        <v>110</v>
      </c>
      <c r="L1392" s="22">
        <f t="shared" si="141"/>
        <v>110</v>
      </c>
      <c r="M1392" s="22">
        <f t="shared" si="141"/>
        <v>110</v>
      </c>
      <c r="N1392" s="22">
        <f t="shared" si="141"/>
        <v>110</v>
      </c>
      <c r="O1392" s="22">
        <f t="shared" si="141"/>
        <v>110</v>
      </c>
      <c r="P1392" s="22">
        <f t="shared" si="141"/>
        <v>110</v>
      </c>
      <c r="Q1392" s="22">
        <f t="shared" si="141"/>
        <v>110</v>
      </c>
      <c r="R1392" s="42">
        <f>SUM(Table1[[#This Row],[Oct]:[September]])</f>
        <v>1320</v>
      </c>
      <c r="S1392" s="38">
        <f t="shared" si="138"/>
        <v>1265.5214943480205</v>
      </c>
      <c r="T1392" s="37">
        <f>Table1[[#This Row],[Annual Demand]]/365</f>
        <v>3.6164383561643834</v>
      </c>
      <c r="U1392" s="37">
        <f>Table1[[#This Row],[Daily Demand]]*Table1[[#This Row],[Lead Time (days)]]</f>
        <v>112.10958904109589</v>
      </c>
      <c r="V1392" s="37">
        <f>T1392*AB1392*SQRT(Table1[[#This Row],[Lead Time (days)]])</f>
        <v>17.920574173843036</v>
      </c>
      <c r="W1392" s="37">
        <f t="shared" si="139"/>
        <v>0.8</v>
      </c>
      <c r="X1392" s="37">
        <f>Table1[[#This Row],[Demand during Lead Time]]+NORMSINV(W1392)*V1392</f>
        <v>127.19192478362058</v>
      </c>
      <c r="Y1392" s="43">
        <f t="shared" si="140"/>
        <v>9085.5462757565256</v>
      </c>
      <c r="Z1392" s="27">
        <v>1.2</v>
      </c>
      <c r="AA1392" s="22">
        <v>0.85</v>
      </c>
      <c r="AB1392" s="22">
        <v>0.89</v>
      </c>
      <c r="AC1392" s="22">
        <v>31</v>
      </c>
    </row>
    <row r="1393" spans="1:29" x14ac:dyDescent="0.2">
      <c r="A1393" s="25">
        <v>52153.341811459744</v>
      </c>
      <c r="B1393" s="26">
        <v>29.861845300000002</v>
      </c>
      <c r="C1393" s="26">
        <v>407.98115804531255</v>
      </c>
      <c r="D1393" s="26">
        <f>C1393/Table1[[#This Row],[Std. Price ($)]]</f>
        <v>13.662288915725933</v>
      </c>
      <c r="E1393" s="22">
        <v>50</v>
      </c>
      <c r="F1393" s="22">
        <f t="shared" si="141"/>
        <v>60</v>
      </c>
      <c r="G1393" s="22">
        <f t="shared" si="141"/>
        <v>60</v>
      </c>
      <c r="H1393" s="22">
        <f t="shared" si="141"/>
        <v>60</v>
      </c>
      <c r="I1393" s="22">
        <f t="shared" si="141"/>
        <v>60</v>
      </c>
      <c r="J1393" s="22">
        <f t="shared" si="141"/>
        <v>60</v>
      </c>
      <c r="K1393" s="22">
        <f t="shared" si="141"/>
        <v>60</v>
      </c>
      <c r="L1393" s="22">
        <f t="shared" si="141"/>
        <v>60</v>
      </c>
      <c r="M1393" s="22">
        <f t="shared" si="141"/>
        <v>60</v>
      </c>
      <c r="N1393" s="22">
        <f t="shared" si="141"/>
        <v>60</v>
      </c>
      <c r="O1393" s="22">
        <f t="shared" si="141"/>
        <v>60</v>
      </c>
      <c r="P1393" s="22">
        <f t="shared" si="141"/>
        <v>60</v>
      </c>
      <c r="Q1393" s="22">
        <f t="shared" si="141"/>
        <v>60</v>
      </c>
      <c r="R1393" s="42">
        <f>SUM(Table1[[#This Row],[Oct]:[September]])</f>
        <v>720</v>
      </c>
      <c r="S1393" s="38">
        <f t="shared" si="138"/>
        <v>706.33771108427402</v>
      </c>
      <c r="T1393" s="37">
        <f>Table1[[#This Row],[Annual Demand]]/365</f>
        <v>1.9726027397260273</v>
      </c>
      <c r="U1393" s="37">
        <f>Table1[[#This Row],[Daily Demand]]*Table1[[#This Row],[Lead Time (days)]]</f>
        <v>49.315068493150683</v>
      </c>
      <c r="V1393" s="37">
        <f>T1393*AB1393*SQRT(Table1[[#This Row],[Lead Time (days)]])</f>
        <v>2.4657534246575343</v>
      </c>
      <c r="W1393" s="37">
        <f t="shared" si="139"/>
        <v>0.8</v>
      </c>
      <c r="X1393" s="37">
        <f>Table1[[#This Row],[Demand during Lead Time]]+NORMSINV(W1393)*V1393</f>
        <v>51.390298932097593</v>
      </c>
      <c r="Y1393" s="43">
        <f t="shared" si="140"/>
        <v>1534.6091566310536</v>
      </c>
      <c r="Z1393" s="27">
        <v>0.2</v>
      </c>
      <c r="AA1393" s="22">
        <v>1</v>
      </c>
      <c r="AB1393" s="22">
        <v>0.25</v>
      </c>
      <c r="AC1393" s="22">
        <v>25</v>
      </c>
    </row>
    <row r="1394" spans="1:29" x14ac:dyDescent="0.2">
      <c r="A1394" s="25">
        <v>54009.317974054095</v>
      </c>
      <c r="B1394" s="26">
        <v>23.4161942</v>
      </c>
      <c r="C1394" s="26">
        <v>1015.252677022303</v>
      </c>
      <c r="D1394" s="26">
        <f>C1394/Table1[[#This Row],[Std. Price ($)]]</f>
        <v>43.356860997604088</v>
      </c>
      <c r="E1394" s="22">
        <v>66</v>
      </c>
      <c r="F1394" s="22">
        <f t="shared" si="141"/>
        <v>39.599999999999994</v>
      </c>
      <c r="G1394" s="22">
        <f t="shared" si="141"/>
        <v>39.599999999999994</v>
      </c>
      <c r="H1394" s="22">
        <f t="shared" si="141"/>
        <v>39.599999999999994</v>
      </c>
      <c r="I1394" s="22">
        <f t="shared" si="141"/>
        <v>39.599999999999994</v>
      </c>
      <c r="J1394" s="22">
        <f t="shared" si="141"/>
        <v>39.599999999999994</v>
      </c>
      <c r="K1394" s="22">
        <f t="shared" si="141"/>
        <v>39.599999999999994</v>
      </c>
      <c r="L1394" s="22">
        <f t="shared" si="141"/>
        <v>39.599999999999994</v>
      </c>
      <c r="M1394" s="22">
        <f t="shared" si="141"/>
        <v>39.599999999999994</v>
      </c>
      <c r="N1394" s="22">
        <f t="shared" si="141"/>
        <v>39.599999999999994</v>
      </c>
      <c r="O1394" s="22">
        <f t="shared" si="141"/>
        <v>39.599999999999994</v>
      </c>
      <c r="P1394" s="22">
        <f t="shared" si="141"/>
        <v>39.599999999999994</v>
      </c>
      <c r="Q1394" s="22">
        <f t="shared" si="141"/>
        <v>39.599999999999994</v>
      </c>
      <c r="R1394" s="42">
        <f>SUM(Table1[[#This Row],[Oct]:[September]])</f>
        <v>475.20000000000005</v>
      </c>
      <c r="S1394" s="38">
        <f t="shared" si="138"/>
        <v>431.84313900239596</v>
      </c>
      <c r="T1394" s="37">
        <f>Table1[[#This Row],[Annual Demand]]/365</f>
        <v>1.3019178082191782</v>
      </c>
      <c r="U1394" s="37">
        <f>Table1[[#This Row],[Daily Demand]]*Table1[[#This Row],[Lead Time (days)]]</f>
        <v>36.453698630136991</v>
      </c>
      <c r="V1394" s="37">
        <f>T1394*AB1394*SQRT(Table1[[#This Row],[Lead Time (days)]])</f>
        <v>4.6845890172721525</v>
      </c>
      <c r="W1394" s="37">
        <f t="shared" si="139"/>
        <v>0.8</v>
      </c>
      <c r="X1394" s="37">
        <f>Table1[[#This Row],[Demand during Lead Time]]+NORMSINV(W1394)*V1394</f>
        <v>40.396348217635705</v>
      </c>
      <c r="Y1394" s="43">
        <f t="shared" si="140"/>
        <v>945.92873483498147</v>
      </c>
      <c r="Z1394" s="27">
        <v>-0.4</v>
      </c>
      <c r="AA1394" s="22">
        <v>0.82</v>
      </c>
      <c r="AB1394" s="22">
        <v>0.68</v>
      </c>
      <c r="AC1394" s="22">
        <v>28</v>
      </c>
    </row>
    <row r="1395" spans="1:29" x14ac:dyDescent="0.2">
      <c r="A1395" s="25">
        <v>68435.630959805421</v>
      </c>
      <c r="B1395" s="26">
        <v>106.5110013</v>
      </c>
      <c r="C1395" s="26">
        <v>4829.9234374994585</v>
      </c>
      <c r="D1395" s="26">
        <f>C1395/Table1[[#This Row],[Std. Price ($)]]</f>
        <v>45.346709528111987</v>
      </c>
      <c r="E1395" s="22">
        <v>58</v>
      </c>
      <c r="F1395" s="22">
        <f t="shared" si="141"/>
        <v>69.599999999999994</v>
      </c>
      <c r="G1395" s="22">
        <f t="shared" si="141"/>
        <v>69.599999999999994</v>
      </c>
      <c r="H1395" s="22">
        <f t="shared" si="141"/>
        <v>69.599999999999994</v>
      </c>
      <c r="I1395" s="22">
        <f t="shared" si="141"/>
        <v>69.599999999999994</v>
      </c>
      <c r="J1395" s="22">
        <f t="shared" si="141"/>
        <v>69.599999999999994</v>
      </c>
      <c r="K1395" s="22">
        <f t="shared" si="141"/>
        <v>69.599999999999994</v>
      </c>
      <c r="L1395" s="22">
        <f t="shared" si="141"/>
        <v>69.599999999999994</v>
      </c>
      <c r="M1395" s="22">
        <f t="shared" si="141"/>
        <v>69.599999999999994</v>
      </c>
      <c r="N1395" s="22">
        <f t="shared" si="141"/>
        <v>69.599999999999994</v>
      </c>
      <c r="O1395" s="22">
        <f t="shared" si="141"/>
        <v>69.599999999999994</v>
      </c>
      <c r="P1395" s="22">
        <f t="shared" si="141"/>
        <v>69.599999999999994</v>
      </c>
      <c r="Q1395" s="22">
        <f t="shared" si="141"/>
        <v>69.599999999999994</v>
      </c>
      <c r="R1395" s="42">
        <f>SUM(Table1[[#This Row],[Oct]:[September]])</f>
        <v>835.20000000000016</v>
      </c>
      <c r="S1395" s="38">
        <f t="shared" si="138"/>
        <v>789.85329047188816</v>
      </c>
      <c r="T1395" s="37">
        <f>Table1[[#This Row],[Annual Demand]]/365</f>
        <v>2.2882191780821923</v>
      </c>
      <c r="U1395" s="37">
        <f>Table1[[#This Row],[Daily Demand]]*Table1[[#This Row],[Lead Time (days)]]</f>
        <v>48.052602739726041</v>
      </c>
      <c r="V1395" s="37">
        <f>T1395*AB1395*SQRT(Table1[[#This Row],[Lead Time (days)]])</f>
        <v>9.9616407107007188</v>
      </c>
      <c r="W1395" s="37">
        <f t="shared" si="139"/>
        <v>0.8</v>
      </c>
      <c r="X1395" s="37">
        <f>Table1[[#This Row],[Demand during Lead Time]]+NORMSINV(W1395)*V1395</f>
        <v>56.436531083076147</v>
      </c>
      <c r="Y1395" s="43">
        <f t="shared" si="140"/>
        <v>6011.1114355570144</v>
      </c>
      <c r="Z1395" s="27">
        <v>0.2</v>
      </c>
      <c r="AA1395" s="22">
        <v>0.85</v>
      </c>
      <c r="AB1395" s="22">
        <v>0.95</v>
      </c>
      <c r="AC1395" s="22">
        <v>21</v>
      </c>
    </row>
    <row r="1396" spans="1:29" x14ac:dyDescent="0.2">
      <c r="A1396" s="25">
        <v>13779.475862414303</v>
      </c>
      <c r="B1396" s="26">
        <v>382.73233260000001</v>
      </c>
      <c r="C1396" s="26">
        <v>19022.940177081564</v>
      </c>
      <c r="D1396" s="26">
        <f>C1396/Table1[[#This Row],[Std. Price ($)]]</f>
        <v>49.702987066323345</v>
      </c>
      <c r="E1396" s="22">
        <v>34</v>
      </c>
      <c r="F1396" s="22">
        <f t="shared" si="141"/>
        <v>20.399999999999999</v>
      </c>
      <c r="G1396" s="22">
        <f t="shared" si="141"/>
        <v>20.399999999999999</v>
      </c>
      <c r="H1396" s="22">
        <f t="shared" si="141"/>
        <v>20.399999999999999</v>
      </c>
      <c r="I1396" s="22">
        <f t="shared" si="141"/>
        <v>20.399999999999999</v>
      </c>
      <c r="J1396" s="22">
        <f t="shared" si="141"/>
        <v>20.399999999999999</v>
      </c>
      <c r="K1396" s="22">
        <f t="shared" si="141"/>
        <v>20.399999999999999</v>
      </c>
      <c r="L1396" s="22">
        <f t="shared" si="141"/>
        <v>20.399999999999999</v>
      </c>
      <c r="M1396" s="22">
        <f t="shared" si="141"/>
        <v>20.399999999999999</v>
      </c>
      <c r="N1396" s="22">
        <f t="shared" si="141"/>
        <v>20.399999999999999</v>
      </c>
      <c r="O1396" s="22">
        <f t="shared" si="141"/>
        <v>20.399999999999999</v>
      </c>
      <c r="P1396" s="22">
        <f t="shared" si="141"/>
        <v>20.399999999999999</v>
      </c>
      <c r="Q1396" s="22">
        <f t="shared" si="141"/>
        <v>20.399999999999999</v>
      </c>
      <c r="R1396" s="42">
        <f>SUM(Table1[[#This Row],[Oct]:[September]])</f>
        <v>244.80000000000004</v>
      </c>
      <c r="S1396" s="38">
        <f t="shared" si="138"/>
        <v>195.09701293367669</v>
      </c>
      <c r="T1396" s="37">
        <f>Table1[[#This Row],[Annual Demand]]/365</f>
        <v>0.67068493150684938</v>
      </c>
      <c r="U1396" s="37">
        <f>Table1[[#This Row],[Daily Demand]]*Table1[[#This Row],[Lead Time (days)]]</f>
        <v>21.46191780821918</v>
      </c>
      <c r="V1396" s="37">
        <f>T1396*AB1396*SQRT(Table1[[#This Row],[Lead Time (days)]])</f>
        <v>4.4768809477407316</v>
      </c>
      <c r="W1396" s="37">
        <f t="shared" si="139"/>
        <v>0.8</v>
      </c>
      <c r="X1396" s="37">
        <f>Table1[[#This Row],[Demand during Lead Time]]+NORMSINV(W1396)*V1396</f>
        <v>25.229755874015815</v>
      </c>
      <c r="Y1396" s="43">
        <f t="shared" si="140"/>
        <v>9656.2433165906241</v>
      </c>
      <c r="Z1396" s="27">
        <v>-0.4</v>
      </c>
      <c r="AA1396" s="22">
        <v>0.85</v>
      </c>
      <c r="AB1396" s="22">
        <v>1.18</v>
      </c>
      <c r="AC1396" s="22">
        <v>32</v>
      </c>
    </row>
    <row r="1397" spans="1:29" x14ac:dyDescent="0.2">
      <c r="A1397" s="25">
        <v>2813.9699342045519</v>
      </c>
      <c r="B1397" s="26">
        <v>21.942933800000002</v>
      </c>
      <c r="C1397" s="26">
        <v>236.0560045288303</v>
      </c>
      <c r="D1397" s="26">
        <f>C1397/Table1[[#This Row],[Std. Price ($)]]</f>
        <v>10.757723041065287</v>
      </c>
      <c r="E1397" s="22">
        <v>66</v>
      </c>
      <c r="F1397" s="22">
        <f t="shared" si="141"/>
        <v>19.800000000000004</v>
      </c>
      <c r="G1397" s="22">
        <f t="shared" si="141"/>
        <v>19.800000000000004</v>
      </c>
      <c r="H1397" s="22">
        <f t="shared" si="141"/>
        <v>19.800000000000004</v>
      </c>
      <c r="I1397" s="22">
        <f t="shared" si="141"/>
        <v>19.800000000000004</v>
      </c>
      <c r="J1397" s="22">
        <f t="shared" si="141"/>
        <v>19.800000000000004</v>
      </c>
      <c r="K1397" s="22">
        <f t="shared" si="141"/>
        <v>19.800000000000004</v>
      </c>
      <c r="L1397" s="22">
        <f t="shared" si="141"/>
        <v>19.800000000000004</v>
      </c>
      <c r="M1397" s="22">
        <f t="shared" si="141"/>
        <v>19.800000000000004</v>
      </c>
      <c r="N1397" s="22">
        <f t="shared" si="141"/>
        <v>19.800000000000004</v>
      </c>
      <c r="O1397" s="22">
        <f t="shared" si="141"/>
        <v>19.800000000000004</v>
      </c>
      <c r="P1397" s="22">
        <f t="shared" si="141"/>
        <v>19.800000000000004</v>
      </c>
      <c r="Q1397" s="22">
        <f t="shared" si="141"/>
        <v>19.800000000000004</v>
      </c>
      <c r="R1397" s="42">
        <f>SUM(Table1[[#This Row],[Oct]:[September]])</f>
        <v>237.60000000000011</v>
      </c>
      <c r="S1397" s="38">
        <f t="shared" si="138"/>
        <v>226.84227695893483</v>
      </c>
      <c r="T1397" s="37">
        <f>Table1[[#This Row],[Annual Demand]]/365</f>
        <v>0.65095890410958934</v>
      </c>
      <c r="U1397" s="37">
        <f>Table1[[#This Row],[Daily Demand]]*Table1[[#This Row],[Lead Time (days)]]</f>
        <v>1.952876712328768</v>
      </c>
      <c r="V1397" s="37">
        <f>T1397*AB1397*SQRT(Table1[[#This Row],[Lead Time (days)]])</f>
        <v>1.5446666369133168</v>
      </c>
      <c r="W1397" s="37">
        <f t="shared" si="139"/>
        <v>0.8</v>
      </c>
      <c r="X1397" s="37">
        <f>Table1[[#This Row],[Demand during Lead Time]]+NORMSINV(W1397)*V1397</f>
        <v>3.2529009527466792</v>
      </c>
      <c r="Y1397" s="43">
        <f t="shared" si="140"/>
        <v>71.378190264077318</v>
      </c>
      <c r="Z1397" s="27">
        <v>-0.7</v>
      </c>
      <c r="AA1397" s="22">
        <v>1</v>
      </c>
      <c r="AB1397" s="22">
        <v>1.37</v>
      </c>
      <c r="AC1397" s="22">
        <v>3</v>
      </c>
    </row>
    <row r="1398" spans="1:29" x14ac:dyDescent="0.2">
      <c r="A1398" s="25">
        <v>19447.596788712275</v>
      </c>
      <c r="B1398" s="26">
        <v>91.532527299999998</v>
      </c>
      <c r="C1398" s="26">
        <v>735.03557568822339</v>
      </c>
      <c r="D1398" s="26">
        <f>C1398/Table1[[#This Row],[Std. Price ($)]]</f>
        <v>8.0303209948429277</v>
      </c>
      <c r="E1398" s="22">
        <v>58</v>
      </c>
      <c r="F1398" s="22">
        <f t="shared" si="141"/>
        <v>52.2</v>
      </c>
      <c r="G1398" s="22">
        <f t="shared" si="141"/>
        <v>52.2</v>
      </c>
      <c r="H1398" s="22">
        <f t="shared" si="141"/>
        <v>52.2</v>
      </c>
      <c r="I1398" s="22">
        <f t="shared" si="141"/>
        <v>52.2</v>
      </c>
      <c r="J1398" s="22">
        <f t="shared" si="141"/>
        <v>52.2</v>
      </c>
      <c r="K1398" s="22">
        <f t="shared" si="141"/>
        <v>52.2</v>
      </c>
      <c r="L1398" s="22">
        <f t="shared" si="141"/>
        <v>52.2</v>
      </c>
      <c r="M1398" s="22">
        <f t="shared" si="141"/>
        <v>52.2</v>
      </c>
      <c r="N1398" s="22">
        <f t="shared" si="141"/>
        <v>52.2</v>
      </c>
      <c r="O1398" s="22">
        <f t="shared" si="141"/>
        <v>52.2</v>
      </c>
      <c r="P1398" s="22">
        <f t="shared" si="141"/>
        <v>52.2</v>
      </c>
      <c r="Q1398" s="22">
        <f t="shared" si="141"/>
        <v>52.2</v>
      </c>
      <c r="R1398" s="42">
        <f>SUM(Table1[[#This Row],[Oct]:[September]])</f>
        <v>626.40000000000009</v>
      </c>
      <c r="S1398" s="38">
        <f t="shared" si="138"/>
        <v>618.3696790051572</v>
      </c>
      <c r="T1398" s="37">
        <f>Table1[[#This Row],[Annual Demand]]/365</f>
        <v>1.716164383561644</v>
      </c>
      <c r="U1398" s="37">
        <f>Table1[[#This Row],[Daily Demand]]*Table1[[#This Row],[Lead Time (days)]]</f>
        <v>8.5808219178082208</v>
      </c>
      <c r="V1398" s="37">
        <f>T1398*AB1398*SQRT(Table1[[#This Row],[Lead Time (days)]])</f>
        <v>2.3024761333247152</v>
      </c>
      <c r="W1398" s="37">
        <f t="shared" si="139"/>
        <v>0.8</v>
      </c>
      <c r="X1398" s="37">
        <f>Table1[[#This Row],[Demand during Lead Time]]+NORMSINV(W1398)*V1398</f>
        <v>10.518634721409162</v>
      </c>
      <c r="Y1398" s="43">
        <f t="shared" si="140"/>
        <v>962.79721979611202</v>
      </c>
      <c r="Z1398" s="27">
        <v>-0.1</v>
      </c>
      <c r="AA1398" s="22">
        <v>1</v>
      </c>
      <c r="AB1398" s="22">
        <v>0.6</v>
      </c>
      <c r="AC1398" s="22">
        <v>5</v>
      </c>
    </row>
    <row r="1399" spans="1:29" x14ac:dyDescent="0.2">
      <c r="A1399" s="25">
        <v>99849.030712327862</v>
      </c>
      <c r="B1399" s="26">
        <v>19.043967800000001</v>
      </c>
      <c r="C1399" s="26">
        <v>1048.6563942371195</v>
      </c>
      <c r="D1399" s="26">
        <f>C1399/Table1[[#This Row],[Std. Price ($)]]</f>
        <v>55.065016137924758</v>
      </c>
      <c r="E1399" s="22">
        <v>42</v>
      </c>
      <c r="F1399" s="22">
        <f t="shared" si="141"/>
        <v>63</v>
      </c>
      <c r="G1399" s="22">
        <f t="shared" si="141"/>
        <v>63</v>
      </c>
      <c r="H1399" s="22">
        <f t="shared" si="141"/>
        <v>63</v>
      </c>
      <c r="I1399" s="22">
        <f t="shared" si="141"/>
        <v>63</v>
      </c>
      <c r="J1399" s="22">
        <f t="shared" si="141"/>
        <v>63</v>
      </c>
      <c r="K1399" s="22">
        <f t="shared" si="141"/>
        <v>63</v>
      </c>
      <c r="L1399" s="22">
        <f t="shared" si="141"/>
        <v>63</v>
      </c>
      <c r="M1399" s="22">
        <f t="shared" si="141"/>
        <v>63</v>
      </c>
      <c r="N1399" s="22">
        <f t="shared" si="141"/>
        <v>63</v>
      </c>
      <c r="O1399" s="22">
        <f t="shared" si="141"/>
        <v>63</v>
      </c>
      <c r="P1399" s="22">
        <f t="shared" si="141"/>
        <v>63</v>
      </c>
      <c r="Q1399" s="22">
        <f t="shared" si="141"/>
        <v>63</v>
      </c>
      <c r="R1399" s="42">
        <f>SUM(Table1[[#This Row],[Oct]:[September]])</f>
        <v>756</v>
      </c>
      <c r="S1399" s="38">
        <f t="shared" si="138"/>
        <v>700.93498386207523</v>
      </c>
      <c r="T1399" s="37">
        <f>Table1[[#This Row],[Annual Demand]]/365</f>
        <v>2.0712328767123287</v>
      </c>
      <c r="U1399" s="37">
        <f>Table1[[#This Row],[Daily Demand]]*Table1[[#This Row],[Lead Time (days)]]</f>
        <v>47.638356164383559</v>
      </c>
      <c r="V1399" s="37">
        <f>T1399*AB1399*SQRT(Table1[[#This Row],[Lead Time (days)]])</f>
        <v>11.820607867487819</v>
      </c>
      <c r="W1399" s="37">
        <f t="shared" si="139"/>
        <v>0.8</v>
      </c>
      <c r="X1399" s="37">
        <f>Table1[[#This Row],[Demand during Lead Time]]+NORMSINV(W1399)*V1399</f>
        <v>57.586830739400355</v>
      </c>
      <c r="Y1399" s="43">
        <f t="shared" si="140"/>
        <v>1096.6817503051907</v>
      </c>
      <c r="Z1399" s="27">
        <v>0.5</v>
      </c>
      <c r="AA1399" s="22">
        <v>0.82</v>
      </c>
      <c r="AB1399" s="22">
        <v>1.19</v>
      </c>
      <c r="AC1399" s="22">
        <v>23</v>
      </c>
    </row>
    <row r="1400" spans="1:29" x14ac:dyDescent="0.2">
      <c r="A1400" s="25">
        <v>10514.998744902316</v>
      </c>
      <c r="B1400" s="26">
        <v>7.0876248000000004</v>
      </c>
      <c r="C1400" s="26">
        <v>143.47744551653335</v>
      </c>
      <c r="D1400" s="26">
        <f>C1400/Table1[[#This Row],[Std. Price ($)]]</f>
        <v>20.24337483504112</v>
      </c>
      <c r="E1400" s="22">
        <v>10</v>
      </c>
      <c r="F1400" s="22">
        <f t="shared" si="141"/>
        <v>6</v>
      </c>
      <c r="G1400" s="22">
        <f t="shared" si="141"/>
        <v>6</v>
      </c>
      <c r="H1400" s="22">
        <f t="shared" si="141"/>
        <v>6</v>
      </c>
      <c r="I1400" s="22">
        <f t="shared" si="141"/>
        <v>6</v>
      </c>
      <c r="J1400" s="22">
        <f t="shared" si="141"/>
        <v>6</v>
      </c>
      <c r="K1400" s="22">
        <f t="shared" si="141"/>
        <v>6</v>
      </c>
      <c r="L1400" s="22">
        <f t="shared" si="141"/>
        <v>6</v>
      </c>
      <c r="M1400" s="22">
        <f t="shared" si="141"/>
        <v>6</v>
      </c>
      <c r="N1400" s="22">
        <f t="shared" si="141"/>
        <v>6</v>
      </c>
      <c r="O1400" s="22">
        <f t="shared" si="141"/>
        <v>6</v>
      </c>
      <c r="P1400" s="22">
        <f t="shared" si="141"/>
        <v>6</v>
      </c>
      <c r="Q1400" s="22">
        <f t="shared" si="141"/>
        <v>6</v>
      </c>
      <c r="R1400" s="42">
        <f>SUM(Table1[[#This Row],[Oct]:[September]])</f>
        <v>72</v>
      </c>
      <c r="S1400" s="38">
        <f t="shared" si="138"/>
        <v>51.756625164958876</v>
      </c>
      <c r="T1400" s="37">
        <f>Table1[[#This Row],[Annual Demand]]/365</f>
        <v>0.19726027397260273</v>
      </c>
      <c r="U1400" s="37">
        <f>Table1[[#This Row],[Daily Demand]]*Table1[[#This Row],[Lead Time (days)]]</f>
        <v>9.0739726027397261</v>
      </c>
      <c r="V1400" s="37">
        <f>T1400*AB1400*SQRT(Table1[[#This Row],[Lead Time (days)]])</f>
        <v>1.3378842706438885</v>
      </c>
      <c r="W1400" s="37">
        <f t="shared" si="139"/>
        <v>0.8</v>
      </c>
      <c r="X1400" s="37">
        <f>Table1[[#This Row],[Demand during Lead Time]]+NORMSINV(W1400)*V1400</f>
        <v>10.199964412976835</v>
      </c>
      <c r="Y1400" s="43">
        <f t="shared" si="140"/>
        <v>72.293520732532059</v>
      </c>
      <c r="Z1400" s="27">
        <v>-0.4</v>
      </c>
      <c r="AA1400" s="22">
        <v>1</v>
      </c>
      <c r="AB1400" s="22">
        <v>1</v>
      </c>
      <c r="AC1400" s="22">
        <v>46</v>
      </c>
    </row>
    <row r="1401" spans="1:29" x14ac:dyDescent="0.2">
      <c r="A1401" s="25">
        <v>2809.0558660969655</v>
      </c>
      <c r="B1401" s="26">
        <v>43.392595800000002</v>
      </c>
      <c r="C1401" s="26">
        <v>1107.3295457208601</v>
      </c>
      <c r="D1401" s="26">
        <f>C1401/Table1[[#This Row],[Std. Price ($)]]</f>
        <v>25.518859273241727</v>
      </c>
      <c r="E1401" s="22">
        <v>106</v>
      </c>
      <c r="F1401" s="22">
        <f t="shared" si="141"/>
        <v>84.8</v>
      </c>
      <c r="G1401" s="22">
        <f t="shared" si="141"/>
        <v>84.8</v>
      </c>
      <c r="H1401" s="22">
        <f t="shared" si="141"/>
        <v>84.8</v>
      </c>
      <c r="I1401" s="22">
        <f t="shared" si="141"/>
        <v>84.8</v>
      </c>
      <c r="J1401" s="22">
        <f t="shared" si="141"/>
        <v>84.8</v>
      </c>
      <c r="K1401" s="22">
        <f t="shared" si="141"/>
        <v>84.8</v>
      </c>
      <c r="L1401" s="22">
        <f t="shared" si="141"/>
        <v>84.8</v>
      </c>
      <c r="M1401" s="22">
        <f t="shared" si="141"/>
        <v>84.8</v>
      </c>
      <c r="N1401" s="22">
        <f t="shared" si="141"/>
        <v>84.8</v>
      </c>
      <c r="O1401" s="22">
        <f t="shared" si="141"/>
        <v>84.8</v>
      </c>
      <c r="P1401" s="22">
        <f t="shared" si="141"/>
        <v>84.8</v>
      </c>
      <c r="Q1401" s="22">
        <f t="shared" si="141"/>
        <v>84.8</v>
      </c>
      <c r="R1401" s="42">
        <f>SUM(Table1[[#This Row],[Oct]:[September]])</f>
        <v>1017.5999999999998</v>
      </c>
      <c r="S1401" s="38">
        <f t="shared" si="138"/>
        <v>992.08114072675812</v>
      </c>
      <c r="T1401" s="37">
        <f>Table1[[#This Row],[Annual Demand]]/365</f>
        <v>2.7879452054794513</v>
      </c>
      <c r="U1401" s="37">
        <f>Table1[[#This Row],[Daily Demand]]*Table1[[#This Row],[Lead Time (days)]]</f>
        <v>78.062465753424632</v>
      </c>
      <c r="V1401" s="37">
        <f>T1401*AB1401*SQRT(Table1[[#This Row],[Lead Time (days)]])</f>
        <v>3.6881048412867492</v>
      </c>
      <c r="W1401" s="37">
        <f t="shared" si="139"/>
        <v>0.8</v>
      </c>
      <c r="X1401" s="37">
        <f>Table1[[#This Row],[Demand during Lead Time]]+NORMSINV(W1401)*V1401</f>
        <v>81.166453099494632</v>
      </c>
      <c r="Y1401" s="43">
        <f t="shared" si="140"/>
        <v>3522.0230918660282</v>
      </c>
      <c r="Z1401" s="27">
        <v>-0.2</v>
      </c>
      <c r="AA1401" s="22">
        <v>1</v>
      </c>
      <c r="AB1401" s="22">
        <v>0.25</v>
      </c>
      <c r="AC1401" s="22">
        <v>28</v>
      </c>
    </row>
    <row r="1402" spans="1:29" x14ac:dyDescent="0.2">
      <c r="A1402" s="25">
        <v>13599.734105211302</v>
      </c>
      <c r="B1402" s="26">
        <v>26.571407800000003</v>
      </c>
      <c r="C1402" s="26">
        <v>2387.049480623346</v>
      </c>
      <c r="D1402" s="26">
        <f>C1402/Table1[[#This Row],[Std. Price ($)]]</f>
        <v>89.835265733392788</v>
      </c>
      <c r="E1402" s="22">
        <v>82</v>
      </c>
      <c r="F1402" s="22">
        <f t="shared" si="141"/>
        <v>205</v>
      </c>
      <c r="G1402" s="22">
        <f t="shared" si="141"/>
        <v>205</v>
      </c>
      <c r="H1402" s="22">
        <f t="shared" si="141"/>
        <v>205</v>
      </c>
      <c r="I1402" s="22">
        <f t="shared" si="141"/>
        <v>205</v>
      </c>
      <c r="J1402" s="22">
        <f t="shared" si="141"/>
        <v>205</v>
      </c>
      <c r="K1402" s="22">
        <f t="shared" si="141"/>
        <v>205</v>
      </c>
      <c r="L1402" s="22">
        <f t="shared" si="141"/>
        <v>205</v>
      </c>
      <c r="M1402" s="22">
        <f t="shared" si="141"/>
        <v>205</v>
      </c>
      <c r="N1402" s="22">
        <f t="shared" si="141"/>
        <v>205</v>
      </c>
      <c r="O1402" s="22">
        <f t="shared" si="141"/>
        <v>205</v>
      </c>
      <c r="P1402" s="22">
        <f t="shared" si="141"/>
        <v>205</v>
      </c>
      <c r="Q1402" s="22">
        <f t="shared" si="141"/>
        <v>205</v>
      </c>
      <c r="R1402" s="42">
        <f>SUM(Table1[[#This Row],[Oct]:[September]])</f>
        <v>2460</v>
      </c>
      <c r="S1402" s="38">
        <f t="shared" si="138"/>
        <v>2370.1647342666074</v>
      </c>
      <c r="T1402" s="37">
        <f>Table1[[#This Row],[Annual Demand]]/365</f>
        <v>6.7397260273972606</v>
      </c>
      <c r="U1402" s="37">
        <f>Table1[[#This Row],[Daily Demand]]*Table1[[#This Row],[Lead Time (days)]]</f>
        <v>188.7123287671233</v>
      </c>
      <c r="V1402" s="37">
        <f>T1402*AB1402*SQRT(Table1[[#This Row],[Lead Time (days)]])</f>
        <v>34.593379608012746</v>
      </c>
      <c r="W1402" s="37">
        <f t="shared" si="139"/>
        <v>0.8</v>
      </c>
      <c r="X1402" s="37">
        <f>Table1[[#This Row],[Demand during Lead Time]]+NORMSINV(W1402)*V1402</f>
        <v>217.8268515862751</v>
      </c>
      <c r="Y1402" s="43">
        <f t="shared" si="140"/>
        <v>5787.9661032889935</v>
      </c>
      <c r="Z1402" s="27">
        <v>1.5</v>
      </c>
      <c r="AA1402" s="22">
        <v>0.85</v>
      </c>
      <c r="AB1402" s="22">
        <v>0.97</v>
      </c>
      <c r="AC1402" s="22">
        <v>28</v>
      </c>
    </row>
    <row r="1403" spans="1:29" x14ac:dyDescent="0.2">
      <c r="A1403" s="25">
        <v>70304.022869146793</v>
      </c>
      <c r="B1403" s="26">
        <v>12.3729443</v>
      </c>
      <c r="C1403" s="26">
        <v>808.457694118875</v>
      </c>
      <c r="D1403" s="26">
        <f>C1403/Table1[[#This Row],[Std. Price ($)]]</f>
        <v>65.340768900000214</v>
      </c>
      <c r="E1403" s="22">
        <v>82</v>
      </c>
      <c r="F1403" s="22">
        <f t="shared" si="141"/>
        <v>147.60000000000002</v>
      </c>
      <c r="G1403" s="22">
        <f t="shared" si="141"/>
        <v>147.60000000000002</v>
      </c>
      <c r="H1403" s="22">
        <f t="shared" si="141"/>
        <v>147.60000000000002</v>
      </c>
      <c r="I1403" s="22">
        <f t="shared" si="141"/>
        <v>147.60000000000002</v>
      </c>
      <c r="J1403" s="22">
        <f t="shared" si="141"/>
        <v>147.60000000000002</v>
      </c>
      <c r="K1403" s="22">
        <f t="shared" si="141"/>
        <v>147.60000000000002</v>
      </c>
      <c r="L1403" s="22">
        <f t="shared" si="141"/>
        <v>147.60000000000002</v>
      </c>
      <c r="M1403" s="22">
        <f t="shared" si="141"/>
        <v>147.60000000000002</v>
      </c>
      <c r="N1403" s="22">
        <f t="shared" si="141"/>
        <v>147.60000000000002</v>
      </c>
      <c r="O1403" s="22">
        <f t="shared" si="141"/>
        <v>147.60000000000002</v>
      </c>
      <c r="P1403" s="22">
        <f t="shared" si="141"/>
        <v>147.60000000000002</v>
      </c>
      <c r="Q1403" s="22">
        <f t="shared" si="141"/>
        <v>147.60000000000002</v>
      </c>
      <c r="R1403" s="42">
        <f>SUM(Table1[[#This Row],[Oct]:[September]])</f>
        <v>1771.1999999999998</v>
      </c>
      <c r="S1403" s="38">
        <f t="shared" si="138"/>
        <v>1705.8592310999995</v>
      </c>
      <c r="T1403" s="37">
        <f>Table1[[#This Row],[Annual Demand]]/365</f>
        <v>4.8526027397260272</v>
      </c>
      <c r="U1403" s="37">
        <f>Table1[[#This Row],[Daily Demand]]*Table1[[#This Row],[Lead Time (days)]]</f>
        <v>111.60986301369863</v>
      </c>
      <c r="V1403" s="37">
        <f>T1403*AB1403*SQRT(Table1[[#This Row],[Lead Time (days)]])</f>
        <v>15.825140328718389</v>
      </c>
      <c r="W1403" s="37">
        <f t="shared" si="139"/>
        <v>0.8</v>
      </c>
      <c r="X1403" s="37">
        <f>Table1[[#This Row],[Demand during Lead Time]]+NORMSINV(W1403)*V1403</f>
        <v>124.92863713861908</v>
      </c>
      <c r="Y1403" s="43">
        <f t="shared" si="140"/>
        <v>1545.7350687910453</v>
      </c>
      <c r="Z1403" s="27">
        <v>0.8</v>
      </c>
      <c r="AA1403" s="22">
        <v>1</v>
      </c>
      <c r="AB1403" s="22">
        <v>0.68</v>
      </c>
      <c r="AC1403" s="22">
        <v>23</v>
      </c>
    </row>
    <row r="1404" spans="1:29" x14ac:dyDescent="0.2">
      <c r="A1404" s="25">
        <v>68029.757896705749</v>
      </c>
      <c r="B1404" s="26">
        <v>9.3135763000000011</v>
      </c>
      <c r="C1404" s="26">
        <v>2859.027000220311</v>
      </c>
      <c r="D1404" s="26">
        <f>C1404/Table1[[#This Row],[Std. Price ($)]]</f>
        <v>306.97413196908161</v>
      </c>
      <c r="E1404" s="22">
        <v>74</v>
      </c>
      <c r="F1404" s="22">
        <f t="shared" si="141"/>
        <v>133.19999999999999</v>
      </c>
      <c r="G1404" s="22">
        <f t="shared" si="141"/>
        <v>133.19999999999999</v>
      </c>
      <c r="H1404" s="22">
        <f t="shared" si="141"/>
        <v>133.19999999999999</v>
      </c>
      <c r="I1404" s="22">
        <f t="shared" si="141"/>
        <v>133.19999999999999</v>
      </c>
      <c r="J1404" s="22">
        <f t="shared" si="141"/>
        <v>133.19999999999999</v>
      </c>
      <c r="K1404" s="22">
        <f t="shared" si="141"/>
        <v>133.19999999999999</v>
      </c>
      <c r="L1404" s="22">
        <f t="shared" si="141"/>
        <v>133.19999999999999</v>
      </c>
      <c r="M1404" s="22">
        <f t="shared" si="141"/>
        <v>133.19999999999999</v>
      </c>
      <c r="N1404" s="22">
        <f t="shared" si="141"/>
        <v>133.19999999999999</v>
      </c>
      <c r="O1404" s="22">
        <f t="shared" si="141"/>
        <v>133.19999999999999</v>
      </c>
      <c r="P1404" s="22">
        <f t="shared" si="141"/>
        <v>133.19999999999999</v>
      </c>
      <c r="Q1404" s="22">
        <f t="shared" si="141"/>
        <v>133.19999999999999</v>
      </c>
      <c r="R1404" s="42">
        <f>SUM(Table1[[#This Row],[Oct]:[September]])</f>
        <v>1598.4000000000003</v>
      </c>
      <c r="S1404" s="38">
        <f t="shared" si="138"/>
        <v>1291.4258680309188</v>
      </c>
      <c r="T1404" s="37">
        <f>Table1[[#This Row],[Annual Demand]]/365</f>
        <v>4.3791780821917818</v>
      </c>
      <c r="U1404" s="37">
        <f>Table1[[#This Row],[Daily Demand]]*Table1[[#This Row],[Lead Time (days)]]</f>
        <v>324.05917808219186</v>
      </c>
      <c r="V1404" s="37">
        <f>T1404*AB1404*SQRT(Table1[[#This Row],[Lead Time (days)]])</f>
        <v>50.856004258178814</v>
      </c>
      <c r="W1404" s="37">
        <f t="shared" si="139"/>
        <v>0.8</v>
      </c>
      <c r="X1404" s="37">
        <f>Table1[[#This Row],[Demand during Lead Time]]+NORMSINV(W1404)*V1404</f>
        <v>366.86067112054974</v>
      </c>
      <c r="Y1404" s="43">
        <f t="shared" si="140"/>
        <v>3416.7848519504469</v>
      </c>
      <c r="Z1404" s="27">
        <v>0.8</v>
      </c>
      <c r="AA1404" s="22">
        <v>1</v>
      </c>
      <c r="AB1404" s="22">
        <v>1.35</v>
      </c>
      <c r="AC1404" s="22">
        <v>74</v>
      </c>
    </row>
    <row r="1405" spans="1:29" x14ac:dyDescent="0.2">
      <c r="A1405" s="25">
        <v>93202.325427352829</v>
      </c>
      <c r="B1405" s="26">
        <v>12.396045500000001</v>
      </c>
      <c r="C1405" s="26">
        <v>278.45530177445943</v>
      </c>
      <c r="D1405" s="26">
        <f>C1405/Table1[[#This Row],[Std. Price ($)]]</f>
        <v>22.463236503484872</v>
      </c>
      <c r="E1405" s="22">
        <v>26</v>
      </c>
      <c r="F1405" s="22">
        <f t="shared" si="141"/>
        <v>20.8</v>
      </c>
      <c r="G1405" s="22">
        <f t="shared" si="141"/>
        <v>20.8</v>
      </c>
      <c r="H1405" s="22">
        <f t="shared" si="141"/>
        <v>20.8</v>
      </c>
      <c r="I1405" s="22">
        <f t="shared" si="141"/>
        <v>20.8</v>
      </c>
      <c r="J1405" s="22">
        <f t="shared" si="141"/>
        <v>20.8</v>
      </c>
      <c r="K1405" s="22">
        <f t="shared" si="141"/>
        <v>20.8</v>
      </c>
      <c r="L1405" s="22">
        <f t="shared" si="141"/>
        <v>20.8</v>
      </c>
      <c r="M1405" s="22">
        <f t="shared" si="141"/>
        <v>20.8</v>
      </c>
      <c r="N1405" s="22">
        <f t="shared" si="141"/>
        <v>20.8</v>
      </c>
      <c r="O1405" s="22">
        <f t="shared" si="141"/>
        <v>20.8</v>
      </c>
      <c r="P1405" s="22">
        <f t="shared" si="141"/>
        <v>20.8</v>
      </c>
      <c r="Q1405" s="22">
        <f t="shared" si="141"/>
        <v>20.8</v>
      </c>
      <c r="R1405" s="42">
        <f>SUM(Table1[[#This Row],[Oct]:[September]])</f>
        <v>249.60000000000005</v>
      </c>
      <c r="S1405" s="38">
        <f t="shared" si="138"/>
        <v>227.13676349651519</v>
      </c>
      <c r="T1405" s="37">
        <f>Table1[[#This Row],[Annual Demand]]/365</f>
        <v>0.68383561643835633</v>
      </c>
      <c r="U1405" s="37">
        <f>Table1[[#This Row],[Daily Demand]]*Table1[[#This Row],[Lead Time (days)]]</f>
        <v>15.044383561643839</v>
      </c>
      <c r="V1405" s="37">
        <f>T1405*AB1405*SQRT(Table1[[#This Row],[Lead Time (days)]])</f>
        <v>3.0150249513227743</v>
      </c>
      <c r="W1405" s="37">
        <f t="shared" si="139"/>
        <v>0.8</v>
      </c>
      <c r="X1405" s="37">
        <f>Table1[[#This Row],[Demand during Lead Time]]+NORMSINV(W1405)*V1405</f>
        <v>17.58189258042923</v>
      </c>
      <c r="Y1405" s="43">
        <f t="shared" si="140"/>
        <v>217.94594040311316</v>
      </c>
      <c r="Z1405" s="27">
        <v>-0.2</v>
      </c>
      <c r="AA1405" s="22">
        <v>1</v>
      </c>
      <c r="AB1405" s="22">
        <v>0.94</v>
      </c>
      <c r="AC1405" s="22">
        <v>22</v>
      </c>
    </row>
    <row r="1406" spans="1:29" x14ac:dyDescent="0.2">
      <c r="A1406" s="25">
        <v>45879.092839226279</v>
      </c>
      <c r="B1406" s="26">
        <v>9.017713500000001</v>
      </c>
      <c r="C1406" s="26">
        <v>43.025652031809344</v>
      </c>
      <c r="D1406" s="26">
        <f>C1406/Table1[[#This Row],[Std. Price ($)]]</f>
        <v>4.7712374130991559</v>
      </c>
      <c r="E1406" s="22">
        <v>58</v>
      </c>
      <c r="F1406" s="22">
        <f t="shared" si="141"/>
        <v>92.8</v>
      </c>
      <c r="G1406" s="22">
        <f t="shared" si="141"/>
        <v>92.8</v>
      </c>
      <c r="H1406" s="22">
        <f t="shared" si="141"/>
        <v>92.8</v>
      </c>
      <c r="I1406" s="22">
        <f t="shared" si="141"/>
        <v>92.8</v>
      </c>
      <c r="J1406" s="22">
        <f t="shared" si="141"/>
        <v>92.8</v>
      </c>
      <c r="K1406" s="22">
        <f t="shared" si="141"/>
        <v>92.8</v>
      </c>
      <c r="L1406" s="22">
        <f t="shared" si="141"/>
        <v>92.8</v>
      </c>
      <c r="M1406" s="22">
        <f t="shared" si="141"/>
        <v>92.8</v>
      </c>
      <c r="N1406" s="22">
        <f t="shared" si="141"/>
        <v>92.8</v>
      </c>
      <c r="O1406" s="22">
        <f t="shared" si="141"/>
        <v>92.8</v>
      </c>
      <c r="P1406" s="22">
        <f t="shared" si="141"/>
        <v>92.8</v>
      </c>
      <c r="Q1406" s="22">
        <f t="shared" si="141"/>
        <v>92.8</v>
      </c>
      <c r="R1406" s="42">
        <f>SUM(Table1[[#This Row],[Oct]:[September]])</f>
        <v>1113.5999999999997</v>
      </c>
      <c r="S1406" s="38">
        <f t="shared" si="138"/>
        <v>1108.8287625869004</v>
      </c>
      <c r="T1406" s="37">
        <f>Table1[[#This Row],[Annual Demand]]/365</f>
        <v>3.0509589041095881</v>
      </c>
      <c r="U1406" s="37">
        <f>Table1[[#This Row],[Daily Demand]]*Table1[[#This Row],[Lead Time (days)]]</f>
        <v>12.203835616438353</v>
      </c>
      <c r="V1406" s="37">
        <f>T1406*AB1406*SQRT(Table1[[#This Row],[Lead Time (days)]])</f>
        <v>2.5628054794520541</v>
      </c>
      <c r="W1406" s="37">
        <f t="shared" si="139"/>
        <v>0.8</v>
      </c>
      <c r="X1406" s="37">
        <f>Table1[[#This Row],[Demand during Lead Time]]+NORMSINV(W1406)*V1406</f>
        <v>14.360747125462215</v>
      </c>
      <c r="Y1406" s="43">
        <f t="shared" si="140"/>
        <v>129.50110322336681</v>
      </c>
      <c r="Z1406" s="27">
        <v>0.6</v>
      </c>
      <c r="AA1406" s="22">
        <v>1</v>
      </c>
      <c r="AB1406" s="22">
        <v>0.42</v>
      </c>
      <c r="AC1406" s="22">
        <v>4</v>
      </c>
    </row>
    <row r="1407" spans="1:29" x14ac:dyDescent="0.2">
      <c r="A1407" s="25">
        <v>27165.817331641618</v>
      </c>
      <c r="B1407" s="26">
        <v>30.865880399999998</v>
      </c>
      <c r="C1407" s="26">
        <v>146.46108203343761</v>
      </c>
      <c r="D1407" s="26">
        <f>C1407/Table1[[#This Row],[Std. Price ($)]]</f>
        <v>4.7450803325680484</v>
      </c>
      <c r="E1407" s="22">
        <v>34</v>
      </c>
      <c r="F1407" s="22">
        <f t="shared" si="141"/>
        <v>85</v>
      </c>
      <c r="G1407" s="22">
        <f t="shared" si="141"/>
        <v>85</v>
      </c>
      <c r="H1407" s="22">
        <f t="shared" si="141"/>
        <v>85</v>
      </c>
      <c r="I1407" s="22">
        <f t="shared" si="141"/>
        <v>85</v>
      </c>
      <c r="J1407" s="22">
        <f t="shared" si="141"/>
        <v>85</v>
      </c>
      <c r="K1407" s="22">
        <f t="shared" ref="G1407:Q1430" si="143">$E1407+$Z1407*$E1407</f>
        <v>85</v>
      </c>
      <c r="L1407" s="22">
        <f t="shared" si="143"/>
        <v>85</v>
      </c>
      <c r="M1407" s="22">
        <f t="shared" si="143"/>
        <v>85</v>
      </c>
      <c r="N1407" s="22">
        <f t="shared" si="143"/>
        <v>85</v>
      </c>
      <c r="O1407" s="22">
        <f t="shared" si="143"/>
        <v>85</v>
      </c>
      <c r="P1407" s="22">
        <f t="shared" si="143"/>
        <v>85</v>
      </c>
      <c r="Q1407" s="22">
        <f t="shared" si="143"/>
        <v>85</v>
      </c>
      <c r="R1407" s="42">
        <f>SUM(Table1[[#This Row],[Oct]:[September]])</f>
        <v>1020</v>
      </c>
      <c r="S1407" s="38">
        <f t="shared" si="138"/>
        <v>1015.254919667432</v>
      </c>
      <c r="T1407" s="37">
        <f>Table1[[#This Row],[Annual Demand]]/365</f>
        <v>2.7945205479452055</v>
      </c>
      <c r="U1407" s="37">
        <f>Table1[[#This Row],[Daily Demand]]*Table1[[#This Row],[Lead Time (days)]]</f>
        <v>8.3835616438356162</v>
      </c>
      <c r="V1407" s="37">
        <f>T1407*AB1407*SQRT(Table1[[#This Row],[Lead Time (days)]])</f>
        <v>5.7114968547668514</v>
      </c>
      <c r="W1407" s="37">
        <f t="shared" si="139"/>
        <v>0.8</v>
      </c>
      <c r="X1407" s="37">
        <f>Table1[[#This Row],[Demand during Lead Time]]+NORMSINV(W1407)*V1407</f>
        <v>13.190478672292317</v>
      </c>
      <c r="Y1407" s="43">
        <f t="shared" si="140"/>
        <v>407.1357371177254</v>
      </c>
      <c r="Z1407" s="27">
        <v>1.5</v>
      </c>
      <c r="AA1407" s="22">
        <v>1</v>
      </c>
      <c r="AB1407" s="22">
        <v>1.18</v>
      </c>
      <c r="AC1407" s="22">
        <v>3</v>
      </c>
    </row>
    <row r="1408" spans="1:29" x14ac:dyDescent="0.2">
      <c r="A1408" s="25">
        <v>26443.534304110839</v>
      </c>
      <c r="B1408" s="26">
        <v>14.964729200000003</v>
      </c>
      <c r="C1408" s="26">
        <v>2748.7579724542011</v>
      </c>
      <c r="D1408" s="26">
        <f>C1408/Table1[[#This Row],[Std. Price ($)]]</f>
        <v>183.68243993711565</v>
      </c>
      <c r="E1408" s="22">
        <v>106</v>
      </c>
      <c r="F1408" s="22">
        <f t="shared" si="141"/>
        <v>190.8</v>
      </c>
      <c r="G1408" s="22">
        <f t="shared" si="143"/>
        <v>190.8</v>
      </c>
      <c r="H1408" s="22">
        <f t="shared" si="143"/>
        <v>190.8</v>
      </c>
      <c r="I1408" s="22">
        <f t="shared" si="143"/>
        <v>190.8</v>
      </c>
      <c r="J1408" s="22">
        <f t="shared" si="143"/>
        <v>190.8</v>
      </c>
      <c r="K1408" s="22">
        <f t="shared" si="143"/>
        <v>190.8</v>
      </c>
      <c r="L1408" s="22">
        <f t="shared" si="143"/>
        <v>190.8</v>
      </c>
      <c r="M1408" s="22">
        <f t="shared" si="143"/>
        <v>190.8</v>
      </c>
      <c r="N1408" s="22">
        <f t="shared" si="143"/>
        <v>190.8</v>
      </c>
      <c r="O1408" s="22">
        <f t="shared" si="143"/>
        <v>190.8</v>
      </c>
      <c r="P1408" s="22">
        <f t="shared" si="143"/>
        <v>190.8</v>
      </c>
      <c r="Q1408" s="22">
        <f t="shared" si="143"/>
        <v>190.8</v>
      </c>
      <c r="R1408" s="42">
        <f>SUM(Table1[[#This Row],[Oct]:[September]])</f>
        <v>2289.6</v>
      </c>
      <c r="S1408" s="38">
        <f t="shared" si="138"/>
        <v>2105.9175600628841</v>
      </c>
      <c r="T1408" s="37">
        <f>Table1[[#This Row],[Annual Demand]]/365</f>
        <v>6.2728767123287668</v>
      </c>
      <c r="U1408" s="37">
        <f>Table1[[#This Row],[Daily Demand]]*Table1[[#This Row],[Lead Time (days)]]</f>
        <v>144.27616438356165</v>
      </c>
      <c r="V1408" s="37">
        <f>T1408*AB1408*SQRT(Table1[[#This Row],[Lead Time (days)]])</f>
        <v>56.858117171008637</v>
      </c>
      <c r="W1408" s="37">
        <f t="shared" si="139"/>
        <v>0.95</v>
      </c>
      <c r="X1408" s="37">
        <f>Table1[[#This Row],[Demand during Lead Time]]+NORMSINV(W1408)*V1408</f>
        <v>237.79944463392695</v>
      </c>
      <c r="Y1408" s="43">
        <f t="shared" si="140"/>
        <v>3558.6042928571105</v>
      </c>
      <c r="Z1408" s="27">
        <v>0.8</v>
      </c>
      <c r="AA1408" s="22">
        <v>0.85</v>
      </c>
      <c r="AB1408" s="22">
        <v>1.89</v>
      </c>
      <c r="AC1408" s="22">
        <v>23</v>
      </c>
    </row>
    <row r="1409" spans="1:29" x14ac:dyDescent="0.2">
      <c r="A1409" s="25">
        <v>43598.469643941375</v>
      </c>
      <c r="B1409" s="26">
        <v>92.966119599999999</v>
      </c>
      <c r="C1409" s="26">
        <v>1545.2250456073732</v>
      </c>
      <c r="D1409" s="26">
        <f>C1409/Table1[[#This Row],[Std. Price ($)]]</f>
        <v>16.621378328534359</v>
      </c>
      <c r="E1409" s="22">
        <v>58</v>
      </c>
      <c r="F1409" s="22">
        <f t="shared" si="141"/>
        <v>145</v>
      </c>
      <c r="G1409" s="22">
        <f t="shared" si="143"/>
        <v>145</v>
      </c>
      <c r="H1409" s="22">
        <f t="shared" si="143"/>
        <v>145</v>
      </c>
      <c r="I1409" s="22">
        <f t="shared" si="143"/>
        <v>145</v>
      </c>
      <c r="J1409" s="22">
        <f t="shared" si="143"/>
        <v>145</v>
      </c>
      <c r="K1409" s="22">
        <f t="shared" si="143"/>
        <v>145</v>
      </c>
      <c r="L1409" s="22">
        <f t="shared" si="143"/>
        <v>145</v>
      </c>
      <c r="M1409" s="22">
        <f t="shared" si="143"/>
        <v>145</v>
      </c>
      <c r="N1409" s="22">
        <f t="shared" si="143"/>
        <v>145</v>
      </c>
      <c r="O1409" s="22">
        <f t="shared" si="143"/>
        <v>145</v>
      </c>
      <c r="P1409" s="22">
        <f t="shared" si="143"/>
        <v>145</v>
      </c>
      <c r="Q1409" s="22">
        <f t="shared" si="143"/>
        <v>145</v>
      </c>
      <c r="R1409" s="42">
        <f>SUM(Table1[[#This Row],[Oct]:[September]])</f>
        <v>1740</v>
      </c>
      <c r="S1409" s="38">
        <f t="shared" si="138"/>
        <v>1723.3786216714657</v>
      </c>
      <c r="T1409" s="37">
        <f>Table1[[#This Row],[Annual Demand]]/365</f>
        <v>4.7671232876712333</v>
      </c>
      <c r="U1409" s="37">
        <f>Table1[[#This Row],[Daily Demand]]*Table1[[#This Row],[Lead Time (days)]]</f>
        <v>76.273972602739732</v>
      </c>
      <c r="V1409" s="37">
        <f>T1409*AB1409*SQRT(Table1[[#This Row],[Lead Time (days)]])</f>
        <v>10.678356164383564</v>
      </c>
      <c r="W1409" s="37">
        <f t="shared" si="139"/>
        <v>0.8</v>
      </c>
      <c r="X1409" s="37">
        <f>Table1[[#This Row],[Demand during Lead Time]]+NORMSINV(W1409)*V1409</f>
        <v>85.261103890339172</v>
      </c>
      <c r="Y1409" s="43">
        <f t="shared" si="140"/>
        <v>7926.3939814972964</v>
      </c>
      <c r="Z1409" s="27">
        <v>1.5</v>
      </c>
      <c r="AA1409" s="22">
        <v>1</v>
      </c>
      <c r="AB1409" s="22">
        <v>0.56000000000000005</v>
      </c>
      <c r="AC1409" s="22">
        <v>16</v>
      </c>
    </row>
    <row r="1410" spans="1:29" x14ac:dyDescent="0.2">
      <c r="A1410" s="25">
        <v>64582.059180861019</v>
      </c>
      <c r="B1410" s="26">
        <v>27.484165100000002</v>
      </c>
      <c r="C1410" s="26">
        <v>1397.2336069876803</v>
      </c>
      <c r="D1410" s="26">
        <f>C1410/Table1[[#This Row],[Std. Price ($)]]</f>
        <v>50.837767925782117</v>
      </c>
      <c r="E1410" s="22">
        <v>50</v>
      </c>
      <c r="F1410" s="22">
        <f t="shared" si="141"/>
        <v>70</v>
      </c>
      <c r="G1410" s="22">
        <f t="shared" si="143"/>
        <v>70</v>
      </c>
      <c r="H1410" s="22">
        <f t="shared" si="143"/>
        <v>70</v>
      </c>
      <c r="I1410" s="22">
        <f t="shared" si="143"/>
        <v>70</v>
      </c>
      <c r="J1410" s="22">
        <f t="shared" si="143"/>
        <v>70</v>
      </c>
      <c r="K1410" s="22">
        <f t="shared" si="143"/>
        <v>70</v>
      </c>
      <c r="L1410" s="22">
        <f t="shared" si="143"/>
        <v>70</v>
      </c>
      <c r="M1410" s="22">
        <f t="shared" si="143"/>
        <v>70</v>
      </c>
      <c r="N1410" s="22">
        <f t="shared" si="143"/>
        <v>70</v>
      </c>
      <c r="O1410" s="22">
        <f t="shared" si="143"/>
        <v>70</v>
      </c>
      <c r="P1410" s="22">
        <f t="shared" si="143"/>
        <v>70</v>
      </c>
      <c r="Q1410" s="22">
        <f t="shared" si="143"/>
        <v>70</v>
      </c>
      <c r="R1410" s="42">
        <f>SUM(Table1[[#This Row],[Oct]:[September]])</f>
        <v>840</v>
      </c>
      <c r="S1410" s="38">
        <f t="shared" si="138"/>
        <v>789.16223207421785</v>
      </c>
      <c r="T1410" s="37">
        <f>Table1[[#This Row],[Annual Demand]]/365</f>
        <v>2.3013698630136985</v>
      </c>
      <c r="U1410" s="37">
        <f>Table1[[#This Row],[Daily Demand]]*Table1[[#This Row],[Lead Time (days)]]</f>
        <v>64.438356164383563</v>
      </c>
      <c r="V1410" s="37">
        <f>T1410*AB1410*SQRT(Table1[[#This Row],[Lead Time (days)]])</f>
        <v>13.639029224381188</v>
      </c>
      <c r="W1410" s="37">
        <f t="shared" si="139"/>
        <v>0.8</v>
      </c>
      <c r="X1410" s="37">
        <f>Table1[[#This Row],[Demand during Lead Time]]+NORMSINV(W1410)*V1410</f>
        <v>75.917252764944294</v>
      </c>
      <c r="Y1410" s="43">
        <f t="shared" si="140"/>
        <v>2086.5223089301608</v>
      </c>
      <c r="Z1410" s="27">
        <v>0.4</v>
      </c>
      <c r="AA1410" s="22">
        <v>1</v>
      </c>
      <c r="AB1410" s="22">
        <v>1.1200000000000001</v>
      </c>
      <c r="AC1410" s="22">
        <v>28</v>
      </c>
    </row>
    <row r="1411" spans="1:29" x14ac:dyDescent="0.2">
      <c r="A1411" s="25">
        <v>80846.916801450992</v>
      </c>
      <c r="B1411" s="26">
        <v>57.131905699999997</v>
      </c>
      <c r="C1411" s="26">
        <v>3707.673512540498</v>
      </c>
      <c r="D1411" s="26">
        <f>C1411/Table1[[#This Row],[Std. Price ($)]]</f>
        <v>64.89672394282654</v>
      </c>
      <c r="E1411" s="22">
        <v>66</v>
      </c>
      <c r="F1411" s="22">
        <f t="shared" si="141"/>
        <v>52.8</v>
      </c>
      <c r="G1411" s="22">
        <f t="shared" si="143"/>
        <v>52.8</v>
      </c>
      <c r="H1411" s="22">
        <f t="shared" si="143"/>
        <v>52.8</v>
      </c>
      <c r="I1411" s="22">
        <f t="shared" si="143"/>
        <v>52.8</v>
      </c>
      <c r="J1411" s="22">
        <f t="shared" si="143"/>
        <v>52.8</v>
      </c>
      <c r="K1411" s="22">
        <f t="shared" si="143"/>
        <v>52.8</v>
      </c>
      <c r="L1411" s="22">
        <f t="shared" si="143"/>
        <v>52.8</v>
      </c>
      <c r="M1411" s="22">
        <f t="shared" si="143"/>
        <v>52.8</v>
      </c>
      <c r="N1411" s="22">
        <f t="shared" si="143"/>
        <v>52.8</v>
      </c>
      <c r="O1411" s="22">
        <f t="shared" si="143"/>
        <v>52.8</v>
      </c>
      <c r="P1411" s="22">
        <f t="shared" si="143"/>
        <v>52.8</v>
      </c>
      <c r="Q1411" s="22">
        <f t="shared" si="143"/>
        <v>52.8</v>
      </c>
      <c r="R1411" s="42">
        <f>SUM(Table1[[#This Row],[Oct]:[September]])</f>
        <v>633.59999999999991</v>
      </c>
      <c r="S1411" s="38">
        <f t="shared" ref="S1411:S1474" si="144">R1411-D1411</f>
        <v>568.70327605717341</v>
      </c>
      <c r="T1411" s="37">
        <f>Table1[[#This Row],[Annual Demand]]/365</f>
        <v>1.735890410958904</v>
      </c>
      <c r="U1411" s="37">
        <f>Table1[[#This Row],[Daily Demand]]*Table1[[#This Row],[Lead Time (days)]]</f>
        <v>29.510136986301369</v>
      </c>
      <c r="V1411" s="37">
        <f>T1411*AB1411*SQRT(Table1[[#This Row],[Lead Time (days)]])</f>
        <v>10.521171492754203</v>
      </c>
      <c r="W1411" s="37">
        <f t="shared" ref="W1411:W1474" si="145">IF(AB1411&gt;1.5,0.95,0.8)</f>
        <v>0.8</v>
      </c>
      <c r="X1411" s="37">
        <f>Table1[[#This Row],[Demand during Lead Time]]+NORMSINV(W1411)*V1411</f>
        <v>38.364978316665344</v>
      </c>
      <c r="Y1411" s="43">
        <f t="shared" ref="Y1411:Y1474" si="146">IF(S1411&gt;0,X1411*B1411,0)</f>
        <v>2191.8643233702692</v>
      </c>
      <c r="Z1411" s="27">
        <v>-0.2</v>
      </c>
      <c r="AA1411" s="22">
        <v>0.75</v>
      </c>
      <c r="AB1411" s="22">
        <v>1.47</v>
      </c>
      <c r="AC1411" s="22">
        <v>17</v>
      </c>
    </row>
    <row r="1412" spans="1:29" x14ac:dyDescent="0.2">
      <c r="A1412" s="25">
        <v>78905.075365631157</v>
      </c>
      <c r="B1412" s="26">
        <v>8.5585161999999997</v>
      </c>
      <c r="C1412" s="26">
        <v>88.249117370516672</v>
      </c>
      <c r="D1412" s="26">
        <f>C1412/Table1[[#This Row],[Std. Price ($)]]</f>
        <v>10.311263694344198</v>
      </c>
      <c r="E1412" s="22">
        <v>98</v>
      </c>
      <c r="F1412" s="22">
        <f t="shared" ref="F1412:F1475" si="147">$E1412+$Z1412*$E1412</f>
        <v>58.8</v>
      </c>
      <c r="G1412" s="22">
        <f t="shared" si="143"/>
        <v>58.8</v>
      </c>
      <c r="H1412" s="22">
        <f t="shared" si="143"/>
        <v>58.8</v>
      </c>
      <c r="I1412" s="22">
        <f t="shared" si="143"/>
        <v>58.8</v>
      </c>
      <c r="J1412" s="22">
        <f t="shared" si="143"/>
        <v>58.8</v>
      </c>
      <c r="K1412" s="22">
        <f t="shared" si="143"/>
        <v>58.8</v>
      </c>
      <c r="L1412" s="22">
        <f t="shared" si="143"/>
        <v>58.8</v>
      </c>
      <c r="M1412" s="22">
        <f t="shared" si="143"/>
        <v>58.8</v>
      </c>
      <c r="N1412" s="22">
        <f t="shared" si="143"/>
        <v>58.8</v>
      </c>
      <c r="O1412" s="22">
        <f t="shared" si="143"/>
        <v>58.8</v>
      </c>
      <c r="P1412" s="22">
        <f t="shared" si="143"/>
        <v>58.8</v>
      </c>
      <c r="Q1412" s="22">
        <f t="shared" si="143"/>
        <v>58.8</v>
      </c>
      <c r="R1412" s="42">
        <f>SUM(Table1[[#This Row],[Oct]:[September]])</f>
        <v>705.59999999999991</v>
      </c>
      <c r="S1412" s="38">
        <f t="shared" si="144"/>
        <v>695.28873630565568</v>
      </c>
      <c r="T1412" s="37">
        <f>Table1[[#This Row],[Annual Demand]]/365</f>
        <v>1.9331506849315065</v>
      </c>
      <c r="U1412" s="37">
        <f>Table1[[#This Row],[Daily Demand]]*Table1[[#This Row],[Lead Time (days)]]</f>
        <v>3.8663013698630131</v>
      </c>
      <c r="V1412" s="37">
        <f>T1412*AB1412*SQRT(Table1[[#This Row],[Lead Time (days)]])</f>
        <v>3.4173598959262184</v>
      </c>
      <c r="W1412" s="37">
        <f t="shared" si="145"/>
        <v>0.8</v>
      </c>
      <c r="X1412" s="37">
        <f>Table1[[#This Row],[Demand during Lead Time]]+NORMSINV(W1412)*V1412</f>
        <v>6.7424240210350446</v>
      </c>
      <c r="Y1412" s="43">
        <f t="shared" si="146"/>
        <v>57.70514521129757</v>
      </c>
      <c r="Z1412" s="27">
        <v>-0.4</v>
      </c>
      <c r="AA1412" s="22">
        <v>1</v>
      </c>
      <c r="AB1412" s="22">
        <v>1.25</v>
      </c>
      <c r="AC1412" s="22">
        <v>2</v>
      </c>
    </row>
    <row r="1413" spans="1:29" x14ac:dyDescent="0.2">
      <c r="A1413" s="25">
        <v>23693.368396005233</v>
      </c>
      <c r="B1413" s="26">
        <v>46.854923800000002</v>
      </c>
      <c r="C1413" s="26">
        <v>75.526107574757418</v>
      </c>
      <c r="D1413" s="26">
        <f>C1413/Table1[[#This Row],[Std. Price ($)]]</f>
        <v>1.6119139985616071</v>
      </c>
      <c r="E1413" s="22">
        <v>66</v>
      </c>
      <c r="F1413" s="22">
        <f t="shared" si="147"/>
        <v>92.4</v>
      </c>
      <c r="G1413" s="22">
        <f t="shared" si="143"/>
        <v>92.4</v>
      </c>
      <c r="H1413" s="22">
        <f t="shared" si="143"/>
        <v>92.4</v>
      </c>
      <c r="I1413" s="22">
        <f t="shared" si="143"/>
        <v>92.4</v>
      </c>
      <c r="J1413" s="22">
        <f t="shared" si="143"/>
        <v>92.4</v>
      </c>
      <c r="K1413" s="22">
        <f t="shared" si="143"/>
        <v>92.4</v>
      </c>
      <c r="L1413" s="22">
        <f t="shared" si="143"/>
        <v>92.4</v>
      </c>
      <c r="M1413" s="22">
        <f t="shared" si="143"/>
        <v>92.4</v>
      </c>
      <c r="N1413" s="22">
        <f t="shared" si="143"/>
        <v>92.4</v>
      </c>
      <c r="O1413" s="22">
        <f t="shared" si="143"/>
        <v>92.4</v>
      </c>
      <c r="P1413" s="22">
        <f t="shared" si="143"/>
        <v>92.4</v>
      </c>
      <c r="Q1413" s="22">
        <f t="shared" si="143"/>
        <v>92.4</v>
      </c>
      <c r="R1413" s="42">
        <f>SUM(Table1[[#This Row],[Oct]:[September]])</f>
        <v>1108.8</v>
      </c>
      <c r="S1413" s="38">
        <f t="shared" si="144"/>
        <v>1107.1880860014383</v>
      </c>
      <c r="T1413" s="37">
        <f>Table1[[#This Row],[Annual Demand]]/365</f>
        <v>3.037808219178082</v>
      </c>
      <c r="U1413" s="37">
        <f>Table1[[#This Row],[Daily Demand]]*Table1[[#This Row],[Lead Time (days)]]</f>
        <v>9.1134246575342459</v>
      </c>
      <c r="V1413" s="37">
        <f>T1413*AB1413*SQRT(Table1[[#This Row],[Lead Time (days)]])</f>
        <v>0.99971125406068617</v>
      </c>
      <c r="W1413" s="37">
        <f t="shared" si="145"/>
        <v>0.8</v>
      </c>
      <c r="X1413" s="37">
        <f>Table1[[#This Row],[Demand during Lead Time]]+NORMSINV(W1413)*V1413</f>
        <v>9.9548028763935257</v>
      </c>
      <c r="Y1413" s="43">
        <f t="shared" si="146"/>
        <v>466.4315302174395</v>
      </c>
      <c r="Z1413" s="27">
        <v>0.4</v>
      </c>
      <c r="AA1413" s="22">
        <v>1</v>
      </c>
      <c r="AB1413" s="22">
        <v>0.19</v>
      </c>
      <c r="AC1413" s="22">
        <v>3</v>
      </c>
    </row>
    <row r="1414" spans="1:29" x14ac:dyDescent="0.2">
      <c r="A1414" s="25">
        <v>45214.467895196198</v>
      </c>
      <c r="B1414" s="26">
        <v>27.3151358</v>
      </c>
      <c r="C1414" s="26">
        <v>1067.7262338182366</v>
      </c>
      <c r="D1414" s="26">
        <f>C1414/Table1[[#This Row],[Std. Price ($)]]</f>
        <v>39.089179041102788</v>
      </c>
      <c r="E1414" s="22">
        <v>34</v>
      </c>
      <c r="F1414" s="22">
        <f t="shared" si="147"/>
        <v>20.399999999999999</v>
      </c>
      <c r="G1414" s="22">
        <f t="shared" si="143"/>
        <v>20.399999999999999</v>
      </c>
      <c r="H1414" s="22">
        <f t="shared" si="143"/>
        <v>20.399999999999999</v>
      </c>
      <c r="I1414" s="22">
        <f t="shared" si="143"/>
        <v>20.399999999999999</v>
      </c>
      <c r="J1414" s="22">
        <f t="shared" si="143"/>
        <v>20.399999999999999</v>
      </c>
      <c r="K1414" s="22">
        <f t="shared" si="143"/>
        <v>20.399999999999999</v>
      </c>
      <c r="L1414" s="22">
        <f t="shared" si="143"/>
        <v>20.399999999999999</v>
      </c>
      <c r="M1414" s="22">
        <f t="shared" si="143"/>
        <v>20.399999999999999</v>
      </c>
      <c r="N1414" s="22">
        <f t="shared" si="143"/>
        <v>20.399999999999999</v>
      </c>
      <c r="O1414" s="22">
        <f t="shared" si="143"/>
        <v>20.399999999999999</v>
      </c>
      <c r="P1414" s="22">
        <f t="shared" si="143"/>
        <v>20.399999999999999</v>
      </c>
      <c r="Q1414" s="22">
        <f t="shared" si="143"/>
        <v>20.399999999999999</v>
      </c>
      <c r="R1414" s="42">
        <f>SUM(Table1[[#This Row],[Oct]:[September]])</f>
        <v>244.80000000000004</v>
      </c>
      <c r="S1414" s="38">
        <f t="shared" si="144"/>
        <v>205.71082095889724</v>
      </c>
      <c r="T1414" s="37">
        <f>Table1[[#This Row],[Annual Demand]]/365</f>
        <v>0.67068493150684938</v>
      </c>
      <c r="U1414" s="37">
        <f>Table1[[#This Row],[Daily Demand]]*Table1[[#This Row],[Lead Time (days)]]</f>
        <v>15.425753424657536</v>
      </c>
      <c r="V1414" s="37">
        <f>T1414*AB1414*SQRT(Table1[[#This Row],[Lead Time (days)]])</f>
        <v>3.3773165335679494</v>
      </c>
      <c r="W1414" s="37">
        <f t="shared" si="145"/>
        <v>0.8</v>
      </c>
      <c r="X1414" s="37">
        <f>Table1[[#This Row],[Demand during Lead Time]]+NORMSINV(W1414)*V1414</f>
        <v>18.268174731805193</v>
      </c>
      <c r="Y1414" s="43">
        <f t="shared" si="146"/>
        <v>498.99767361738742</v>
      </c>
      <c r="Z1414" s="27">
        <v>-0.4</v>
      </c>
      <c r="AA1414" s="22">
        <v>0.82</v>
      </c>
      <c r="AB1414" s="22">
        <v>1.05</v>
      </c>
      <c r="AC1414" s="22">
        <v>23</v>
      </c>
    </row>
    <row r="1415" spans="1:29" x14ac:dyDescent="0.2">
      <c r="A1415" s="25">
        <v>37503.049603848092</v>
      </c>
      <c r="B1415" s="26">
        <v>80.825334999999995</v>
      </c>
      <c r="C1415" s="26">
        <v>542.79203769552885</v>
      </c>
      <c r="D1415" s="26">
        <f>C1415/Table1[[#This Row],[Std. Price ($)]]</f>
        <v>6.715617543626994</v>
      </c>
      <c r="E1415" s="22">
        <v>50</v>
      </c>
      <c r="F1415" s="22">
        <f t="shared" si="147"/>
        <v>60</v>
      </c>
      <c r="G1415" s="22">
        <f t="shared" si="143"/>
        <v>60</v>
      </c>
      <c r="H1415" s="22">
        <f t="shared" si="143"/>
        <v>60</v>
      </c>
      <c r="I1415" s="22">
        <f t="shared" si="143"/>
        <v>60</v>
      </c>
      <c r="J1415" s="22">
        <f t="shared" si="143"/>
        <v>60</v>
      </c>
      <c r="K1415" s="22">
        <f t="shared" si="143"/>
        <v>60</v>
      </c>
      <c r="L1415" s="22">
        <f t="shared" si="143"/>
        <v>60</v>
      </c>
      <c r="M1415" s="22">
        <f t="shared" si="143"/>
        <v>60</v>
      </c>
      <c r="N1415" s="22">
        <f t="shared" si="143"/>
        <v>60</v>
      </c>
      <c r="O1415" s="22">
        <f t="shared" si="143"/>
        <v>60</v>
      </c>
      <c r="P1415" s="22">
        <f t="shared" si="143"/>
        <v>60</v>
      </c>
      <c r="Q1415" s="22">
        <f t="shared" si="143"/>
        <v>60</v>
      </c>
      <c r="R1415" s="42">
        <f>SUM(Table1[[#This Row],[Oct]:[September]])</f>
        <v>720</v>
      </c>
      <c r="S1415" s="38">
        <f t="shared" si="144"/>
        <v>713.28438245637301</v>
      </c>
      <c r="T1415" s="37">
        <f>Table1[[#This Row],[Annual Demand]]/365</f>
        <v>1.9726027397260273</v>
      </c>
      <c r="U1415" s="37">
        <f>Table1[[#This Row],[Daily Demand]]*Table1[[#This Row],[Lead Time (days)]]</f>
        <v>7.8904109589041092</v>
      </c>
      <c r="V1415" s="37">
        <f>T1415*AB1415*SQRT(Table1[[#This Row],[Lead Time (days)]])</f>
        <v>3.2350684931506843</v>
      </c>
      <c r="W1415" s="37">
        <f t="shared" si="145"/>
        <v>0.8</v>
      </c>
      <c r="X1415" s="37">
        <f>Table1[[#This Row],[Demand during Lead Time]]+NORMSINV(W1415)*V1415</f>
        <v>10.613113294802458</v>
      </c>
      <c r="Y1415" s="43">
        <f t="shared" si="146"/>
        <v>857.80843744536242</v>
      </c>
      <c r="Z1415" s="27">
        <v>0.2</v>
      </c>
      <c r="AA1415" s="22">
        <v>0.73</v>
      </c>
      <c r="AB1415" s="22">
        <v>0.82</v>
      </c>
      <c r="AC1415" s="22">
        <v>4</v>
      </c>
    </row>
    <row r="1416" spans="1:29" x14ac:dyDescent="0.2">
      <c r="A1416" s="25">
        <v>91457.614033113685</v>
      </c>
      <c r="B1416" s="26">
        <v>10.029071800000001</v>
      </c>
      <c r="C1416" s="26">
        <v>424.61909600152541</v>
      </c>
      <c r="D1416" s="26">
        <f>C1416/Table1[[#This Row],[Std. Price ($)]]</f>
        <v>42.338823020643382</v>
      </c>
      <c r="E1416" s="22">
        <v>34</v>
      </c>
      <c r="F1416" s="22">
        <f t="shared" si="147"/>
        <v>30.6</v>
      </c>
      <c r="G1416" s="22">
        <f t="shared" si="143"/>
        <v>30.6</v>
      </c>
      <c r="H1416" s="22">
        <f t="shared" si="143"/>
        <v>30.6</v>
      </c>
      <c r="I1416" s="22">
        <f t="shared" si="143"/>
        <v>30.6</v>
      </c>
      <c r="J1416" s="22">
        <f t="shared" si="143"/>
        <v>30.6</v>
      </c>
      <c r="K1416" s="22">
        <f t="shared" si="143"/>
        <v>30.6</v>
      </c>
      <c r="L1416" s="22">
        <f t="shared" si="143"/>
        <v>30.6</v>
      </c>
      <c r="M1416" s="22">
        <f t="shared" si="143"/>
        <v>30.6</v>
      </c>
      <c r="N1416" s="22">
        <f t="shared" si="143"/>
        <v>30.6</v>
      </c>
      <c r="O1416" s="22">
        <f t="shared" si="143"/>
        <v>30.6</v>
      </c>
      <c r="P1416" s="22">
        <f t="shared" si="143"/>
        <v>30.6</v>
      </c>
      <c r="Q1416" s="22">
        <f t="shared" si="143"/>
        <v>30.6</v>
      </c>
      <c r="R1416" s="42">
        <f>SUM(Table1[[#This Row],[Oct]:[September]])</f>
        <v>367.20000000000005</v>
      </c>
      <c r="S1416" s="38">
        <f t="shared" si="144"/>
        <v>324.86117697935669</v>
      </c>
      <c r="T1416" s="37">
        <f>Table1[[#This Row],[Annual Demand]]/365</f>
        <v>1.006027397260274</v>
      </c>
      <c r="U1416" s="37">
        <f>Table1[[#This Row],[Daily Demand]]*Table1[[#This Row],[Lead Time (days)]]</f>
        <v>20.12054794520548</v>
      </c>
      <c r="V1416" s="37">
        <f>T1416*AB1416*SQRT(Table1[[#This Row],[Lead Time (days)]])</f>
        <v>6.8386187684035225</v>
      </c>
      <c r="W1416" s="37">
        <f t="shared" si="145"/>
        <v>0.95</v>
      </c>
      <c r="X1416" s="37">
        <f>Table1[[#This Row],[Demand during Lead Time]]+NORMSINV(W1416)*V1416</f>
        <v>31.369074829752421</v>
      </c>
      <c r="Y1416" s="43">
        <f t="shared" si="146"/>
        <v>314.60270376715982</v>
      </c>
      <c r="Z1416" s="27">
        <v>-0.1</v>
      </c>
      <c r="AA1416" s="22">
        <v>1</v>
      </c>
      <c r="AB1416" s="22">
        <v>1.52</v>
      </c>
      <c r="AC1416" s="22">
        <v>20</v>
      </c>
    </row>
    <row r="1417" spans="1:29" x14ac:dyDescent="0.2">
      <c r="A1417" s="25">
        <v>2890.7937519553452</v>
      </c>
      <c r="B1417" s="26">
        <v>73.452091600000003</v>
      </c>
      <c r="C1417" s="26">
        <v>431.28606091052717</v>
      </c>
      <c r="D1417" s="26">
        <f>C1417/Table1[[#This Row],[Std. Price ($)]]</f>
        <v>5.8716648024019937</v>
      </c>
      <c r="E1417" s="22">
        <v>74</v>
      </c>
      <c r="F1417" s="22">
        <f t="shared" si="147"/>
        <v>44.4</v>
      </c>
      <c r="G1417" s="22">
        <f t="shared" si="143"/>
        <v>44.4</v>
      </c>
      <c r="H1417" s="22">
        <f t="shared" si="143"/>
        <v>44.4</v>
      </c>
      <c r="I1417" s="22">
        <f t="shared" si="143"/>
        <v>44.4</v>
      </c>
      <c r="J1417" s="22">
        <f t="shared" si="143"/>
        <v>44.4</v>
      </c>
      <c r="K1417" s="22">
        <f t="shared" si="143"/>
        <v>44.4</v>
      </c>
      <c r="L1417" s="22">
        <f t="shared" si="143"/>
        <v>44.4</v>
      </c>
      <c r="M1417" s="22">
        <f t="shared" si="143"/>
        <v>44.4</v>
      </c>
      <c r="N1417" s="22">
        <f t="shared" si="143"/>
        <v>44.4</v>
      </c>
      <c r="O1417" s="22">
        <f t="shared" si="143"/>
        <v>44.4</v>
      </c>
      <c r="P1417" s="22">
        <f t="shared" si="143"/>
        <v>44.4</v>
      </c>
      <c r="Q1417" s="22">
        <f t="shared" si="143"/>
        <v>44.4</v>
      </c>
      <c r="R1417" s="42">
        <f>SUM(Table1[[#This Row],[Oct]:[September]])</f>
        <v>532.79999999999984</v>
      </c>
      <c r="S1417" s="38">
        <f t="shared" si="144"/>
        <v>526.9283351975979</v>
      </c>
      <c r="T1417" s="37">
        <f>Table1[[#This Row],[Annual Demand]]/365</f>
        <v>1.4597260273972599</v>
      </c>
      <c r="U1417" s="37">
        <f>Table1[[#This Row],[Daily Demand]]*Table1[[#This Row],[Lead Time (days)]]</f>
        <v>2.9194520547945197</v>
      </c>
      <c r="V1417" s="37">
        <f>T1417*AB1417*SQRT(Table1[[#This Row],[Lead Time (days)]])</f>
        <v>2.0437207018412633</v>
      </c>
      <c r="W1417" s="37">
        <f t="shared" si="145"/>
        <v>0.8</v>
      </c>
      <c r="X1417" s="37">
        <f>Table1[[#This Row],[Demand during Lead Time]]+NORMSINV(W1417)*V1417</f>
        <v>4.6394907929566669</v>
      </c>
      <c r="Y1417" s="43">
        <f t="shared" si="146"/>
        <v>340.78030270160974</v>
      </c>
      <c r="Z1417" s="27">
        <v>-0.4</v>
      </c>
      <c r="AA1417" s="22">
        <v>0.75</v>
      </c>
      <c r="AB1417" s="22">
        <v>0.99</v>
      </c>
      <c r="AC1417" s="22">
        <v>2</v>
      </c>
    </row>
    <row r="1418" spans="1:29" x14ac:dyDescent="0.2">
      <c r="A1418" s="25">
        <v>4972.4873591285632</v>
      </c>
      <c r="B1418" s="26">
        <v>30.537962500000003</v>
      </c>
      <c r="C1418" s="26">
        <v>2499.2523832066049</v>
      </c>
      <c r="D1418" s="26">
        <f>C1418/Table1[[#This Row],[Std. Price ($)]]</f>
        <v>81.840836080881445</v>
      </c>
      <c r="E1418" s="22">
        <v>90</v>
      </c>
      <c r="F1418" s="22">
        <f t="shared" si="147"/>
        <v>72</v>
      </c>
      <c r="G1418" s="22">
        <f t="shared" si="143"/>
        <v>72</v>
      </c>
      <c r="H1418" s="22">
        <f t="shared" si="143"/>
        <v>72</v>
      </c>
      <c r="I1418" s="22">
        <f t="shared" si="143"/>
        <v>72</v>
      </c>
      <c r="J1418" s="22">
        <f t="shared" si="143"/>
        <v>72</v>
      </c>
      <c r="K1418" s="22">
        <f t="shared" si="143"/>
        <v>72</v>
      </c>
      <c r="L1418" s="22">
        <f t="shared" si="143"/>
        <v>72</v>
      </c>
      <c r="M1418" s="22">
        <f t="shared" si="143"/>
        <v>72</v>
      </c>
      <c r="N1418" s="22">
        <f t="shared" si="143"/>
        <v>72</v>
      </c>
      <c r="O1418" s="22">
        <f t="shared" si="143"/>
        <v>72</v>
      </c>
      <c r="P1418" s="22">
        <f t="shared" si="143"/>
        <v>72</v>
      </c>
      <c r="Q1418" s="22">
        <f t="shared" si="143"/>
        <v>72</v>
      </c>
      <c r="R1418" s="42">
        <f>SUM(Table1[[#This Row],[Oct]:[September]])</f>
        <v>864</v>
      </c>
      <c r="S1418" s="38">
        <f t="shared" si="144"/>
        <v>782.15916391911855</v>
      </c>
      <c r="T1418" s="37">
        <f>Table1[[#This Row],[Annual Demand]]/365</f>
        <v>2.3671232876712329</v>
      </c>
      <c r="U1418" s="37">
        <f>Table1[[#This Row],[Daily Demand]]*Table1[[#This Row],[Lead Time (days)]]</f>
        <v>59.178082191780824</v>
      </c>
      <c r="V1418" s="37">
        <f>T1418*AB1418*SQRT(Table1[[#This Row],[Lead Time (days)]])</f>
        <v>10.415342465753426</v>
      </c>
      <c r="W1418" s="37">
        <f t="shared" si="145"/>
        <v>0.8</v>
      </c>
      <c r="X1418" s="37">
        <f>Table1[[#This Row],[Demand during Lead Time]]+NORMSINV(W1418)*V1418</f>
        <v>67.943855565892591</v>
      </c>
      <c r="Y1418" s="43">
        <f t="shared" si="146"/>
        <v>2074.8669133766443</v>
      </c>
      <c r="Z1418" s="27">
        <v>-0.2</v>
      </c>
      <c r="AA1418" s="22">
        <v>0.75</v>
      </c>
      <c r="AB1418" s="22">
        <v>0.88</v>
      </c>
      <c r="AC1418" s="22">
        <v>25</v>
      </c>
    </row>
    <row r="1419" spans="1:29" x14ac:dyDescent="0.2">
      <c r="A1419" s="25">
        <v>52793.462024070293</v>
      </c>
      <c r="B1419" s="26">
        <v>19.066505500000002</v>
      </c>
      <c r="C1419" s="26">
        <v>8416.3003489228977</v>
      </c>
      <c r="D1419" s="26">
        <f>C1419/Table1[[#This Row],[Std. Price ($)]]</f>
        <v>441.41808518204328</v>
      </c>
      <c r="E1419" s="22">
        <v>162</v>
      </c>
      <c r="F1419" s="22">
        <f t="shared" si="147"/>
        <v>145.80000000000001</v>
      </c>
      <c r="G1419" s="22">
        <f t="shared" si="143"/>
        <v>145.80000000000001</v>
      </c>
      <c r="H1419" s="22">
        <f t="shared" si="143"/>
        <v>145.80000000000001</v>
      </c>
      <c r="I1419" s="22">
        <f t="shared" si="143"/>
        <v>145.80000000000001</v>
      </c>
      <c r="J1419" s="22">
        <f t="shared" si="143"/>
        <v>145.80000000000001</v>
      </c>
      <c r="K1419" s="22">
        <f t="shared" si="143"/>
        <v>145.80000000000001</v>
      </c>
      <c r="L1419" s="22">
        <f t="shared" si="143"/>
        <v>145.80000000000001</v>
      </c>
      <c r="M1419" s="22">
        <f t="shared" si="143"/>
        <v>145.80000000000001</v>
      </c>
      <c r="N1419" s="22">
        <f t="shared" si="143"/>
        <v>145.80000000000001</v>
      </c>
      <c r="O1419" s="22">
        <f t="shared" si="143"/>
        <v>145.80000000000001</v>
      </c>
      <c r="P1419" s="22">
        <f t="shared" si="143"/>
        <v>145.80000000000001</v>
      </c>
      <c r="Q1419" s="22">
        <f t="shared" si="143"/>
        <v>145.80000000000001</v>
      </c>
      <c r="R1419" s="42">
        <f>SUM(Table1[[#This Row],[Oct]:[September]])</f>
        <v>1749.5999999999997</v>
      </c>
      <c r="S1419" s="38">
        <f t="shared" si="144"/>
        <v>1308.1819148179563</v>
      </c>
      <c r="T1419" s="37">
        <f>Table1[[#This Row],[Annual Demand]]/365</f>
        <v>4.7934246575342456</v>
      </c>
      <c r="U1419" s="37">
        <f>Table1[[#This Row],[Daily Demand]]*Table1[[#This Row],[Lead Time (days)]]</f>
        <v>134.21589041095888</v>
      </c>
      <c r="V1419" s="37">
        <f>T1419*AB1419*SQRT(Table1[[#This Row],[Lead Time (days)]])</f>
        <v>62.903759477916417</v>
      </c>
      <c r="W1419" s="37">
        <f t="shared" si="145"/>
        <v>0.95</v>
      </c>
      <c r="X1419" s="37">
        <f>Table1[[#This Row],[Demand during Lead Time]]+NORMSINV(W1419)*V1419</f>
        <v>237.6833673370927</v>
      </c>
      <c r="Y1419" s="43">
        <f t="shared" si="146"/>
        <v>4531.7912305911987</v>
      </c>
      <c r="Z1419" s="27">
        <v>-0.1</v>
      </c>
      <c r="AA1419" s="22">
        <v>0.85</v>
      </c>
      <c r="AB1419" s="22">
        <v>2.48</v>
      </c>
      <c r="AC1419" s="22">
        <v>28</v>
      </c>
    </row>
    <row r="1420" spans="1:29" x14ac:dyDescent="0.2">
      <c r="A1420" s="25">
        <v>39398.792885077128</v>
      </c>
      <c r="B1420" s="26">
        <v>19.066505500000002</v>
      </c>
      <c r="C1420" s="26">
        <v>6465.808705983125</v>
      </c>
      <c r="D1420" s="26">
        <f>C1420/Table1[[#This Row],[Std. Price ($)]]</f>
        <v>339.11870772455524</v>
      </c>
      <c r="E1420" s="22">
        <v>162</v>
      </c>
      <c r="F1420" s="22">
        <f t="shared" si="147"/>
        <v>291.60000000000002</v>
      </c>
      <c r="G1420" s="22">
        <f t="shared" si="143"/>
        <v>291.60000000000002</v>
      </c>
      <c r="H1420" s="22">
        <f t="shared" si="143"/>
        <v>291.60000000000002</v>
      </c>
      <c r="I1420" s="22">
        <f t="shared" si="143"/>
        <v>291.60000000000002</v>
      </c>
      <c r="J1420" s="22">
        <f t="shared" si="143"/>
        <v>291.60000000000002</v>
      </c>
      <c r="K1420" s="22">
        <f t="shared" si="143"/>
        <v>291.60000000000002</v>
      </c>
      <c r="L1420" s="22">
        <f t="shared" si="143"/>
        <v>291.60000000000002</v>
      </c>
      <c r="M1420" s="22">
        <f t="shared" si="143"/>
        <v>291.60000000000002</v>
      </c>
      <c r="N1420" s="22">
        <f t="shared" si="143"/>
        <v>291.60000000000002</v>
      </c>
      <c r="O1420" s="22">
        <f t="shared" si="143"/>
        <v>291.60000000000002</v>
      </c>
      <c r="P1420" s="22">
        <f t="shared" si="143"/>
        <v>291.60000000000002</v>
      </c>
      <c r="Q1420" s="22">
        <f t="shared" si="143"/>
        <v>291.60000000000002</v>
      </c>
      <c r="R1420" s="42">
        <f>SUM(Table1[[#This Row],[Oct]:[September]])</f>
        <v>3499.1999999999994</v>
      </c>
      <c r="S1420" s="38">
        <f t="shared" si="144"/>
        <v>3160.081292275444</v>
      </c>
      <c r="T1420" s="37">
        <f>Table1[[#This Row],[Annual Demand]]/365</f>
        <v>9.5868493150684913</v>
      </c>
      <c r="U1420" s="37">
        <f>Table1[[#This Row],[Daily Demand]]*Table1[[#This Row],[Lead Time (days)]]</f>
        <v>268.43178082191776</v>
      </c>
      <c r="V1420" s="37">
        <f>T1420*AB1420*SQRT(Table1[[#This Row],[Lead Time (days)]])</f>
        <v>95.877504365533881</v>
      </c>
      <c r="W1420" s="37">
        <f t="shared" si="145"/>
        <v>0.95</v>
      </c>
      <c r="X1420" s="37">
        <f>Table1[[#This Row],[Demand during Lead Time]]+NORMSINV(W1420)*V1420</f>
        <v>426.13624162062172</v>
      </c>
      <c r="Y1420" s="43">
        <f t="shared" si="146"/>
        <v>8124.9289946089139</v>
      </c>
      <c r="Z1420" s="27">
        <v>0.8</v>
      </c>
      <c r="AA1420" s="22">
        <v>0.85</v>
      </c>
      <c r="AB1420" s="22">
        <v>1.89</v>
      </c>
      <c r="AC1420" s="22">
        <v>28</v>
      </c>
    </row>
    <row r="1421" spans="1:29" x14ac:dyDescent="0.2">
      <c r="A1421" s="25">
        <v>4511.1796751281072</v>
      </c>
      <c r="B1421" s="26">
        <v>23.883278199999999</v>
      </c>
      <c r="C1421" s="26">
        <v>85.041780002737795</v>
      </c>
      <c r="D1421" s="26">
        <f>C1421/Table1[[#This Row],[Std. Price ($)]]</f>
        <v>3.5607247585776478</v>
      </c>
      <c r="E1421" s="22">
        <v>58</v>
      </c>
      <c r="F1421" s="22">
        <f t="shared" si="147"/>
        <v>104.4</v>
      </c>
      <c r="G1421" s="22">
        <f t="shared" si="143"/>
        <v>104.4</v>
      </c>
      <c r="H1421" s="22">
        <f t="shared" si="143"/>
        <v>104.4</v>
      </c>
      <c r="I1421" s="22">
        <f t="shared" si="143"/>
        <v>104.4</v>
      </c>
      <c r="J1421" s="22">
        <f t="shared" si="143"/>
        <v>104.4</v>
      </c>
      <c r="K1421" s="22">
        <f t="shared" si="143"/>
        <v>104.4</v>
      </c>
      <c r="L1421" s="22">
        <f t="shared" si="143"/>
        <v>104.4</v>
      </c>
      <c r="M1421" s="22">
        <f t="shared" si="143"/>
        <v>104.4</v>
      </c>
      <c r="N1421" s="22">
        <f t="shared" si="143"/>
        <v>104.4</v>
      </c>
      <c r="O1421" s="22">
        <f t="shared" si="143"/>
        <v>104.4</v>
      </c>
      <c r="P1421" s="22">
        <f t="shared" si="143"/>
        <v>104.4</v>
      </c>
      <c r="Q1421" s="22">
        <f t="shared" si="143"/>
        <v>104.4</v>
      </c>
      <c r="R1421" s="42">
        <f>SUM(Table1[[#This Row],[Oct]:[September]])</f>
        <v>1252.8000000000002</v>
      </c>
      <c r="S1421" s="38">
        <f t="shared" si="144"/>
        <v>1249.2392752414225</v>
      </c>
      <c r="T1421" s="37">
        <f>Table1[[#This Row],[Annual Demand]]/365</f>
        <v>3.432328767123288</v>
      </c>
      <c r="U1421" s="37">
        <f>Table1[[#This Row],[Daily Demand]]*Table1[[#This Row],[Lead Time (days)]]</f>
        <v>10.296986301369865</v>
      </c>
      <c r="V1421" s="37">
        <f>T1421*AB1421*SQRT(Table1[[#This Row],[Lead Time (days)]])</f>
        <v>2.9130342283395119</v>
      </c>
      <c r="W1421" s="37">
        <f t="shared" si="145"/>
        <v>0.8</v>
      </c>
      <c r="X1421" s="37">
        <f>Table1[[#This Row],[Demand during Lead Time]]+NORMSINV(W1421)*V1421</f>
        <v>12.748657762065088</v>
      </c>
      <c r="Y1421" s="43">
        <f t="shared" si="146"/>
        <v>304.4797400079899</v>
      </c>
      <c r="Z1421" s="27">
        <v>0.8</v>
      </c>
      <c r="AA1421" s="22">
        <v>1</v>
      </c>
      <c r="AB1421" s="22">
        <v>0.49</v>
      </c>
      <c r="AC1421" s="22">
        <v>3</v>
      </c>
    </row>
    <row r="1422" spans="1:29" x14ac:dyDescent="0.2">
      <c r="A1422" s="25">
        <v>93725.672220298031</v>
      </c>
      <c r="B1422" s="26">
        <v>7.1521949999999999</v>
      </c>
      <c r="C1422" s="26">
        <v>1339.1040775679232</v>
      </c>
      <c r="D1422" s="26">
        <f>C1422/Table1[[#This Row],[Std. Price ($)]]</f>
        <v>187.22980533499481</v>
      </c>
      <c r="E1422" s="22">
        <v>98</v>
      </c>
      <c r="F1422" s="22">
        <f t="shared" si="147"/>
        <v>88.2</v>
      </c>
      <c r="G1422" s="22">
        <f t="shared" si="143"/>
        <v>88.2</v>
      </c>
      <c r="H1422" s="22">
        <f t="shared" si="143"/>
        <v>88.2</v>
      </c>
      <c r="I1422" s="22">
        <f t="shared" si="143"/>
        <v>88.2</v>
      </c>
      <c r="J1422" s="22">
        <f t="shared" si="143"/>
        <v>88.2</v>
      </c>
      <c r="K1422" s="22">
        <f t="shared" si="143"/>
        <v>88.2</v>
      </c>
      <c r="L1422" s="22">
        <f t="shared" si="143"/>
        <v>88.2</v>
      </c>
      <c r="M1422" s="22">
        <f t="shared" si="143"/>
        <v>88.2</v>
      </c>
      <c r="N1422" s="22">
        <f t="shared" si="143"/>
        <v>88.2</v>
      </c>
      <c r="O1422" s="22">
        <f t="shared" si="143"/>
        <v>88.2</v>
      </c>
      <c r="P1422" s="22">
        <f t="shared" si="143"/>
        <v>88.2</v>
      </c>
      <c r="Q1422" s="22">
        <f t="shared" si="143"/>
        <v>88.2</v>
      </c>
      <c r="R1422" s="42">
        <f>SUM(Table1[[#This Row],[Oct]:[September]])</f>
        <v>1058.4000000000003</v>
      </c>
      <c r="S1422" s="38">
        <f t="shared" si="144"/>
        <v>871.17019466500551</v>
      </c>
      <c r="T1422" s="37">
        <f>Table1[[#This Row],[Annual Demand]]/365</f>
        <v>2.8997260273972612</v>
      </c>
      <c r="U1422" s="37">
        <f>Table1[[#This Row],[Daily Demand]]*Table1[[#This Row],[Lead Time (days)]]</f>
        <v>133.38739726027401</v>
      </c>
      <c r="V1422" s="37">
        <f>T1422*AB1422*SQRT(Table1[[#This Row],[Lead Time (days)]])</f>
        <v>15.143512059418178</v>
      </c>
      <c r="W1422" s="37">
        <f t="shared" si="145"/>
        <v>0.8</v>
      </c>
      <c r="X1422" s="37">
        <f>Table1[[#This Row],[Demand during Lead Time]]+NORMSINV(W1422)*V1422</f>
        <v>146.13249856034784</v>
      </c>
      <c r="Y1422" s="43">
        <f t="shared" si="146"/>
        <v>1045.1681255408271</v>
      </c>
      <c r="Z1422" s="27">
        <v>-0.1</v>
      </c>
      <c r="AA1422" s="22">
        <v>1</v>
      </c>
      <c r="AB1422" s="22">
        <v>0.77</v>
      </c>
      <c r="AC1422" s="22">
        <v>46</v>
      </c>
    </row>
    <row r="1423" spans="1:29" x14ac:dyDescent="0.2">
      <c r="A1423" s="25">
        <v>39231.864010210084</v>
      </c>
      <c r="B1423" s="26">
        <v>68.580825000000004</v>
      </c>
      <c r="C1423" s="26">
        <v>4332.8451824964777</v>
      </c>
      <c r="D1423" s="26">
        <f>C1423/Table1[[#This Row],[Std. Price ($)]]</f>
        <v>63.178668126206958</v>
      </c>
      <c r="E1423" s="22">
        <v>74</v>
      </c>
      <c r="F1423" s="22">
        <f t="shared" si="147"/>
        <v>118.4</v>
      </c>
      <c r="G1423" s="22">
        <f t="shared" si="143"/>
        <v>118.4</v>
      </c>
      <c r="H1423" s="22">
        <f t="shared" si="143"/>
        <v>118.4</v>
      </c>
      <c r="I1423" s="22">
        <f t="shared" si="143"/>
        <v>118.4</v>
      </c>
      <c r="J1423" s="22">
        <f t="shared" si="143"/>
        <v>118.4</v>
      </c>
      <c r="K1423" s="22">
        <f t="shared" si="143"/>
        <v>118.4</v>
      </c>
      <c r="L1423" s="22">
        <f t="shared" si="143"/>
        <v>118.4</v>
      </c>
      <c r="M1423" s="22">
        <f t="shared" si="143"/>
        <v>118.4</v>
      </c>
      <c r="N1423" s="22">
        <f t="shared" si="143"/>
        <v>118.4</v>
      </c>
      <c r="O1423" s="22">
        <f t="shared" si="143"/>
        <v>118.4</v>
      </c>
      <c r="P1423" s="22">
        <f t="shared" si="143"/>
        <v>118.4</v>
      </c>
      <c r="Q1423" s="22">
        <f t="shared" si="143"/>
        <v>118.4</v>
      </c>
      <c r="R1423" s="42">
        <f>SUM(Table1[[#This Row],[Oct]:[September]])</f>
        <v>1420.8000000000002</v>
      </c>
      <c r="S1423" s="38">
        <f t="shared" si="144"/>
        <v>1357.6213318737932</v>
      </c>
      <c r="T1423" s="37">
        <f>Table1[[#This Row],[Annual Demand]]/365</f>
        <v>3.8926027397260281</v>
      </c>
      <c r="U1423" s="37">
        <f>Table1[[#This Row],[Daily Demand]]*Table1[[#This Row],[Lead Time (days)]]</f>
        <v>120.67068493150687</v>
      </c>
      <c r="V1423" s="37">
        <f>T1423*AB1423*SQRT(Table1[[#This Row],[Lead Time (days)]])</f>
        <v>14.737704472772741</v>
      </c>
      <c r="W1423" s="37">
        <f t="shared" si="145"/>
        <v>0.8</v>
      </c>
      <c r="X1423" s="37">
        <f>Table1[[#This Row],[Demand during Lead Time]]+NORMSINV(W1423)*V1423</f>
        <v>133.07424994991493</v>
      </c>
      <c r="Y1423" s="43">
        <f t="shared" si="146"/>
        <v>9126.3418478213753</v>
      </c>
      <c r="Z1423" s="27">
        <v>0.6</v>
      </c>
      <c r="AA1423" s="22">
        <v>0.82</v>
      </c>
      <c r="AB1423" s="22">
        <v>0.68</v>
      </c>
      <c r="AC1423" s="22">
        <v>31</v>
      </c>
    </row>
    <row r="1424" spans="1:29" x14ac:dyDescent="0.2">
      <c r="A1424" s="25">
        <v>36471.185274968324</v>
      </c>
      <c r="B1424" s="26">
        <v>9.8600425000000005</v>
      </c>
      <c r="C1424" s="26">
        <v>403.38216766303503</v>
      </c>
      <c r="D1424" s="26">
        <f>C1424/Table1[[#This Row],[Std. Price ($)]]</f>
        <v>40.910794011591229</v>
      </c>
      <c r="E1424" s="22">
        <v>58</v>
      </c>
      <c r="F1424" s="22">
        <f t="shared" si="147"/>
        <v>69.599999999999994</v>
      </c>
      <c r="G1424" s="22">
        <f t="shared" si="143"/>
        <v>69.599999999999994</v>
      </c>
      <c r="H1424" s="22">
        <f t="shared" si="143"/>
        <v>69.599999999999994</v>
      </c>
      <c r="I1424" s="22">
        <f t="shared" si="143"/>
        <v>69.599999999999994</v>
      </c>
      <c r="J1424" s="22">
        <f t="shared" si="143"/>
        <v>69.599999999999994</v>
      </c>
      <c r="K1424" s="22">
        <f t="shared" si="143"/>
        <v>69.599999999999994</v>
      </c>
      <c r="L1424" s="22">
        <f t="shared" si="143"/>
        <v>69.599999999999994</v>
      </c>
      <c r="M1424" s="22">
        <f t="shared" si="143"/>
        <v>69.599999999999994</v>
      </c>
      <c r="N1424" s="22">
        <f t="shared" si="143"/>
        <v>69.599999999999994</v>
      </c>
      <c r="O1424" s="22">
        <f t="shared" si="143"/>
        <v>69.599999999999994</v>
      </c>
      <c r="P1424" s="22">
        <f t="shared" si="143"/>
        <v>69.599999999999994</v>
      </c>
      <c r="Q1424" s="22">
        <f t="shared" si="143"/>
        <v>69.599999999999994</v>
      </c>
      <c r="R1424" s="42">
        <f>SUM(Table1[[#This Row],[Oct]:[September]])</f>
        <v>835.20000000000016</v>
      </c>
      <c r="S1424" s="38">
        <f t="shared" si="144"/>
        <v>794.28920598840898</v>
      </c>
      <c r="T1424" s="37">
        <f>Table1[[#This Row],[Annual Demand]]/365</f>
        <v>2.2882191780821923</v>
      </c>
      <c r="U1424" s="37">
        <f>Table1[[#This Row],[Daily Demand]]*Table1[[#This Row],[Lead Time (days)]]</f>
        <v>50.340821917808228</v>
      </c>
      <c r="V1424" s="37">
        <f>T1424*AB1424*SQRT(Table1[[#This Row],[Lead Time (days)]])</f>
        <v>7.8348704852090583</v>
      </c>
      <c r="W1424" s="37">
        <f t="shared" si="145"/>
        <v>0.8</v>
      </c>
      <c r="X1424" s="37">
        <f>Table1[[#This Row],[Demand during Lead Time]]+NORMSINV(W1424)*V1424</f>
        <v>56.934815280453897</v>
      </c>
      <c r="Y1424" s="43">
        <f t="shared" si="146"/>
        <v>561.37969839492484</v>
      </c>
      <c r="Z1424" s="27">
        <v>0.2</v>
      </c>
      <c r="AA1424" s="22">
        <v>1</v>
      </c>
      <c r="AB1424" s="22">
        <v>0.73</v>
      </c>
      <c r="AC1424" s="22">
        <v>22</v>
      </c>
    </row>
    <row r="1425" spans="1:29" x14ac:dyDescent="0.2">
      <c r="A1425" s="25">
        <v>72009.448436933337</v>
      </c>
      <c r="B1425" s="26">
        <v>10.888193100000001</v>
      </c>
      <c r="C1425" s="26">
        <v>47.853659525942611</v>
      </c>
      <c r="D1425" s="26">
        <f>C1425/Table1[[#This Row],[Std. Price ($)]]</f>
        <v>4.3950046703288725</v>
      </c>
      <c r="E1425" s="22">
        <v>74</v>
      </c>
      <c r="F1425" s="22">
        <f t="shared" si="147"/>
        <v>185</v>
      </c>
      <c r="G1425" s="22">
        <f t="shared" si="143"/>
        <v>185</v>
      </c>
      <c r="H1425" s="22">
        <f t="shared" si="143"/>
        <v>185</v>
      </c>
      <c r="I1425" s="22">
        <f t="shared" si="143"/>
        <v>185</v>
      </c>
      <c r="J1425" s="22">
        <f t="shared" si="143"/>
        <v>185</v>
      </c>
      <c r="K1425" s="22">
        <f t="shared" si="143"/>
        <v>185</v>
      </c>
      <c r="L1425" s="22">
        <f t="shared" si="143"/>
        <v>185</v>
      </c>
      <c r="M1425" s="22">
        <f t="shared" si="143"/>
        <v>185</v>
      </c>
      <c r="N1425" s="22">
        <f t="shared" si="143"/>
        <v>185</v>
      </c>
      <c r="O1425" s="22">
        <f t="shared" si="143"/>
        <v>185</v>
      </c>
      <c r="P1425" s="22">
        <f t="shared" si="143"/>
        <v>185</v>
      </c>
      <c r="Q1425" s="22">
        <f t="shared" si="143"/>
        <v>185</v>
      </c>
      <c r="R1425" s="42">
        <f>SUM(Table1[[#This Row],[Oct]:[September]])</f>
        <v>2220</v>
      </c>
      <c r="S1425" s="38">
        <f t="shared" si="144"/>
        <v>2215.6049953296711</v>
      </c>
      <c r="T1425" s="37">
        <f>Table1[[#This Row],[Annual Demand]]/365</f>
        <v>6.0821917808219181</v>
      </c>
      <c r="U1425" s="37">
        <f>Table1[[#This Row],[Daily Demand]]*Table1[[#This Row],[Lead Time (days)]]</f>
        <v>18.246575342465754</v>
      </c>
      <c r="V1425" s="37">
        <f>T1425*AB1425*SQRT(Table1[[#This Row],[Lead Time (days)]])</f>
        <v>4.4245593780197838</v>
      </c>
      <c r="W1425" s="37">
        <f t="shared" si="145"/>
        <v>0.8</v>
      </c>
      <c r="X1425" s="37">
        <f>Table1[[#This Row],[Demand during Lead Time]]+NORMSINV(W1425)*V1425</f>
        <v>21.970378464211372</v>
      </c>
      <c r="Y1425" s="43">
        <f t="shared" si="146"/>
        <v>239.21772319841486</v>
      </c>
      <c r="Z1425" s="27">
        <v>1.5</v>
      </c>
      <c r="AA1425" s="22">
        <v>1</v>
      </c>
      <c r="AB1425" s="22">
        <v>0.42</v>
      </c>
      <c r="AC1425" s="22">
        <v>3</v>
      </c>
    </row>
    <row r="1426" spans="1:29" x14ac:dyDescent="0.2">
      <c r="A1426" s="25">
        <v>9888.345392658237</v>
      </c>
      <c r="B1426" s="26">
        <v>8.6351430000000011</v>
      </c>
      <c r="C1426" s="26">
        <v>170.01928224105004</v>
      </c>
      <c r="D1426" s="26">
        <f>C1426/Table1[[#This Row],[Std. Price ($)]]</f>
        <v>19.68922601988757</v>
      </c>
      <c r="E1426" s="22">
        <v>90</v>
      </c>
      <c r="F1426" s="22">
        <f t="shared" si="147"/>
        <v>126</v>
      </c>
      <c r="G1426" s="22">
        <f t="shared" si="143"/>
        <v>126</v>
      </c>
      <c r="H1426" s="22">
        <f t="shared" si="143"/>
        <v>126</v>
      </c>
      <c r="I1426" s="22">
        <f t="shared" si="143"/>
        <v>126</v>
      </c>
      <c r="J1426" s="22">
        <f t="shared" si="143"/>
        <v>126</v>
      </c>
      <c r="K1426" s="22">
        <f t="shared" si="143"/>
        <v>126</v>
      </c>
      <c r="L1426" s="22">
        <f t="shared" si="143"/>
        <v>126</v>
      </c>
      <c r="M1426" s="22">
        <f t="shared" si="143"/>
        <v>126</v>
      </c>
      <c r="N1426" s="22">
        <f t="shared" si="143"/>
        <v>126</v>
      </c>
      <c r="O1426" s="22">
        <f t="shared" si="143"/>
        <v>126</v>
      </c>
      <c r="P1426" s="22">
        <f t="shared" si="143"/>
        <v>126</v>
      </c>
      <c r="Q1426" s="22">
        <f t="shared" si="143"/>
        <v>126</v>
      </c>
      <c r="R1426" s="42">
        <f>SUM(Table1[[#This Row],[Oct]:[September]])</f>
        <v>1512</v>
      </c>
      <c r="S1426" s="38">
        <f t="shared" si="144"/>
        <v>1492.3107739801123</v>
      </c>
      <c r="T1426" s="37">
        <f>Table1[[#This Row],[Annual Demand]]/365</f>
        <v>4.1424657534246574</v>
      </c>
      <c r="U1426" s="37">
        <f>Table1[[#This Row],[Daily Demand]]*Table1[[#This Row],[Lead Time (days)]]</f>
        <v>20.712328767123289</v>
      </c>
      <c r="V1426" s="37">
        <f>T1426*AB1426*SQRT(Table1[[#This Row],[Lead Time (days)]])</f>
        <v>9.4480917195048661</v>
      </c>
      <c r="W1426" s="37">
        <f t="shared" si="145"/>
        <v>0.8</v>
      </c>
      <c r="X1426" s="37">
        <f>Table1[[#This Row],[Demand during Lead Time]]+NORMSINV(W1426)*V1426</f>
        <v>28.664043375003015</v>
      </c>
      <c r="Y1426" s="43">
        <f t="shared" si="146"/>
        <v>247.5181135013537</v>
      </c>
      <c r="Z1426" s="27">
        <v>0.4</v>
      </c>
      <c r="AA1426" s="22">
        <v>1</v>
      </c>
      <c r="AB1426" s="22">
        <v>1.02</v>
      </c>
      <c r="AC1426" s="22">
        <v>5</v>
      </c>
    </row>
    <row r="1427" spans="1:29" x14ac:dyDescent="0.2">
      <c r="A1427" s="25">
        <v>15592.298300798702</v>
      </c>
      <c r="B1427" s="26">
        <v>19.066505500000002</v>
      </c>
      <c r="C1427" s="26">
        <v>9207.460879917704</v>
      </c>
      <c r="D1427" s="26">
        <f>C1427/Table1[[#This Row],[Std. Price ($)]]</f>
        <v>482.91286937282257</v>
      </c>
      <c r="E1427" s="22">
        <v>186</v>
      </c>
      <c r="F1427" s="22">
        <f t="shared" si="147"/>
        <v>279</v>
      </c>
      <c r="G1427" s="22">
        <f t="shared" si="143"/>
        <v>279</v>
      </c>
      <c r="H1427" s="22">
        <f t="shared" si="143"/>
        <v>279</v>
      </c>
      <c r="I1427" s="22">
        <f t="shared" si="143"/>
        <v>279</v>
      </c>
      <c r="J1427" s="22">
        <f t="shared" si="143"/>
        <v>279</v>
      </c>
      <c r="K1427" s="22">
        <f t="shared" si="143"/>
        <v>279</v>
      </c>
      <c r="L1427" s="22">
        <f t="shared" si="143"/>
        <v>279</v>
      </c>
      <c r="M1427" s="22">
        <f t="shared" si="143"/>
        <v>279</v>
      </c>
      <c r="N1427" s="22">
        <f t="shared" si="143"/>
        <v>279</v>
      </c>
      <c r="O1427" s="22">
        <f t="shared" si="143"/>
        <v>279</v>
      </c>
      <c r="P1427" s="22">
        <f t="shared" si="143"/>
        <v>279</v>
      </c>
      <c r="Q1427" s="22">
        <f t="shared" si="143"/>
        <v>279</v>
      </c>
      <c r="R1427" s="42">
        <f>SUM(Table1[[#This Row],[Oct]:[September]])</f>
        <v>3348</v>
      </c>
      <c r="S1427" s="38">
        <f t="shared" si="144"/>
        <v>2865.0871306271774</v>
      </c>
      <c r="T1427" s="37">
        <f>Table1[[#This Row],[Annual Demand]]/365</f>
        <v>9.1726027397260275</v>
      </c>
      <c r="U1427" s="37">
        <f>Table1[[#This Row],[Daily Demand]]*Table1[[#This Row],[Lead Time (days)]]</f>
        <v>256.83287671232875</v>
      </c>
      <c r="V1427" s="37">
        <f>T1427*AB1427*SQRT(Table1[[#This Row],[Lead Time (days)]])</f>
        <v>114.54696941966263</v>
      </c>
      <c r="W1427" s="37">
        <f t="shared" si="145"/>
        <v>0.95</v>
      </c>
      <c r="X1427" s="37">
        <f>Table1[[#This Row],[Demand during Lead Time]]+NORMSINV(W1427)*V1427</f>
        <v>445.24587481856014</v>
      </c>
      <c r="Y1427" s="43">
        <f t="shared" si="146"/>
        <v>8489.2829210803884</v>
      </c>
      <c r="Z1427" s="27">
        <v>0.5</v>
      </c>
      <c r="AA1427" s="22">
        <v>0.85</v>
      </c>
      <c r="AB1427" s="22">
        <v>2.36</v>
      </c>
      <c r="AC1427" s="22">
        <v>28</v>
      </c>
    </row>
    <row r="1428" spans="1:29" x14ac:dyDescent="0.2">
      <c r="A1428" s="25">
        <v>52881.436447142725</v>
      </c>
      <c r="B1428" s="26">
        <v>8.326496800000001</v>
      </c>
      <c r="C1428" s="26">
        <v>2747.890084990328</v>
      </c>
      <c r="D1428" s="26">
        <f>C1428/Table1[[#This Row],[Std. Price ($)]]</f>
        <v>330.01755131765952</v>
      </c>
      <c r="E1428" s="22">
        <v>162</v>
      </c>
      <c r="F1428" s="22">
        <f t="shared" si="147"/>
        <v>259.2</v>
      </c>
      <c r="G1428" s="22">
        <f t="shared" si="143"/>
        <v>259.2</v>
      </c>
      <c r="H1428" s="22">
        <f t="shared" si="143"/>
        <v>259.2</v>
      </c>
      <c r="I1428" s="22">
        <f t="shared" si="143"/>
        <v>259.2</v>
      </c>
      <c r="J1428" s="22">
        <f t="shared" si="143"/>
        <v>259.2</v>
      </c>
      <c r="K1428" s="22">
        <f t="shared" si="143"/>
        <v>259.2</v>
      </c>
      <c r="L1428" s="22">
        <f t="shared" si="143"/>
        <v>259.2</v>
      </c>
      <c r="M1428" s="22">
        <f t="shared" si="143"/>
        <v>259.2</v>
      </c>
      <c r="N1428" s="22">
        <f t="shared" si="143"/>
        <v>259.2</v>
      </c>
      <c r="O1428" s="22">
        <f t="shared" si="143"/>
        <v>259.2</v>
      </c>
      <c r="P1428" s="22">
        <f t="shared" si="143"/>
        <v>259.2</v>
      </c>
      <c r="Q1428" s="22">
        <f t="shared" si="143"/>
        <v>259.2</v>
      </c>
      <c r="R1428" s="42">
        <f>SUM(Table1[[#This Row],[Oct]:[September]])</f>
        <v>3110.3999999999992</v>
      </c>
      <c r="S1428" s="38">
        <f t="shared" si="144"/>
        <v>2780.3824486823396</v>
      </c>
      <c r="T1428" s="37">
        <f>Table1[[#This Row],[Annual Demand]]/365</f>
        <v>8.5216438356164357</v>
      </c>
      <c r="U1428" s="37">
        <f>Table1[[#This Row],[Daily Demand]]*Table1[[#This Row],[Lead Time (days)]]</f>
        <v>366.43068493150673</v>
      </c>
      <c r="V1428" s="37">
        <f>T1428*AB1428*SQRT(Table1[[#This Row],[Lead Time (days)]])</f>
        <v>62.026972691637596</v>
      </c>
      <c r="W1428" s="37">
        <f t="shared" si="145"/>
        <v>0.8</v>
      </c>
      <c r="X1428" s="37">
        <f>Table1[[#This Row],[Demand during Lead Time]]+NORMSINV(W1428)*V1428</f>
        <v>418.63390220303626</v>
      </c>
      <c r="Y1428" s="43">
        <f t="shared" si="146"/>
        <v>3485.7538470650948</v>
      </c>
      <c r="Z1428" s="27">
        <v>0.6</v>
      </c>
      <c r="AA1428" s="22">
        <v>1</v>
      </c>
      <c r="AB1428" s="22">
        <v>1.1100000000000001</v>
      </c>
      <c r="AC1428" s="22">
        <v>43</v>
      </c>
    </row>
    <row r="1429" spans="1:29" x14ac:dyDescent="0.2">
      <c r="A1429" s="25">
        <v>29759.844063707562</v>
      </c>
      <c r="B1429" s="26">
        <v>18.931281600000002</v>
      </c>
      <c r="C1429" s="26">
        <v>1063.9039741972356</v>
      </c>
      <c r="D1429" s="26">
        <f>C1429/Table1[[#This Row],[Std. Price ($)]]</f>
        <v>56.198201298597525</v>
      </c>
      <c r="E1429" s="22">
        <v>146</v>
      </c>
      <c r="F1429" s="22">
        <f t="shared" si="147"/>
        <v>175.2</v>
      </c>
      <c r="G1429" s="22">
        <f t="shared" si="143"/>
        <v>175.2</v>
      </c>
      <c r="H1429" s="22">
        <f t="shared" si="143"/>
        <v>175.2</v>
      </c>
      <c r="I1429" s="22">
        <f t="shared" si="143"/>
        <v>175.2</v>
      </c>
      <c r="J1429" s="22">
        <f t="shared" si="143"/>
        <v>175.2</v>
      </c>
      <c r="K1429" s="22">
        <f t="shared" si="143"/>
        <v>175.2</v>
      </c>
      <c r="L1429" s="22">
        <f t="shared" si="143"/>
        <v>175.2</v>
      </c>
      <c r="M1429" s="22">
        <f t="shared" si="143"/>
        <v>175.2</v>
      </c>
      <c r="N1429" s="22">
        <f t="shared" si="143"/>
        <v>175.2</v>
      </c>
      <c r="O1429" s="22">
        <f t="shared" si="143"/>
        <v>175.2</v>
      </c>
      <c r="P1429" s="22">
        <f t="shared" si="143"/>
        <v>175.2</v>
      </c>
      <c r="Q1429" s="22">
        <f t="shared" si="143"/>
        <v>175.2</v>
      </c>
      <c r="R1429" s="42">
        <f>SUM(Table1[[#This Row],[Oct]:[September]])</f>
        <v>2102.4</v>
      </c>
      <c r="S1429" s="38">
        <f t="shared" si="144"/>
        <v>2046.2017987014026</v>
      </c>
      <c r="T1429" s="37">
        <f>Table1[[#This Row],[Annual Demand]]/365</f>
        <v>5.7600000000000007</v>
      </c>
      <c r="U1429" s="37">
        <f>Table1[[#This Row],[Daily Demand]]*Table1[[#This Row],[Lead Time (days)]]</f>
        <v>126.72000000000001</v>
      </c>
      <c r="V1429" s="37">
        <f>T1429*AB1429*SQRT(Table1[[#This Row],[Lead Time (days)]])</f>
        <v>13.508397388291479</v>
      </c>
      <c r="W1429" s="37">
        <f t="shared" si="145"/>
        <v>0.8</v>
      </c>
      <c r="X1429" s="37">
        <f>Table1[[#This Row],[Demand during Lead Time]]+NORMSINV(W1429)*V1429</f>
        <v>138.08895407352702</v>
      </c>
      <c r="Y1429" s="43">
        <f t="shared" si="146"/>
        <v>2614.2008754154076</v>
      </c>
      <c r="Z1429" s="27">
        <v>0.2</v>
      </c>
      <c r="AA1429" s="22">
        <v>0.95</v>
      </c>
      <c r="AB1429" s="22">
        <v>0.5</v>
      </c>
      <c r="AC1429" s="22">
        <v>22</v>
      </c>
    </row>
    <row r="1430" spans="1:29" x14ac:dyDescent="0.2">
      <c r="A1430" s="25">
        <v>17735.998990048509</v>
      </c>
      <c r="B1430" s="26">
        <v>33.208625900000001</v>
      </c>
      <c r="C1430" s="26">
        <v>1585.583809599334</v>
      </c>
      <c r="D1430" s="26">
        <f>C1430/Table1[[#This Row],[Std. Price ($)]]</f>
        <v>47.746143257295508</v>
      </c>
      <c r="E1430" s="22">
        <v>74</v>
      </c>
      <c r="F1430" s="22">
        <f t="shared" si="147"/>
        <v>111</v>
      </c>
      <c r="G1430" s="22">
        <f t="shared" si="143"/>
        <v>111</v>
      </c>
      <c r="H1430" s="22">
        <f t="shared" si="143"/>
        <v>111</v>
      </c>
      <c r="I1430" s="22">
        <f t="shared" si="143"/>
        <v>111</v>
      </c>
      <c r="J1430" s="22">
        <f t="shared" si="143"/>
        <v>111</v>
      </c>
      <c r="K1430" s="22">
        <f t="shared" si="143"/>
        <v>111</v>
      </c>
      <c r="L1430" s="22">
        <f t="shared" si="143"/>
        <v>111</v>
      </c>
      <c r="M1430" s="22">
        <f t="shared" ref="G1430:Q1453" si="148">$E1430+$Z1430*$E1430</f>
        <v>111</v>
      </c>
      <c r="N1430" s="22">
        <f t="shared" si="148"/>
        <v>111</v>
      </c>
      <c r="O1430" s="22">
        <f t="shared" si="148"/>
        <v>111</v>
      </c>
      <c r="P1430" s="22">
        <f t="shared" si="148"/>
        <v>111</v>
      </c>
      <c r="Q1430" s="22">
        <f t="shared" si="148"/>
        <v>111</v>
      </c>
      <c r="R1430" s="42">
        <f>SUM(Table1[[#This Row],[Oct]:[September]])</f>
        <v>1332</v>
      </c>
      <c r="S1430" s="38">
        <f t="shared" si="144"/>
        <v>1284.2538567427046</v>
      </c>
      <c r="T1430" s="37">
        <f>Table1[[#This Row],[Annual Demand]]/365</f>
        <v>3.6493150684931508</v>
      </c>
      <c r="U1430" s="37">
        <f>Table1[[#This Row],[Daily Demand]]*Table1[[#This Row],[Lead Time (days)]]</f>
        <v>83.93424657534247</v>
      </c>
      <c r="V1430" s="37">
        <f>T1430*AB1430*SQRT(Table1[[#This Row],[Lead Time (days)]])</f>
        <v>14.876275207382632</v>
      </c>
      <c r="W1430" s="37">
        <f t="shared" si="145"/>
        <v>0.8</v>
      </c>
      <c r="X1430" s="37">
        <f>Table1[[#This Row],[Demand during Lead Time]]+NORMSINV(W1430)*V1430</f>
        <v>96.454435666350008</v>
      </c>
      <c r="Y1430" s="43">
        <f t="shared" si="146"/>
        <v>3203.1192704394348</v>
      </c>
      <c r="Z1430" s="27">
        <v>0.5</v>
      </c>
      <c r="AA1430" s="22">
        <v>0.85</v>
      </c>
      <c r="AB1430" s="22">
        <v>0.85</v>
      </c>
      <c r="AC1430" s="22">
        <v>23</v>
      </c>
    </row>
    <row r="1431" spans="1:29" x14ac:dyDescent="0.2">
      <c r="A1431" s="25">
        <v>86716.774203378271</v>
      </c>
      <c r="B1431" s="26">
        <v>13.037793799999999</v>
      </c>
      <c r="C1431" s="26">
        <v>1041.7347354855212</v>
      </c>
      <c r="D1431" s="26">
        <f>C1431/Table1[[#This Row],[Std. Price ($)]]</f>
        <v>79.90115133478497</v>
      </c>
      <c r="E1431" s="22">
        <v>98</v>
      </c>
      <c r="F1431" s="22">
        <f t="shared" si="147"/>
        <v>137.19999999999999</v>
      </c>
      <c r="G1431" s="22">
        <f t="shared" si="148"/>
        <v>137.19999999999999</v>
      </c>
      <c r="H1431" s="22">
        <f t="shared" si="148"/>
        <v>137.19999999999999</v>
      </c>
      <c r="I1431" s="22">
        <f t="shared" si="148"/>
        <v>137.19999999999999</v>
      </c>
      <c r="J1431" s="22">
        <f t="shared" si="148"/>
        <v>137.19999999999999</v>
      </c>
      <c r="K1431" s="22">
        <f t="shared" si="148"/>
        <v>137.19999999999999</v>
      </c>
      <c r="L1431" s="22">
        <f t="shared" si="148"/>
        <v>137.19999999999999</v>
      </c>
      <c r="M1431" s="22">
        <f t="shared" si="148"/>
        <v>137.19999999999999</v>
      </c>
      <c r="N1431" s="22">
        <f t="shared" si="148"/>
        <v>137.19999999999999</v>
      </c>
      <c r="O1431" s="22">
        <f t="shared" si="148"/>
        <v>137.19999999999999</v>
      </c>
      <c r="P1431" s="22">
        <f t="shared" si="148"/>
        <v>137.19999999999999</v>
      </c>
      <c r="Q1431" s="22">
        <f t="shared" si="148"/>
        <v>137.19999999999999</v>
      </c>
      <c r="R1431" s="42">
        <f>SUM(Table1[[#This Row],[Oct]:[September]])</f>
        <v>1646.4000000000003</v>
      </c>
      <c r="S1431" s="38">
        <f t="shared" si="144"/>
        <v>1566.4988486652153</v>
      </c>
      <c r="T1431" s="37">
        <f>Table1[[#This Row],[Annual Demand]]/365</f>
        <v>4.5106849315068498</v>
      </c>
      <c r="U1431" s="37">
        <f>Table1[[#This Row],[Daily Demand]]*Table1[[#This Row],[Lead Time (days)]]</f>
        <v>103.74575342465755</v>
      </c>
      <c r="V1431" s="37">
        <f>T1431*AB1431*SQRT(Table1[[#This Row],[Lead Time (days)]])</f>
        <v>22.714109235564838</v>
      </c>
      <c r="W1431" s="37">
        <f t="shared" si="145"/>
        <v>0.8</v>
      </c>
      <c r="X1431" s="37">
        <f>Table1[[#This Row],[Demand during Lead Time]]+NORMSINV(W1431)*V1431</f>
        <v>122.86243005900357</v>
      </c>
      <c r="Y1431" s="43">
        <f t="shared" si="146"/>
        <v>1601.8550288762103</v>
      </c>
      <c r="Z1431" s="27">
        <v>0.4</v>
      </c>
      <c r="AA1431" s="22">
        <v>1</v>
      </c>
      <c r="AB1431" s="22">
        <v>1.05</v>
      </c>
      <c r="AC1431" s="22">
        <v>23</v>
      </c>
    </row>
    <row r="1432" spans="1:29" x14ac:dyDescent="0.2">
      <c r="A1432" s="25">
        <v>56592.45296194734</v>
      </c>
      <c r="B1432" s="26">
        <v>11.3477377</v>
      </c>
      <c r="C1432" s="26">
        <v>1216.4909785428865</v>
      </c>
      <c r="D1432" s="26">
        <f>C1432/Table1[[#This Row],[Std. Price ($)]]</f>
        <v>107.20118940913541</v>
      </c>
      <c r="E1432" s="22">
        <v>220</v>
      </c>
      <c r="F1432" s="22">
        <f t="shared" si="147"/>
        <v>484</v>
      </c>
      <c r="G1432" s="22">
        <f t="shared" si="148"/>
        <v>484</v>
      </c>
      <c r="H1432" s="22">
        <f t="shared" si="148"/>
        <v>484</v>
      </c>
      <c r="I1432" s="22">
        <f t="shared" si="148"/>
        <v>484</v>
      </c>
      <c r="J1432" s="22">
        <f t="shared" si="148"/>
        <v>484</v>
      </c>
      <c r="K1432" s="22">
        <f t="shared" si="148"/>
        <v>484</v>
      </c>
      <c r="L1432" s="22">
        <f t="shared" si="148"/>
        <v>484</v>
      </c>
      <c r="M1432" s="22">
        <f t="shared" si="148"/>
        <v>484</v>
      </c>
      <c r="N1432" s="22">
        <f t="shared" si="148"/>
        <v>484</v>
      </c>
      <c r="O1432" s="22">
        <f t="shared" si="148"/>
        <v>484</v>
      </c>
      <c r="P1432" s="22">
        <f t="shared" si="148"/>
        <v>484</v>
      </c>
      <c r="Q1432" s="22">
        <f t="shared" si="148"/>
        <v>484</v>
      </c>
      <c r="R1432" s="42">
        <f>SUM(Table1[[#This Row],[Oct]:[September]])</f>
        <v>5808</v>
      </c>
      <c r="S1432" s="38">
        <f t="shared" si="144"/>
        <v>5700.7988105908644</v>
      </c>
      <c r="T1432" s="37">
        <f>Table1[[#This Row],[Annual Demand]]/365</f>
        <v>15.912328767123288</v>
      </c>
      <c r="U1432" s="37">
        <f>Table1[[#This Row],[Daily Demand]]*Table1[[#This Row],[Lead Time (days)]]</f>
        <v>445.54520547945208</v>
      </c>
      <c r="V1432" s="37">
        <f>T1432*AB1432*SQRT(Table1[[#This Row],[Lead Time (days)]])</f>
        <v>21.05003234885362</v>
      </c>
      <c r="W1432" s="37">
        <f t="shared" si="145"/>
        <v>0.8</v>
      </c>
      <c r="X1432" s="37">
        <f>Table1[[#This Row],[Demand during Lead Time]]+NORMSINV(W1432)*V1432</f>
        <v>463.26135967164402</v>
      </c>
      <c r="Y1432" s="43">
        <f t="shared" si="146"/>
        <v>5256.9683960991742</v>
      </c>
      <c r="Z1432" s="27">
        <v>1.2</v>
      </c>
      <c r="AA1432" s="22">
        <v>0.85</v>
      </c>
      <c r="AB1432" s="22">
        <v>0.25</v>
      </c>
      <c r="AC1432" s="22">
        <v>28</v>
      </c>
    </row>
    <row r="1433" spans="1:29" x14ac:dyDescent="0.2">
      <c r="A1433" s="25">
        <v>40235.045194220656</v>
      </c>
      <c r="B1433" s="26">
        <v>44.918119099999998</v>
      </c>
      <c r="C1433" s="26">
        <v>3935.7880870940717</v>
      </c>
      <c r="D1433" s="26">
        <f>C1433/Table1[[#This Row],[Std. Price ($)]]</f>
        <v>87.621391232609994</v>
      </c>
      <c r="E1433" s="22">
        <v>220</v>
      </c>
      <c r="F1433" s="22">
        <f t="shared" si="147"/>
        <v>396</v>
      </c>
      <c r="G1433" s="22">
        <f t="shared" si="148"/>
        <v>396</v>
      </c>
      <c r="H1433" s="22">
        <f t="shared" si="148"/>
        <v>396</v>
      </c>
      <c r="I1433" s="22">
        <f t="shared" si="148"/>
        <v>396</v>
      </c>
      <c r="J1433" s="22">
        <f t="shared" si="148"/>
        <v>396</v>
      </c>
      <c r="K1433" s="22">
        <f t="shared" si="148"/>
        <v>396</v>
      </c>
      <c r="L1433" s="22">
        <f t="shared" si="148"/>
        <v>396</v>
      </c>
      <c r="M1433" s="22">
        <f t="shared" si="148"/>
        <v>396</v>
      </c>
      <c r="N1433" s="22">
        <f t="shared" si="148"/>
        <v>396</v>
      </c>
      <c r="O1433" s="22">
        <f t="shared" si="148"/>
        <v>396</v>
      </c>
      <c r="P1433" s="22">
        <f t="shared" si="148"/>
        <v>396</v>
      </c>
      <c r="Q1433" s="22">
        <f t="shared" si="148"/>
        <v>396</v>
      </c>
      <c r="R1433" s="42">
        <f>SUM(Table1[[#This Row],[Oct]:[September]])</f>
        <v>4752</v>
      </c>
      <c r="S1433" s="38">
        <f t="shared" si="144"/>
        <v>4664.3786087673898</v>
      </c>
      <c r="T1433" s="37">
        <f>Table1[[#This Row],[Annual Demand]]/365</f>
        <v>13.019178082191781</v>
      </c>
      <c r="U1433" s="37">
        <f>Table1[[#This Row],[Daily Demand]]*Table1[[#This Row],[Lead Time (days)]]</f>
        <v>429.63287671232877</v>
      </c>
      <c r="V1433" s="37">
        <f>T1433*AB1433*SQRT(Table1[[#This Row],[Lead Time (days)]])</f>
        <v>18.697371024896377</v>
      </c>
      <c r="W1433" s="37">
        <f t="shared" si="145"/>
        <v>0.8</v>
      </c>
      <c r="X1433" s="37">
        <f>Table1[[#This Row],[Demand during Lead Time]]+NORMSINV(W1433)*V1433</f>
        <v>445.3689811788725</v>
      </c>
      <c r="Y1433" s="43">
        <f t="shared" si="146"/>
        <v>20005.136940038254</v>
      </c>
      <c r="Z1433" s="27">
        <v>0.8</v>
      </c>
      <c r="AA1433" s="22">
        <v>0.85</v>
      </c>
      <c r="AB1433" s="22">
        <v>0.25</v>
      </c>
      <c r="AC1433" s="22">
        <v>33</v>
      </c>
    </row>
    <row r="1434" spans="1:29" x14ac:dyDescent="0.2">
      <c r="A1434" s="25">
        <v>8379.8492828012877</v>
      </c>
      <c r="B1434" s="26">
        <v>26.9896973</v>
      </c>
      <c r="C1434" s="26">
        <v>1415.7751762123346</v>
      </c>
      <c r="D1434" s="26">
        <f>C1434/Table1[[#This Row],[Std. Price ($)]]</f>
        <v>52.45613392679045</v>
      </c>
      <c r="E1434" s="22">
        <v>170</v>
      </c>
      <c r="F1434" s="22">
        <f t="shared" si="147"/>
        <v>204</v>
      </c>
      <c r="G1434" s="22">
        <f t="shared" si="148"/>
        <v>204</v>
      </c>
      <c r="H1434" s="22">
        <f t="shared" si="148"/>
        <v>204</v>
      </c>
      <c r="I1434" s="22">
        <f t="shared" si="148"/>
        <v>204</v>
      </c>
      <c r="J1434" s="22">
        <f t="shared" si="148"/>
        <v>204</v>
      </c>
      <c r="K1434" s="22">
        <f t="shared" si="148"/>
        <v>204</v>
      </c>
      <c r="L1434" s="22">
        <f t="shared" si="148"/>
        <v>204</v>
      </c>
      <c r="M1434" s="22">
        <f t="shared" si="148"/>
        <v>204</v>
      </c>
      <c r="N1434" s="22">
        <f t="shared" si="148"/>
        <v>204</v>
      </c>
      <c r="O1434" s="22">
        <f t="shared" si="148"/>
        <v>204</v>
      </c>
      <c r="P1434" s="22">
        <f t="shared" si="148"/>
        <v>204</v>
      </c>
      <c r="Q1434" s="22">
        <f t="shared" si="148"/>
        <v>204</v>
      </c>
      <c r="R1434" s="42">
        <f>SUM(Table1[[#This Row],[Oct]:[September]])</f>
        <v>2448</v>
      </c>
      <c r="S1434" s="38">
        <f t="shared" si="144"/>
        <v>2395.5438660732098</v>
      </c>
      <c r="T1434" s="37">
        <f>Table1[[#This Row],[Annual Demand]]/365</f>
        <v>6.7068493150684931</v>
      </c>
      <c r="U1434" s="37">
        <f>Table1[[#This Row],[Daily Demand]]*Table1[[#This Row],[Lead Time (days)]]</f>
        <v>33.534246575342465</v>
      </c>
      <c r="V1434" s="37">
        <f>T1434*AB1434*SQRT(Table1[[#This Row],[Lead Time (days)]])</f>
        <v>19.496062278343373</v>
      </c>
      <c r="W1434" s="37">
        <f t="shared" si="145"/>
        <v>0.8</v>
      </c>
      <c r="X1434" s="37">
        <f>Table1[[#This Row],[Demand during Lead Time]]+NORMSINV(W1434)*V1434</f>
        <v>49.942546559856183</v>
      </c>
      <c r="Y1434" s="43">
        <f t="shared" si="146"/>
        <v>1347.9342140416747</v>
      </c>
      <c r="Z1434" s="27">
        <v>0.2</v>
      </c>
      <c r="AA1434" s="22">
        <v>0.75</v>
      </c>
      <c r="AB1434" s="22">
        <v>1.3</v>
      </c>
      <c r="AC1434" s="22">
        <v>5</v>
      </c>
    </row>
    <row r="1435" spans="1:29" x14ac:dyDescent="0.2">
      <c r="A1435" s="25">
        <v>49745.155094661299</v>
      </c>
      <c r="B1435" s="26">
        <v>28.3293116</v>
      </c>
      <c r="C1435" s="26">
        <v>12137.412362330624</v>
      </c>
      <c r="D1435" s="26">
        <f>C1435/Table1[[#This Row],[Std. Price ($)]]</f>
        <v>428.44007414322851</v>
      </c>
      <c r="E1435" s="22">
        <v>162</v>
      </c>
      <c r="F1435" s="22">
        <f t="shared" si="147"/>
        <v>64.8</v>
      </c>
      <c r="G1435" s="22">
        <f t="shared" si="148"/>
        <v>64.8</v>
      </c>
      <c r="H1435" s="22">
        <f t="shared" si="148"/>
        <v>64.8</v>
      </c>
      <c r="I1435" s="22">
        <f t="shared" si="148"/>
        <v>64.8</v>
      </c>
      <c r="J1435" s="22">
        <f t="shared" si="148"/>
        <v>64.8</v>
      </c>
      <c r="K1435" s="22">
        <f t="shared" si="148"/>
        <v>64.8</v>
      </c>
      <c r="L1435" s="22">
        <f t="shared" si="148"/>
        <v>64.8</v>
      </c>
      <c r="M1435" s="22">
        <f t="shared" si="148"/>
        <v>64.8</v>
      </c>
      <c r="N1435" s="22">
        <f t="shared" si="148"/>
        <v>64.8</v>
      </c>
      <c r="O1435" s="22">
        <f t="shared" si="148"/>
        <v>64.8</v>
      </c>
      <c r="P1435" s="22">
        <f t="shared" si="148"/>
        <v>64.8</v>
      </c>
      <c r="Q1435" s="22">
        <f t="shared" si="148"/>
        <v>64.8</v>
      </c>
      <c r="R1435" s="42">
        <f>SUM(Table1[[#This Row],[Oct]:[September]])</f>
        <v>777.5999999999998</v>
      </c>
      <c r="S1435" s="38">
        <f t="shared" si="144"/>
        <v>349.15992585677128</v>
      </c>
      <c r="T1435" s="37">
        <f>Table1[[#This Row],[Annual Demand]]/365</f>
        <v>2.1304109589041089</v>
      </c>
      <c r="U1435" s="37">
        <f>Table1[[#This Row],[Daily Demand]]*Table1[[#This Row],[Lead Time (days)]]</f>
        <v>48.999452054794503</v>
      </c>
      <c r="V1435" s="37">
        <f>T1435*AB1435*SQRT(Table1[[#This Row],[Lead Time (days)]])</f>
        <v>30.242592421596683</v>
      </c>
      <c r="W1435" s="37">
        <f t="shared" si="145"/>
        <v>0.95</v>
      </c>
      <c r="X1435" s="37">
        <f>Table1[[#This Row],[Demand during Lead Time]]+NORMSINV(W1435)*V1435</f>
        <v>98.744089887872889</v>
      </c>
      <c r="Y1435" s="43">
        <f t="shared" si="146"/>
        <v>2797.3520910919601</v>
      </c>
      <c r="Z1435" s="27">
        <v>-0.6</v>
      </c>
      <c r="AA1435" s="22">
        <v>0.85</v>
      </c>
      <c r="AB1435" s="22">
        <v>2.96</v>
      </c>
      <c r="AC1435" s="22">
        <v>23</v>
      </c>
    </row>
    <row r="1436" spans="1:29" x14ac:dyDescent="0.2">
      <c r="A1436" s="25">
        <v>81186.836232034591</v>
      </c>
      <c r="B1436" s="26">
        <v>9.6121324000000001</v>
      </c>
      <c r="C1436" s="26">
        <v>2546.9471169465528</v>
      </c>
      <c r="D1436" s="26">
        <f>C1436/Table1[[#This Row],[Std. Price ($)]]</f>
        <v>264.97212178918306</v>
      </c>
      <c r="E1436" s="22">
        <v>162</v>
      </c>
      <c r="F1436" s="22">
        <f t="shared" si="147"/>
        <v>194.4</v>
      </c>
      <c r="G1436" s="22">
        <f t="shared" si="148"/>
        <v>194.4</v>
      </c>
      <c r="H1436" s="22">
        <f t="shared" si="148"/>
        <v>194.4</v>
      </c>
      <c r="I1436" s="22">
        <f t="shared" si="148"/>
        <v>194.4</v>
      </c>
      <c r="J1436" s="22">
        <f t="shared" si="148"/>
        <v>194.4</v>
      </c>
      <c r="K1436" s="22">
        <f t="shared" si="148"/>
        <v>194.4</v>
      </c>
      <c r="L1436" s="22">
        <f t="shared" si="148"/>
        <v>194.4</v>
      </c>
      <c r="M1436" s="22">
        <f t="shared" si="148"/>
        <v>194.4</v>
      </c>
      <c r="N1436" s="22">
        <f t="shared" si="148"/>
        <v>194.4</v>
      </c>
      <c r="O1436" s="22">
        <f t="shared" si="148"/>
        <v>194.4</v>
      </c>
      <c r="P1436" s="22">
        <f t="shared" si="148"/>
        <v>194.4</v>
      </c>
      <c r="Q1436" s="22">
        <f t="shared" si="148"/>
        <v>194.4</v>
      </c>
      <c r="R1436" s="42">
        <f>SUM(Table1[[#This Row],[Oct]:[September]])</f>
        <v>2332.8000000000006</v>
      </c>
      <c r="S1436" s="38">
        <f t="shared" si="144"/>
        <v>2067.8278782108177</v>
      </c>
      <c r="T1436" s="37">
        <f>Table1[[#This Row],[Annual Demand]]/365</f>
        <v>6.3912328767123308</v>
      </c>
      <c r="U1436" s="37">
        <f>Table1[[#This Row],[Daily Demand]]*Table1[[#This Row],[Lead Time (days)]]</f>
        <v>146.99835616438361</v>
      </c>
      <c r="V1436" s="37">
        <f>T1436*AB1436*SQRT(Table1[[#This Row],[Lead Time (days)]])</f>
        <v>53.333220419167155</v>
      </c>
      <c r="W1436" s="37">
        <f t="shared" si="145"/>
        <v>0.95</v>
      </c>
      <c r="X1436" s="37">
        <f>Table1[[#This Row],[Demand during Lead Time]]+NORMSINV(W1436)*V1436</f>
        <v>234.72369720785298</v>
      </c>
      <c r="Y1436" s="43">
        <f t="shared" si="146"/>
        <v>2256.1952549793932</v>
      </c>
      <c r="Z1436" s="27">
        <v>0.2</v>
      </c>
      <c r="AA1436" s="22">
        <v>0.85</v>
      </c>
      <c r="AB1436" s="22">
        <v>1.74</v>
      </c>
      <c r="AC1436" s="22">
        <v>23</v>
      </c>
    </row>
    <row r="1437" spans="1:29" x14ac:dyDescent="0.2">
      <c r="A1437" s="25">
        <v>94965.054639621187</v>
      </c>
      <c r="B1437" s="26">
        <v>10.904980800000001</v>
      </c>
      <c r="C1437" s="26">
        <v>809.61300680099839</v>
      </c>
      <c r="D1437" s="26">
        <f>C1437/Table1[[#This Row],[Std. Price ($)]]</f>
        <v>74.242497226679973</v>
      </c>
      <c r="E1437" s="22">
        <v>106</v>
      </c>
      <c r="F1437" s="22">
        <f t="shared" si="147"/>
        <v>63.599999999999994</v>
      </c>
      <c r="G1437" s="22">
        <f t="shared" si="148"/>
        <v>63.599999999999994</v>
      </c>
      <c r="H1437" s="22">
        <f t="shared" si="148"/>
        <v>63.599999999999994</v>
      </c>
      <c r="I1437" s="22">
        <f t="shared" si="148"/>
        <v>63.599999999999994</v>
      </c>
      <c r="J1437" s="22">
        <f t="shared" si="148"/>
        <v>63.599999999999994</v>
      </c>
      <c r="K1437" s="22">
        <f t="shared" si="148"/>
        <v>63.599999999999994</v>
      </c>
      <c r="L1437" s="22">
        <f t="shared" si="148"/>
        <v>63.599999999999994</v>
      </c>
      <c r="M1437" s="22">
        <f t="shared" si="148"/>
        <v>63.599999999999994</v>
      </c>
      <c r="N1437" s="22">
        <f t="shared" si="148"/>
        <v>63.599999999999994</v>
      </c>
      <c r="O1437" s="22">
        <f t="shared" si="148"/>
        <v>63.599999999999994</v>
      </c>
      <c r="P1437" s="22">
        <f t="shared" si="148"/>
        <v>63.599999999999994</v>
      </c>
      <c r="Q1437" s="22">
        <f t="shared" si="148"/>
        <v>63.599999999999994</v>
      </c>
      <c r="R1437" s="42">
        <f>SUM(Table1[[#This Row],[Oct]:[September]])</f>
        <v>763.20000000000016</v>
      </c>
      <c r="S1437" s="38">
        <f t="shared" si="144"/>
        <v>688.95750277332013</v>
      </c>
      <c r="T1437" s="37">
        <f>Table1[[#This Row],[Annual Demand]]/365</f>
        <v>2.0909589041095895</v>
      </c>
      <c r="U1437" s="37">
        <f>Table1[[#This Row],[Daily Demand]]*Table1[[#This Row],[Lead Time (days)]]</f>
        <v>43.910136986301382</v>
      </c>
      <c r="V1437" s="37">
        <f>T1437*AB1437*SQRT(Table1[[#This Row],[Lead Time (days)]])</f>
        <v>6.132465569999427</v>
      </c>
      <c r="W1437" s="37">
        <f t="shared" si="145"/>
        <v>0.8</v>
      </c>
      <c r="X1437" s="37">
        <f>Table1[[#This Row],[Demand during Lead Time]]+NORMSINV(W1437)*V1437</f>
        <v>49.07135022416773</v>
      </c>
      <c r="Y1437" s="43">
        <f t="shared" si="146"/>
        <v>535.12213202462488</v>
      </c>
      <c r="Z1437" s="27">
        <v>-0.4</v>
      </c>
      <c r="AA1437" s="22">
        <v>1</v>
      </c>
      <c r="AB1437" s="22">
        <v>0.64</v>
      </c>
      <c r="AC1437" s="22">
        <v>21</v>
      </c>
    </row>
    <row r="1438" spans="1:29" x14ac:dyDescent="0.2">
      <c r="A1438" s="25">
        <v>18878.157353740553</v>
      </c>
      <c r="B1438" s="26">
        <v>14.502714400000002</v>
      </c>
      <c r="C1438" s="26">
        <v>1303.1313165782235</v>
      </c>
      <c r="D1438" s="26">
        <f>C1438/Table1[[#This Row],[Std. Price ($)]]</f>
        <v>89.854304555444003</v>
      </c>
      <c r="E1438" s="22">
        <v>130</v>
      </c>
      <c r="F1438" s="22">
        <f t="shared" si="147"/>
        <v>325</v>
      </c>
      <c r="G1438" s="22">
        <f t="shared" si="148"/>
        <v>325</v>
      </c>
      <c r="H1438" s="22">
        <f t="shared" si="148"/>
        <v>325</v>
      </c>
      <c r="I1438" s="22">
        <f t="shared" si="148"/>
        <v>325</v>
      </c>
      <c r="J1438" s="22">
        <f t="shared" si="148"/>
        <v>325</v>
      </c>
      <c r="K1438" s="22">
        <f t="shared" si="148"/>
        <v>325</v>
      </c>
      <c r="L1438" s="22">
        <f t="shared" si="148"/>
        <v>325</v>
      </c>
      <c r="M1438" s="22">
        <f t="shared" si="148"/>
        <v>325</v>
      </c>
      <c r="N1438" s="22">
        <f t="shared" si="148"/>
        <v>325</v>
      </c>
      <c r="O1438" s="22">
        <f t="shared" si="148"/>
        <v>325</v>
      </c>
      <c r="P1438" s="22">
        <f t="shared" si="148"/>
        <v>325</v>
      </c>
      <c r="Q1438" s="22">
        <f t="shared" si="148"/>
        <v>325</v>
      </c>
      <c r="R1438" s="42">
        <f>SUM(Table1[[#This Row],[Oct]:[September]])</f>
        <v>3900</v>
      </c>
      <c r="S1438" s="38">
        <f t="shared" si="144"/>
        <v>3810.1456954445562</v>
      </c>
      <c r="T1438" s="37">
        <f>Table1[[#This Row],[Annual Demand]]/365</f>
        <v>10.684931506849315</v>
      </c>
      <c r="U1438" s="37">
        <f>Table1[[#This Row],[Daily Demand]]*Table1[[#This Row],[Lead Time (days)]]</f>
        <v>245.75342465753425</v>
      </c>
      <c r="V1438" s="37">
        <f>T1438*AB1438*SQRT(Table1[[#This Row],[Lead Time (days)]])</f>
        <v>43.556661643237433</v>
      </c>
      <c r="W1438" s="37">
        <f t="shared" si="145"/>
        <v>0.8</v>
      </c>
      <c r="X1438" s="37">
        <f>Table1[[#This Row],[Demand during Lead Time]]+NORMSINV(W1438)*V1438</f>
        <v>282.41163596003378</v>
      </c>
      <c r="Y1438" s="43">
        <f t="shared" si="146"/>
        <v>4095.7352995651404</v>
      </c>
      <c r="Z1438" s="27">
        <v>1.5</v>
      </c>
      <c r="AA1438" s="22">
        <v>0.75</v>
      </c>
      <c r="AB1438" s="22">
        <v>0.85</v>
      </c>
      <c r="AC1438" s="22">
        <v>23</v>
      </c>
    </row>
    <row r="1439" spans="1:29" x14ac:dyDescent="0.2">
      <c r="A1439" s="25">
        <v>68042.043603585931</v>
      </c>
      <c r="B1439" s="26">
        <v>11.493992400000002</v>
      </c>
      <c r="C1439" s="26">
        <v>1574.4573246568009</v>
      </c>
      <c r="D1439" s="26">
        <f>C1439/Table1[[#This Row],[Std. Price ($)]]</f>
        <v>136.98089139651776</v>
      </c>
      <c r="E1439" s="22">
        <v>170</v>
      </c>
      <c r="F1439" s="22">
        <f t="shared" si="147"/>
        <v>238</v>
      </c>
      <c r="G1439" s="22">
        <f t="shared" si="148"/>
        <v>238</v>
      </c>
      <c r="H1439" s="22">
        <f t="shared" si="148"/>
        <v>238</v>
      </c>
      <c r="I1439" s="22">
        <f t="shared" si="148"/>
        <v>238</v>
      </c>
      <c r="J1439" s="22">
        <f t="shared" si="148"/>
        <v>238</v>
      </c>
      <c r="K1439" s="22">
        <f t="shared" si="148"/>
        <v>238</v>
      </c>
      <c r="L1439" s="22">
        <f t="shared" si="148"/>
        <v>238</v>
      </c>
      <c r="M1439" s="22">
        <f t="shared" si="148"/>
        <v>238</v>
      </c>
      <c r="N1439" s="22">
        <f t="shared" si="148"/>
        <v>238</v>
      </c>
      <c r="O1439" s="22">
        <f t="shared" si="148"/>
        <v>238</v>
      </c>
      <c r="P1439" s="22">
        <f t="shared" si="148"/>
        <v>238</v>
      </c>
      <c r="Q1439" s="22">
        <f t="shared" si="148"/>
        <v>238</v>
      </c>
      <c r="R1439" s="42">
        <f>SUM(Table1[[#This Row],[Oct]:[September]])</f>
        <v>2856</v>
      </c>
      <c r="S1439" s="38">
        <f t="shared" si="144"/>
        <v>2719.0191086034824</v>
      </c>
      <c r="T1439" s="37">
        <f>Table1[[#This Row],[Annual Demand]]/365</f>
        <v>7.8246575342465752</v>
      </c>
      <c r="U1439" s="37">
        <f>Table1[[#This Row],[Daily Demand]]*Table1[[#This Row],[Lead Time (days)]]</f>
        <v>179.96712328767123</v>
      </c>
      <c r="V1439" s="37">
        <f>T1439*AB1439*SQRT(Table1[[#This Row],[Lead Time (days)]])</f>
        <v>37.900996654484757</v>
      </c>
      <c r="W1439" s="37">
        <f t="shared" si="145"/>
        <v>0.8</v>
      </c>
      <c r="X1439" s="37">
        <f>Table1[[#This Row],[Demand during Lead Time]]+NORMSINV(W1439)*V1439</f>
        <v>211.8654068456616</v>
      </c>
      <c r="Y1439" s="43">
        <f t="shared" si="146"/>
        <v>2435.1793761069425</v>
      </c>
      <c r="Z1439" s="27">
        <v>0.4</v>
      </c>
      <c r="AA1439" s="22">
        <v>0.82</v>
      </c>
      <c r="AB1439" s="22">
        <v>1.01</v>
      </c>
      <c r="AC1439" s="22">
        <v>23</v>
      </c>
    </row>
    <row r="1440" spans="1:29" x14ac:dyDescent="0.2">
      <c r="A1440" s="25">
        <v>42528.769749269748</v>
      </c>
      <c r="B1440" s="26">
        <v>14.874578399999999</v>
      </c>
      <c r="C1440" s="26">
        <v>1189.45624928592</v>
      </c>
      <c r="D1440" s="26">
        <f>C1440/Table1[[#This Row],[Std. Price ($)]]</f>
        <v>79.96571178689139</v>
      </c>
      <c r="E1440" s="22">
        <v>284</v>
      </c>
      <c r="F1440" s="22">
        <f t="shared" si="147"/>
        <v>227.2</v>
      </c>
      <c r="G1440" s="22">
        <f t="shared" si="148"/>
        <v>227.2</v>
      </c>
      <c r="H1440" s="22">
        <f t="shared" si="148"/>
        <v>227.2</v>
      </c>
      <c r="I1440" s="22">
        <f t="shared" si="148"/>
        <v>227.2</v>
      </c>
      <c r="J1440" s="22">
        <f t="shared" si="148"/>
        <v>227.2</v>
      </c>
      <c r="K1440" s="22">
        <f t="shared" si="148"/>
        <v>227.2</v>
      </c>
      <c r="L1440" s="22">
        <f t="shared" si="148"/>
        <v>227.2</v>
      </c>
      <c r="M1440" s="22">
        <f t="shared" si="148"/>
        <v>227.2</v>
      </c>
      <c r="N1440" s="22">
        <f t="shared" si="148"/>
        <v>227.2</v>
      </c>
      <c r="O1440" s="22">
        <f t="shared" si="148"/>
        <v>227.2</v>
      </c>
      <c r="P1440" s="22">
        <f t="shared" si="148"/>
        <v>227.2</v>
      </c>
      <c r="Q1440" s="22">
        <f t="shared" si="148"/>
        <v>227.2</v>
      </c>
      <c r="R1440" s="42">
        <f>SUM(Table1[[#This Row],[Oct]:[September]])</f>
        <v>2726.3999999999996</v>
      </c>
      <c r="S1440" s="38">
        <f t="shared" si="144"/>
        <v>2646.4342882131082</v>
      </c>
      <c r="T1440" s="37">
        <f>Table1[[#This Row],[Annual Demand]]/365</f>
        <v>7.4695890410958894</v>
      </c>
      <c r="U1440" s="37">
        <f>Table1[[#This Row],[Daily Demand]]*Table1[[#This Row],[Lead Time (days)]]</f>
        <v>209.14849315068491</v>
      </c>
      <c r="V1440" s="37">
        <f>T1440*AB1440*SQRT(Table1[[#This Row],[Lead Time (days)]])</f>
        <v>9.8813374992965741</v>
      </c>
      <c r="W1440" s="37">
        <f t="shared" si="145"/>
        <v>0.8</v>
      </c>
      <c r="X1440" s="37">
        <f>Table1[[#This Row],[Demand during Lead Time]]+NORMSINV(W1440)*V1440</f>
        <v>217.46483660619319</v>
      </c>
      <c r="Y1440" s="43">
        <f t="shared" si="146"/>
        <v>3234.6977613420104</v>
      </c>
      <c r="Z1440" s="27">
        <v>-0.2</v>
      </c>
      <c r="AA1440" s="22">
        <v>1</v>
      </c>
      <c r="AB1440" s="22">
        <v>0.25</v>
      </c>
      <c r="AC1440" s="22">
        <v>28</v>
      </c>
    </row>
    <row r="1441" spans="1:29" x14ac:dyDescent="0.2">
      <c r="A1441" s="25">
        <v>66171.336829658452</v>
      </c>
      <c r="B1441" s="26">
        <v>22.8865686</v>
      </c>
      <c r="C1441" s="26">
        <v>1397.6062840563636</v>
      </c>
      <c r="D1441" s="26">
        <f>C1441/Table1[[#This Row],[Std. Price ($)]]</f>
        <v>61.066659160795453</v>
      </c>
      <c r="E1441" s="22">
        <v>268</v>
      </c>
      <c r="F1441" s="22">
        <f t="shared" si="147"/>
        <v>214.4</v>
      </c>
      <c r="G1441" s="22">
        <f t="shared" si="148"/>
        <v>214.4</v>
      </c>
      <c r="H1441" s="22">
        <f t="shared" si="148"/>
        <v>214.4</v>
      </c>
      <c r="I1441" s="22">
        <f t="shared" si="148"/>
        <v>214.4</v>
      </c>
      <c r="J1441" s="22">
        <f t="shared" si="148"/>
        <v>214.4</v>
      </c>
      <c r="K1441" s="22">
        <f t="shared" si="148"/>
        <v>214.4</v>
      </c>
      <c r="L1441" s="22">
        <f t="shared" si="148"/>
        <v>214.4</v>
      </c>
      <c r="M1441" s="22">
        <f t="shared" si="148"/>
        <v>214.4</v>
      </c>
      <c r="N1441" s="22">
        <f t="shared" si="148"/>
        <v>214.4</v>
      </c>
      <c r="O1441" s="22">
        <f t="shared" si="148"/>
        <v>214.4</v>
      </c>
      <c r="P1441" s="22">
        <f t="shared" si="148"/>
        <v>214.4</v>
      </c>
      <c r="Q1441" s="22">
        <f t="shared" si="148"/>
        <v>214.4</v>
      </c>
      <c r="R1441" s="42">
        <f>SUM(Table1[[#This Row],[Oct]:[September]])</f>
        <v>2572.8000000000006</v>
      </c>
      <c r="S1441" s="38">
        <f t="shared" si="144"/>
        <v>2511.7333408392051</v>
      </c>
      <c r="T1441" s="37">
        <f>Table1[[#This Row],[Annual Demand]]/365</f>
        <v>7.0487671232876732</v>
      </c>
      <c r="U1441" s="37">
        <f>Table1[[#This Row],[Daily Demand]]*Table1[[#This Row],[Lead Time (days)]]</f>
        <v>119.82904109589045</v>
      </c>
      <c r="V1441" s="37">
        <f>T1441*AB1441*SQRT(Table1[[#This Row],[Lead Time (days)]])</f>
        <v>7.2657028449240553</v>
      </c>
      <c r="W1441" s="37">
        <f t="shared" si="145"/>
        <v>0.8</v>
      </c>
      <c r="X1441" s="37">
        <f>Table1[[#This Row],[Demand during Lead Time]]+NORMSINV(W1441)*V1441</f>
        <v>125.94401088700967</v>
      </c>
      <c r="Y1441" s="43">
        <f t="shared" si="146"/>
        <v>2882.4262449246935</v>
      </c>
      <c r="Z1441" s="27">
        <v>-0.2</v>
      </c>
      <c r="AA1441" s="22">
        <v>1</v>
      </c>
      <c r="AB1441" s="22">
        <v>0.25</v>
      </c>
      <c r="AC1441" s="22">
        <v>17</v>
      </c>
    </row>
    <row r="1442" spans="1:29" x14ac:dyDescent="0.2">
      <c r="A1442" s="25">
        <v>42916.78440977155</v>
      </c>
      <c r="B1442" s="26">
        <v>7.3159274000000005</v>
      </c>
      <c r="C1442" s="26">
        <v>2404.0047188276335</v>
      </c>
      <c r="D1442" s="26">
        <f>C1442/Table1[[#This Row],[Std. Price ($)]]</f>
        <v>328.59876641581127</v>
      </c>
      <c r="E1442" s="22">
        <v>204</v>
      </c>
      <c r="F1442" s="22">
        <f t="shared" si="147"/>
        <v>326.39999999999998</v>
      </c>
      <c r="G1442" s="22">
        <f t="shared" si="148"/>
        <v>326.39999999999998</v>
      </c>
      <c r="H1442" s="22">
        <f t="shared" si="148"/>
        <v>326.39999999999998</v>
      </c>
      <c r="I1442" s="22">
        <f t="shared" si="148"/>
        <v>326.39999999999998</v>
      </c>
      <c r="J1442" s="22">
        <f t="shared" si="148"/>
        <v>326.39999999999998</v>
      </c>
      <c r="K1442" s="22">
        <f t="shared" si="148"/>
        <v>326.39999999999998</v>
      </c>
      <c r="L1442" s="22">
        <f t="shared" si="148"/>
        <v>326.39999999999998</v>
      </c>
      <c r="M1442" s="22">
        <f t="shared" si="148"/>
        <v>326.39999999999998</v>
      </c>
      <c r="N1442" s="22">
        <f t="shared" si="148"/>
        <v>326.39999999999998</v>
      </c>
      <c r="O1442" s="22">
        <f t="shared" si="148"/>
        <v>326.39999999999998</v>
      </c>
      <c r="P1442" s="22">
        <f t="shared" si="148"/>
        <v>326.39999999999998</v>
      </c>
      <c r="Q1442" s="22">
        <f t="shared" si="148"/>
        <v>326.39999999999998</v>
      </c>
      <c r="R1442" s="42">
        <f>SUM(Table1[[#This Row],[Oct]:[September]])</f>
        <v>3916.8000000000006</v>
      </c>
      <c r="S1442" s="38">
        <f t="shared" si="144"/>
        <v>3588.2012335841891</v>
      </c>
      <c r="T1442" s="37">
        <f>Table1[[#This Row],[Annual Demand]]/365</f>
        <v>10.73095890410959</v>
      </c>
      <c r="U1442" s="37">
        <f>Table1[[#This Row],[Daily Demand]]*Table1[[#This Row],[Lead Time (days)]]</f>
        <v>493.62410958904115</v>
      </c>
      <c r="V1442" s="37">
        <f>T1442*AB1442*SQRT(Table1[[#This Row],[Lead Time (days)]])</f>
        <v>56.0412963287312</v>
      </c>
      <c r="W1442" s="37">
        <f t="shared" si="145"/>
        <v>0.8</v>
      </c>
      <c r="X1442" s="37">
        <f>Table1[[#This Row],[Demand during Lead Time]]+NORMSINV(W1442)*V1442</f>
        <v>540.78965453625312</v>
      </c>
      <c r="Y1442" s="43">
        <f t="shared" si="146"/>
        <v>3956.377851258309</v>
      </c>
      <c r="Z1442" s="27">
        <v>0.6</v>
      </c>
      <c r="AA1442" s="22">
        <v>1</v>
      </c>
      <c r="AB1442" s="22">
        <v>0.77</v>
      </c>
      <c r="AC1442" s="22">
        <v>46</v>
      </c>
    </row>
    <row r="1443" spans="1:29" x14ac:dyDescent="0.2">
      <c r="A1443" s="25">
        <v>71293.479808167685</v>
      </c>
      <c r="B1443" s="26">
        <v>9.0390115000000009</v>
      </c>
      <c r="C1443" s="26">
        <v>1262.8576930305603</v>
      </c>
      <c r="D1443" s="26">
        <f>C1443/Table1[[#This Row],[Std. Price ($)]]</f>
        <v>139.71192458716976</v>
      </c>
      <c r="E1443" s="22">
        <v>90</v>
      </c>
      <c r="F1443" s="22">
        <f t="shared" si="147"/>
        <v>108</v>
      </c>
      <c r="G1443" s="22">
        <f t="shared" si="148"/>
        <v>108</v>
      </c>
      <c r="H1443" s="22">
        <f t="shared" si="148"/>
        <v>108</v>
      </c>
      <c r="I1443" s="22">
        <f t="shared" si="148"/>
        <v>108</v>
      </c>
      <c r="J1443" s="22">
        <f t="shared" si="148"/>
        <v>108</v>
      </c>
      <c r="K1443" s="22">
        <f t="shared" si="148"/>
        <v>108</v>
      </c>
      <c r="L1443" s="22">
        <f t="shared" si="148"/>
        <v>108</v>
      </c>
      <c r="M1443" s="22">
        <f t="shared" si="148"/>
        <v>108</v>
      </c>
      <c r="N1443" s="22">
        <f t="shared" si="148"/>
        <v>108</v>
      </c>
      <c r="O1443" s="22">
        <f t="shared" si="148"/>
        <v>108</v>
      </c>
      <c r="P1443" s="22">
        <f t="shared" si="148"/>
        <v>108</v>
      </c>
      <c r="Q1443" s="22">
        <f t="shared" si="148"/>
        <v>108</v>
      </c>
      <c r="R1443" s="42">
        <f>SUM(Table1[[#This Row],[Oct]:[September]])</f>
        <v>1296</v>
      </c>
      <c r="S1443" s="38">
        <f t="shared" si="144"/>
        <v>1156.2880754128303</v>
      </c>
      <c r="T1443" s="37">
        <f>Table1[[#This Row],[Annual Demand]]/365</f>
        <v>3.5506849315068494</v>
      </c>
      <c r="U1443" s="37">
        <f>Table1[[#This Row],[Daily Demand]]*Table1[[#This Row],[Lead Time (days)]]</f>
        <v>163.33150684931508</v>
      </c>
      <c r="V1443" s="37">
        <f>T1443*AB1443*SQRT(Table1[[#This Row],[Lead Time (days)]])</f>
        <v>23.118640196726393</v>
      </c>
      <c r="W1443" s="37">
        <f t="shared" si="145"/>
        <v>0.8</v>
      </c>
      <c r="X1443" s="37">
        <f>Table1[[#This Row],[Demand during Lead Time]]+NORMSINV(W1443)*V1443</f>
        <v>182.78864533021232</v>
      </c>
      <c r="Y1443" s="43">
        <f t="shared" si="146"/>
        <v>1652.2286672092107</v>
      </c>
      <c r="Z1443" s="27">
        <v>0.2</v>
      </c>
      <c r="AA1443" s="22">
        <v>1</v>
      </c>
      <c r="AB1443" s="22">
        <v>0.96</v>
      </c>
      <c r="AC1443" s="22">
        <v>46</v>
      </c>
    </row>
    <row r="1444" spans="1:29" x14ac:dyDescent="0.2">
      <c r="A1444" s="25">
        <v>76461.289194949553</v>
      </c>
      <c r="B1444" s="26">
        <v>30.267514700000003</v>
      </c>
      <c r="C1444" s="26">
        <v>1350.9916971092809</v>
      </c>
      <c r="D1444" s="26">
        <f>C1444/Table1[[#This Row],[Std. Price ($)]]</f>
        <v>44.635038935300521</v>
      </c>
      <c r="E1444" s="22">
        <v>122</v>
      </c>
      <c r="F1444" s="22">
        <f t="shared" si="147"/>
        <v>268.39999999999998</v>
      </c>
      <c r="G1444" s="22">
        <f t="shared" si="148"/>
        <v>268.39999999999998</v>
      </c>
      <c r="H1444" s="22">
        <f t="shared" si="148"/>
        <v>268.39999999999998</v>
      </c>
      <c r="I1444" s="22">
        <f t="shared" si="148"/>
        <v>268.39999999999998</v>
      </c>
      <c r="J1444" s="22">
        <f t="shared" si="148"/>
        <v>268.39999999999998</v>
      </c>
      <c r="K1444" s="22">
        <f t="shared" si="148"/>
        <v>268.39999999999998</v>
      </c>
      <c r="L1444" s="22">
        <f t="shared" si="148"/>
        <v>268.39999999999998</v>
      </c>
      <c r="M1444" s="22">
        <f t="shared" si="148"/>
        <v>268.39999999999998</v>
      </c>
      <c r="N1444" s="22">
        <f t="shared" si="148"/>
        <v>268.39999999999998</v>
      </c>
      <c r="O1444" s="22">
        <f t="shared" si="148"/>
        <v>268.39999999999998</v>
      </c>
      <c r="P1444" s="22">
        <f t="shared" si="148"/>
        <v>268.39999999999998</v>
      </c>
      <c r="Q1444" s="22">
        <f t="shared" si="148"/>
        <v>268.39999999999998</v>
      </c>
      <c r="R1444" s="42">
        <f>SUM(Table1[[#This Row],[Oct]:[September]])</f>
        <v>3220.8000000000006</v>
      </c>
      <c r="S1444" s="38">
        <f t="shared" si="144"/>
        <v>3176.1649610647</v>
      </c>
      <c r="T1444" s="37">
        <f>Table1[[#This Row],[Annual Demand]]/365</f>
        <v>8.8241095890410968</v>
      </c>
      <c r="U1444" s="37">
        <f>Table1[[#This Row],[Daily Demand]]*Table1[[#This Row],[Lead Time (days)]]</f>
        <v>132.36164383561646</v>
      </c>
      <c r="V1444" s="37">
        <f>T1444*AB1444*SQRT(Table1[[#This Row],[Lead Time (days)]])</f>
        <v>23.239428048756434</v>
      </c>
      <c r="W1444" s="37">
        <f t="shared" si="145"/>
        <v>0.8</v>
      </c>
      <c r="X1444" s="37">
        <f>Table1[[#This Row],[Demand during Lead Time]]+NORMSINV(W1444)*V1444</f>
        <v>151.92043993753984</v>
      </c>
      <c r="Y1444" s="43">
        <f t="shared" si="146"/>
        <v>4598.2541490399544</v>
      </c>
      <c r="Z1444" s="27">
        <v>1.2</v>
      </c>
      <c r="AA1444" s="22">
        <v>0.7</v>
      </c>
      <c r="AB1444" s="22">
        <v>0.68</v>
      </c>
      <c r="AC1444" s="22">
        <v>15</v>
      </c>
    </row>
    <row r="1445" spans="1:29" x14ac:dyDescent="0.2">
      <c r="A1445" s="25">
        <v>27362.139345783165</v>
      </c>
      <c r="B1445" s="26">
        <v>67.994856300000009</v>
      </c>
      <c r="C1445" s="26">
        <v>6495.4804200395065</v>
      </c>
      <c r="D1445" s="26">
        <f>C1445/Table1[[#This Row],[Std. Price ($)]]</f>
        <v>95.528996949134012</v>
      </c>
      <c r="E1445" s="22">
        <v>106</v>
      </c>
      <c r="F1445" s="22">
        <f t="shared" si="147"/>
        <v>159</v>
      </c>
      <c r="G1445" s="22">
        <f t="shared" si="148"/>
        <v>159</v>
      </c>
      <c r="H1445" s="22">
        <f t="shared" si="148"/>
        <v>159</v>
      </c>
      <c r="I1445" s="22">
        <f t="shared" si="148"/>
        <v>159</v>
      </c>
      <c r="J1445" s="22">
        <f t="shared" si="148"/>
        <v>159</v>
      </c>
      <c r="K1445" s="22">
        <f t="shared" si="148"/>
        <v>159</v>
      </c>
      <c r="L1445" s="22">
        <f t="shared" si="148"/>
        <v>159</v>
      </c>
      <c r="M1445" s="22">
        <f t="shared" si="148"/>
        <v>159</v>
      </c>
      <c r="N1445" s="22">
        <f t="shared" si="148"/>
        <v>159</v>
      </c>
      <c r="O1445" s="22">
        <f t="shared" si="148"/>
        <v>159</v>
      </c>
      <c r="P1445" s="22">
        <f t="shared" si="148"/>
        <v>159</v>
      </c>
      <c r="Q1445" s="22">
        <f t="shared" si="148"/>
        <v>159</v>
      </c>
      <c r="R1445" s="42">
        <f>SUM(Table1[[#This Row],[Oct]:[September]])</f>
        <v>1908</v>
      </c>
      <c r="S1445" s="38">
        <f t="shared" si="144"/>
        <v>1812.4710030508659</v>
      </c>
      <c r="T1445" s="37">
        <f>Table1[[#This Row],[Annual Demand]]/365</f>
        <v>5.2273972602739729</v>
      </c>
      <c r="U1445" s="37">
        <f>Table1[[#This Row],[Daily Demand]]*Table1[[#This Row],[Lead Time (days)]]</f>
        <v>162.04931506849317</v>
      </c>
      <c r="V1445" s="37">
        <f>T1445*AB1445*SQRT(Table1[[#This Row],[Lead Time (days)]])</f>
        <v>19.79134299975393</v>
      </c>
      <c r="W1445" s="37">
        <f t="shared" si="145"/>
        <v>0.8</v>
      </c>
      <c r="X1445" s="37">
        <f>Table1[[#This Row],[Demand during Lead Time]]+NORMSINV(W1445)*V1445</f>
        <v>178.70612957801075</v>
      </c>
      <c r="Y1445" s="43">
        <f t="shared" si="146"/>
        <v>12151.097600586021</v>
      </c>
      <c r="Z1445" s="27">
        <v>0.5</v>
      </c>
      <c r="AA1445" s="22">
        <v>0.7</v>
      </c>
      <c r="AB1445" s="22">
        <v>0.68</v>
      </c>
      <c r="AC1445" s="22">
        <v>31</v>
      </c>
    </row>
    <row r="1446" spans="1:29" x14ac:dyDescent="0.2">
      <c r="A1446" s="25">
        <v>40785.583753734565</v>
      </c>
      <c r="B1446" s="26">
        <v>88.987418599999998</v>
      </c>
      <c r="C1446" s="26">
        <v>2246.6460010463852</v>
      </c>
      <c r="D1446" s="26">
        <f>C1446/Table1[[#This Row],[Std. Price ($)]]</f>
        <v>25.246782482196704</v>
      </c>
      <c r="E1446" s="22">
        <v>162</v>
      </c>
      <c r="F1446" s="22">
        <f t="shared" si="147"/>
        <v>97.2</v>
      </c>
      <c r="G1446" s="22">
        <f t="shared" si="148"/>
        <v>97.2</v>
      </c>
      <c r="H1446" s="22">
        <f t="shared" si="148"/>
        <v>97.2</v>
      </c>
      <c r="I1446" s="22">
        <f t="shared" si="148"/>
        <v>97.2</v>
      </c>
      <c r="J1446" s="22">
        <f t="shared" si="148"/>
        <v>97.2</v>
      </c>
      <c r="K1446" s="22">
        <f t="shared" si="148"/>
        <v>97.2</v>
      </c>
      <c r="L1446" s="22">
        <f t="shared" si="148"/>
        <v>97.2</v>
      </c>
      <c r="M1446" s="22">
        <f t="shared" si="148"/>
        <v>97.2</v>
      </c>
      <c r="N1446" s="22">
        <f t="shared" si="148"/>
        <v>97.2</v>
      </c>
      <c r="O1446" s="22">
        <f t="shared" si="148"/>
        <v>97.2</v>
      </c>
      <c r="P1446" s="22">
        <f t="shared" si="148"/>
        <v>97.2</v>
      </c>
      <c r="Q1446" s="22">
        <f t="shared" si="148"/>
        <v>97.2</v>
      </c>
      <c r="R1446" s="42">
        <f>SUM(Table1[[#This Row],[Oct]:[September]])</f>
        <v>1166.4000000000003</v>
      </c>
      <c r="S1446" s="38">
        <f t="shared" si="144"/>
        <v>1141.1532175178036</v>
      </c>
      <c r="T1446" s="37">
        <f>Table1[[#This Row],[Annual Demand]]/365</f>
        <v>3.1956164383561654</v>
      </c>
      <c r="U1446" s="37">
        <f>Table1[[#This Row],[Daily Demand]]*Table1[[#This Row],[Lead Time (days)]]</f>
        <v>22.369315068493158</v>
      </c>
      <c r="V1446" s="37">
        <f>T1446*AB1446*SQRT(Table1[[#This Row],[Lead Time (days)]])</f>
        <v>4.5655954459778068</v>
      </c>
      <c r="W1446" s="37">
        <f t="shared" si="145"/>
        <v>0.8</v>
      </c>
      <c r="X1446" s="37">
        <f>Table1[[#This Row],[Demand during Lead Time]]+NORMSINV(W1446)*V1446</f>
        <v>26.211817139731881</v>
      </c>
      <c r="Y1446" s="43">
        <f t="shared" si="146"/>
        <v>2332.5219440799756</v>
      </c>
      <c r="Z1446" s="27">
        <v>-0.4</v>
      </c>
      <c r="AA1446" s="22">
        <v>0.82</v>
      </c>
      <c r="AB1446" s="22">
        <v>0.54</v>
      </c>
      <c r="AC1446" s="22">
        <v>7</v>
      </c>
    </row>
    <row r="1447" spans="1:29" x14ac:dyDescent="0.2">
      <c r="A1447" s="25">
        <v>28756.862459089527</v>
      </c>
      <c r="B1447" s="26">
        <v>19.9767397</v>
      </c>
      <c r="C1447" s="26">
        <v>1064.0467987220295</v>
      </c>
      <c r="D1447" s="26">
        <f>C1447/Table1[[#This Row],[Std. Price ($)]]</f>
        <v>53.264287100964204</v>
      </c>
      <c r="E1447" s="22">
        <v>178</v>
      </c>
      <c r="F1447" s="22">
        <f t="shared" si="147"/>
        <v>249.2</v>
      </c>
      <c r="G1447" s="22">
        <f t="shared" si="148"/>
        <v>249.2</v>
      </c>
      <c r="H1447" s="22">
        <f t="shared" si="148"/>
        <v>249.2</v>
      </c>
      <c r="I1447" s="22">
        <f t="shared" si="148"/>
        <v>249.2</v>
      </c>
      <c r="J1447" s="22">
        <f t="shared" si="148"/>
        <v>249.2</v>
      </c>
      <c r="K1447" s="22">
        <f t="shared" si="148"/>
        <v>249.2</v>
      </c>
      <c r="L1447" s="22">
        <f t="shared" si="148"/>
        <v>249.2</v>
      </c>
      <c r="M1447" s="22">
        <f t="shared" si="148"/>
        <v>249.2</v>
      </c>
      <c r="N1447" s="22">
        <f t="shared" si="148"/>
        <v>249.2</v>
      </c>
      <c r="O1447" s="22">
        <f t="shared" si="148"/>
        <v>249.2</v>
      </c>
      <c r="P1447" s="22">
        <f t="shared" si="148"/>
        <v>249.2</v>
      </c>
      <c r="Q1447" s="22">
        <f t="shared" si="148"/>
        <v>249.2</v>
      </c>
      <c r="R1447" s="42">
        <f>SUM(Table1[[#This Row],[Oct]:[September]])</f>
        <v>2990.3999999999996</v>
      </c>
      <c r="S1447" s="38">
        <f t="shared" si="144"/>
        <v>2937.1357128990353</v>
      </c>
      <c r="T1447" s="37">
        <f>Table1[[#This Row],[Annual Demand]]/365</f>
        <v>8.1928767123287667</v>
      </c>
      <c r="U1447" s="37">
        <f>Table1[[#This Row],[Daily Demand]]*Table1[[#This Row],[Lead Time (days)]]</f>
        <v>106.50739726027396</v>
      </c>
      <c r="V1447" s="37">
        <f>T1447*AB1447*SQRT(Table1[[#This Row],[Lead Time (days)]])</f>
        <v>19.49629247270509</v>
      </c>
      <c r="W1447" s="37">
        <f t="shared" si="145"/>
        <v>0.8</v>
      </c>
      <c r="X1447" s="37">
        <f>Table1[[#This Row],[Demand during Lead Time]]+NORMSINV(W1447)*V1447</f>
        <v>122.91589098125036</v>
      </c>
      <c r="Y1447" s="43">
        <f t="shared" si="146"/>
        <v>2455.458759126016</v>
      </c>
      <c r="Z1447" s="27">
        <v>0.4</v>
      </c>
      <c r="AA1447" s="22">
        <v>0.83</v>
      </c>
      <c r="AB1447" s="22">
        <v>0.66</v>
      </c>
      <c r="AC1447" s="22">
        <v>13</v>
      </c>
    </row>
    <row r="1448" spans="1:29" x14ac:dyDescent="0.2">
      <c r="A1448" s="25">
        <v>54531.106392686394</v>
      </c>
      <c r="B1448" s="26">
        <v>30.368933200000001</v>
      </c>
      <c r="C1448" s="26">
        <v>1765.8408035660043</v>
      </c>
      <c r="D1448" s="26">
        <f>C1448/Table1[[#This Row],[Std. Price ($)]]</f>
        <v>58.146290221547993</v>
      </c>
      <c r="E1448" s="22">
        <v>178</v>
      </c>
      <c r="F1448" s="22">
        <f t="shared" si="147"/>
        <v>142.4</v>
      </c>
      <c r="G1448" s="22">
        <f t="shared" si="148"/>
        <v>142.4</v>
      </c>
      <c r="H1448" s="22">
        <f t="shared" si="148"/>
        <v>142.4</v>
      </c>
      <c r="I1448" s="22">
        <f t="shared" si="148"/>
        <v>142.4</v>
      </c>
      <c r="J1448" s="22">
        <f t="shared" si="148"/>
        <v>142.4</v>
      </c>
      <c r="K1448" s="22">
        <f t="shared" si="148"/>
        <v>142.4</v>
      </c>
      <c r="L1448" s="22">
        <f t="shared" si="148"/>
        <v>142.4</v>
      </c>
      <c r="M1448" s="22">
        <f t="shared" si="148"/>
        <v>142.4</v>
      </c>
      <c r="N1448" s="22">
        <f t="shared" si="148"/>
        <v>142.4</v>
      </c>
      <c r="O1448" s="22">
        <f t="shared" si="148"/>
        <v>142.4</v>
      </c>
      <c r="P1448" s="22">
        <f t="shared" si="148"/>
        <v>142.4</v>
      </c>
      <c r="Q1448" s="22">
        <f t="shared" si="148"/>
        <v>142.4</v>
      </c>
      <c r="R1448" s="42">
        <f>SUM(Table1[[#This Row],[Oct]:[September]])</f>
        <v>1708.8000000000004</v>
      </c>
      <c r="S1448" s="38">
        <f t="shared" si="144"/>
        <v>1650.6537097784524</v>
      </c>
      <c r="T1448" s="37">
        <f>Table1[[#This Row],[Annual Demand]]/365</f>
        <v>4.6816438356164394</v>
      </c>
      <c r="U1448" s="37">
        <f>Table1[[#This Row],[Daily Demand]]*Table1[[#This Row],[Lead Time (days)]]</f>
        <v>70.224657534246589</v>
      </c>
      <c r="V1448" s="37">
        <f>T1448*AB1448*SQRT(Table1[[#This Row],[Lead Time (days)]])</f>
        <v>11.967072881423276</v>
      </c>
      <c r="W1448" s="37">
        <f t="shared" si="145"/>
        <v>0.8</v>
      </c>
      <c r="X1448" s="37">
        <f>Table1[[#This Row],[Demand during Lead Time]]+NORMSINV(W1448)*V1448</f>
        <v>80.296400174967019</v>
      </c>
      <c r="Y1448" s="43">
        <f t="shared" si="146"/>
        <v>2438.5160131140419</v>
      </c>
      <c r="Z1448" s="27">
        <v>-0.2</v>
      </c>
      <c r="AA1448" s="22">
        <v>1</v>
      </c>
      <c r="AB1448" s="22">
        <v>0.66</v>
      </c>
      <c r="AC1448" s="22">
        <v>15</v>
      </c>
    </row>
    <row r="1449" spans="1:29" x14ac:dyDescent="0.2">
      <c r="A1449" s="25">
        <v>56878.113265557295</v>
      </c>
      <c r="B1449" s="26">
        <v>37.592987100000002</v>
      </c>
      <c r="C1449" s="26">
        <v>319.51172147134457</v>
      </c>
      <c r="D1449" s="26">
        <f>C1449/Table1[[#This Row],[Std. Price ($)]]</f>
        <v>8.4992373875856373</v>
      </c>
      <c r="E1449" s="22">
        <v>146</v>
      </c>
      <c r="F1449" s="22">
        <f t="shared" si="147"/>
        <v>204.4</v>
      </c>
      <c r="G1449" s="22">
        <f t="shared" si="148"/>
        <v>204.4</v>
      </c>
      <c r="H1449" s="22">
        <f t="shared" si="148"/>
        <v>204.4</v>
      </c>
      <c r="I1449" s="22">
        <f t="shared" si="148"/>
        <v>204.4</v>
      </c>
      <c r="J1449" s="22">
        <f t="shared" si="148"/>
        <v>204.4</v>
      </c>
      <c r="K1449" s="22">
        <f t="shared" si="148"/>
        <v>204.4</v>
      </c>
      <c r="L1449" s="22">
        <f t="shared" si="148"/>
        <v>204.4</v>
      </c>
      <c r="M1449" s="22">
        <f t="shared" si="148"/>
        <v>204.4</v>
      </c>
      <c r="N1449" s="22">
        <f t="shared" si="148"/>
        <v>204.4</v>
      </c>
      <c r="O1449" s="22">
        <f t="shared" si="148"/>
        <v>204.4</v>
      </c>
      <c r="P1449" s="22">
        <f t="shared" si="148"/>
        <v>204.4</v>
      </c>
      <c r="Q1449" s="22">
        <f t="shared" si="148"/>
        <v>204.4</v>
      </c>
      <c r="R1449" s="42">
        <f>SUM(Table1[[#This Row],[Oct]:[September]])</f>
        <v>2452.8000000000006</v>
      </c>
      <c r="S1449" s="38">
        <f t="shared" si="144"/>
        <v>2444.3007626124149</v>
      </c>
      <c r="T1449" s="37">
        <f>Table1[[#This Row],[Annual Demand]]/365</f>
        <v>6.7200000000000015</v>
      </c>
      <c r="U1449" s="37">
        <f>Table1[[#This Row],[Daily Demand]]*Table1[[#This Row],[Lead Time (days)]]</f>
        <v>13.440000000000003</v>
      </c>
      <c r="V1449" s="37">
        <f>T1449*AB1449*SQRT(Table1[[#This Row],[Lead Time (days)]])</f>
        <v>6.8425309001859844</v>
      </c>
      <c r="W1449" s="37">
        <f t="shared" si="145"/>
        <v>0.8</v>
      </c>
      <c r="X1449" s="37">
        <f>Table1[[#This Row],[Demand during Lead Time]]+NORMSINV(W1449)*V1449</f>
        <v>19.198819296975319</v>
      </c>
      <c r="Y1449" s="43">
        <f t="shared" si="146"/>
        <v>721.7409661664243</v>
      </c>
      <c r="Z1449" s="27">
        <v>0.4</v>
      </c>
      <c r="AA1449" s="22">
        <v>0.87</v>
      </c>
      <c r="AB1449" s="22">
        <v>0.72</v>
      </c>
      <c r="AC1449" s="22">
        <v>2</v>
      </c>
    </row>
    <row r="1450" spans="1:29" x14ac:dyDescent="0.2">
      <c r="A1450" s="25">
        <v>50727.273121898819</v>
      </c>
      <c r="B1450" s="26">
        <v>209.59972450000001</v>
      </c>
      <c r="C1450" s="26">
        <v>2541.257750489985</v>
      </c>
      <c r="D1450" s="26">
        <f>C1450/Table1[[#This Row],[Std. Price ($)]]</f>
        <v>12.1243372650043</v>
      </c>
      <c r="E1450" s="22">
        <v>204</v>
      </c>
      <c r="F1450" s="22">
        <f t="shared" si="147"/>
        <v>326.39999999999998</v>
      </c>
      <c r="G1450" s="22">
        <f t="shared" si="148"/>
        <v>326.39999999999998</v>
      </c>
      <c r="H1450" s="22">
        <f t="shared" si="148"/>
        <v>326.39999999999998</v>
      </c>
      <c r="I1450" s="22">
        <f t="shared" si="148"/>
        <v>326.39999999999998</v>
      </c>
      <c r="J1450" s="22">
        <f t="shared" si="148"/>
        <v>326.39999999999998</v>
      </c>
      <c r="K1450" s="22">
        <f t="shared" si="148"/>
        <v>326.39999999999998</v>
      </c>
      <c r="L1450" s="22">
        <f t="shared" si="148"/>
        <v>326.39999999999998</v>
      </c>
      <c r="M1450" s="22">
        <f t="shared" si="148"/>
        <v>326.39999999999998</v>
      </c>
      <c r="N1450" s="22">
        <f t="shared" si="148"/>
        <v>326.39999999999998</v>
      </c>
      <c r="O1450" s="22">
        <f t="shared" si="148"/>
        <v>326.39999999999998</v>
      </c>
      <c r="P1450" s="22">
        <f t="shared" si="148"/>
        <v>326.39999999999998</v>
      </c>
      <c r="Q1450" s="22">
        <f t="shared" si="148"/>
        <v>326.39999999999998</v>
      </c>
      <c r="R1450" s="42">
        <f>SUM(Table1[[#This Row],[Oct]:[September]])</f>
        <v>3916.8000000000006</v>
      </c>
      <c r="S1450" s="38">
        <f t="shared" si="144"/>
        <v>3904.6756627349964</v>
      </c>
      <c r="T1450" s="37">
        <f>Table1[[#This Row],[Annual Demand]]/365</f>
        <v>10.73095890410959</v>
      </c>
      <c r="U1450" s="37">
        <f>Table1[[#This Row],[Daily Demand]]*Table1[[#This Row],[Lead Time (days)]]</f>
        <v>42.92383561643836</v>
      </c>
      <c r="V1450" s="37">
        <f>T1450*AB1450*SQRT(Table1[[#This Row],[Lead Time (days)]])</f>
        <v>7.7262904109589048</v>
      </c>
      <c r="W1450" s="37">
        <f t="shared" si="145"/>
        <v>0.8</v>
      </c>
      <c r="X1450" s="37">
        <f>Table1[[#This Row],[Demand during Lead Time]]+NORMSINV(W1450)*V1450</f>
        <v>49.426445683052179</v>
      </c>
      <c r="Y1450" s="43">
        <f t="shared" si="146"/>
        <v>10359.769398181952</v>
      </c>
      <c r="Z1450" s="27">
        <v>0.6</v>
      </c>
      <c r="AA1450" s="22">
        <v>0.87</v>
      </c>
      <c r="AB1450" s="22">
        <v>0.36</v>
      </c>
      <c r="AC1450" s="22">
        <v>4</v>
      </c>
    </row>
    <row r="1451" spans="1:29" x14ac:dyDescent="0.2">
      <c r="A1451" s="25">
        <v>80344.903050158478</v>
      </c>
      <c r="B1451" s="26">
        <v>11.0889992</v>
      </c>
      <c r="C1451" s="26">
        <v>91.262263906677603</v>
      </c>
      <c r="D1451" s="26">
        <f>C1451/Table1[[#This Row],[Std. Price ($)]]</f>
        <v>8.229982008356318</v>
      </c>
      <c r="E1451" s="22">
        <v>186</v>
      </c>
      <c r="F1451" s="22">
        <f t="shared" si="147"/>
        <v>148.80000000000001</v>
      </c>
      <c r="G1451" s="22">
        <f t="shared" si="148"/>
        <v>148.80000000000001</v>
      </c>
      <c r="H1451" s="22">
        <f t="shared" si="148"/>
        <v>148.80000000000001</v>
      </c>
      <c r="I1451" s="22">
        <f t="shared" si="148"/>
        <v>148.80000000000001</v>
      </c>
      <c r="J1451" s="22">
        <f t="shared" si="148"/>
        <v>148.80000000000001</v>
      </c>
      <c r="K1451" s="22">
        <f t="shared" si="148"/>
        <v>148.80000000000001</v>
      </c>
      <c r="L1451" s="22">
        <f t="shared" si="148"/>
        <v>148.80000000000001</v>
      </c>
      <c r="M1451" s="22">
        <f t="shared" si="148"/>
        <v>148.80000000000001</v>
      </c>
      <c r="N1451" s="22">
        <f t="shared" si="148"/>
        <v>148.80000000000001</v>
      </c>
      <c r="O1451" s="22">
        <f t="shared" si="148"/>
        <v>148.80000000000001</v>
      </c>
      <c r="P1451" s="22">
        <f t="shared" si="148"/>
        <v>148.80000000000001</v>
      </c>
      <c r="Q1451" s="22">
        <f t="shared" si="148"/>
        <v>148.80000000000001</v>
      </c>
      <c r="R1451" s="42">
        <f>SUM(Table1[[#This Row],[Oct]:[September]])</f>
        <v>1785.5999999999997</v>
      </c>
      <c r="S1451" s="38">
        <f t="shared" si="144"/>
        <v>1777.3700179916434</v>
      </c>
      <c r="T1451" s="37">
        <f>Table1[[#This Row],[Annual Demand]]/365</f>
        <v>4.892054794520547</v>
      </c>
      <c r="U1451" s="37">
        <f>Table1[[#This Row],[Daily Demand]]*Table1[[#This Row],[Lead Time (days)]]</f>
        <v>14.676164383561641</v>
      </c>
      <c r="V1451" s="37">
        <f>T1451*AB1451*SQRT(Table1[[#This Row],[Lead Time (days)]])</f>
        <v>2.4572533626809481</v>
      </c>
      <c r="W1451" s="37">
        <f t="shared" si="145"/>
        <v>0.8</v>
      </c>
      <c r="X1451" s="37">
        <f>Table1[[#This Row],[Demand during Lead Time]]+NORMSINV(W1451)*V1451</f>
        <v>16.744240989862373</v>
      </c>
      <c r="Y1451" s="43">
        <f t="shared" si="146"/>
        <v>185.67687494119107</v>
      </c>
      <c r="Z1451" s="27">
        <v>-0.2</v>
      </c>
      <c r="AA1451" s="22">
        <v>1</v>
      </c>
      <c r="AB1451" s="22">
        <v>0.28999999999999998</v>
      </c>
      <c r="AC1451" s="22">
        <v>3</v>
      </c>
    </row>
    <row r="1452" spans="1:29" x14ac:dyDescent="0.2">
      <c r="A1452" s="25">
        <v>86221.781777858429</v>
      </c>
      <c r="B1452" s="26">
        <v>5.8814427</v>
      </c>
      <c r="C1452" s="26">
        <v>90.130350198684226</v>
      </c>
      <c r="D1452" s="26">
        <f>C1452/Table1[[#This Row],[Std. Price ($)]]</f>
        <v>15.32453086700721</v>
      </c>
      <c r="E1452" s="22">
        <v>170</v>
      </c>
      <c r="F1452" s="22">
        <f t="shared" si="147"/>
        <v>153</v>
      </c>
      <c r="G1452" s="22">
        <f t="shared" si="148"/>
        <v>153</v>
      </c>
      <c r="H1452" s="22">
        <f t="shared" si="148"/>
        <v>153</v>
      </c>
      <c r="I1452" s="22">
        <f t="shared" si="148"/>
        <v>153</v>
      </c>
      <c r="J1452" s="22">
        <f t="shared" si="148"/>
        <v>153</v>
      </c>
      <c r="K1452" s="22">
        <f t="shared" si="148"/>
        <v>153</v>
      </c>
      <c r="L1452" s="22">
        <f t="shared" si="148"/>
        <v>153</v>
      </c>
      <c r="M1452" s="22">
        <f t="shared" si="148"/>
        <v>153</v>
      </c>
      <c r="N1452" s="22">
        <f t="shared" si="148"/>
        <v>153</v>
      </c>
      <c r="O1452" s="22">
        <f t="shared" si="148"/>
        <v>153</v>
      </c>
      <c r="P1452" s="22">
        <f t="shared" si="148"/>
        <v>153</v>
      </c>
      <c r="Q1452" s="22">
        <f t="shared" si="148"/>
        <v>153</v>
      </c>
      <c r="R1452" s="42">
        <f>SUM(Table1[[#This Row],[Oct]:[September]])</f>
        <v>1836</v>
      </c>
      <c r="S1452" s="38">
        <f t="shared" si="144"/>
        <v>1820.6754691329927</v>
      </c>
      <c r="T1452" s="37">
        <f>Table1[[#This Row],[Annual Demand]]/365</f>
        <v>5.0301369863013701</v>
      </c>
      <c r="U1452" s="37">
        <f>Table1[[#This Row],[Daily Demand]]*Table1[[#This Row],[Lead Time (days)]]</f>
        <v>25.150684931506852</v>
      </c>
      <c r="V1452" s="37">
        <f>T1452*AB1452*SQRT(Table1[[#This Row],[Lead Time (days)]])</f>
        <v>2.8119320593764483</v>
      </c>
      <c r="W1452" s="37">
        <f t="shared" si="145"/>
        <v>0.8</v>
      </c>
      <c r="X1452" s="37">
        <f>Table1[[#This Row],[Demand during Lead Time]]+NORMSINV(W1452)*V1452</f>
        <v>27.517266660042484</v>
      </c>
      <c r="Y1452" s="43">
        <f t="shared" si="146"/>
        <v>161.84122712166024</v>
      </c>
      <c r="Z1452" s="27">
        <v>-0.1</v>
      </c>
      <c r="AA1452" s="22">
        <v>0.85</v>
      </c>
      <c r="AB1452" s="22">
        <v>0.25</v>
      </c>
      <c r="AC1452" s="22">
        <v>5</v>
      </c>
    </row>
    <row r="1453" spans="1:29" x14ac:dyDescent="0.2">
      <c r="A1453" s="25">
        <v>82397.145822687744</v>
      </c>
      <c r="B1453" s="26">
        <v>11.899664100000001</v>
      </c>
      <c r="C1453" s="26">
        <v>1032.5751773682084</v>
      </c>
      <c r="D1453" s="26">
        <f>C1453/Table1[[#This Row],[Std. Price ($)]]</f>
        <v>86.773472653585941</v>
      </c>
      <c r="E1453" s="22">
        <v>66</v>
      </c>
      <c r="F1453" s="22">
        <f t="shared" si="147"/>
        <v>39.599999999999994</v>
      </c>
      <c r="G1453" s="22">
        <f t="shared" si="148"/>
        <v>39.599999999999994</v>
      </c>
      <c r="H1453" s="22">
        <f t="shared" si="148"/>
        <v>39.599999999999994</v>
      </c>
      <c r="I1453" s="22">
        <f t="shared" si="148"/>
        <v>39.599999999999994</v>
      </c>
      <c r="J1453" s="22">
        <f t="shared" si="148"/>
        <v>39.599999999999994</v>
      </c>
      <c r="K1453" s="22">
        <f t="shared" si="148"/>
        <v>39.599999999999994</v>
      </c>
      <c r="L1453" s="22">
        <f t="shared" si="148"/>
        <v>39.599999999999994</v>
      </c>
      <c r="M1453" s="22">
        <f t="shared" si="148"/>
        <v>39.599999999999994</v>
      </c>
      <c r="N1453" s="22">
        <f t="shared" si="148"/>
        <v>39.599999999999994</v>
      </c>
      <c r="O1453" s="22">
        <f t="shared" ref="G1453:Q1476" si="149">$E1453+$Z1453*$E1453</f>
        <v>39.599999999999994</v>
      </c>
      <c r="P1453" s="22">
        <f t="shared" si="149"/>
        <v>39.599999999999994</v>
      </c>
      <c r="Q1453" s="22">
        <f t="shared" si="149"/>
        <v>39.599999999999994</v>
      </c>
      <c r="R1453" s="42">
        <f>SUM(Table1[[#This Row],[Oct]:[September]])</f>
        <v>475.20000000000005</v>
      </c>
      <c r="S1453" s="38">
        <f t="shared" si="144"/>
        <v>388.4265273464141</v>
      </c>
      <c r="T1453" s="37">
        <f>Table1[[#This Row],[Annual Demand]]/365</f>
        <v>1.3019178082191782</v>
      </c>
      <c r="U1453" s="37">
        <f>Table1[[#This Row],[Daily Demand]]*Table1[[#This Row],[Lead Time (days)]]</f>
        <v>29.944109589041098</v>
      </c>
      <c r="V1453" s="37">
        <f>T1453*AB1453*SQRT(Table1[[#This Row],[Lead Time (days)]])</f>
        <v>7.2427830198868959</v>
      </c>
      <c r="W1453" s="37">
        <f t="shared" si="145"/>
        <v>0.8</v>
      </c>
      <c r="X1453" s="37">
        <f>Table1[[#This Row],[Demand during Lead Time]]+NORMSINV(W1453)*V1453</f>
        <v>36.039789568739266</v>
      </c>
      <c r="Y1453" s="43">
        <f t="shared" si="146"/>
        <v>428.86139010268113</v>
      </c>
      <c r="Z1453" s="27">
        <v>-0.4</v>
      </c>
      <c r="AA1453" s="22">
        <v>0.82</v>
      </c>
      <c r="AB1453" s="22">
        <v>1.1599999999999999</v>
      </c>
      <c r="AC1453" s="22">
        <v>23</v>
      </c>
    </row>
    <row r="1454" spans="1:29" x14ac:dyDescent="0.2">
      <c r="A1454" s="25">
        <v>24687.648742077105</v>
      </c>
      <c r="B1454" s="26">
        <v>29.861845300000002</v>
      </c>
      <c r="C1454" s="26">
        <v>6644.5786619312767</v>
      </c>
      <c r="D1454" s="26">
        <f>C1454/Table1[[#This Row],[Std. Price ($)]]</f>
        <v>222.51065180929311</v>
      </c>
      <c r="E1454" s="22">
        <v>186</v>
      </c>
      <c r="F1454" s="22">
        <f t="shared" si="147"/>
        <v>409.2</v>
      </c>
      <c r="G1454" s="22">
        <f t="shared" si="149"/>
        <v>409.2</v>
      </c>
      <c r="H1454" s="22">
        <f t="shared" si="149"/>
        <v>409.2</v>
      </c>
      <c r="I1454" s="22">
        <f t="shared" si="149"/>
        <v>409.2</v>
      </c>
      <c r="J1454" s="22">
        <f t="shared" si="149"/>
        <v>409.2</v>
      </c>
      <c r="K1454" s="22">
        <f t="shared" si="149"/>
        <v>409.2</v>
      </c>
      <c r="L1454" s="22">
        <f t="shared" si="149"/>
        <v>409.2</v>
      </c>
      <c r="M1454" s="22">
        <f t="shared" si="149"/>
        <v>409.2</v>
      </c>
      <c r="N1454" s="22">
        <f t="shared" si="149"/>
        <v>409.2</v>
      </c>
      <c r="O1454" s="22">
        <f t="shared" si="149"/>
        <v>409.2</v>
      </c>
      <c r="P1454" s="22">
        <f t="shared" si="149"/>
        <v>409.2</v>
      </c>
      <c r="Q1454" s="22">
        <f t="shared" si="149"/>
        <v>409.2</v>
      </c>
      <c r="R1454" s="42">
        <f>SUM(Table1[[#This Row],[Oct]:[September]])</f>
        <v>4910.3999999999987</v>
      </c>
      <c r="S1454" s="38">
        <f t="shared" si="144"/>
        <v>4687.8893481907053</v>
      </c>
      <c r="T1454" s="37">
        <f>Table1[[#This Row],[Annual Demand]]/365</f>
        <v>13.453150684931503</v>
      </c>
      <c r="U1454" s="37">
        <f>Table1[[#This Row],[Daily Demand]]*Table1[[#This Row],[Lead Time (days)]]</f>
        <v>309.42246575342455</v>
      </c>
      <c r="V1454" s="37">
        <f>T1454*AB1454*SQRT(Table1[[#This Row],[Lead Time (days)]])</f>
        <v>83.229566944045061</v>
      </c>
      <c r="W1454" s="37">
        <f t="shared" si="145"/>
        <v>0.8</v>
      </c>
      <c r="X1454" s="37">
        <f>Table1[[#This Row],[Demand during Lead Time]]+NORMSINV(W1454)*V1454</f>
        <v>379.47023655461123</v>
      </c>
      <c r="Y1454" s="43">
        <f t="shared" si="146"/>
        <v>11331.681499948207</v>
      </c>
      <c r="Z1454" s="27">
        <v>1.2</v>
      </c>
      <c r="AA1454" s="22">
        <v>0.71</v>
      </c>
      <c r="AB1454" s="22">
        <v>1.29</v>
      </c>
      <c r="AC1454" s="22">
        <v>23</v>
      </c>
    </row>
    <row r="1455" spans="1:29" x14ac:dyDescent="0.2">
      <c r="A1455" s="25">
        <v>53178.286441796983</v>
      </c>
      <c r="B1455" s="26">
        <v>8.6712047000000005</v>
      </c>
      <c r="C1455" s="26">
        <v>1605.6773564242455</v>
      </c>
      <c r="D1455" s="26">
        <f>C1455/Table1[[#This Row],[Std. Price ($)]]</f>
        <v>185.17350379518149</v>
      </c>
      <c r="E1455" s="22">
        <v>114</v>
      </c>
      <c r="F1455" s="22">
        <f t="shared" si="147"/>
        <v>136.80000000000001</v>
      </c>
      <c r="G1455" s="22">
        <f t="shared" si="149"/>
        <v>136.80000000000001</v>
      </c>
      <c r="H1455" s="22">
        <f t="shared" si="149"/>
        <v>136.80000000000001</v>
      </c>
      <c r="I1455" s="22">
        <f t="shared" si="149"/>
        <v>136.80000000000001</v>
      </c>
      <c r="J1455" s="22">
        <f t="shared" si="149"/>
        <v>136.80000000000001</v>
      </c>
      <c r="K1455" s="22">
        <f t="shared" si="149"/>
        <v>136.80000000000001</v>
      </c>
      <c r="L1455" s="22">
        <f t="shared" si="149"/>
        <v>136.80000000000001</v>
      </c>
      <c r="M1455" s="22">
        <f t="shared" si="149"/>
        <v>136.80000000000001</v>
      </c>
      <c r="N1455" s="22">
        <f t="shared" si="149"/>
        <v>136.80000000000001</v>
      </c>
      <c r="O1455" s="22">
        <f t="shared" si="149"/>
        <v>136.80000000000001</v>
      </c>
      <c r="P1455" s="22">
        <f t="shared" si="149"/>
        <v>136.80000000000001</v>
      </c>
      <c r="Q1455" s="22">
        <f t="shared" si="149"/>
        <v>136.80000000000001</v>
      </c>
      <c r="R1455" s="42">
        <f>SUM(Table1[[#This Row],[Oct]:[September]])</f>
        <v>1641.5999999999997</v>
      </c>
      <c r="S1455" s="38">
        <f t="shared" si="144"/>
        <v>1456.4264962048182</v>
      </c>
      <c r="T1455" s="37">
        <f>Table1[[#This Row],[Annual Demand]]/365</f>
        <v>4.4975342465753414</v>
      </c>
      <c r="U1455" s="37">
        <f>Table1[[#This Row],[Daily Demand]]*Table1[[#This Row],[Lead Time (days)]]</f>
        <v>202.38904109589038</v>
      </c>
      <c r="V1455" s="37">
        <f>T1455*AB1455*SQRT(Table1[[#This Row],[Lead Time (days)]])</f>
        <v>31.075488227010116</v>
      </c>
      <c r="W1455" s="37">
        <f t="shared" si="145"/>
        <v>0.8</v>
      </c>
      <c r="X1455" s="37">
        <f>Table1[[#This Row],[Demand during Lead Time]]+NORMSINV(W1455)*V1455</f>
        <v>228.54283183138722</v>
      </c>
      <c r="Y1455" s="43">
        <f t="shared" si="146"/>
        <v>1981.7416775276345</v>
      </c>
      <c r="Z1455" s="27">
        <v>0.2</v>
      </c>
      <c r="AA1455" s="22">
        <v>1</v>
      </c>
      <c r="AB1455" s="22">
        <v>1.03</v>
      </c>
      <c r="AC1455" s="22">
        <v>45</v>
      </c>
    </row>
    <row r="1456" spans="1:29" x14ac:dyDescent="0.2">
      <c r="A1456" s="25">
        <v>97900.135839154827</v>
      </c>
      <c r="B1456" s="26">
        <v>9.4747695000000007</v>
      </c>
      <c r="C1456" s="26">
        <v>64.219199398785619</v>
      </c>
      <c r="D1456" s="26">
        <f>C1456/Table1[[#This Row],[Std. Price ($)]]</f>
        <v>6.777916803019389</v>
      </c>
      <c r="E1456" s="22">
        <v>186</v>
      </c>
      <c r="F1456" s="22">
        <f t="shared" si="147"/>
        <v>279</v>
      </c>
      <c r="G1456" s="22">
        <f t="shared" si="149"/>
        <v>279</v>
      </c>
      <c r="H1456" s="22">
        <f t="shared" si="149"/>
        <v>279</v>
      </c>
      <c r="I1456" s="22">
        <f t="shared" si="149"/>
        <v>279</v>
      </c>
      <c r="J1456" s="22">
        <f t="shared" si="149"/>
        <v>279</v>
      </c>
      <c r="K1456" s="22">
        <f t="shared" si="149"/>
        <v>279</v>
      </c>
      <c r="L1456" s="22">
        <f t="shared" si="149"/>
        <v>279</v>
      </c>
      <c r="M1456" s="22">
        <f t="shared" si="149"/>
        <v>279</v>
      </c>
      <c r="N1456" s="22">
        <f t="shared" si="149"/>
        <v>279</v>
      </c>
      <c r="O1456" s="22">
        <f t="shared" si="149"/>
        <v>279</v>
      </c>
      <c r="P1456" s="22">
        <f t="shared" si="149"/>
        <v>279</v>
      </c>
      <c r="Q1456" s="22">
        <f t="shared" si="149"/>
        <v>279</v>
      </c>
      <c r="R1456" s="42">
        <f>SUM(Table1[[#This Row],[Oct]:[September]])</f>
        <v>3348</v>
      </c>
      <c r="S1456" s="38">
        <f t="shared" si="144"/>
        <v>3341.2220831969807</v>
      </c>
      <c r="T1456" s="37">
        <f>Table1[[#This Row],[Annual Demand]]/365</f>
        <v>9.1726027397260275</v>
      </c>
      <c r="U1456" s="37">
        <f>Table1[[#This Row],[Daily Demand]]*Table1[[#This Row],[Lead Time (days)]]</f>
        <v>27.517808219178082</v>
      </c>
      <c r="V1456" s="37">
        <f>T1456*AB1456*SQRT(Table1[[#This Row],[Lead Time (days)]])</f>
        <v>2.8597345169131732</v>
      </c>
      <c r="W1456" s="37">
        <f t="shared" si="145"/>
        <v>0.8</v>
      </c>
      <c r="X1456" s="37">
        <f>Table1[[#This Row],[Demand during Lead Time]]+NORMSINV(W1456)*V1456</f>
        <v>29.924621510993589</v>
      </c>
      <c r="Y1456" s="43">
        <f t="shared" si="146"/>
        <v>283.52889119140599</v>
      </c>
      <c r="Z1456" s="27">
        <v>0.5</v>
      </c>
      <c r="AA1456" s="22">
        <v>0.9</v>
      </c>
      <c r="AB1456" s="22">
        <v>0.18</v>
      </c>
      <c r="AC1456" s="22">
        <v>3</v>
      </c>
    </row>
    <row r="1457" spans="1:29" x14ac:dyDescent="0.2">
      <c r="A1457" s="25">
        <v>89175.461018655493</v>
      </c>
      <c r="B1457" s="26">
        <v>62.604173800000012</v>
      </c>
      <c r="C1457" s="26">
        <v>1151.1866650302786</v>
      </c>
      <c r="D1457" s="26">
        <f>C1457/Table1[[#This Row],[Std. Price ($)]]</f>
        <v>18.388337312907378</v>
      </c>
      <c r="E1457" s="22">
        <v>292</v>
      </c>
      <c r="F1457" s="22">
        <f t="shared" si="147"/>
        <v>175.2</v>
      </c>
      <c r="G1457" s="22">
        <f t="shared" si="149"/>
        <v>175.2</v>
      </c>
      <c r="H1457" s="22">
        <f t="shared" si="149"/>
        <v>175.2</v>
      </c>
      <c r="I1457" s="22">
        <f t="shared" si="149"/>
        <v>175.2</v>
      </c>
      <c r="J1457" s="22">
        <f t="shared" si="149"/>
        <v>175.2</v>
      </c>
      <c r="K1457" s="22">
        <f t="shared" si="149"/>
        <v>175.2</v>
      </c>
      <c r="L1457" s="22">
        <f t="shared" si="149"/>
        <v>175.2</v>
      </c>
      <c r="M1457" s="22">
        <f t="shared" si="149"/>
        <v>175.2</v>
      </c>
      <c r="N1457" s="22">
        <f t="shared" si="149"/>
        <v>175.2</v>
      </c>
      <c r="O1457" s="22">
        <f t="shared" si="149"/>
        <v>175.2</v>
      </c>
      <c r="P1457" s="22">
        <f t="shared" si="149"/>
        <v>175.2</v>
      </c>
      <c r="Q1457" s="22">
        <f t="shared" si="149"/>
        <v>175.2</v>
      </c>
      <c r="R1457" s="42">
        <f>SUM(Table1[[#This Row],[Oct]:[September]])</f>
        <v>2102.4</v>
      </c>
      <c r="S1457" s="38">
        <f t="shared" si="144"/>
        <v>2084.0116626870927</v>
      </c>
      <c r="T1457" s="37">
        <f>Table1[[#This Row],[Annual Demand]]/365</f>
        <v>5.7600000000000007</v>
      </c>
      <c r="U1457" s="37">
        <f>Table1[[#This Row],[Daily Demand]]*Table1[[#This Row],[Lead Time (days)]]</f>
        <v>17.28</v>
      </c>
      <c r="V1457" s="37">
        <f>T1457*AB1457*SQRT(Table1[[#This Row],[Lead Time (days)]])</f>
        <v>6.4847982235378776</v>
      </c>
      <c r="W1457" s="37">
        <f t="shared" si="145"/>
        <v>0.8</v>
      </c>
      <c r="X1457" s="37">
        <f>Table1[[#This Row],[Demand during Lead Time]]+NORMSINV(W1457)*V1457</f>
        <v>22.737743880365397</v>
      </c>
      <c r="Y1457" s="43">
        <f t="shared" si="146"/>
        <v>1423.4776697062821</v>
      </c>
      <c r="Z1457" s="27">
        <v>-0.4</v>
      </c>
      <c r="AA1457" s="22">
        <v>0.94</v>
      </c>
      <c r="AB1457" s="22">
        <v>0.65</v>
      </c>
      <c r="AC1457" s="22">
        <v>3</v>
      </c>
    </row>
    <row r="1458" spans="1:29" x14ac:dyDescent="0.2">
      <c r="A1458" s="25">
        <v>43162.741436765697</v>
      </c>
      <c r="B1458" s="26">
        <v>12.057423400000001</v>
      </c>
      <c r="C1458" s="26">
        <v>1034.46908909953</v>
      </c>
      <c r="D1458" s="26">
        <f>C1458/Table1[[#This Row],[Std. Price ($)]]</f>
        <v>85.795203069631768</v>
      </c>
      <c r="E1458" s="22">
        <v>138</v>
      </c>
      <c r="F1458" s="22">
        <f t="shared" si="147"/>
        <v>110.4</v>
      </c>
      <c r="G1458" s="22">
        <f t="shared" si="149"/>
        <v>110.4</v>
      </c>
      <c r="H1458" s="22">
        <f t="shared" si="149"/>
        <v>110.4</v>
      </c>
      <c r="I1458" s="22">
        <f t="shared" si="149"/>
        <v>110.4</v>
      </c>
      <c r="J1458" s="22">
        <f t="shared" si="149"/>
        <v>110.4</v>
      </c>
      <c r="K1458" s="22">
        <f t="shared" si="149"/>
        <v>110.4</v>
      </c>
      <c r="L1458" s="22">
        <f t="shared" si="149"/>
        <v>110.4</v>
      </c>
      <c r="M1458" s="22">
        <f t="shared" si="149"/>
        <v>110.4</v>
      </c>
      <c r="N1458" s="22">
        <f t="shared" si="149"/>
        <v>110.4</v>
      </c>
      <c r="O1458" s="22">
        <f t="shared" si="149"/>
        <v>110.4</v>
      </c>
      <c r="P1458" s="22">
        <f t="shared" si="149"/>
        <v>110.4</v>
      </c>
      <c r="Q1458" s="22">
        <f t="shared" si="149"/>
        <v>110.4</v>
      </c>
      <c r="R1458" s="42">
        <f>SUM(Table1[[#This Row],[Oct]:[September]])</f>
        <v>1324.8000000000002</v>
      </c>
      <c r="S1458" s="38">
        <f t="shared" si="144"/>
        <v>1239.0047969303685</v>
      </c>
      <c r="T1458" s="37">
        <f>Table1[[#This Row],[Annual Demand]]/365</f>
        <v>3.6295890410958909</v>
      </c>
      <c r="U1458" s="37">
        <f>Table1[[#This Row],[Daily Demand]]*Table1[[#This Row],[Lead Time (days)]]</f>
        <v>83.480547945205487</v>
      </c>
      <c r="V1458" s="37">
        <f>T1458*AB1458*SQRT(Table1[[#This Row],[Lead Time (days)]])</f>
        <v>12.881104179568963</v>
      </c>
      <c r="W1458" s="37">
        <f t="shared" si="145"/>
        <v>0.8</v>
      </c>
      <c r="X1458" s="37">
        <f>Table1[[#This Row],[Demand during Lead Time]]+NORMSINV(W1458)*V1458</f>
        <v>94.321558734595541</v>
      </c>
      <c r="Y1458" s="43">
        <f t="shared" si="146"/>
        <v>1137.2749694109868</v>
      </c>
      <c r="Z1458" s="27">
        <v>-0.2</v>
      </c>
      <c r="AA1458" s="22">
        <v>0.77</v>
      </c>
      <c r="AB1458" s="22">
        <v>0.74</v>
      </c>
      <c r="AC1458" s="22">
        <v>23</v>
      </c>
    </row>
    <row r="1459" spans="1:29" x14ac:dyDescent="0.2">
      <c r="A1459" s="25">
        <v>7766.6974570584243</v>
      </c>
      <c r="B1459" s="26">
        <v>34.481979500000001</v>
      </c>
      <c r="C1459" s="26">
        <v>10135.789919348221</v>
      </c>
      <c r="D1459" s="26">
        <f>C1459/Table1[[#This Row],[Std. Price ($)]]</f>
        <v>293.94454919121512</v>
      </c>
      <c r="E1459" s="22">
        <v>236</v>
      </c>
      <c r="F1459" s="22">
        <f t="shared" si="147"/>
        <v>141.6</v>
      </c>
      <c r="G1459" s="22">
        <f t="shared" si="149"/>
        <v>141.6</v>
      </c>
      <c r="H1459" s="22">
        <f t="shared" si="149"/>
        <v>141.6</v>
      </c>
      <c r="I1459" s="22">
        <f t="shared" si="149"/>
        <v>141.6</v>
      </c>
      <c r="J1459" s="22">
        <f t="shared" si="149"/>
        <v>141.6</v>
      </c>
      <c r="K1459" s="22">
        <f t="shared" si="149"/>
        <v>141.6</v>
      </c>
      <c r="L1459" s="22">
        <f t="shared" si="149"/>
        <v>141.6</v>
      </c>
      <c r="M1459" s="22">
        <f t="shared" si="149"/>
        <v>141.6</v>
      </c>
      <c r="N1459" s="22">
        <f t="shared" si="149"/>
        <v>141.6</v>
      </c>
      <c r="O1459" s="22">
        <f t="shared" si="149"/>
        <v>141.6</v>
      </c>
      <c r="P1459" s="22">
        <f t="shared" si="149"/>
        <v>141.6</v>
      </c>
      <c r="Q1459" s="22">
        <f t="shared" si="149"/>
        <v>141.6</v>
      </c>
      <c r="R1459" s="42">
        <f>SUM(Table1[[#This Row],[Oct]:[September]])</f>
        <v>1699.1999999999996</v>
      </c>
      <c r="S1459" s="38">
        <f t="shared" si="144"/>
        <v>1405.2554508087844</v>
      </c>
      <c r="T1459" s="37">
        <f>Table1[[#This Row],[Annual Demand]]/365</f>
        <v>4.6553424657534235</v>
      </c>
      <c r="U1459" s="37">
        <f>Table1[[#This Row],[Daily Demand]]*Table1[[#This Row],[Lead Time (days)]]</f>
        <v>162.93698630136981</v>
      </c>
      <c r="V1459" s="37">
        <f>T1459*AB1459*SQRT(Table1[[#This Row],[Lead Time (days)]])</f>
        <v>24.236412151643073</v>
      </c>
      <c r="W1459" s="37">
        <f t="shared" si="145"/>
        <v>0.8</v>
      </c>
      <c r="X1459" s="37">
        <f>Table1[[#This Row],[Demand during Lead Time]]+NORMSINV(W1459)*V1459</f>
        <v>183.33486539381724</v>
      </c>
      <c r="Y1459" s="43">
        <f t="shared" si="146"/>
        <v>6321.749070144866</v>
      </c>
      <c r="Z1459" s="27">
        <v>-0.4</v>
      </c>
      <c r="AA1459" s="22">
        <v>0.82</v>
      </c>
      <c r="AB1459" s="22">
        <v>0.88</v>
      </c>
      <c r="AC1459" s="22">
        <v>35</v>
      </c>
    </row>
    <row r="1460" spans="1:29" x14ac:dyDescent="0.2">
      <c r="A1460" s="25">
        <v>28221.53884303278</v>
      </c>
      <c r="B1460" s="26">
        <v>12.396045500000001</v>
      </c>
      <c r="C1460" s="26">
        <v>2218.9507931325875</v>
      </c>
      <c r="D1460" s="26">
        <f>C1460/Table1[[#This Row],[Std. Price ($)]]</f>
        <v>179.00473123727943</v>
      </c>
      <c r="E1460" s="22">
        <v>276</v>
      </c>
      <c r="F1460" s="22">
        <f t="shared" si="147"/>
        <v>331.2</v>
      </c>
      <c r="G1460" s="22">
        <f t="shared" si="149"/>
        <v>331.2</v>
      </c>
      <c r="H1460" s="22">
        <f t="shared" si="149"/>
        <v>331.2</v>
      </c>
      <c r="I1460" s="22">
        <f t="shared" si="149"/>
        <v>331.2</v>
      </c>
      <c r="J1460" s="22">
        <f t="shared" si="149"/>
        <v>331.2</v>
      </c>
      <c r="K1460" s="22">
        <f t="shared" si="149"/>
        <v>331.2</v>
      </c>
      <c r="L1460" s="22">
        <f t="shared" si="149"/>
        <v>331.2</v>
      </c>
      <c r="M1460" s="22">
        <f t="shared" si="149"/>
        <v>331.2</v>
      </c>
      <c r="N1460" s="22">
        <f t="shared" si="149"/>
        <v>331.2</v>
      </c>
      <c r="O1460" s="22">
        <f t="shared" si="149"/>
        <v>331.2</v>
      </c>
      <c r="P1460" s="22">
        <f t="shared" si="149"/>
        <v>331.2</v>
      </c>
      <c r="Q1460" s="22">
        <f t="shared" si="149"/>
        <v>331.2</v>
      </c>
      <c r="R1460" s="42">
        <f>SUM(Table1[[#This Row],[Oct]:[September]])</f>
        <v>3974.3999999999992</v>
      </c>
      <c r="S1460" s="38">
        <f t="shared" si="144"/>
        <v>3795.3952687627198</v>
      </c>
      <c r="T1460" s="37">
        <f>Table1[[#This Row],[Annual Demand]]/365</f>
        <v>10.888767123287669</v>
      </c>
      <c r="U1460" s="37">
        <f>Table1[[#This Row],[Daily Demand]]*Table1[[#This Row],[Lead Time (days)]]</f>
        <v>239.55287671232873</v>
      </c>
      <c r="V1460" s="37">
        <f>T1460*AB1460*SQRT(Table1[[#This Row],[Lead Time (days)]])</f>
        <v>31.665163850471746</v>
      </c>
      <c r="W1460" s="37">
        <f t="shared" si="145"/>
        <v>0.8</v>
      </c>
      <c r="X1460" s="37">
        <f>Table1[[#This Row],[Demand during Lead Time]]+NORMSINV(W1460)*V1460</f>
        <v>266.20295097345121</v>
      </c>
      <c r="Y1460" s="43">
        <f t="shared" si="146"/>
        <v>3299.863892501171</v>
      </c>
      <c r="Z1460" s="27">
        <v>0.2</v>
      </c>
      <c r="AA1460" s="22">
        <v>0.71</v>
      </c>
      <c r="AB1460" s="22">
        <v>0.62</v>
      </c>
      <c r="AC1460" s="22">
        <v>22</v>
      </c>
    </row>
    <row r="1461" spans="1:29" x14ac:dyDescent="0.2">
      <c r="A1461" s="25">
        <v>13305.906237074849</v>
      </c>
      <c r="B1461" s="26">
        <v>7.0768079000000004</v>
      </c>
      <c r="C1461" s="26">
        <v>2536.3718901583502</v>
      </c>
      <c r="D1461" s="26">
        <f>C1461/Table1[[#This Row],[Std. Price ($)]]</f>
        <v>358.40620884429404</v>
      </c>
      <c r="E1461" s="22">
        <v>268</v>
      </c>
      <c r="F1461" s="22">
        <f t="shared" si="147"/>
        <v>375.2</v>
      </c>
      <c r="G1461" s="22">
        <f t="shared" si="149"/>
        <v>375.2</v>
      </c>
      <c r="H1461" s="22">
        <f t="shared" si="149"/>
        <v>375.2</v>
      </c>
      <c r="I1461" s="22">
        <f t="shared" si="149"/>
        <v>375.2</v>
      </c>
      <c r="J1461" s="22">
        <f t="shared" si="149"/>
        <v>375.2</v>
      </c>
      <c r="K1461" s="22">
        <f t="shared" si="149"/>
        <v>375.2</v>
      </c>
      <c r="L1461" s="22">
        <f t="shared" si="149"/>
        <v>375.2</v>
      </c>
      <c r="M1461" s="22">
        <f t="shared" si="149"/>
        <v>375.2</v>
      </c>
      <c r="N1461" s="22">
        <f t="shared" si="149"/>
        <v>375.2</v>
      </c>
      <c r="O1461" s="22">
        <f t="shared" si="149"/>
        <v>375.2</v>
      </c>
      <c r="P1461" s="22">
        <f t="shared" si="149"/>
        <v>375.2</v>
      </c>
      <c r="Q1461" s="22">
        <f t="shared" si="149"/>
        <v>375.2</v>
      </c>
      <c r="R1461" s="42">
        <f>SUM(Table1[[#This Row],[Oct]:[September]])</f>
        <v>4502.3999999999987</v>
      </c>
      <c r="S1461" s="38">
        <f t="shared" si="144"/>
        <v>4143.9937911557045</v>
      </c>
      <c r="T1461" s="37">
        <f>Table1[[#This Row],[Annual Demand]]/365</f>
        <v>12.335342465753421</v>
      </c>
      <c r="U1461" s="37">
        <f>Table1[[#This Row],[Daily Demand]]*Table1[[#This Row],[Lead Time (days)]]</f>
        <v>567.42575342465739</v>
      </c>
      <c r="V1461" s="37">
        <f>T1461*AB1461*SQRT(Table1[[#This Row],[Lead Time (days)]])</f>
        <v>51.034041465134656</v>
      </c>
      <c r="W1461" s="37">
        <f t="shared" si="145"/>
        <v>0.8</v>
      </c>
      <c r="X1461" s="37">
        <f>Table1[[#This Row],[Demand during Lead Time]]+NORMSINV(W1461)*V1461</f>
        <v>610.37708635675529</v>
      </c>
      <c r="Y1461" s="43">
        <f t="shared" si="146"/>
        <v>4319.5213867084685</v>
      </c>
      <c r="Z1461" s="27">
        <v>0.4</v>
      </c>
      <c r="AA1461" s="22">
        <v>1</v>
      </c>
      <c r="AB1461" s="22">
        <v>0.61</v>
      </c>
      <c r="AC1461" s="22">
        <v>46</v>
      </c>
    </row>
    <row r="1462" spans="1:29" x14ac:dyDescent="0.2">
      <c r="A1462" s="25">
        <v>69270.307498913797</v>
      </c>
      <c r="B1462" s="26">
        <v>8.6252276999999999</v>
      </c>
      <c r="C1462" s="26">
        <v>3379.1342379530738</v>
      </c>
      <c r="D1462" s="26">
        <f>C1462/Table1[[#This Row],[Std. Price ($)]]</f>
        <v>391.77333694657983</v>
      </c>
      <c r="E1462" s="22">
        <v>252</v>
      </c>
      <c r="F1462" s="22">
        <f t="shared" si="147"/>
        <v>378</v>
      </c>
      <c r="G1462" s="22">
        <f t="shared" si="149"/>
        <v>378</v>
      </c>
      <c r="H1462" s="22">
        <f t="shared" si="149"/>
        <v>378</v>
      </c>
      <c r="I1462" s="22">
        <f t="shared" si="149"/>
        <v>378</v>
      </c>
      <c r="J1462" s="22">
        <f t="shared" si="149"/>
        <v>378</v>
      </c>
      <c r="K1462" s="22">
        <f t="shared" si="149"/>
        <v>378</v>
      </c>
      <c r="L1462" s="22">
        <f t="shared" si="149"/>
        <v>378</v>
      </c>
      <c r="M1462" s="22">
        <f t="shared" si="149"/>
        <v>378</v>
      </c>
      <c r="N1462" s="22">
        <f t="shared" si="149"/>
        <v>378</v>
      </c>
      <c r="O1462" s="22">
        <f t="shared" si="149"/>
        <v>378</v>
      </c>
      <c r="P1462" s="22">
        <f t="shared" si="149"/>
        <v>378</v>
      </c>
      <c r="Q1462" s="22">
        <f t="shared" si="149"/>
        <v>378</v>
      </c>
      <c r="R1462" s="42">
        <f>SUM(Table1[[#This Row],[Oct]:[September]])</f>
        <v>4536</v>
      </c>
      <c r="S1462" s="38">
        <f t="shared" si="144"/>
        <v>4144.2266630534205</v>
      </c>
      <c r="T1462" s="37">
        <f>Table1[[#This Row],[Annual Demand]]/365</f>
        <v>12.427397260273972</v>
      </c>
      <c r="U1462" s="37">
        <f>Table1[[#This Row],[Daily Demand]]*Table1[[#This Row],[Lead Time (days)]]</f>
        <v>571.66027397260268</v>
      </c>
      <c r="V1462" s="37">
        <f>T1462*AB1462*SQRT(Table1[[#This Row],[Lead Time (days)]])</f>
        <v>64.057898878429384</v>
      </c>
      <c r="W1462" s="37">
        <f t="shared" si="145"/>
        <v>0.8</v>
      </c>
      <c r="X1462" s="37">
        <f>Table1[[#This Row],[Demand during Lead Time]]+NORMSINV(W1462)*V1462</f>
        <v>625.5727618467555</v>
      </c>
      <c r="Y1462" s="43">
        <f t="shared" si="146"/>
        <v>5395.7075138461387</v>
      </c>
      <c r="Z1462" s="27">
        <v>0.5</v>
      </c>
      <c r="AA1462" s="22">
        <v>1</v>
      </c>
      <c r="AB1462" s="22">
        <v>0.76</v>
      </c>
      <c r="AC1462" s="22">
        <v>46</v>
      </c>
    </row>
    <row r="1463" spans="1:29" x14ac:dyDescent="0.2">
      <c r="A1463" s="25">
        <v>73771.960703263452</v>
      </c>
      <c r="B1463" s="26">
        <v>9.6684755000000013</v>
      </c>
      <c r="C1463" s="26">
        <v>2524.2674756183083</v>
      </c>
      <c r="D1463" s="26">
        <f>C1463/Table1[[#This Row],[Std. Price ($)]]</f>
        <v>261.08226427406345</v>
      </c>
      <c r="E1463" s="22">
        <v>300</v>
      </c>
      <c r="F1463" s="22">
        <f t="shared" si="147"/>
        <v>360</v>
      </c>
      <c r="G1463" s="22">
        <f t="shared" si="149"/>
        <v>360</v>
      </c>
      <c r="H1463" s="22">
        <f t="shared" si="149"/>
        <v>360</v>
      </c>
      <c r="I1463" s="22">
        <f t="shared" si="149"/>
        <v>360</v>
      </c>
      <c r="J1463" s="22">
        <f t="shared" si="149"/>
        <v>360</v>
      </c>
      <c r="K1463" s="22">
        <f t="shared" si="149"/>
        <v>360</v>
      </c>
      <c r="L1463" s="22">
        <f t="shared" si="149"/>
        <v>360</v>
      </c>
      <c r="M1463" s="22">
        <f t="shared" si="149"/>
        <v>360</v>
      </c>
      <c r="N1463" s="22">
        <f t="shared" si="149"/>
        <v>360</v>
      </c>
      <c r="O1463" s="22">
        <f t="shared" si="149"/>
        <v>360</v>
      </c>
      <c r="P1463" s="22">
        <f t="shared" si="149"/>
        <v>360</v>
      </c>
      <c r="Q1463" s="22">
        <f t="shared" si="149"/>
        <v>360</v>
      </c>
      <c r="R1463" s="42">
        <f>SUM(Table1[[#This Row],[Oct]:[September]])</f>
        <v>4320</v>
      </c>
      <c r="S1463" s="38">
        <f t="shared" si="144"/>
        <v>4058.9177357259364</v>
      </c>
      <c r="T1463" s="37">
        <f>Table1[[#This Row],[Annual Demand]]/365</f>
        <v>11.835616438356164</v>
      </c>
      <c r="U1463" s="37">
        <f>Table1[[#This Row],[Daily Demand]]*Table1[[#This Row],[Lead Time (days)]]</f>
        <v>272.21917808219177</v>
      </c>
      <c r="V1463" s="37">
        <f>T1463*AB1463*SQRT(Table1[[#This Row],[Lead Time (days)]])</f>
        <v>48.814995275099768</v>
      </c>
      <c r="W1463" s="37">
        <f t="shared" si="145"/>
        <v>0.8</v>
      </c>
      <c r="X1463" s="37">
        <f>Table1[[#This Row],[Demand during Lead Time]]+NORMSINV(W1463)*V1463</f>
        <v>313.30291462247726</v>
      </c>
      <c r="Y1463" s="43">
        <f t="shared" si="146"/>
        <v>3029.1615541060137</v>
      </c>
      <c r="Z1463" s="27">
        <v>0.2</v>
      </c>
      <c r="AA1463" s="22">
        <v>0.82</v>
      </c>
      <c r="AB1463" s="22">
        <v>0.86</v>
      </c>
      <c r="AC1463" s="22">
        <v>23</v>
      </c>
    </row>
    <row r="1464" spans="1:29" x14ac:dyDescent="0.2">
      <c r="A1464" s="25">
        <v>18379.254479828687</v>
      </c>
      <c r="B1464" s="26">
        <v>7.7307254999999993</v>
      </c>
      <c r="C1464" s="26">
        <v>4026.7990770750157</v>
      </c>
      <c r="D1464" s="26">
        <f>C1464/Table1[[#This Row],[Std. Price ($)]]</f>
        <v>520.88242909090695</v>
      </c>
      <c r="E1464" s="22">
        <v>228</v>
      </c>
      <c r="F1464" s="22">
        <f t="shared" si="147"/>
        <v>68.400000000000006</v>
      </c>
      <c r="G1464" s="22">
        <f t="shared" si="149"/>
        <v>68.400000000000006</v>
      </c>
      <c r="H1464" s="22">
        <f t="shared" si="149"/>
        <v>68.400000000000006</v>
      </c>
      <c r="I1464" s="22">
        <f t="shared" si="149"/>
        <v>68.400000000000006</v>
      </c>
      <c r="J1464" s="22">
        <f t="shared" si="149"/>
        <v>68.400000000000006</v>
      </c>
      <c r="K1464" s="22">
        <f t="shared" si="149"/>
        <v>68.400000000000006</v>
      </c>
      <c r="L1464" s="22">
        <f t="shared" si="149"/>
        <v>68.400000000000006</v>
      </c>
      <c r="M1464" s="22">
        <f t="shared" si="149"/>
        <v>68.400000000000006</v>
      </c>
      <c r="N1464" s="22">
        <f t="shared" si="149"/>
        <v>68.400000000000006</v>
      </c>
      <c r="O1464" s="22">
        <f t="shared" si="149"/>
        <v>68.400000000000006</v>
      </c>
      <c r="P1464" s="22">
        <f t="shared" si="149"/>
        <v>68.400000000000006</v>
      </c>
      <c r="Q1464" s="22">
        <f t="shared" si="149"/>
        <v>68.400000000000006</v>
      </c>
      <c r="R1464" s="42">
        <f>SUM(Table1[[#This Row],[Oct]:[September]])</f>
        <v>820.79999999999984</v>
      </c>
      <c r="S1464" s="38">
        <f t="shared" si="144"/>
        <v>299.91757090909289</v>
      </c>
      <c r="T1464" s="37">
        <f>Table1[[#This Row],[Annual Demand]]/365</f>
        <v>2.2487671232876707</v>
      </c>
      <c r="U1464" s="37">
        <f>Table1[[#This Row],[Daily Demand]]*Table1[[#This Row],[Lead Time (days)]]</f>
        <v>103.44328767123285</v>
      </c>
      <c r="V1464" s="37">
        <f>T1464*AB1464*SQRT(Table1[[#This Row],[Lead Time (days)]])</f>
        <v>17.692181594994778</v>
      </c>
      <c r="W1464" s="37">
        <f t="shared" si="145"/>
        <v>0.8</v>
      </c>
      <c r="X1464" s="37">
        <f>Table1[[#This Row],[Demand during Lead Time]]+NORMSINV(W1464)*V1464</f>
        <v>118.33340336980838</v>
      </c>
      <c r="Y1464" s="43">
        <f t="shared" si="146"/>
        <v>914.80305893276352</v>
      </c>
      <c r="Z1464" s="27">
        <v>-0.7</v>
      </c>
      <c r="AA1464" s="22">
        <v>1</v>
      </c>
      <c r="AB1464" s="22">
        <v>1.1599999999999999</v>
      </c>
      <c r="AC1464" s="22">
        <v>46</v>
      </c>
    </row>
    <row r="1465" spans="1:29" x14ac:dyDescent="0.2">
      <c r="A1465" s="25">
        <v>75465.740892161193</v>
      </c>
      <c r="B1465" s="26">
        <v>10.0246213</v>
      </c>
      <c r="C1465" s="26">
        <v>922.67339436068016</v>
      </c>
      <c r="D1465" s="26">
        <f>C1465/Table1[[#This Row],[Std. Price ($)]]</f>
        <v>92.040723210230411</v>
      </c>
      <c r="E1465" s="22">
        <v>228</v>
      </c>
      <c r="F1465" s="22">
        <f t="shared" si="147"/>
        <v>91.200000000000017</v>
      </c>
      <c r="G1465" s="22">
        <f t="shared" si="149"/>
        <v>91.200000000000017</v>
      </c>
      <c r="H1465" s="22">
        <f t="shared" si="149"/>
        <v>91.200000000000017</v>
      </c>
      <c r="I1465" s="22">
        <f t="shared" si="149"/>
        <v>91.200000000000017</v>
      </c>
      <c r="J1465" s="22">
        <f t="shared" si="149"/>
        <v>91.200000000000017</v>
      </c>
      <c r="K1465" s="22">
        <f t="shared" si="149"/>
        <v>91.200000000000017</v>
      </c>
      <c r="L1465" s="22">
        <f t="shared" si="149"/>
        <v>91.200000000000017</v>
      </c>
      <c r="M1465" s="22">
        <f t="shared" si="149"/>
        <v>91.200000000000017</v>
      </c>
      <c r="N1465" s="22">
        <f t="shared" si="149"/>
        <v>91.200000000000017</v>
      </c>
      <c r="O1465" s="22">
        <f t="shared" si="149"/>
        <v>91.200000000000017</v>
      </c>
      <c r="P1465" s="22">
        <f t="shared" si="149"/>
        <v>91.200000000000017</v>
      </c>
      <c r="Q1465" s="22">
        <f t="shared" si="149"/>
        <v>91.200000000000017</v>
      </c>
      <c r="R1465" s="42">
        <f>SUM(Table1[[#This Row],[Oct]:[September]])</f>
        <v>1094.4000000000003</v>
      </c>
      <c r="S1465" s="38">
        <f t="shared" si="144"/>
        <v>1002.3592767897699</v>
      </c>
      <c r="T1465" s="37">
        <f>Table1[[#This Row],[Annual Demand]]/365</f>
        <v>2.9983561643835626</v>
      </c>
      <c r="U1465" s="37">
        <f>Table1[[#This Row],[Daily Demand]]*Table1[[#This Row],[Lead Time (days)]]</f>
        <v>35.980273972602753</v>
      </c>
      <c r="V1465" s="37">
        <f>T1465*AB1465*SQRT(Table1[[#This Row],[Lead Time (days)]])</f>
        <v>6.4396984677155915</v>
      </c>
      <c r="W1465" s="37">
        <f t="shared" si="145"/>
        <v>0.8</v>
      </c>
      <c r="X1465" s="37">
        <f>Table1[[#This Row],[Demand during Lead Time]]+NORMSINV(W1465)*V1465</f>
        <v>41.400060940839154</v>
      </c>
      <c r="Y1465" s="43">
        <f t="shared" si="146"/>
        <v>415.01993272883419</v>
      </c>
      <c r="Z1465" s="27">
        <v>-0.6</v>
      </c>
      <c r="AA1465" s="22">
        <v>0.85</v>
      </c>
      <c r="AB1465" s="22">
        <v>0.62</v>
      </c>
      <c r="AC1465" s="22">
        <v>12</v>
      </c>
    </row>
    <row r="1466" spans="1:29" x14ac:dyDescent="0.2">
      <c r="A1466" s="25">
        <v>40053.722233320012</v>
      </c>
      <c r="B1466" s="26">
        <v>18.861867600000004</v>
      </c>
      <c r="C1466" s="26">
        <v>882.93648637748311</v>
      </c>
      <c r="D1466" s="26">
        <f>C1466/Table1[[#This Row],[Std. Price ($)]]</f>
        <v>46.810660805268455</v>
      </c>
      <c r="E1466" s="22">
        <v>340</v>
      </c>
      <c r="F1466" s="22">
        <f t="shared" si="147"/>
        <v>204</v>
      </c>
      <c r="G1466" s="22">
        <f t="shared" si="149"/>
        <v>204</v>
      </c>
      <c r="H1466" s="22">
        <f t="shared" si="149"/>
        <v>204</v>
      </c>
      <c r="I1466" s="22">
        <f t="shared" si="149"/>
        <v>204</v>
      </c>
      <c r="J1466" s="22">
        <f t="shared" si="149"/>
        <v>204</v>
      </c>
      <c r="K1466" s="22">
        <f t="shared" si="149"/>
        <v>204</v>
      </c>
      <c r="L1466" s="22">
        <f t="shared" si="149"/>
        <v>204</v>
      </c>
      <c r="M1466" s="22">
        <f t="shared" si="149"/>
        <v>204</v>
      </c>
      <c r="N1466" s="22">
        <f t="shared" si="149"/>
        <v>204</v>
      </c>
      <c r="O1466" s="22">
        <f t="shared" si="149"/>
        <v>204</v>
      </c>
      <c r="P1466" s="22">
        <f t="shared" si="149"/>
        <v>204</v>
      </c>
      <c r="Q1466" s="22">
        <f t="shared" si="149"/>
        <v>204</v>
      </c>
      <c r="R1466" s="42">
        <f>SUM(Table1[[#This Row],[Oct]:[September]])</f>
        <v>2448</v>
      </c>
      <c r="S1466" s="38">
        <f t="shared" si="144"/>
        <v>2401.1893391947315</v>
      </c>
      <c r="T1466" s="37">
        <f>Table1[[#This Row],[Annual Demand]]/365</f>
        <v>6.7068493150684931</v>
      </c>
      <c r="U1466" s="37">
        <f>Table1[[#This Row],[Daily Demand]]*Table1[[#This Row],[Lead Time (days)]]</f>
        <v>33.534246575342465</v>
      </c>
      <c r="V1466" s="37">
        <f>T1466*AB1466*SQRT(Table1[[#This Row],[Lead Time (days)]])</f>
        <v>8.248334040837582</v>
      </c>
      <c r="W1466" s="37">
        <f t="shared" si="145"/>
        <v>0.8</v>
      </c>
      <c r="X1466" s="37">
        <f>Table1[[#This Row],[Demand during Lead Time]]+NORMSINV(W1466)*V1466</f>
        <v>40.476219645713655</v>
      </c>
      <c r="Y1466" s="43">
        <f t="shared" si="146"/>
        <v>763.45709590597005</v>
      </c>
      <c r="Z1466" s="27">
        <v>-0.4</v>
      </c>
      <c r="AA1466" s="22">
        <v>0.95</v>
      </c>
      <c r="AB1466" s="22">
        <v>0.55000000000000004</v>
      </c>
      <c r="AC1466" s="22">
        <v>5</v>
      </c>
    </row>
    <row r="1467" spans="1:29" x14ac:dyDescent="0.2">
      <c r="A1467" s="25">
        <v>59245.084098267616</v>
      </c>
      <c r="B1467" s="26">
        <v>18.920013900000001</v>
      </c>
      <c r="C1467" s="26">
        <v>3876.491327631381</v>
      </c>
      <c r="D1467" s="26">
        <f>C1467/Table1[[#This Row],[Std. Price ($)]]</f>
        <v>204.88839744622919</v>
      </c>
      <c r="E1467" s="22">
        <v>196</v>
      </c>
      <c r="F1467" s="22">
        <f t="shared" si="147"/>
        <v>294</v>
      </c>
      <c r="G1467" s="22">
        <f t="shared" si="149"/>
        <v>294</v>
      </c>
      <c r="H1467" s="22">
        <f t="shared" si="149"/>
        <v>294</v>
      </c>
      <c r="I1467" s="22">
        <f t="shared" si="149"/>
        <v>294</v>
      </c>
      <c r="J1467" s="22">
        <f t="shared" si="149"/>
        <v>294</v>
      </c>
      <c r="K1467" s="22">
        <f t="shared" si="149"/>
        <v>294</v>
      </c>
      <c r="L1467" s="22">
        <f t="shared" si="149"/>
        <v>294</v>
      </c>
      <c r="M1467" s="22">
        <f t="shared" si="149"/>
        <v>294</v>
      </c>
      <c r="N1467" s="22">
        <f t="shared" si="149"/>
        <v>294</v>
      </c>
      <c r="O1467" s="22">
        <f t="shared" si="149"/>
        <v>294</v>
      </c>
      <c r="P1467" s="22">
        <f t="shared" si="149"/>
        <v>294</v>
      </c>
      <c r="Q1467" s="22">
        <f t="shared" si="149"/>
        <v>294</v>
      </c>
      <c r="R1467" s="42">
        <f>SUM(Table1[[#This Row],[Oct]:[September]])</f>
        <v>3528</v>
      </c>
      <c r="S1467" s="38">
        <f t="shared" si="144"/>
        <v>3323.1116025537708</v>
      </c>
      <c r="T1467" s="37">
        <f>Table1[[#This Row],[Annual Demand]]/365</f>
        <v>9.6657534246575345</v>
      </c>
      <c r="U1467" s="37">
        <f>Table1[[#This Row],[Daily Demand]]*Table1[[#This Row],[Lead Time (days)]]</f>
        <v>222.31232876712329</v>
      </c>
      <c r="V1467" s="37">
        <f>T1467*AB1467*SQRT(Table1[[#This Row],[Lead Time (days)]])</f>
        <v>50.527304217889125</v>
      </c>
      <c r="W1467" s="37">
        <f t="shared" si="145"/>
        <v>0.8</v>
      </c>
      <c r="X1467" s="37">
        <f>Table1[[#This Row],[Demand during Lead Time]]+NORMSINV(W1467)*V1467</f>
        <v>264.83718087209706</v>
      </c>
      <c r="Y1467" s="43">
        <f t="shared" si="146"/>
        <v>5010.7231433368906</v>
      </c>
      <c r="Z1467" s="27">
        <v>0.5</v>
      </c>
      <c r="AA1467" s="22">
        <v>0.7</v>
      </c>
      <c r="AB1467" s="22">
        <v>1.0900000000000001</v>
      </c>
      <c r="AC1467" s="22">
        <v>23</v>
      </c>
    </row>
    <row r="1468" spans="1:29" x14ac:dyDescent="0.2">
      <c r="A1468" s="25">
        <v>27126.644617734051</v>
      </c>
      <c r="B1468" s="26">
        <v>52.883635500000004</v>
      </c>
      <c r="C1468" s="26">
        <v>12519.909794641835</v>
      </c>
      <c r="D1468" s="26">
        <f>C1468/Table1[[#This Row],[Std. Price ($)]]</f>
        <v>236.74449905475643</v>
      </c>
      <c r="E1468" s="22">
        <v>332</v>
      </c>
      <c r="F1468" s="22">
        <f t="shared" si="147"/>
        <v>99.600000000000023</v>
      </c>
      <c r="G1468" s="22">
        <f t="shared" si="149"/>
        <v>99.600000000000023</v>
      </c>
      <c r="H1468" s="22">
        <f t="shared" si="149"/>
        <v>99.600000000000023</v>
      </c>
      <c r="I1468" s="22">
        <f t="shared" si="149"/>
        <v>99.600000000000023</v>
      </c>
      <c r="J1468" s="22">
        <f t="shared" si="149"/>
        <v>99.600000000000023</v>
      </c>
      <c r="K1468" s="22">
        <f t="shared" si="149"/>
        <v>99.600000000000023</v>
      </c>
      <c r="L1468" s="22">
        <f t="shared" si="149"/>
        <v>99.600000000000023</v>
      </c>
      <c r="M1468" s="22">
        <f t="shared" si="149"/>
        <v>99.600000000000023</v>
      </c>
      <c r="N1468" s="22">
        <f t="shared" si="149"/>
        <v>99.600000000000023</v>
      </c>
      <c r="O1468" s="22">
        <f t="shared" si="149"/>
        <v>99.600000000000023</v>
      </c>
      <c r="P1468" s="22">
        <f t="shared" si="149"/>
        <v>99.600000000000023</v>
      </c>
      <c r="Q1468" s="22">
        <f t="shared" si="149"/>
        <v>99.600000000000023</v>
      </c>
      <c r="R1468" s="42">
        <f>SUM(Table1[[#This Row],[Oct]:[September]])</f>
        <v>1195.2000000000003</v>
      </c>
      <c r="S1468" s="38">
        <f t="shared" si="144"/>
        <v>958.45550094524378</v>
      </c>
      <c r="T1468" s="37">
        <f>Table1[[#This Row],[Annual Demand]]/365</f>
        <v>3.2745205479452064</v>
      </c>
      <c r="U1468" s="37">
        <f>Table1[[#This Row],[Daily Demand]]*Table1[[#This Row],[Lead Time (days)]]</f>
        <v>75.313972602739753</v>
      </c>
      <c r="V1468" s="37">
        <f>T1468*AB1468*SQRT(Table1[[#This Row],[Lead Time (days)]])</f>
        <v>11.463955673326726</v>
      </c>
      <c r="W1468" s="37">
        <f t="shared" si="145"/>
        <v>0.8</v>
      </c>
      <c r="X1468" s="37">
        <f>Table1[[#This Row],[Demand during Lead Time]]+NORMSINV(W1468)*V1468</f>
        <v>84.962281118150202</v>
      </c>
      <c r="Y1468" s="43">
        <f t="shared" si="146"/>
        <v>4493.1143059007882</v>
      </c>
      <c r="Z1468" s="27">
        <v>-0.7</v>
      </c>
      <c r="AA1468" s="22">
        <v>0.7</v>
      </c>
      <c r="AB1468" s="22">
        <v>0.73</v>
      </c>
      <c r="AC1468" s="22">
        <v>23</v>
      </c>
    </row>
    <row r="1469" spans="1:29" x14ac:dyDescent="0.2">
      <c r="A1469" s="25">
        <v>85753.584120985266</v>
      </c>
      <c r="B1469" s="26">
        <v>62.191517000000005</v>
      </c>
      <c r="C1469" s="26">
        <v>23248.072695104955</v>
      </c>
      <c r="D1469" s="26">
        <f>C1469/Table1[[#This Row],[Std. Price ($)]]</f>
        <v>373.81420837676228</v>
      </c>
      <c r="E1469" s="22">
        <v>414</v>
      </c>
      <c r="F1469" s="22">
        <f t="shared" si="147"/>
        <v>248.39999999999998</v>
      </c>
      <c r="G1469" s="22">
        <f t="shared" si="149"/>
        <v>248.39999999999998</v>
      </c>
      <c r="H1469" s="22">
        <f t="shared" si="149"/>
        <v>248.39999999999998</v>
      </c>
      <c r="I1469" s="22">
        <f t="shared" si="149"/>
        <v>248.39999999999998</v>
      </c>
      <c r="J1469" s="22">
        <f t="shared" si="149"/>
        <v>248.39999999999998</v>
      </c>
      <c r="K1469" s="22">
        <f t="shared" si="149"/>
        <v>248.39999999999998</v>
      </c>
      <c r="L1469" s="22">
        <f t="shared" si="149"/>
        <v>248.39999999999998</v>
      </c>
      <c r="M1469" s="22">
        <f t="shared" si="149"/>
        <v>248.39999999999998</v>
      </c>
      <c r="N1469" s="22">
        <f t="shared" si="149"/>
        <v>248.39999999999998</v>
      </c>
      <c r="O1469" s="22">
        <f t="shared" si="149"/>
        <v>248.39999999999998</v>
      </c>
      <c r="P1469" s="22">
        <f t="shared" si="149"/>
        <v>248.39999999999998</v>
      </c>
      <c r="Q1469" s="22">
        <f t="shared" si="149"/>
        <v>248.39999999999998</v>
      </c>
      <c r="R1469" s="42">
        <f>SUM(Table1[[#This Row],[Oct]:[September]])</f>
        <v>2980.8000000000006</v>
      </c>
      <c r="S1469" s="38">
        <f t="shared" si="144"/>
        <v>2606.9857916232386</v>
      </c>
      <c r="T1469" s="37">
        <f>Table1[[#This Row],[Annual Demand]]/365</f>
        <v>8.1665753424657552</v>
      </c>
      <c r="U1469" s="37">
        <f>Table1[[#This Row],[Daily Demand]]*Table1[[#This Row],[Lead Time (days)]]</f>
        <v>253.1638356164384</v>
      </c>
      <c r="V1469" s="37">
        <f>T1469*AB1469*SQRT(Table1[[#This Row],[Lead Time (days)]])</f>
        <v>30.919305667540105</v>
      </c>
      <c r="W1469" s="37">
        <f t="shared" si="145"/>
        <v>0.8</v>
      </c>
      <c r="X1469" s="37">
        <f>Table1[[#This Row],[Demand during Lead Time]]+NORMSINV(W1469)*V1469</f>
        <v>279.18617979357151</v>
      </c>
      <c r="Y1469" s="43">
        <f t="shared" si="146"/>
        <v>17363.012046796961</v>
      </c>
      <c r="Z1469" s="27">
        <v>-0.4</v>
      </c>
      <c r="AA1469" s="22">
        <v>0.7</v>
      </c>
      <c r="AB1469" s="22">
        <v>0.68</v>
      </c>
      <c r="AC1469" s="22">
        <v>31</v>
      </c>
    </row>
    <row r="1470" spans="1:29" x14ac:dyDescent="0.2">
      <c r="A1470" s="25">
        <v>18353.49057330604</v>
      </c>
      <c r="B1470" s="26">
        <v>28.825131800000001</v>
      </c>
      <c r="C1470" s="26">
        <v>9177.1541560135047</v>
      </c>
      <c r="D1470" s="26">
        <f>C1470/Table1[[#This Row],[Std. Price ($)]]</f>
        <v>318.37336320569761</v>
      </c>
      <c r="E1470" s="22">
        <v>406</v>
      </c>
      <c r="F1470" s="22">
        <f t="shared" si="147"/>
        <v>487.2</v>
      </c>
      <c r="G1470" s="22">
        <f t="shared" si="149"/>
        <v>487.2</v>
      </c>
      <c r="H1470" s="22">
        <f t="shared" si="149"/>
        <v>487.2</v>
      </c>
      <c r="I1470" s="22">
        <f t="shared" si="149"/>
        <v>487.2</v>
      </c>
      <c r="J1470" s="22">
        <f t="shared" si="149"/>
        <v>487.2</v>
      </c>
      <c r="K1470" s="22">
        <f t="shared" si="149"/>
        <v>487.2</v>
      </c>
      <c r="L1470" s="22">
        <f t="shared" si="149"/>
        <v>487.2</v>
      </c>
      <c r="M1470" s="22">
        <f t="shared" si="149"/>
        <v>487.2</v>
      </c>
      <c r="N1470" s="22">
        <f t="shared" si="149"/>
        <v>487.2</v>
      </c>
      <c r="O1470" s="22">
        <f t="shared" si="149"/>
        <v>487.2</v>
      </c>
      <c r="P1470" s="22">
        <f t="shared" si="149"/>
        <v>487.2</v>
      </c>
      <c r="Q1470" s="22">
        <f t="shared" si="149"/>
        <v>487.2</v>
      </c>
      <c r="R1470" s="42">
        <f>SUM(Table1[[#This Row],[Oct]:[September]])</f>
        <v>5846.3999999999987</v>
      </c>
      <c r="S1470" s="38">
        <f t="shared" si="144"/>
        <v>5528.0266367943013</v>
      </c>
      <c r="T1470" s="37">
        <f>Table1[[#This Row],[Annual Demand]]/365</f>
        <v>16.017534246575337</v>
      </c>
      <c r="U1470" s="37">
        <f>Table1[[#This Row],[Daily Demand]]*Table1[[#This Row],[Lead Time (days)]]</f>
        <v>368.40328767123276</v>
      </c>
      <c r="V1470" s="37">
        <f>T1470*AB1470*SQRT(Table1[[#This Row],[Lead Time (days)]])</f>
        <v>64.526612358992324</v>
      </c>
      <c r="W1470" s="37">
        <f t="shared" si="145"/>
        <v>0.8</v>
      </c>
      <c r="X1470" s="37">
        <f>Table1[[#This Row],[Demand during Lead Time]]+NORMSINV(W1470)*V1470</f>
        <v>422.71025476308915</v>
      </c>
      <c r="Y1470" s="43">
        <f t="shared" si="146"/>
        <v>12184.678806757624</v>
      </c>
      <c r="Z1470" s="27">
        <v>0.2</v>
      </c>
      <c r="AA1470" s="22">
        <v>0.85</v>
      </c>
      <c r="AB1470" s="22">
        <v>0.84</v>
      </c>
      <c r="AC1470" s="22">
        <v>23</v>
      </c>
    </row>
    <row r="1471" spans="1:29" x14ac:dyDescent="0.2">
      <c r="A1471" s="25">
        <v>64862.27060623726</v>
      </c>
      <c r="B1471" s="26">
        <v>61.853458400000008</v>
      </c>
      <c r="C1471" s="26">
        <v>3373.5325585234737</v>
      </c>
      <c r="D1471" s="26">
        <f>C1471/Table1[[#This Row],[Std. Price ($)]]</f>
        <v>54.540726513741276</v>
      </c>
      <c r="E1471" s="22">
        <v>380</v>
      </c>
      <c r="F1471" s="22">
        <f t="shared" si="147"/>
        <v>684</v>
      </c>
      <c r="G1471" s="22">
        <f t="shared" si="149"/>
        <v>684</v>
      </c>
      <c r="H1471" s="22">
        <f t="shared" si="149"/>
        <v>684</v>
      </c>
      <c r="I1471" s="22">
        <f t="shared" si="149"/>
        <v>684</v>
      </c>
      <c r="J1471" s="22">
        <f t="shared" si="149"/>
        <v>684</v>
      </c>
      <c r="K1471" s="22">
        <f t="shared" si="149"/>
        <v>684</v>
      </c>
      <c r="L1471" s="22">
        <f t="shared" si="149"/>
        <v>684</v>
      </c>
      <c r="M1471" s="22">
        <f t="shared" si="149"/>
        <v>684</v>
      </c>
      <c r="N1471" s="22">
        <f t="shared" si="149"/>
        <v>684</v>
      </c>
      <c r="O1471" s="22">
        <f t="shared" si="149"/>
        <v>684</v>
      </c>
      <c r="P1471" s="22">
        <f t="shared" si="149"/>
        <v>684</v>
      </c>
      <c r="Q1471" s="22">
        <f t="shared" si="149"/>
        <v>684</v>
      </c>
      <c r="R1471" s="42">
        <f>SUM(Table1[[#This Row],[Oct]:[September]])</f>
        <v>8208</v>
      </c>
      <c r="S1471" s="38">
        <f t="shared" si="144"/>
        <v>8153.459273486259</v>
      </c>
      <c r="T1471" s="37">
        <f>Table1[[#This Row],[Annual Demand]]/365</f>
        <v>22.487671232876714</v>
      </c>
      <c r="U1471" s="37">
        <f>Table1[[#This Row],[Daily Demand]]*Table1[[#This Row],[Lead Time (days)]]</f>
        <v>134.92602739726027</v>
      </c>
      <c r="V1471" s="37">
        <f>T1471*AB1471*SQRT(Table1[[#This Row],[Lead Time (days)]])</f>
        <v>31.948325613926869</v>
      </c>
      <c r="W1471" s="37">
        <f t="shared" si="145"/>
        <v>0.8</v>
      </c>
      <c r="X1471" s="37">
        <f>Table1[[#This Row],[Demand during Lead Time]]+NORMSINV(W1471)*V1471</f>
        <v>161.81441661104256</v>
      </c>
      <c r="Y1471" s="43">
        <f t="shared" si="146"/>
        <v>10008.781286371392</v>
      </c>
      <c r="Z1471" s="27">
        <v>0.8</v>
      </c>
      <c r="AA1471" s="22">
        <v>0.82</v>
      </c>
      <c r="AB1471" s="22">
        <v>0.57999999999999996</v>
      </c>
      <c r="AC1471" s="22">
        <v>6</v>
      </c>
    </row>
    <row r="1472" spans="1:29" x14ac:dyDescent="0.2">
      <c r="A1472" s="25">
        <v>17700.070714082551</v>
      </c>
      <c r="B1472" s="26">
        <v>6.3562225000000003</v>
      </c>
      <c r="C1472" s="26">
        <v>1255.7756688592501</v>
      </c>
      <c r="D1472" s="26">
        <f>C1472/Table1[[#This Row],[Std. Price ($)]]</f>
        <v>197.56634838683669</v>
      </c>
      <c r="E1472" s="22">
        <v>380</v>
      </c>
      <c r="F1472" s="22">
        <f t="shared" si="147"/>
        <v>456</v>
      </c>
      <c r="G1472" s="22">
        <f t="shared" si="149"/>
        <v>456</v>
      </c>
      <c r="H1472" s="22">
        <f t="shared" si="149"/>
        <v>456</v>
      </c>
      <c r="I1472" s="22">
        <f t="shared" si="149"/>
        <v>456</v>
      </c>
      <c r="J1472" s="22">
        <f t="shared" si="149"/>
        <v>456</v>
      </c>
      <c r="K1472" s="22">
        <f t="shared" si="149"/>
        <v>456</v>
      </c>
      <c r="L1472" s="22">
        <f t="shared" si="149"/>
        <v>456</v>
      </c>
      <c r="M1472" s="22">
        <f t="shared" si="149"/>
        <v>456</v>
      </c>
      <c r="N1472" s="22">
        <f t="shared" si="149"/>
        <v>456</v>
      </c>
      <c r="O1472" s="22">
        <f t="shared" si="149"/>
        <v>456</v>
      </c>
      <c r="P1472" s="22">
        <f t="shared" si="149"/>
        <v>456</v>
      </c>
      <c r="Q1472" s="22">
        <f t="shared" si="149"/>
        <v>456</v>
      </c>
      <c r="R1472" s="42">
        <f>SUM(Table1[[#This Row],[Oct]:[September]])</f>
        <v>5472</v>
      </c>
      <c r="S1472" s="38">
        <f t="shared" si="144"/>
        <v>5274.4336516131634</v>
      </c>
      <c r="T1472" s="37">
        <f>Table1[[#This Row],[Annual Demand]]/365</f>
        <v>14.991780821917809</v>
      </c>
      <c r="U1472" s="37">
        <f>Table1[[#This Row],[Daily Demand]]*Table1[[#This Row],[Lead Time (days)]]</f>
        <v>224.87671232876713</v>
      </c>
      <c r="V1472" s="37">
        <f>T1472*AB1472*SQRT(Table1[[#This Row],[Lead Time (days)]])</f>
        <v>54.579142406082653</v>
      </c>
      <c r="W1472" s="37">
        <f t="shared" si="145"/>
        <v>0.8</v>
      </c>
      <c r="X1472" s="37">
        <f>Table1[[#This Row],[Demand during Lead Time]]+NORMSINV(W1472)*V1472</f>
        <v>270.8116774879262</v>
      </c>
      <c r="Y1472" s="43">
        <f t="shared" si="146"/>
        <v>1721.3392777115</v>
      </c>
      <c r="Z1472" s="27">
        <v>0.2</v>
      </c>
      <c r="AA1472" s="22">
        <v>1</v>
      </c>
      <c r="AB1472" s="22">
        <v>0.94</v>
      </c>
      <c r="AC1472" s="22">
        <v>15</v>
      </c>
    </row>
    <row r="1473" spans="1:29" x14ac:dyDescent="0.2">
      <c r="A1473" s="25">
        <v>92841.773076878482</v>
      </c>
      <c r="B1473" s="26">
        <v>17.950913499999999</v>
      </c>
      <c r="C1473" s="26">
        <v>5521.9013656498491</v>
      </c>
      <c r="D1473" s="26">
        <f>C1473/Table1[[#This Row],[Std. Price ($)]]</f>
        <v>307.61116227593931</v>
      </c>
      <c r="E1473" s="22">
        <v>414</v>
      </c>
      <c r="F1473" s="22">
        <f t="shared" si="147"/>
        <v>621</v>
      </c>
      <c r="G1473" s="22">
        <f t="shared" si="149"/>
        <v>621</v>
      </c>
      <c r="H1473" s="22">
        <f t="shared" si="149"/>
        <v>621</v>
      </c>
      <c r="I1473" s="22">
        <f t="shared" si="149"/>
        <v>621</v>
      </c>
      <c r="J1473" s="22">
        <f t="shared" si="149"/>
        <v>621</v>
      </c>
      <c r="K1473" s="22">
        <f t="shared" si="149"/>
        <v>621</v>
      </c>
      <c r="L1473" s="22">
        <f t="shared" si="149"/>
        <v>621</v>
      </c>
      <c r="M1473" s="22">
        <f t="shared" si="149"/>
        <v>621</v>
      </c>
      <c r="N1473" s="22">
        <f t="shared" si="149"/>
        <v>621</v>
      </c>
      <c r="O1473" s="22">
        <f t="shared" si="149"/>
        <v>621</v>
      </c>
      <c r="P1473" s="22">
        <f t="shared" si="149"/>
        <v>621</v>
      </c>
      <c r="Q1473" s="22">
        <f t="shared" si="149"/>
        <v>621</v>
      </c>
      <c r="R1473" s="42">
        <f>SUM(Table1[[#This Row],[Oct]:[September]])</f>
        <v>7452</v>
      </c>
      <c r="S1473" s="38">
        <f t="shared" si="144"/>
        <v>7144.388837724061</v>
      </c>
      <c r="T1473" s="37">
        <f>Table1[[#This Row],[Annual Demand]]/365</f>
        <v>20.416438356164385</v>
      </c>
      <c r="U1473" s="37">
        <f>Table1[[#This Row],[Daily Demand]]*Table1[[#This Row],[Lead Time (days)]]</f>
        <v>469.57808219178082</v>
      </c>
      <c r="V1473" s="37">
        <f>T1473*AB1473*SQRT(Table1[[#This Row],[Lead Time (days)]])</f>
        <v>75.393624969943332</v>
      </c>
      <c r="W1473" s="37">
        <f t="shared" si="145"/>
        <v>0.8</v>
      </c>
      <c r="X1473" s="37">
        <f>Table1[[#This Row],[Demand during Lead Time]]+NORMSINV(W1473)*V1473</f>
        <v>533.03095784251821</v>
      </c>
      <c r="Y1473" s="43">
        <f t="shared" si="146"/>
        <v>9568.3926170531904</v>
      </c>
      <c r="Z1473" s="27">
        <v>0.5</v>
      </c>
      <c r="AA1473" s="22">
        <v>0.85</v>
      </c>
      <c r="AB1473" s="22">
        <v>0.77</v>
      </c>
      <c r="AC1473" s="22">
        <v>23</v>
      </c>
    </row>
    <row r="1474" spans="1:29" x14ac:dyDescent="0.2">
      <c r="A1474" s="25">
        <v>50753.155301042811</v>
      </c>
      <c r="B1474" s="26">
        <v>11.629216300000001</v>
      </c>
      <c r="C1474" s="26">
        <v>8967.4034276903112</v>
      </c>
      <c r="D1474" s="26">
        <f>C1474/Table1[[#This Row],[Std. Price ($)]]</f>
        <v>771.10986642240971</v>
      </c>
      <c r="E1474" s="22">
        <v>664</v>
      </c>
      <c r="F1474" s="22">
        <f t="shared" si="147"/>
        <v>1460.8</v>
      </c>
      <c r="G1474" s="22">
        <f t="shared" si="149"/>
        <v>1460.8</v>
      </c>
      <c r="H1474" s="22">
        <f t="shared" si="149"/>
        <v>1460.8</v>
      </c>
      <c r="I1474" s="22">
        <f t="shared" si="149"/>
        <v>1460.8</v>
      </c>
      <c r="J1474" s="22">
        <f t="shared" si="149"/>
        <v>1460.8</v>
      </c>
      <c r="K1474" s="22">
        <f t="shared" si="149"/>
        <v>1460.8</v>
      </c>
      <c r="L1474" s="22">
        <f t="shared" si="149"/>
        <v>1460.8</v>
      </c>
      <c r="M1474" s="22">
        <f t="shared" si="149"/>
        <v>1460.8</v>
      </c>
      <c r="N1474" s="22">
        <f t="shared" si="149"/>
        <v>1460.8</v>
      </c>
      <c r="O1474" s="22">
        <f t="shared" si="149"/>
        <v>1460.8</v>
      </c>
      <c r="P1474" s="22">
        <f t="shared" si="149"/>
        <v>1460.8</v>
      </c>
      <c r="Q1474" s="22">
        <f t="shared" si="149"/>
        <v>1460.8</v>
      </c>
      <c r="R1474" s="42">
        <f>SUM(Table1[[#This Row],[Oct]:[September]])</f>
        <v>17529.599999999995</v>
      </c>
      <c r="S1474" s="38">
        <f t="shared" si="144"/>
        <v>16758.490133577587</v>
      </c>
      <c r="T1474" s="37">
        <f>Table1[[#This Row],[Annual Demand]]/365</f>
        <v>48.026301369862999</v>
      </c>
      <c r="U1474" s="37">
        <f>Table1[[#This Row],[Daily Demand]]*Table1[[#This Row],[Lead Time (days)]]</f>
        <v>1104.604931506849</v>
      </c>
      <c r="V1474" s="37">
        <f>T1474*AB1474*SQRT(Table1[[#This Row],[Lead Time (days)]])</f>
        <v>274.08799956866989</v>
      </c>
      <c r="W1474" s="37">
        <f t="shared" si="145"/>
        <v>0.8</v>
      </c>
      <c r="X1474" s="37">
        <f>Table1[[#This Row],[Demand during Lead Time]]+NORMSINV(W1474)*V1474</f>
        <v>1335.2832118113654</v>
      </c>
      <c r="Y1474" s="43">
        <f t="shared" si="146"/>
        <v>15528.297291913084</v>
      </c>
      <c r="Z1474" s="27">
        <v>1.2</v>
      </c>
      <c r="AA1474" s="22">
        <v>0.7</v>
      </c>
      <c r="AB1474" s="22">
        <v>1.19</v>
      </c>
      <c r="AC1474" s="22">
        <v>23</v>
      </c>
    </row>
    <row r="1475" spans="1:29" x14ac:dyDescent="0.2">
      <c r="A1475" s="25">
        <v>41079.601450223068</v>
      </c>
      <c r="B1475" s="26">
        <v>26.184667399999999</v>
      </c>
      <c r="C1475" s="26">
        <v>12013.090734822437</v>
      </c>
      <c r="D1475" s="26">
        <f>C1475/Table1[[#This Row],[Std. Price ($)]]</f>
        <v>458.78339989235218</v>
      </c>
      <c r="E1475" s="22">
        <v>364</v>
      </c>
      <c r="F1475" s="22">
        <f t="shared" si="147"/>
        <v>582.4</v>
      </c>
      <c r="G1475" s="22">
        <f t="shared" si="149"/>
        <v>582.4</v>
      </c>
      <c r="H1475" s="22">
        <f t="shared" si="149"/>
        <v>582.4</v>
      </c>
      <c r="I1475" s="22">
        <f t="shared" si="149"/>
        <v>582.4</v>
      </c>
      <c r="J1475" s="22">
        <f t="shared" si="149"/>
        <v>582.4</v>
      </c>
      <c r="K1475" s="22">
        <f t="shared" si="149"/>
        <v>582.4</v>
      </c>
      <c r="L1475" s="22">
        <f t="shared" si="149"/>
        <v>582.4</v>
      </c>
      <c r="M1475" s="22">
        <f t="shared" si="149"/>
        <v>582.4</v>
      </c>
      <c r="N1475" s="22">
        <f t="shared" si="149"/>
        <v>582.4</v>
      </c>
      <c r="O1475" s="22">
        <f t="shared" si="149"/>
        <v>582.4</v>
      </c>
      <c r="P1475" s="22">
        <f t="shared" si="149"/>
        <v>582.4</v>
      </c>
      <c r="Q1475" s="22">
        <f t="shared" si="149"/>
        <v>582.4</v>
      </c>
      <c r="R1475" s="42">
        <f>SUM(Table1[[#This Row],[Oct]:[September]])</f>
        <v>6988.7999999999984</v>
      </c>
      <c r="S1475" s="38">
        <f t="shared" ref="S1475:S1538" si="150">R1475-D1475</f>
        <v>6530.0166001076459</v>
      </c>
      <c r="T1475" s="37">
        <f>Table1[[#This Row],[Annual Demand]]/365</f>
        <v>19.147397260273969</v>
      </c>
      <c r="U1475" s="37">
        <f>Table1[[#This Row],[Daily Demand]]*Table1[[#This Row],[Lead Time (days)]]</f>
        <v>1148.8438356164381</v>
      </c>
      <c r="V1475" s="37">
        <f>T1475*AB1475*SQRT(Table1[[#This Row],[Lead Time (days)]])</f>
        <v>60.809191584052058</v>
      </c>
      <c r="W1475" s="37">
        <f t="shared" ref="W1475:W1538" si="151">IF(AB1475&gt;1.5,0.95,0.8)</f>
        <v>0.8</v>
      </c>
      <c r="X1475" s="37">
        <f>Table1[[#This Row],[Demand during Lead Time]]+NORMSINV(W1475)*V1475</f>
        <v>1200.0221424499798</v>
      </c>
      <c r="Y1475" s="43">
        <f t="shared" ref="Y1475:Y1538" si="152">IF(S1475&gt;0,X1475*B1475,0)</f>
        <v>31422.18067268814</v>
      </c>
      <c r="Z1475" s="27">
        <v>0.6</v>
      </c>
      <c r="AA1475" s="22">
        <v>0.7</v>
      </c>
      <c r="AB1475" s="22">
        <v>0.41</v>
      </c>
      <c r="AC1475" s="22">
        <v>60</v>
      </c>
    </row>
    <row r="1476" spans="1:29" x14ac:dyDescent="0.2">
      <c r="A1476" s="25">
        <v>94947.716827789569</v>
      </c>
      <c r="B1476" s="26">
        <v>25.801648400000001</v>
      </c>
      <c r="C1476" s="26">
        <v>10464.308803912705</v>
      </c>
      <c r="D1476" s="26">
        <f>C1476/Table1[[#This Row],[Std. Price ($)]]</f>
        <v>405.56745219087259</v>
      </c>
      <c r="E1476" s="22">
        <v>364</v>
      </c>
      <c r="F1476" s="22">
        <f t="shared" ref="F1476:F1539" si="153">$E1476+$Z1476*$E1476</f>
        <v>655.20000000000005</v>
      </c>
      <c r="G1476" s="22">
        <f t="shared" si="149"/>
        <v>655.20000000000005</v>
      </c>
      <c r="H1476" s="22">
        <f t="shared" si="149"/>
        <v>655.20000000000005</v>
      </c>
      <c r="I1476" s="22">
        <f t="shared" si="149"/>
        <v>655.20000000000005</v>
      </c>
      <c r="J1476" s="22">
        <f t="shared" si="149"/>
        <v>655.20000000000005</v>
      </c>
      <c r="K1476" s="22">
        <f t="shared" si="149"/>
        <v>655.20000000000005</v>
      </c>
      <c r="L1476" s="22">
        <f t="shared" si="149"/>
        <v>655.20000000000005</v>
      </c>
      <c r="M1476" s="22">
        <f t="shared" si="149"/>
        <v>655.20000000000005</v>
      </c>
      <c r="N1476" s="22">
        <f t="shared" si="149"/>
        <v>655.20000000000005</v>
      </c>
      <c r="O1476" s="22">
        <f t="shared" si="149"/>
        <v>655.20000000000005</v>
      </c>
      <c r="P1476" s="22">
        <f t="shared" si="149"/>
        <v>655.20000000000005</v>
      </c>
      <c r="Q1476" s="22">
        <f t="shared" ref="G1476:Q1500" si="154">$E1476+$Z1476*$E1476</f>
        <v>655.20000000000005</v>
      </c>
      <c r="R1476" s="42">
        <f>SUM(Table1[[#This Row],[Oct]:[September]])</f>
        <v>7862.3999999999987</v>
      </c>
      <c r="S1476" s="38">
        <f t="shared" si="150"/>
        <v>7456.8325478091265</v>
      </c>
      <c r="T1476" s="37">
        <f>Table1[[#This Row],[Annual Demand]]/365</f>
        <v>21.540821917808216</v>
      </c>
      <c r="U1476" s="37">
        <f>Table1[[#This Row],[Daily Demand]]*Table1[[#This Row],[Lead Time (days)]]</f>
        <v>1292.449315068493</v>
      </c>
      <c r="V1476" s="37">
        <f>T1476*AB1476*SQRT(Table1[[#This Row],[Lead Time (days)]])</f>
        <v>68.410340532058569</v>
      </c>
      <c r="W1476" s="37">
        <f t="shared" si="151"/>
        <v>0.8</v>
      </c>
      <c r="X1476" s="37">
        <f>Table1[[#This Row],[Demand during Lead Time]]+NORMSINV(W1476)*V1476</f>
        <v>1350.0249102562273</v>
      </c>
      <c r="Y1476" s="43">
        <f t="shared" si="152"/>
        <v>34832.86806567273</v>
      </c>
      <c r="Z1476" s="27">
        <v>0.8</v>
      </c>
      <c r="AA1476" s="22">
        <v>0.83</v>
      </c>
      <c r="AB1476" s="22">
        <v>0.41</v>
      </c>
      <c r="AC1476" s="22">
        <v>60</v>
      </c>
    </row>
    <row r="1477" spans="1:29" x14ac:dyDescent="0.2">
      <c r="A1477" s="25">
        <v>94485.729905592889</v>
      </c>
      <c r="B1477" s="26">
        <v>25.801648400000001</v>
      </c>
      <c r="C1477" s="26">
        <v>10549.065983520488</v>
      </c>
      <c r="D1477" s="26">
        <f>C1477/Table1[[#This Row],[Std. Price ($)]]</f>
        <v>408.85240431074504</v>
      </c>
      <c r="E1477" s="22">
        <v>364</v>
      </c>
      <c r="F1477" s="22">
        <f t="shared" si="153"/>
        <v>218.4</v>
      </c>
      <c r="G1477" s="22">
        <f t="shared" si="154"/>
        <v>218.4</v>
      </c>
      <c r="H1477" s="22">
        <f t="shared" si="154"/>
        <v>218.4</v>
      </c>
      <c r="I1477" s="22">
        <f t="shared" si="154"/>
        <v>218.4</v>
      </c>
      <c r="J1477" s="22">
        <f t="shared" si="154"/>
        <v>218.4</v>
      </c>
      <c r="K1477" s="22">
        <f t="shared" si="154"/>
        <v>218.4</v>
      </c>
      <c r="L1477" s="22">
        <f t="shared" si="154"/>
        <v>218.4</v>
      </c>
      <c r="M1477" s="22">
        <f t="shared" si="154"/>
        <v>218.4</v>
      </c>
      <c r="N1477" s="22">
        <f t="shared" si="154"/>
        <v>218.4</v>
      </c>
      <c r="O1477" s="22">
        <f t="shared" si="154"/>
        <v>218.4</v>
      </c>
      <c r="P1477" s="22">
        <f t="shared" si="154"/>
        <v>218.4</v>
      </c>
      <c r="Q1477" s="22">
        <f t="shared" si="154"/>
        <v>218.4</v>
      </c>
      <c r="R1477" s="42">
        <f>SUM(Table1[[#This Row],[Oct]:[September]])</f>
        <v>2620.8000000000006</v>
      </c>
      <c r="S1477" s="38">
        <f t="shared" si="150"/>
        <v>2211.9475956892556</v>
      </c>
      <c r="T1477" s="37">
        <f>Table1[[#This Row],[Annual Demand]]/365</f>
        <v>7.1802739726027411</v>
      </c>
      <c r="U1477" s="37">
        <f>Table1[[#This Row],[Daily Demand]]*Table1[[#This Row],[Lead Time (days)]]</f>
        <v>430.81643835616444</v>
      </c>
      <c r="V1477" s="37">
        <f>T1477*AB1477*SQRT(Table1[[#This Row],[Lead Time (days)]])</f>
        <v>22.803446844019529</v>
      </c>
      <c r="W1477" s="37">
        <f t="shared" si="151"/>
        <v>0.8</v>
      </c>
      <c r="X1477" s="37">
        <f>Table1[[#This Row],[Demand during Lead Time]]+NORMSINV(W1477)*V1477</f>
        <v>450.00830341874257</v>
      </c>
      <c r="Y1477" s="43">
        <f t="shared" si="152"/>
        <v>11610.956021890914</v>
      </c>
      <c r="Z1477" s="27">
        <v>-0.4</v>
      </c>
      <c r="AA1477" s="22">
        <v>0.82</v>
      </c>
      <c r="AB1477" s="22">
        <v>0.41</v>
      </c>
      <c r="AC1477" s="22">
        <v>60</v>
      </c>
    </row>
    <row r="1478" spans="1:29" x14ac:dyDescent="0.2">
      <c r="A1478" s="25">
        <v>49987.420527752605</v>
      </c>
      <c r="B1478" s="26">
        <v>21.466721100000001</v>
      </c>
      <c r="C1478" s="26">
        <v>9908.9407481648886</v>
      </c>
      <c r="D1478" s="26">
        <f>C1478/Table1[[#This Row],[Std. Price ($)]]</f>
        <v>461.59544822916098</v>
      </c>
      <c r="E1478" s="22">
        <v>372</v>
      </c>
      <c r="F1478" s="22">
        <f t="shared" si="153"/>
        <v>558</v>
      </c>
      <c r="G1478" s="22">
        <f t="shared" si="154"/>
        <v>558</v>
      </c>
      <c r="H1478" s="22">
        <f t="shared" si="154"/>
        <v>558</v>
      </c>
      <c r="I1478" s="22">
        <f t="shared" si="154"/>
        <v>558</v>
      </c>
      <c r="J1478" s="22">
        <f t="shared" si="154"/>
        <v>558</v>
      </c>
      <c r="K1478" s="22">
        <f t="shared" si="154"/>
        <v>558</v>
      </c>
      <c r="L1478" s="22">
        <f t="shared" si="154"/>
        <v>558</v>
      </c>
      <c r="M1478" s="22">
        <f t="shared" si="154"/>
        <v>558</v>
      </c>
      <c r="N1478" s="22">
        <f t="shared" si="154"/>
        <v>558</v>
      </c>
      <c r="O1478" s="22">
        <f t="shared" si="154"/>
        <v>558</v>
      </c>
      <c r="P1478" s="22">
        <f t="shared" si="154"/>
        <v>558</v>
      </c>
      <c r="Q1478" s="22">
        <f t="shared" si="154"/>
        <v>558</v>
      </c>
      <c r="R1478" s="42">
        <f>SUM(Table1[[#This Row],[Oct]:[September]])</f>
        <v>6696</v>
      </c>
      <c r="S1478" s="38">
        <f t="shared" si="150"/>
        <v>6234.4045517708391</v>
      </c>
      <c r="T1478" s="37">
        <f>Table1[[#This Row],[Annual Demand]]/365</f>
        <v>18.345205479452055</v>
      </c>
      <c r="U1478" s="37">
        <f>Table1[[#This Row],[Daily Demand]]*Table1[[#This Row],[Lead Time (days)]]</f>
        <v>1247.4739726027397</v>
      </c>
      <c r="V1478" s="37">
        <f>T1478*AB1478*SQRT(Table1[[#This Row],[Lead Time (days)]])</f>
        <v>60.511375932352564</v>
      </c>
      <c r="W1478" s="37">
        <f t="shared" si="151"/>
        <v>0.8</v>
      </c>
      <c r="X1478" s="37">
        <f>Table1[[#This Row],[Demand during Lead Time]]+NORMSINV(W1478)*V1478</f>
        <v>1298.4016314601206</v>
      </c>
      <c r="Y1478" s="43">
        <f t="shared" si="152"/>
        <v>27872.425698339397</v>
      </c>
      <c r="Z1478" s="27">
        <v>0.5</v>
      </c>
      <c r="AA1478" s="22">
        <v>0.85</v>
      </c>
      <c r="AB1478" s="22">
        <v>0.4</v>
      </c>
      <c r="AC1478" s="22">
        <v>68</v>
      </c>
    </row>
    <row r="1479" spans="1:29" x14ac:dyDescent="0.2">
      <c r="A1479" s="25">
        <v>62669.728571967542</v>
      </c>
      <c r="B1479" s="26">
        <v>10.6263082</v>
      </c>
      <c r="C1479" s="26">
        <v>1380.2330655176715</v>
      </c>
      <c r="D1479" s="26">
        <f>C1479/Table1[[#This Row],[Std. Price ($)]]</f>
        <v>129.88829606106017</v>
      </c>
      <c r="E1479" s="22">
        <v>372</v>
      </c>
      <c r="F1479" s="22">
        <f t="shared" si="153"/>
        <v>148.80000000000001</v>
      </c>
      <c r="G1479" s="22">
        <f t="shared" si="154"/>
        <v>148.80000000000001</v>
      </c>
      <c r="H1479" s="22">
        <f t="shared" si="154"/>
        <v>148.80000000000001</v>
      </c>
      <c r="I1479" s="22">
        <f t="shared" si="154"/>
        <v>148.80000000000001</v>
      </c>
      <c r="J1479" s="22">
        <f t="shared" si="154"/>
        <v>148.80000000000001</v>
      </c>
      <c r="K1479" s="22">
        <f t="shared" si="154"/>
        <v>148.80000000000001</v>
      </c>
      <c r="L1479" s="22">
        <f t="shared" si="154"/>
        <v>148.80000000000001</v>
      </c>
      <c r="M1479" s="22">
        <f t="shared" si="154"/>
        <v>148.80000000000001</v>
      </c>
      <c r="N1479" s="22">
        <f t="shared" si="154"/>
        <v>148.80000000000001</v>
      </c>
      <c r="O1479" s="22">
        <f t="shared" si="154"/>
        <v>148.80000000000001</v>
      </c>
      <c r="P1479" s="22">
        <f t="shared" si="154"/>
        <v>148.80000000000001</v>
      </c>
      <c r="Q1479" s="22">
        <f t="shared" si="154"/>
        <v>148.80000000000001</v>
      </c>
      <c r="R1479" s="42">
        <f>SUM(Table1[[#This Row],[Oct]:[September]])</f>
        <v>1785.5999999999997</v>
      </c>
      <c r="S1479" s="38">
        <f t="shared" si="150"/>
        <v>1655.7117039389395</v>
      </c>
      <c r="T1479" s="37">
        <f>Table1[[#This Row],[Annual Demand]]/365</f>
        <v>4.892054794520547</v>
      </c>
      <c r="U1479" s="37">
        <f>Table1[[#This Row],[Daily Demand]]*Table1[[#This Row],[Lead Time (days)]]</f>
        <v>63.596712328767111</v>
      </c>
      <c r="V1479" s="37">
        <f>T1479*AB1479*SQRT(Table1[[#This Row],[Lead Time (days)]])</f>
        <v>7.0554217616093133</v>
      </c>
      <c r="W1479" s="37">
        <f t="shared" si="151"/>
        <v>0.8</v>
      </c>
      <c r="X1479" s="37">
        <f>Table1[[#This Row],[Demand during Lead Time]]+NORMSINV(W1479)*V1479</f>
        <v>69.534705095149931</v>
      </c>
      <c r="Y1479" s="43">
        <f t="shared" si="152"/>
        <v>738.89720693717356</v>
      </c>
      <c r="Z1479" s="27">
        <v>-0.6</v>
      </c>
      <c r="AA1479" s="22">
        <v>0.71</v>
      </c>
      <c r="AB1479" s="22">
        <v>0.4</v>
      </c>
      <c r="AC1479" s="22">
        <v>13</v>
      </c>
    </row>
    <row r="1480" spans="1:29" x14ac:dyDescent="0.2">
      <c r="A1480" s="25">
        <v>79937.847940103456</v>
      </c>
      <c r="B1480" s="26">
        <v>18.605507300000003</v>
      </c>
      <c r="C1480" s="26">
        <v>7879.7665083079737</v>
      </c>
      <c r="D1480" s="26">
        <f>C1480/Table1[[#This Row],[Std. Price ($)]]</f>
        <v>423.51796063673964</v>
      </c>
      <c r="E1480" s="22">
        <v>372</v>
      </c>
      <c r="F1480" s="22">
        <f t="shared" si="153"/>
        <v>930</v>
      </c>
      <c r="G1480" s="22">
        <f t="shared" si="154"/>
        <v>930</v>
      </c>
      <c r="H1480" s="22">
        <f t="shared" si="154"/>
        <v>930</v>
      </c>
      <c r="I1480" s="22">
        <f t="shared" si="154"/>
        <v>930</v>
      </c>
      <c r="J1480" s="22">
        <f t="shared" si="154"/>
        <v>930</v>
      </c>
      <c r="K1480" s="22">
        <f t="shared" si="154"/>
        <v>930</v>
      </c>
      <c r="L1480" s="22">
        <f t="shared" si="154"/>
        <v>930</v>
      </c>
      <c r="M1480" s="22">
        <f t="shared" si="154"/>
        <v>930</v>
      </c>
      <c r="N1480" s="22">
        <f t="shared" si="154"/>
        <v>930</v>
      </c>
      <c r="O1480" s="22">
        <f t="shared" si="154"/>
        <v>930</v>
      </c>
      <c r="P1480" s="22">
        <f t="shared" si="154"/>
        <v>930</v>
      </c>
      <c r="Q1480" s="22">
        <f t="shared" si="154"/>
        <v>930</v>
      </c>
      <c r="R1480" s="42">
        <f>SUM(Table1[[#This Row],[Oct]:[September]])</f>
        <v>11160</v>
      </c>
      <c r="S1480" s="38">
        <f t="shared" si="150"/>
        <v>10736.48203936326</v>
      </c>
      <c r="T1480" s="37">
        <f>Table1[[#This Row],[Annual Demand]]/365</f>
        <v>30.575342465753426</v>
      </c>
      <c r="U1480" s="37">
        <f>Table1[[#This Row],[Daily Demand]]*Table1[[#This Row],[Lead Time (days)]]</f>
        <v>1834.5205479452056</v>
      </c>
      <c r="V1480" s="37">
        <f>T1480*AB1480*SQRT(Table1[[#This Row],[Lead Time (days)]])</f>
        <v>94.734233739561162</v>
      </c>
      <c r="W1480" s="37">
        <f t="shared" si="151"/>
        <v>0.8</v>
      </c>
      <c r="X1480" s="37">
        <f>Table1[[#This Row],[Demand during Lead Time]]+NORMSINV(W1480)*V1480</f>
        <v>1914.2508906066801</v>
      </c>
      <c r="Y1480" s="43">
        <f t="shared" si="152"/>
        <v>35615.608919214093</v>
      </c>
      <c r="Z1480" s="27">
        <v>1.5</v>
      </c>
      <c r="AA1480" s="22">
        <v>0.82</v>
      </c>
      <c r="AB1480" s="22">
        <v>0.4</v>
      </c>
      <c r="AC1480" s="22">
        <v>60</v>
      </c>
    </row>
    <row r="1481" spans="1:29" x14ac:dyDescent="0.2">
      <c r="A1481" s="25">
        <v>75778.010451165872</v>
      </c>
      <c r="B1481" s="26">
        <v>18.559079499999999</v>
      </c>
      <c r="C1481" s="26">
        <v>7862.3499415034539</v>
      </c>
      <c r="D1481" s="26">
        <f>C1481/Table1[[#This Row],[Std. Price ($)]]</f>
        <v>423.63900329773651</v>
      </c>
      <c r="E1481" s="22">
        <v>372</v>
      </c>
      <c r="F1481" s="22">
        <f t="shared" si="153"/>
        <v>669.6</v>
      </c>
      <c r="G1481" s="22">
        <f t="shared" si="154"/>
        <v>669.6</v>
      </c>
      <c r="H1481" s="22">
        <f t="shared" si="154"/>
        <v>669.6</v>
      </c>
      <c r="I1481" s="22">
        <f t="shared" si="154"/>
        <v>669.6</v>
      </c>
      <c r="J1481" s="22">
        <f t="shared" si="154"/>
        <v>669.6</v>
      </c>
      <c r="K1481" s="22">
        <f t="shared" si="154"/>
        <v>669.6</v>
      </c>
      <c r="L1481" s="22">
        <f t="shared" si="154"/>
        <v>669.6</v>
      </c>
      <c r="M1481" s="22">
        <f t="shared" si="154"/>
        <v>669.6</v>
      </c>
      <c r="N1481" s="22">
        <f t="shared" si="154"/>
        <v>669.6</v>
      </c>
      <c r="O1481" s="22">
        <f t="shared" si="154"/>
        <v>669.6</v>
      </c>
      <c r="P1481" s="22">
        <f t="shared" si="154"/>
        <v>669.6</v>
      </c>
      <c r="Q1481" s="22">
        <f t="shared" si="154"/>
        <v>669.6</v>
      </c>
      <c r="R1481" s="42">
        <f>SUM(Table1[[#This Row],[Oct]:[September]])</f>
        <v>8035.2000000000016</v>
      </c>
      <c r="S1481" s="38">
        <f t="shared" si="150"/>
        <v>7611.5609967022647</v>
      </c>
      <c r="T1481" s="37">
        <f>Table1[[#This Row],[Annual Demand]]/365</f>
        <v>22.014246575342469</v>
      </c>
      <c r="U1481" s="37">
        <f>Table1[[#This Row],[Daily Demand]]*Table1[[#This Row],[Lead Time (days)]]</f>
        <v>1320.8547945205482</v>
      </c>
      <c r="V1481" s="37">
        <f>T1481*AB1481*SQRT(Table1[[#This Row],[Lead Time (days)]])</f>
        <v>68.208648292484042</v>
      </c>
      <c r="W1481" s="37">
        <f t="shared" si="151"/>
        <v>0.8</v>
      </c>
      <c r="X1481" s="37">
        <f>Table1[[#This Row],[Demand during Lead Time]]+NORMSINV(W1481)*V1481</f>
        <v>1378.2606412368098</v>
      </c>
      <c r="Y1481" s="43">
        <f t="shared" si="152"/>
        <v>25579.248812434929</v>
      </c>
      <c r="Z1481" s="27">
        <v>0.8</v>
      </c>
      <c r="AA1481" s="22">
        <v>0.82</v>
      </c>
      <c r="AB1481" s="22">
        <v>0.4</v>
      </c>
      <c r="AC1481" s="22">
        <v>60</v>
      </c>
    </row>
    <row r="1482" spans="1:29" x14ac:dyDescent="0.2">
      <c r="A1482" s="25">
        <v>53079.258848230056</v>
      </c>
      <c r="B1482" s="26">
        <v>18.942100800000002</v>
      </c>
      <c r="C1482" s="26">
        <v>9000.1474914912014</v>
      </c>
      <c r="D1482" s="26">
        <f>C1482/Table1[[#This Row],[Std. Price ($)]]</f>
        <v>475.13987949484465</v>
      </c>
      <c r="E1482" s="22">
        <v>372</v>
      </c>
      <c r="F1482" s="22">
        <f t="shared" si="153"/>
        <v>334.8</v>
      </c>
      <c r="G1482" s="22">
        <f t="shared" si="154"/>
        <v>334.8</v>
      </c>
      <c r="H1482" s="22">
        <f t="shared" si="154"/>
        <v>334.8</v>
      </c>
      <c r="I1482" s="22">
        <f t="shared" si="154"/>
        <v>334.8</v>
      </c>
      <c r="J1482" s="22">
        <f t="shared" si="154"/>
        <v>334.8</v>
      </c>
      <c r="K1482" s="22">
        <f t="shared" si="154"/>
        <v>334.8</v>
      </c>
      <c r="L1482" s="22">
        <f t="shared" si="154"/>
        <v>334.8</v>
      </c>
      <c r="M1482" s="22">
        <f t="shared" si="154"/>
        <v>334.8</v>
      </c>
      <c r="N1482" s="22">
        <f t="shared" si="154"/>
        <v>334.8</v>
      </c>
      <c r="O1482" s="22">
        <f t="shared" si="154"/>
        <v>334.8</v>
      </c>
      <c r="P1482" s="22">
        <f t="shared" si="154"/>
        <v>334.8</v>
      </c>
      <c r="Q1482" s="22">
        <f t="shared" si="154"/>
        <v>334.8</v>
      </c>
      <c r="R1482" s="42">
        <f>SUM(Table1[[#This Row],[Oct]:[September]])</f>
        <v>4017.6000000000008</v>
      </c>
      <c r="S1482" s="38">
        <f t="shared" si="150"/>
        <v>3542.4601205051563</v>
      </c>
      <c r="T1482" s="37">
        <f>Table1[[#This Row],[Annual Demand]]/365</f>
        <v>11.007123287671234</v>
      </c>
      <c r="U1482" s="37">
        <f>Table1[[#This Row],[Daily Demand]]*Table1[[#This Row],[Lead Time (days)]]</f>
        <v>660.42739726027412</v>
      </c>
      <c r="V1482" s="37">
        <f>T1482*AB1482*SQRT(Table1[[#This Row],[Lead Time (days)]])</f>
        <v>34.104324146242021</v>
      </c>
      <c r="W1482" s="37">
        <f t="shared" si="151"/>
        <v>0.8</v>
      </c>
      <c r="X1482" s="37">
        <f>Table1[[#This Row],[Demand during Lead Time]]+NORMSINV(W1482)*V1482</f>
        <v>689.13032061840488</v>
      </c>
      <c r="Y1482" s="43">
        <f t="shared" si="152"/>
        <v>13053.575997490145</v>
      </c>
      <c r="Z1482" s="27">
        <v>-0.1</v>
      </c>
      <c r="AA1482" s="22">
        <v>0.7</v>
      </c>
      <c r="AB1482" s="22">
        <v>0.4</v>
      </c>
      <c r="AC1482" s="22">
        <v>60</v>
      </c>
    </row>
    <row r="1483" spans="1:29" x14ac:dyDescent="0.2">
      <c r="A1483" s="25">
        <v>29275.115706583976</v>
      </c>
      <c r="B1483" s="26">
        <v>10.029071800000001</v>
      </c>
      <c r="C1483" s="26">
        <v>1139.1943454719215</v>
      </c>
      <c r="D1483" s="26">
        <f>C1483/Table1[[#This Row],[Std. Price ($)]]</f>
        <v>113.58921026688844</v>
      </c>
      <c r="E1483" s="22">
        <v>406</v>
      </c>
      <c r="F1483" s="22">
        <f t="shared" si="153"/>
        <v>1015</v>
      </c>
      <c r="G1483" s="22">
        <f t="shared" si="154"/>
        <v>1015</v>
      </c>
      <c r="H1483" s="22">
        <f t="shared" si="154"/>
        <v>1015</v>
      </c>
      <c r="I1483" s="22">
        <f t="shared" si="154"/>
        <v>1015</v>
      </c>
      <c r="J1483" s="22">
        <f t="shared" si="154"/>
        <v>1015</v>
      </c>
      <c r="K1483" s="22">
        <f t="shared" si="154"/>
        <v>1015</v>
      </c>
      <c r="L1483" s="22">
        <f t="shared" si="154"/>
        <v>1015</v>
      </c>
      <c r="M1483" s="22">
        <f t="shared" si="154"/>
        <v>1015</v>
      </c>
      <c r="N1483" s="22">
        <f t="shared" si="154"/>
        <v>1015</v>
      </c>
      <c r="O1483" s="22">
        <f t="shared" si="154"/>
        <v>1015</v>
      </c>
      <c r="P1483" s="22">
        <f t="shared" si="154"/>
        <v>1015</v>
      </c>
      <c r="Q1483" s="22">
        <f t="shared" si="154"/>
        <v>1015</v>
      </c>
      <c r="R1483" s="42">
        <f>SUM(Table1[[#This Row],[Oct]:[September]])</f>
        <v>12180</v>
      </c>
      <c r="S1483" s="38">
        <f t="shared" si="150"/>
        <v>12066.410789733112</v>
      </c>
      <c r="T1483" s="37">
        <f>Table1[[#This Row],[Annual Demand]]/365</f>
        <v>33.369863013698627</v>
      </c>
      <c r="U1483" s="37">
        <f>Table1[[#This Row],[Daily Demand]]*Table1[[#This Row],[Lead Time (days)]]</f>
        <v>567.28767123287662</v>
      </c>
      <c r="V1483" s="37">
        <f>T1483*AB1483*SQRT(Table1[[#This Row],[Lead Time (days)]])</f>
        <v>57.786737365506028</v>
      </c>
      <c r="W1483" s="37">
        <f t="shared" si="151"/>
        <v>0.8</v>
      </c>
      <c r="X1483" s="37">
        <f>Table1[[#This Row],[Demand during Lead Time]]+NORMSINV(W1483)*V1483</f>
        <v>615.92221641858782</v>
      </c>
      <c r="Y1483" s="43">
        <f t="shared" si="152"/>
        <v>6177.1281316771565</v>
      </c>
      <c r="Z1483" s="27">
        <v>1.5</v>
      </c>
      <c r="AA1483" s="22">
        <v>1</v>
      </c>
      <c r="AB1483" s="22">
        <v>0.42</v>
      </c>
      <c r="AC1483" s="22">
        <v>17</v>
      </c>
    </row>
    <row r="1484" spans="1:29" x14ac:dyDescent="0.2">
      <c r="A1484" s="25">
        <v>45494.158419282547</v>
      </c>
      <c r="B1484" s="26">
        <v>7.4411209999999999</v>
      </c>
      <c r="C1484" s="26">
        <v>7240.0300107421435</v>
      </c>
      <c r="D1484" s="26">
        <f>C1484/Table1[[#This Row],[Std. Price ($)]]</f>
        <v>972.97571303331097</v>
      </c>
      <c r="E1484" s="22">
        <v>672</v>
      </c>
      <c r="F1484" s="22">
        <f t="shared" si="153"/>
        <v>1075.2</v>
      </c>
      <c r="G1484" s="22">
        <f t="shared" si="154"/>
        <v>1075.2</v>
      </c>
      <c r="H1484" s="22">
        <f t="shared" si="154"/>
        <v>1075.2</v>
      </c>
      <c r="I1484" s="22">
        <f t="shared" si="154"/>
        <v>1075.2</v>
      </c>
      <c r="J1484" s="22">
        <f t="shared" si="154"/>
        <v>1075.2</v>
      </c>
      <c r="K1484" s="22">
        <f t="shared" si="154"/>
        <v>1075.2</v>
      </c>
      <c r="L1484" s="22">
        <f t="shared" si="154"/>
        <v>1075.2</v>
      </c>
      <c r="M1484" s="22">
        <f t="shared" si="154"/>
        <v>1075.2</v>
      </c>
      <c r="N1484" s="22">
        <f t="shared" si="154"/>
        <v>1075.2</v>
      </c>
      <c r="O1484" s="22">
        <f t="shared" si="154"/>
        <v>1075.2</v>
      </c>
      <c r="P1484" s="22">
        <f t="shared" si="154"/>
        <v>1075.2</v>
      </c>
      <c r="Q1484" s="22">
        <f t="shared" si="154"/>
        <v>1075.2</v>
      </c>
      <c r="R1484" s="42">
        <f>SUM(Table1[[#This Row],[Oct]:[September]])</f>
        <v>12902.400000000003</v>
      </c>
      <c r="S1484" s="38">
        <f t="shared" si="150"/>
        <v>11929.424286966692</v>
      </c>
      <c r="T1484" s="37">
        <f>Table1[[#This Row],[Annual Demand]]/365</f>
        <v>35.349041095890421</v>
      </c>
      <c r="U1484" s="37">
        <f>Table1[[#This Row],[Daily Demand]]*Table1[[#This Row],[Lead Time (days)]]</f>
        <v>1626.0558904109594</v>
      </c>
      <c r="V1484" s="37">
        <f>T1484*AB1484*SQRT(Table1[[#This Row],[Lead Time (days)]])</f>
        <v>163.02922568358176</v>
      </c>
      <c r="W1484" s="37">
        <f t="shared" si="151"/>
        <v>0.8</v>
      </c>
      <c r="X1484" s="37">
        <f>Table1[[#This Row],[Demand during Lead Time]]+NORMSINV(W1484)*V1484</f>
        <v>1763.2647484392126</v>
      </c>
      <c r="Y1484" s="43">
        <f t="shared" si="152"/>
        <v>13120.666348170742</v>
      </c>
      <c r="Z1484" s="27">
        <v>0.6</v>
      </c>
      <c r="AA1484" s="22">
        <v>1</v>
      </c>
      <c r="AB1484" s="22">
        <v>0.68</v>
      </c>
      <c r="AC1484" s="22">
        <v>46</v>
      </c>
    </row>
    <row r="1485" spans="1:29" x14ac:dyDescent="0.2">
      <c r="A1485" s="25">
        <v>14606.237238854903</v>
      </c>
      <c r="B1485" s="26">
        <v>12.766196000000001</v>
      </c>
      <c r="C1485" s="26">
        <v>3354.9847639028749</v>
      </c>
      <c r="D1485" s="26">
        <f>C1485/Table1[[#This Row],[Std. Price ($)]]</f>
        <v>262.80222894140701</v>
      </c>
      <c r="E1485" s="22">
        <v>478</v>
      </c>
      <c r="F1485" s="22">
        <f t="shared" si="153"/>
        <v>1051.5999999999999</v>
      </c>
      <c r="G1485" s="22">
        <f t="shared" si="154"/>
        <v>1051.5999999999999</v>
      </c>
      <c r="H1485" s="22">
        <f t="shared" si="154"/>
        <v>1051.5999999999999</v>
      </c>
      <c r="I1485" s="22">
        <f t="shared" si="154"/>
        <v>1051.5999999999999</v>
      </c>
      <c r="J1485" s="22">
        <f t="shared" si="154"/>
        <v>1051.5999999999999</v>
      </c>
      <c r="K1485" s="22">
        <f t="shared" si="154"/>
        <v>1051.5999999999999</v>
      </c>
      <c r="L1485" s="22">
        <f t="shared" si="154"/>
        <v>1051.5999999999999</v>
      </c>
      <c r="M1485" s="22">
        <f t="shared" si="154"/>
        <v>1051.5999999999999</v>
      </c>
      <c r="N1485" s="22">
        <f t="shared" si="154"/>
        <v>1051.5999999999999</v>
      </c>
      <c r="O1485" s="22">
        <f t="shared" si="154"/>
        <v>1051.5999999999999</v>
      </c>
      <c r="P1485" s="22">
        <f t="shared" si="154"/>
        <v>1051.5999999999999</v>
      </c>
      <c r="Q1485" s="22">
        <f t="shared" si="154"/>
        <v>1051.5999999999999</v>
      </c>
      <c r="R1485" s="42">
        <f>SUM(Table1[[#This Row],[Oct]:[September]])</f>
        <v>12619.200000000003</v>
      </c>
      <c r="S1485" s="38">
        <f t="shared" si="150"/>
        <v>12356.397771058595</v>
      </c>
      <c r="T1485" s="37">
        <f>Table1[[#This Row],[Annual Demand]]/365</f>
        <v>34.573150684931512</v>
      </c>
      <c r="U1485" s="37">
        <f>Table1[[#This Row],[Daily Demand]]*Table1[[#This Row],[Lead Time (days)]]</f>
        <v>968.04821917808238</v>
      </c>
      <c r="V1485" s="37">
        <f>T1485*AB1485*SQRT(Table1[[#This Row],[Lead Time (days)]])</f>
        <v>78.66588452697043</v>
      </c>
      <c r="W1485" s="37">
        <f t="shared" si="151"/>
        <v>0.8</v>
      </c>
      <c r="X1485" s="37">
        <f>Table1[[#This Row],[Demand during Lead Time]]+NORMSINV(W1485)*V1485</f>
        <v>1034.2550979537757</v>
      </c>
      <c r="Y1485" s="43">
        <f t="shared" si="152"/>
        <v>13203.503294477101</v>
      </c>
      <c r="Z1485" s="27">
        <v>1.2</v>
      </c>
      <c r="AA1485" s="22">
        <v>1</v>
      </c>
      <c r="AB1485" s="22">
        <v>0.43</v>
      </c>
      <c r="AC1485" s="22">
        <v>28</v>
      </c>
    </row>
    <row r="1486" spans="1:29" x14ac:dyDescent="0.2">
      <c r="A1486" s="25">
        <v>15253.359541819023</v>
      </c>
      <c r="B1486" s="26">
        <v>22.706271600000001</v>
      </c>
      <c r="C1486" s="26">
        <v>3928.1996478708011</v>
      </c>
      <c r="D1486" s="26">
        <f>C1486/Table1[[#This Row],[Std. Price ($)]]</f>
        <v>173.00064568375905</v>
      </c>
      <c r="E1486" s="22">
        <v>372</v>
      </c>
      <c r="F1486" s="22">
        <f t="shared" si="153"/>
        <v>818.4</v>
      </c>
      <c r="G1486" s="22">
        <f t="shared" si="154"/>
        <v>818.4</v>
      </c>
      <c r="H1486" s="22">
        <f t="shared" si="154"/>
        <v>818.4</v>
      </c>
      <c r="I1486" s="22">
        <f t="shared" si="154"/>
        <v>818.4</v>
      </c>
      <c r="J1486" s="22">
        <f t="shared" si="154"/>
        <v>818.4</v>
      </c>
      <c r="K1486" s="22">
        <f t="shared" si="154"/>
        <v>818.4</v>
      </c>
      <c r="L1486" s="22">
        <f t="shared" si="154"/>
        <v>818.4</v>
      </c>
      <c r="M1486" s="22">
        <f t="shared" si="154"/>
        <v>818.4</v>
      </c>
      <c r="N1486" s="22">
        <f t="shared" si="154"/>
        <v>818.4</v>
      </c>
      <c r="O1486" s="22">
        <f t="shared" si="154"/>
        <v>818.4</v>
      </c>
      <c r="P1486" s="22">
        <f t="shared" si="154"/>
        <v>818.4</v>
      </c>
      <c r="Q1486" s="22">
        <f t="shared" si="154"/>
        <v>818.4</v>
      </c>
      <c r="R1486" s="42">
        <f>SUM(Table1[[#This Row],[Oct]:[September]])</f>
        <v>9820.7999999999975</v>
      </c>
      <c r="S1486" s="38">
        <f t="shared" si="150"/>
        <v>9647.7993543162393</v>
      </c>
      <c r="T1486" s="37">
        <f>Table1[[#This Row],[Annual Demand]]/365</f>
        <v>26.906301369863005</v>
      </c>
      <c r="U1486" s="37">
        <f>Table1[[#This Row],[Daily Demand]]*Table1[[#This Row],[Lead Time (days)]]</f>
        <v>565.03232876712309</v>
      </c>
      <c r="V1486" s="37">
        <f>T1486*AB1486*SQRT(Table1[[#This Row],[Lead Time (days)]])</f>
        <v>62.883082976332531</v>
      </c>
      <c r="W1486" s="37">
        <f t="shared" si="151"/>
        <v>0.8</v>
      </c>
      <c r="X1486" s="37">
        <f>Table1[[#This Row],[Demand during Lead Time]]+NORMSINV(W1486)*V1486</f>
        <v>617.95606663253204</v>
      </c>
      <c r="Y1486" s="43">
        <f t="shared" si="152"/>
        <v>14031.478285825971</v>
      </c>
      <c r="Z1486" s="27">
        <v>1.2</v>
      </c>
      <c r="AA1486" s="22">
        <v>0.85</v>
      </c>
      <c r="AB1486" s="22">
        <v>0.51</v>
      </c>
      <c r="AC1486" s="22">
        <v>21</v>
      </c>
    </row>
    <row r="1487" spans="1:29" x14ac:dyDescent="0.2">
      <c r="A1487" s="25">
        <v>5404.5112577612572</v>
      </c>
      <c r="B1487" s="26">
        <v>61.560475200000006</v>
      </c>
      <c r="C1487" s="26">
        <v>17564.538111824768</v>
      </c>
      <c r="D1487" s="26">
        <f>C1487/Table1[[#This Row],[Std. Price ($)]]</f>
        <v>285.32167847568479</v>
      </c>
      <c r="E1487" s="22">
        <v>406</v>
      </c>
      <c r="F1487" s="22">
        <f t="shared" si="153"/>
        <v>609</v>
      </c>
      <c r="G1487" s="22">
        <f t="shared" si="154"/>
        <v>609</v>
      </c>
      <c r="H1487" s="22">
        <f t="shared" si="154"/>
        <v>609</v>
      </c>
      <c r="I1487" s="22">
        <f t="shared" si="154"/>
        <v>609</v>
      </c>
      <c r="J1487" s="22">
        <f t="shared" si="154"/>
        <v>609</v>
      </c>
      <c r="K1487" s="22">
        <f t="shared" si="154"/>
        <v>609</v>
      </c>
      <c r="L1487" s="22">
        <f t="shared" si="154"/>
        <v>609</v>
      </c>
      <c r="M1487" s="22">
        <f t="shared" si="154"/>
        <v>609</v>
      </c>
      <c r="N1487" s="22">
        <f t="shared" si="154"/>
        <v>609</v>
      </c>
      <c r="O1487" s="22">
        <f t="shared" si="154"/>
        <v>609</v>
      </c>
      <c r="P1487" s="22">
        <f t="shared" si="154"/>
        <v>609</v>
      </c>
      <c r="Q1487" s="22">
        <f t="shared" si="154"/>
        <v>609</v>
      </c>
      <c r="R1487" s="42">
        <f>SUM(Table1[[#This Row],[Oct]:[September]])</f>
        <v>7308</v>
      </c>
      <c r="S1487" s="38">
        <f t="shared" si="150"/>
        <v>7022.6783215243149</v>
      </c>
      <c r="T1487" s="37">
        <f>Table1[[#This Row],[Annual Demand]]/365</f>
        <v>20.021917808219179</v>
      </c>
      <c r="U1487" s="37">
        <f>Table1[[#This Row],[Daily Demand]]*Table1[[#This Row],[Lead Time (days)]]</f>
        <v>620.67945205479452</v>
      </c>
      <c r="V1487" s="37">
        <f>T1487*AB1487*SQRT(Table1[[#This Row],[Lead Time (days)]])</f>
        <v>54.623887019576117</v>
      </c>
      <c r="W1487" s="37">
        <f t="shared" si="151"/>
        <v>0.8</v>
      </c>
      <c r="X1487" s="37">
        <f>Table1[[#This Row],[Demand during Lead Time]]+NORMSINV(W1487)*V1487</f>
        <v>666.65207523075765</v>
      </c>
      <c r="Y1487" s="43">
        <f t="shared" si="152"/>
        <v>41039.418544271597</v>
      </c>
      <c r="Z1487" s="27">
        <v>0.5</v>
      </c>
      <c r="AA1487" s="22">
        <v>0.7</v>
      </c>
      <c r="AB1487" s="22">
        <v>0.49</v>
      </c>
      <c r="AC1487" s="22">
        <v>31</v>
      </c>
    </row>
    <row r="1488" spans="1:29" x14ac:dyDescent="0.2">
      <c r="A1488" s="25">
        <v>76912.215136926709</v>
      </c>
      <c r="B1488" s="26">
        <v>7.3150257999999999</v>
      </c>
      <c r="C1488" s="26">
        <v>6429.5596732039139</v>
      </c>
      <c r="D1488" s="26">
        <f>C1488/Table1[[#This Row],[Std. Price ($)]]</f>
        <v>878.95242600564904</v>
      </c>
      <c r="E1488" s="22">
        <v>584</v>
      </c>
      <c r="F1488" s="22">
        <f t="shared" si="153"/>
        <v>700.8</v>
      </c>
      <c r="G1488" s="22">
        <f t="shared" si="154"/>
        <v>700.8</v>
      </c>
      <c r="H1488" s="22">
        <f t="shared" si="154"/>
        <v>700.8</v>
      </c>
      <c r="I1488" s="22">
        <f t="shared" si="154"/>
        <v>700.8</v>
      </c>
      <c r="J1488" s="22">
        <f t="shared" si="154"/>
        <v>700.8</v>
      </c>
      <c r="K1488" s="22">
        <f t="shared" si="154"/>
        <v>700.8</v>
      </c>
      <c r="L1488" s="22">
        <f t="shared" si="154"/>
        <v>700.8</v>
      </c>
      <c r="M1488" s="22">
        <f t="shared" si="154"/>
        <v>700.8</v>
      </c>
      <c r="N1488" s="22">
        <f t="shared" si="154"/>
        <v>700.8</v>
      </c>
      <c r="O1488" s="22">
        <f t="shared" si="154"/>
        <v>700.8</v>
      </c>
      <c r="P1488" s="22">
        <f t="shared" si="154"/>
        <v>700.8</v>
      </c>
      <c r="Q1488" s="22">
        <f t="shared" si="154"/>
        <v>700.8</v>
      </c>
      <c r="R1488" s="42">
        <f>SUM(Table1[[#This Row],[Oct]:[September]])</f>
        <v>8409.6</v>
      </c>
      <c r="S1488" s="38">
        <f t="shared" si="150"/>
        <v>7530.6475739943517</v>
      </c>
      <c r="T1488" s="37">
        <f>Table1[[#This Row],[Annual Demand]]/365</f>
        <v>23.040000000000003</v>
      </c>
      <c r="U1488" s="37">
        <f>Table1[[#This Row],[Daily Demand]]*Table1[[#This Row],[Lead Time (days)]]</f>
        <v>1059.8400000000001</v>
      </c>
      <c r="V1488" s="37">
        <f>T1488*AB1488*SQRT(Table1[[#This Row],[Lead Time (days)]])</f>
        <v>110.94806679595638</v>
      </c>
      <c r="W1488" s="37">
        <f t="shared" si="151"/>
        <v>0.8</v>
      </c>
      <c r="X1488" s="37">
        <f>Table1[[#This Row],[Demand during Lead Time]]+NORMSINV(W1488)*V1488</f>
        <v>1153.2162488393431</v>
      </c>
      <c r="Y1488" s="43">
        <f t="shared" si="152"/>
        <v>8435.806613239014</v>
      </c>
      <c r="Z1488" s="27">
        <v>0.2</v>
      </c>
      <c r="AA1488" s="22">
        <v>1</v>
      </c>
      <c r="AB1488" s="22">
        <v>0.71</v>
      </c>
      <c r="AC1488" s="22">
        <v>46</v>
      </c>
    </row>
    <row r="1489" spans="1:29" x14ac:dyDescent="0.2">
      <c r="A1489" s="25">
        <v>21094.164785974146</v>
      </c>
      <c r="B1489" s="26">
        <v>9.8825801999999996</v>
      </c>
      <c r="C1489" s="26">
        <v>3889.7262267150568</v>
      </c>
      <c r="D1489" s="26">
        <f>C1489/Table1[[#This Row],[Std. Price ($)]]</f>
        <v>393.59419787102331</v>
      </c>
      <c r="E1489" s="22">
        <v>680</v>
      </c>
      <c r="F1489" s="22">
        <f t="shared" si="153"/>
        <v>1700</v>
      </c>
      <c r="G1489" s="22">
        <f t="shared" si="154"/>
        <v>1700</v>
      </c>
      <c r="H1489" s="22">
        <f t="shared" si="154"/>
        <v>1700</v>
      </c>
      <c r="I1489" s="22">
        <f t="shared" si="154"/>
        <v>1700</v>
      </c>
      <c r="J1489" s="22">
        <f t="shared" si="154"/>
        <v>1700</v>
      </c>
      <c r="K1489" s="22">
        <f t="shared" si="154"/>
        <v>1700</v>
      </c>
      <c r="L1489" s="22">
        <f t="shared" si="154"/>
        <v>1700</v>
      </c>
      <c r="M1489" s="22">
        <f t="shared" si="154"/>
        <v>1700</v>
      </c>
      <c r="N1489" s="22">
        <f t="shared" si="154"/>
        <v>1700</v>
      </c>
      <c r="O1489" s="22">
        <f t="shared" si="154"/>
        <v>1700</v>
      </c>
      <c r="P1489" s="22">
        <f t="shared" si="154"/>
        <v>1700</v>
      </c>
      <c r="Q1489" s="22">
        <f t="shared" si="154"/>
        <v>1700</v>
      </c>
      <c r="R1489" s="42">
        <f>SUM(Table1[[#This Row],[Oct]:[September]])</f>
        <v>20400</v>
      </c>
      <c r="S1489" s="38">
        <f t="shared" si="150"/>
        <v>20006.405802128978</v>
      </c>
      <c r="T1489" s="37">
        <f>Table1[[#This Row],[Annual Demand]]/365</f>
        <v>55.890410958904113</v>
      </c>
      <c r="U1489" s="37">
        <f>Table1[[#This Row],[Daily Demand]]*Table1[[#This Row],[Lead Time (days)]]</f>
        <v>1285.4794520547946</v>
      </c>
      <c r="V1489" s="37">
        <f>T1489*AB1489*SQRT(Table1[[#This Row],[Lead Time (days)]])</f>
        <v>139.38131725835981</v>
      </c>
      <c r="W1489" s="37">
        <f t="shared" si="151"/>
        <v>0.8</v>
      </c>
      <c r="X1489" s="37">
        <f>Table1[[#This Row],[Demand during Lead Time]]+NORMSINV(W1489)*V1489</f>
        <v>1402.7857282227931</v>
      </c>
      <c r="Y1489" s="43">
        <f t="shared" si="152"/>
        <v>13863.142462577156</v>
      </c>
      <c r="Z1489" s="27">
        <v>1.5</v>
      </c>
      <c r="AA1489" s="22">
        <v>0.82</v>
      </c>
      <c r="AB1489" s="22">
        <v>0.52</v>
      </c>
      <c r="AC1489" s="22">
        <v>23</v>
      </c>
    </row>
    <row r="1490" spans="1:29" x14ac:dyDescent="0.2">
      <c r="A1490" s="25">
        <v>30739.833469982146</v>
      </c>
      <c r="B1490" s="26">
        <v>7.3724959000000005</v>
      </c>
      <c r="C1490" s="26">
        <v>3484.2509341056561</v>
      </c>
      <c r="D1490" s="26">
        <f>C1490/Table1[[#This Row],[Std. Price ($)]]</f>
        <v>472.60127117950054</v>
      </c>
      <c r="E1490" s="22">
        <v>494</v>
      </c>
      <c r="F1490" s="22">
        <f t="shared" si="153"/>
        <v>741</v>
      </c>
      <c r="G1490" s="22">
        <f t="shared" si="154"/>
        <v>741</v>
      </c>
      <c r="H1490" s="22">
        <f t="shared" si="154"/>
        <v>741</v>
      </c>
      <c r="I1490" s="22">
        <f t="shared" si="154"/>
        <v>741</v>
      </c>
      <c r="J1490" s="22">
        <f t="shared" si="154"/>
        <v>741</v>
      </c>
      <c r="K1490" s="22">
        <f t="shared" si="154"/>
        <v>741</v>
      </c>
      <c r="L1490" s="22">
        <f t="shared" si="154"/>
        <v>741</v>
      </c>
      <c r="M1490" s="22">
        <f t="shared" si="154"/>
        <v>741</v>
      </c>
      <c r="N1490" s="22">
        <f t="shared" si="154"/>
        <v>741</v>
      </c>
      <c r="O1490" s="22">
        <f t="shared" si="154"/>
        <v>741</v>
      </c>
      <c r="P1490" s="22">
        <f t="shared" si="154"/>
        <v>741</v>
      </c>
      <c r="Q1490" s="22">
        <f t="shared" si="154"/>
        <v>741</v>
      </c>
      <c r="R1490" s="42">
        <f>SUM(Table1[[#This Row],[Oct]:[September]])</f>
        <v>8892</v>
      </c>
      <c r="S1490" s="38">
        <f t="shared" si="150"/>
        <v>8419.3987288204989</v>
      </c>
      <c r="T1490" s="37">
        <f>Table1[[#This Row],[Annual Demand]]/365</f>
        <v>24.361643835616437</v>
      </c>
      <c r="U1490" s="37">
        <f>Table1[[#This Row],[Daily Demand]]*Table1[[#This Row],[Lead Time (days)]]</f>
        <v>1120.635616438356</v>
      </c>
      <c r="V1490" s="37">
        <f>T1490*AB1490*SQRT(Table1[[#This Row],[Lead Time (days)]])</f>
        <v>66.091482969808098</v>
      </c>
      <c r="W1490" s="37">
        <f t="shared" si="151"/>
        <v>0.8</v>
      </c>
      <c r="X1490" s="37">
        <f>Table1[[#This Row],[Demand during Lead Time]]+NORMSINV(W1490)*V1490</f>
        <v>1176.2596118640693</v>
      </c>
      <c r="Y1490" s="43">
        <f t="shared" si="152"/>
        <v>8671.9691658034426</v>
      </c>
      <c r="Z1490" s="27">
        <v>0.5</v>
      </c>
      <c r="AA1490" s="22">
        <v>1</v>
      </c>
      <c r="AB1490" s="22">
        <v>0.4</v>
      </c>
      <c r="AC1490" s="22">
        <v>46</v>
      </c>
    </row>
    <row r="1491" spans="1:29" x14ac:dyDescent="0.2">
      <c r="A1491" s="25">
        <v>65825.060610473491</v>
      </c>
      <c r="B1491" s="26">
        <v>15.201369300000001</v>
      </c>
      <c r="C1491" s="26">
        <v>229.08958592999389</v>
      </c>
      <c r="D1491" s="26">
        <f>C1491/Table1[[#This Row],[Std. Price ($)]]</f>
        <v>15.070325666648587</v>
      </c>
      <c r="E1491" s="22">
        <v>526</v>
      </c>
      <c r="F1491" s="22">
        <f t="shared" si="153"/>
        <v>736.4</v>
      </c>
      <c r="G1491" s="22">
        <f t="shared" si="154"/>
        <v>736.4</v>
      </c>
      <c r="H1491" s="22">
        <f t="shared" si="154"/>
        <v>736.4</v>
      </c>
      <c r="I1491" s="22">
        <f t="shared" si="154"/>
        <v>736.4</v>
      </c>
      <c r="J1491" s="22">
        <f t="shared" si="154"/>
        <v>736.4</v>
      </c>
      <c r="K1491" s="22">
        <f t="shared" si="154"/>
        <v>736.4</v>
      </c>
      <c r="L1491" s="22">
        <f t="shared" si="154"/>
        <v>736.4</v>
      </c>
      <c r="M1491" s="22">
        <f t="shared" si="154"/>
        <v>736.4</v>
      </c>
      <c r="N1491" s="22">
        <f t="shared" si="154"/>
        <v>736.4</v>
      </c>
      <c r="O1491" s="22">
        <f t="shared" si="154"/>
        <v>736.4</v>
      </c>
      <c r="P1491" s="22">
        <f t="shared" si="154"/>
        <v>736.4</v>
      </c>
      <c r="Q1491" s="22">
        <f t="shared" si="154"/>
        <v>736.4</v>
      </c>
      <c r="R1491" s="42">
        <f>SUM(Table1[[#This Row],[Oct]:[September]])</f>
        <v>8836.7999999999975</v>
      </c>
      <c r="S1491" s="38">
        <f t="shared" si="150"/>
        <v>8821.7296743333482</v>
      </c>
      <c r="T1491" s="37">
        <f>Table1[[#This Row],[Annual Demand]]/365</f>
        <v>24.210410958904102</v>
      </c>
      <c r="U1491" s="37">
        <f>Table1[[#This Row],[Daily Demand]]*Table1[[#This Row],[Lead Time (days)]]</f>
        <v>72.631232876712303</v>
      </c>
      <c r="V1491" s="37">
        <f>T1491*AB1491*SQRT(Table1[[#This Row],[Lead Time (days)]])</f>
        <v>7.5480591335299643</v>
      </c>
      <c r="W1491" s="37">
        <f t="shared" si="151"/>
        <v>0.8</v>
      </c>
      <c r="X1491" s="37">
        <f>Table1[[#This Row],[Demand during Lead Time]]+NORMSINV(W1491)*V1491</f>
        <v>78.983839715755096</v>
      </c>
      <c r="Y1491" s="43">
        <f t="shared" si="152"/>
        <v>1200.6625162512003</v>
      </c>
      <c r="Z1491" s="27">
        <v>0.4</v>
      </c>
      <c r="AA1491" s="22">
        <v>1</v>
      </c>
      <c r="AB1491" s="22">
        <v>0.18</v>
      </c>
      <c r="AC1491" s="22">
        <v>3</v>
      </c>
    </row>
    <row r="1492" spans="1:29" x14ac:dyDescent="0.2">
      <c r="A1492" s="25">
        <v>15390.492101974662</v>
      </c>
      <c r="B1492" s="26">
        <v>11.832051</v>
      </c>
      <c r="C1492" s="26">
        <v>3192.2655579043026</v>
      </c>
      <c r="D1492" s="26">
        <f>C1492/Table1[[#This Row],[Std. Price ($)]]</f>
        <v>269.7981573866021</v>
      </c>
      <c r="E1492" s="22">
        <v>712</v>
      </c>
      <c r="F1492" s="22">
        <f t="shared" si="153"/>
        <v>854.4</v>
      </c>
      <c r="G1492" s="22">
        <f t="shared" si="154"/>
        <v>854.4</v>
      </c>
      <c r="H1492" s="22">
        <f t="shared" si="154"/>
        <v>854.4</v>
      </c>
      <c r="I1492" s="22">
        <f t="shared" si="154"/>
        <v>854.4</v>
      </c>
      <c r="J1492" s="22">
        <f t="shared" si="154"/>
        <v>854.4</v>
      </c>
      <c r="K1492" s="22">
        <f t="shared" si="154"/>
        <v>854.4</v>
      </c>
      <c r="L1492" s="22">
        <f t="shared" si="154"/>
        <v>854.4</v>
      </c>
      <c r="M1492" s="22">
        <f t="shared" si="154"/>
        <v>854.4</v>
      </c>
      <c r="N1492" s="22">
        <f t="shared" si="154"/>
        <v>854.4</v>
      </c>
      <c r="O1492" s="22">
        <f t="shared" si="154"/>
        <v>854.4</v>
      </c>
      <c r="P1492" s="22">
        <f t="shared" si="154"/>
        <v>854.4</v>
      </c>
      <c r="Q1492" s="22">
        <f t="shared" si="154"/>
        <v>854.4</v>
      </c>
      <c r="R1492" s="42">
        <f>SUM(Table1[[#This Row],[Oct]:[September]])</f>
        <v>10252.799999999997</v>
      </c>
      <c r="S1492" s="38">
        <f t="shared" si="150"/>
        <v>9983.0018426133956</v>
      </c>
      <c r="T1492" s="37">
        <f>Table1[[#This Row],[Annual Demand]]/365</f>
        <v>28.089863013698622</v>
      </c>
      <c r="U1492" s="37">
        <f>Table1[[#This Row],[Daily Demand]]*Table1[[#This Row],[Lead Time (days)]]</f>
        <v>617.97698630136972</v>
      </c>
      <c r="V1492" s="37">
        <f>T1492*AB1492*SQRT(Table1[[#This Row],[Lead Time (days)]])</f>
        <v>44.796066298049318</v>
      </c>
      <c r="W1492" s="37">
        <f t="shared" si="151"/>
        <v>0.8</v>
      </c>
      <c r="X1492" s="37">
        <f>Table1[[#This Row],[Demand during Lead Time]]+NORMSINV(W1492)*V1492</f>
        <v>655.67830687834805</v>
      </c>
      <c r="Y1492" s="43">
        <f t="shared" si="152"/>
        <v>7758.019166578265</v>
      </c>
      <c r="Z1492" s="27">
        <v>0.2</v>
      </c>
      <c r="AA1492" s="22">
        <v>0.88</v>
      </c>
      <c r="AB1492" s="22">
        <v>0.34</v>
      </c>
      <c r="AC1492" s="22">
        <v>22</v>
      </c>
    </row>
    <row r="1493" spans="1:29" x14ac:dyDescent="0.2">
      <c r="A1493" s="25">
        <v>9459.6758361383363</v>
      </c>
      <c r="B1493" s="26">
        <v>6.2880712000000001</v>
      </c>
      <c r="C1493" s="26">
        <v>953.13127114313534</v>
      </c>
      <c r="D1493" s="26">
        <f>C1493/Table1[[#This Row],[Std. Price ($)]]</f>
        <v>151.57768428944243</v>
      </c>
      <c r="E1493" s="22">
        <v>640</v>
      </c>
      <c r="F1493" s="22">
        <f t="shared" si="153"/>
        <v>1408</v>
      </c>
      <c r="G1493" s="22">
        <f t="shared" si="154"/>
        <v>1408</v>
      </c>
      <c r="H1493" s="22">
        <f t="shared" si="154"/>
        <v>1408</v>
      </c>
      <c r="I1493" s="22">
        <f t="shared" si="154"/>
        <v>1408</v>
      </c>
      <c r="J1493" s="22">
        <f t="shared" si="154"/>
        <v>1408</v>
      </c>
      <c r="K1493" s="22">
        <f t="shared" si="154"/>
        <v>1408</v>
      </c>
      <c r="L1493" s="22">
        <f t="shared" si="154"/>
        <v>1408</v>
      </c>
      <c r="M1493" s="22">
        <f t="shared" si="154"/>
        <v>1408</v>
      </c>
      <c r="N1493" s="22">
        <f t="shared" si="154"/>
        <v>1408</v>
      </c>
      <c r="O1493" s="22">
        <f t="shared" si="154"/>
        <v>1408</v>
      </c>
      <c r="P1493" s="22">
        <f t="shared" si="154"/>
        <v>1408</v>
      </c>
      <c r="Q1493" s="22">
        <f t="shared" si="154"/>
        <v>1408</v>
      </c>
      <c r="R1493" s="42">
        <f>SUM(Table1[[#This Row],[Oct]:[September]])</f>
        <v>16896</v>
      </c>
      <c r="S1493" s="38">
        <f t="shared" si="150"/>
        <v>16744.422315710559</v>
      </c>
      <c r="T1493" s="37">
        <f>Table1[[#This Row],[Annual Demand]]/365</f>
        <v>46.290410958904111</v>
      </c>
      <c r="U1493" s="37">
        <f>Table1[[#This Row],[Daily Demand]]*Table1[[#This Row],[Lead Time (days)]]</f>
        <v>231.45205479452056</v>
      </c>
      <c r="V1493" s="37">
        <f>T1493*AB1493*SQRT(Table1[[#This Row],[Lead Time (days)]])</f>
        <v>89.017314825039307</v>
      </c>
      <c r="W1493" s="37">
        <f t="shared" si="151"/>
        <v>0.8</v>
      </c>
      <c r="X1493" s="37">
        <f>Table1[[#This Row],[Demand during Lead Time]]+NORMSINV(W1493)*V1493</f>
        <v>306.37091710691868</v>
      </c>
      <c r="Y1493" s="43">
        <f t="shared" si="152"/>
        <v>1926.4821403776027</v>
      </c>
      <c r="Z1493" s="27">
        <v>1.2</v>
      </c>
      <c r="AA1493" s="22">
        <v>0.82</v>
      </c>
      <c r="AB1493" s="22">
        <v>0.86</v>
      </c>
      <c r="AC1493" s="22">
        <v>5</v>
      </c>
    </row>
    <row r="1494" spans="1:29" x14ac:dyDescent="0.2">
      <c r="A1494" s="25">
        <v>70191.94027903369</v>
      </c>
      <c r="B1494" s="26">
        <v>59.791301400000002</v>
      </c>
      <c r="C1494" s="26">
        <v>39154.347199266842</v>
      </c>
      <c r="D1494" s="26">
        <f>C1494/Table1[[#This Row],[Std. Price ($)]]</f>
        <v>654.85022540865521</v>
      </c>
      <c r="E1494" s="22">
        <v>656</v>
      </c>
      <c r="F1494" s="22">
        <f t="shared" si="153"/>
        <v>1443.1999999999998</v>
      </c>
      <c r="G1494" s="22">
        <f t="shared" si="154"/>
        <v>1443.1999999999998</v>
      </c>
      <c r="H1494" s="22">
        <f t="shared" si="154"/>
        <v>1443.1999999999998</v>
      </c>
      <c r="I1494" s="22">
        <f t="shared" si="154"/>
        <v>1443.1999999999998</v>
      </c>
      <c r="J1494" s="22">
        <f t="shared" si="154"/>
        <v>1443.1999999999998</v>
      </c>
      <c r="K1494" s="22">
        <f t="shared" si="154"/>
        <v>1443.1999999999998</v>
      </c>
      <c r="L1494" s="22">
        <f t="shared" si="154"/>
        <v>1443.1999999999998</v>
      </c>
      <c r="M1494" s="22">
        <f t="shared" si="154"/>
        <v>1443.1999999999998</v>
      </c>
      <c r="N1494" s="22">
        <f t="shared" si="154"/>
        <v>1443.1999999999998</v>
      </c>
      <c r="O1494" s="22">
        <f t="shared" si="154"/>
        <v>1443.1999999999998</v>
      </c>
      <c r="P1494" s="22">
        <f t="shared" si="154"/>
        <v>1443.1999999999998</v>
      </c>
      <c r="Q1494" s="22">
        <f t="shared" si="154"/>
        <v>1443.1999999999998</v>
      </c>
      <c r="R1494" s="42">
        <f>SUM(Table1[[#This Row],[Oct]:[September]])</f>
        <v>17318.400000000001</v>
      </c>
      <c r="S1494" s="38">
        <f t="shared" si="150"/>
        <v>16663.549774591345</v>
      </c>
      <c r="T1494" s="37">
        <f>Table1[[#This Row],[Annual Demand]]/365</f>
        <v>47.447671232876715</v>
      </c>
      <c r="U1494" s="37">
        <f>Table1[[#This Row],[Daily Demand]]*Table1[[#This Row],[Lead Time (days)]]</f>
        <v>1470.8778082191782</v>
      </c>
      <c r="V1494" s="37">
        <f>T1494*AB1494*SQRT(Table1[[#This Row],[Lead Time (days)]])</f>
        <v>208.70018786185207</v>
      </c>
      <c r="W1494" s="37">
        <f t="shared" si="151"/>
        <v>0.8</v>
      </c>
      <c r="X1494" s="37">
        <f>Table1[[#This Row],[Demand during Lead Time]]+NORMSINV(W1494)*V1494</f>
        <v>1646.5243177743691</v>
      </c>
      <c r="Y1494" s="43">
        <f t="shared" si="152"/>
        <v>98447.831746476688</v>
      </c>
      <c r="Z1494" s="27">
        <v>1.2</v>
      </c>
      <c r="AA1494" s="22">
        <v>0.77</v>
      </c>
      <c r="AB1494" s="22">
        <v>0.79</v>
      </c>
      <c r="AC1494" s="22">
        <v>31</v>
      </c>
    </row>
    <row r="1495" spans="1:29" x14ac:dyDescent="0.2">
      <c r="A1495" s="25">
        <v>40486.814687517661</v>
      </c>
      <c r="B1495" s="26">
        <v>15.122488500000001</v>
      </c>
      <c r="C1495" s="26">
        <v>7800.2938371810351</v>
      </c>
      <c r="D1495" s="26">
        <f>C1495/Table1[[#This Row],[Std. Price ($)]]</f>
        <v>515.80755622204867</v>
      </c>
      <c r="E1495" s="22">
        <v>826</v>
      </c>
      <c r="F1495" s="22">
        <f t="shared" si="153"/>
        <v>2065</v>
      </c>
      <c r="G1495" s="22">
        <f t="shared" si="154"/>
        <v>2065</v>
      </c>
      <c r="H1495" s="22">
        <f t="shared" si="154"/>
        <v>2065</v>
      </c>
      <c r="I1495" s="22">
        <f t="shared" si="154"/>
        <v>2065</v>
      </c>
      <c r="J1495" s="22">
        <f t="shared" si="154"/>
        <v>2065</v>
      </c>
      <c r="K1495" s="22">
        <f t="shared" si="154"/>
        <v>2065</v>
      </c>
      <c r="L1495" s="22">
        <f t="shared" si="154"/>
        <v>2065</v>
      </c>
      <c r="M1495" s="22">
        <f t="shared" si="154"/>
        <v>2065</v>
      </c>
      <c r="N1495" s="22">
        <f t="shared" si="154"/>
        <v>2065</v>
      </c>
      <c r="O1495" s="22">
        <f t="shared" si="154"/>
        <v>2065</v>
      </c>
      <c r="P1495" s="22">
        <f t="shared" si="154"/>
        <v>2065</v>
      </c>
      <c r="Q1495" s="22">
        <f t="shared" si="154"/>
        <v>2065</v>
      </c>
      <c r="R1495" s="42">
        <f>SUM(Table1[[#This Row],[Oct]:[September]])</f>
        <v>24780</v>
      </c>
      <c r="S1495" s="38">
        <f t="shared" si="150"/>
        <v>24264.192443777953</v>
      </c>
      <c r="T1495" s="37">
        <f>Table1[[#This Row],[Annual Demand]]/365</f>
        <v>67.890410958904113</v>
      </c>
      <c r="U1495" s="37">
        <f>Table1[[#This Row],[Daily Demand]]*Table1[[#This Row],[Lead Time (days)]]</f>
        <v>1900.9315068493152</v>
      </c>
      <c r="V1495" s="37">
        <f>T1495*AB1495*SQRT(Table1[[#This Row],[Lead Time (days)]])</f>
        <v>176.02872092716973</v>
      </c>
      <c r="W1495" s="37">
        <f t="shared" si="151"/>
        <v>0.8</v>
      </c>
      <c r="X1495" s="37">
        <f>Table1[[#This Row],[Demand during Lead Time]]+NORMSINV(W1495)*V1495</f>
        <v>2049.0810161003019</v>
      </c>
      <c r="Y1495" s="43">
        <f t="shared" si="152"/>
        <v>30987.204101545132</v>
      </c>
      <c r="Z1495" s="27">
        <v>1.5</v>
      </c>
      <c r="AA1495" s="22">
        <v>0.85</v>
      </c>
      <c r="AB1495" s="22">
        <v>0.49</v>
      </c>
      <c r="AC1495" s="22">
        <v>28</v>
      </c>
    </row>
    <row r="1496" spans="1:29" x14ac:dyDescent="0.2">
      <c r="A1496" s="25">
        <v>40954.525425911139</v>
      </c>
      <c r="B1496" s="26">
        <v>14.036870100000002</v>
      </c>
      <c r="C1496" s="26">
        <v>2330.3893004902516</v>
      </c>
      <c r="D1496" s="26">
        <f>C1496/Table1[[#This Row],[Std. Price ($)]]</f>
        <v>166.01915411971015</v>
      </c>
      <c r="E1496" s="22">
        <v>390</v>
      </c>
      <c r="F1496" s="22">
        <f t="shared" si="153"/>
        <v>702</v>
      </c>
      <c r="G1496" s="22">
        <f t="shared" si="154"/>
        <v>702</v>
      </c>
      <c r="H1496" s="22">
        <f t="shared" si="154"/>
        <v>702</v>
      </c>
      <c r="I1496" s="22">
        <f t="shared" si="154"/>
        <v>702</v>
      </c>
      <c r="J1496" s="22">
        <f t="shared" si="154"/>
        <v>702</v>
      </c>
      <c r="K1496" s="22">
        <f t="shared" si="154"/>
        <v>702</v>
      </c>
      <c r="L1496" s="22">
        <f t="shared" si="154"/>
        <v>702</v>
      </c>
      <c r="M1496" s="22">
        <f t="shared" si="154"/>
        <v>702</v>
      </c>
      <c r="N1496" s="22">
        <f t="shared" si="154"/>
        <v>702</v>
      </c>
      <c r="O1496" s="22">
        <f t="shared" si="154"/>
        <v>702</v>
      </c>
      <c r="P1496" s="22">
        <f t="shared" si="154"/>
        <v>702</v>
      </c>
      <c r="Q1496" s="22">
        <f t="shared" si="154"/>
        <v>702</v>
      </c>
      <c r="R1496" s="42">
        <f>SUM(Table1[[#This Row],[Oct]:[September]])</f>
        <v>8424</v>
      </c>
      <c r="S1496" s="38">
        <f t="shared" si="150"/>
        <v>8257.9808458802891</v>
      </c>
      <c r="T1496" s="37">
        <f>Table1[[#This Row],[Annual Demand]]/365</f>
        <v>23.079452054794519</v>
      </c>
      <c r="U1496" s="37">
        <f>Table1[[#This Row],[Daily Demand]]*Table1[[#This Row],[Lead Time (days)]]</f>
        <v>507.74794520547943</v>
      </c>
      <c r="V1496" s="37">
        <f>T1496*AB1496*SQRT(Table1[[#This Row],[Lead Time (days)]])</f>
        <v>46.5484570277359</v>
      </c>
      <c r="W1496" s="37">
        <f t="shared" si="151"/>
        <v>0.8</v>
      </c>
      <c r="X1496" s="37">
        <f>Table1[[#This Row],[Demand during Lead Time]]+NORMSINV(W1496)*V1496</f>
        <v>546.92411503007838</v>
      </c>
      <c r="Y1496" s="43">
        <f t="shared" si="152"/>
        <v>7677.1027572346684</v>
      </c>
      <c r="Z1496" s="27">
        <v>0.8</v>
      </c>
      <c r="AA1496" s="22">
        <v>1</v>
      </c>
      <c r="AB1496" s="22">
        <v>0.43</v>
      </c>
      <c r="AC1496" s="22">
        <v>22</v>
      </c>
    </row>
    <row r="1497" spans="1:29" x14ac:dyDescent="0.2">
      <c r="A1497" s="25">
        <v>72649.088559891738</v>
      </c>
      <c r="B1497" s="26">
        <v>24.464175399999998</v>
      </c>
      <c r="C1497" s="26">
        <v>8457.7069397171617</v>
      </c>
      <c r="D1497" s="26">
        <f>C1497/Table1[[#This Row],[Std. Price ($)]]</f>
        <v>345.71804695764087</v>
      </c>
      <c r="E1497" s="22">
        <v>558</v>
      </c>
      <c r="F1497" s="22">
        <f t="shared" si="153"/>
        <v>669.6</v>
      </c>
      <c r="G1497" s="22">
        <f t="shared" si="154"/>
        <v>669.6</v>
      </c>
      <c r="H1497" s="22">
        <f t="shared" si="154"/>
        <v>669.6</v>
      </c>
      <c r="I1497" s="22">
        <f t="shared" si="154"/>
        <v>669.6</v>
      </c>
      <c r="J1497" s="22">
        <f t="shared" si="154"/>
        <v>669.6</v>
      </c>
      <c r="K1497" s="22">
        <f t="shared" si="154"/>
        <v>669.6</v>
      </c>
      <c r="L1497" s="22">
        <f t="shared" si="154"/>
        <v>669.6</v>
      </c>
      <c r="M1497" s="22">
        <f t="shared" si="154"/>
        <v>669.6</v>
      </c>
      <c r="N1497" s="22">
        <f t="shared" si="154"/>
        <v>669.6</v>
      </c>
      <c r="O1497" s="22">
        <f t="shared" si="154"/>
        <v>669.6</v>
      </c>
      <c r="P1497" s="22">
        <f t="shared" si="154"/>
        <v>669.6</v>
      </c>
      <c r="Q1497" s="22">
        <f t="shared" si="154"/>
        <v>669.6</v>
      </c>
      <c r="R1497" s="42">
        <f>SUM(Table1[[#This Row],[Oct]:[September]])</f>
        <v>8035.2000000000016</v>
      </c>
      <c r="S1497" s="38">
        <f t="shared" si="150"/>
        <v>7689.4819530423611</v>
      </c>
      <c r="T1497" s="37">
        <f>Table1[[#This Row],[Annual Demand]]/365</f>
        <v>22.014246575342469</v>
      </c>
      <c r="U1497" s="37">
        <f>Table1[[#This Row],[Daily Demand]]*Table1[[#This Row],[Lead Time (days)]]</f>
        <v>506.32767123287681</v>
      </c>
      <c r="V1497" s="37">
        <f>T1497*AB1497*SQRT(Table1[[#This Row],[Lead Time (days)]])</f>
        <v>69.680567674084287</v>
      </c>
      <c r="W1497" s="37">
        <f t="shared" si="151"/>
        <v>0.8</v>
      </c>
      <c r="X1497" s="37">
        <f>Table1[[#This Row],[Demand during Lead Time]]+NORMSINV(W1497)*V1497</f>
        <v>564.97231655480061</v>
      </c>
      <c r="Y1497" s="43">
        <f t="shared" si="152"/>
        <v>13821.581848340966</v>
      </c>
      <c r="Z1497" s="27">
        <v>0.2</v>
      </c>
      <c r="AA1497" s="22">
        <v>1</v>
      </c>
      <c r="AB1497" s="22">
        <v>0.66</v>
      </c>
      <c r="AC1497" s="22">
        <v>23</v>
      </c>
    </row>
    <row r="1498" spans="1:29" x14ac:dyDescent="0.2">
      <c r="A1498" s="25">
        <v>96233.842032882996</v>
      </c>
      <c r="B1498" s="26">
        <v>9.5348086999999992</v>
      </c>
      <c r="C1498" s="26">
        <v>6841.0396644869024</v>
      </c>
      <c r="D1498" s="26">
        <f>C1498/Table1[[#This Row],[Std. Price ($)]]</f>
        <v>717.48053681317208</v>
      </c>
      <c r="E1498" s="22">
        <v>850</v>
      </c>
      <c r="F1498" s="22">
        <f t="shared" si="153"/>
        <v>1530</v>
      </c>
      <c r="G1498" s="22">
        <f t="shared" si="154"/>
        <v>1530</v>
      </c>
      <c r="H1498" s="22">
        <f t="shared" si="154"/>
        <v>1530</v>
      </c>
      <c r="I1498" s="22">
        <f t="shared" si="154"/>
        <v>1530</v>
      </c>
      <c r="J1498" s="22">
        <f t="shared" si="154"/>
        <v>1530</v>
      </c>
      <c r="K1498" s="22">
        <f t="shared" si="154"/>
        <v>1530</v>
      </c>
      <c r="L1498" s="22">
        <f t="shared" si="154"/>
        <v>1530</v>
      </c>
      <c r="M1498" s="22">
        <f t="shared" si="154"/>
        <v>1530</v>
      </c>
      <c r="N1498" s="22">
        <f t="shared" si="154"/>
        <v>1530</v>
      </c>
      <c r="O1498" s="22">
        <f t="shared" si="154"/>
        <v>1530</v>
      </c>
      <c r="P1498" s="22">
        <f t="shared" si="154"/>
        <v>1530</v>
      </c>
      <c r="Q1498" s="22">
        <f t="shared" si="154"/>
        <v>1530</v>
      </c>
      <c r="R1498" s="42">
        <f>SUM(Table1[[#This Row],[Oct]:[September]])</f>
        <v>18360</v>
      </c>
      <c r="S1498" s="38">
        <f t="shared" si="150"/>
        <v>17642.519463186829</v>
      </c>
      <c r="T1498" s="37">
        <f>Table1[[#This Row],[Annual Demand]]/365</f>
        <v>50.301369863013697</v>
      </c>
      <c r="U1498" s="37">
        <f>Table1[[#This Row],[Daily Demand]]*Table1[[#This Row],[Lead Time (days)]]</f>
        <v>1257.5342465753424</v>
      </c>
      <c r="V1498" s="37">
        <f>T1498*AB1498*SQRT(Table1[[#This Row],[Lead Time (days)]])</f>
        <v>178.56986301369861</v>
      </c>
      <c r="W1498" s="37">
        <f t="shared" si="151"/>
        <v>0.8</v>
      </c>
      <c r="X1498" s="37">
        <f>Table1[[#This Row],[Demand during Lead Time]]+NORMSINV(W1498)*V1498</f>
        <v>1407.8224349638779</v>
      </c>
      <c r="Y1498" s="43">
        <f t="shared" si="152"/>
        <v>13423.317600948765</v>
      </c>
      <c r="Z1498" s="27">
        <v>0.8</v>
      </c>
      <c r="AA1498" s="22">
        <v>0.7</v>
      </c>
      <c r="AB1498" s="22">
        <v>0.71</v>
      </c>
      <c r="AC1498" s="22">
        <v>25</v>
      </c>
    </row>
    <row r="1499" spans="1:29" x14ac:dyDescent="0.2">
      <c r="A1499" s="25">
        <v>81592.471257316152</v>
      </c>
      <c r="B1499" s="26">
        <v>9.0487014000000006</v>
      </c>
      <c r="C1499" s="26">
        <v>1453.4235602987949</v>
      </c>
      <c r="D1499" s="26">
        <f>C1499/Table1[[#This Row],[Std. Price ($)]]</f>
        <v>160.62233640495583</v>
      </c>
      <c r="E1499" s="22">
        <v>914</v>
      </c>
      <c r="F1499" s="22">
        <f t="shared" si="153"/>
        <v>274.20000000000005</v>
      </c>
      <c r="G1499" s="22">
        <f t="shared" si="154"/>
        <v>274.20000000000005</v>
      </c>
      <c r="H1499" s="22">
        <f t="shared" si="154"/>
        <v>274.20000000000005</v>
      </c>
      <c r="I1499" s="22">
        <f t="shared" si="154"/>
        <v>274.20000000000005</v>
      </c>
      <c r="J1499" s="22">
        <f t="shared" si="154"/>
        <v>274.20000000000005</v>
      </c>
      <c r="K1499" s="22">
        <f t="shared" si="154"/>
        <v>274.20000000000005</v>
      </c>
      <c r="L1499" s="22">
        <f t="shared" si="154"/>
        <v>274.20000000000005</v>
      </c>
      <c r="M1499" s="22">
        <f t="shared" si="154"/>
        <v>274.20000000000005</v>
      </c>
      <c r="N1499" s="22">
        <f t="shared" si="154"/>
        <v>274.20000000000005</v>
      </c>
      <c r="O1499" s="22">
        <f t="shared" si="154"/>
        <v>274.20000000000005</v>
      </c>
      <c r="P1499" s="22">
        <f t="shared" si="154"/>
        <v>274.20000000000005</v>
      </c>
      <c r="Q1499" s="22">
        <f t="shared" si="154"/>
        <v>274.20000000000005</v>
      </c>
      <c r="R1499" s="42">
        <f>SUM(Table1[[#This Row],[Oct]:[September]])</f>
        <v>3290.3999999999996</v>
      </c>
      <c r="S1499" s="38">
        <f t="shared" si="150"/>
        <v>3129.777663595044</v>
      </c>
      <c r="T1499" s="37">
        <f>Table1[[#This Row],[Annual Demand]]/365</f>
        <v>9.0147945205479445</v>
      </c>
      <c r="U1499" s="37">
        <f>Table1[[#This Row],[Daily Demand]]*Table1[[#This Row],[Lead Time (days)]]</f>
        <v>63.103561643835612</v>
      </c>
      <c r="V1499" s="37">
        <f>T1499*AB1499*SQRT(Table1[[#This Row],[Lead Time (days)]])</f>
        <v>14.787560741464919</v>
      </c>
      <c r="W1499" s="37">
        <f t="shared" si="151"/>
        <v>0.8</v>
      </c>
      <c r="X1499" s="37">
        <f>Table1[[#This Row],[Demand during Lead Time]]+NORMSINV(W1499)*V1499</f>
        <v>75.549086756601724</v>
      </c>
      <c r="Y1499" s="43">
        <f t="shared" si="152"/>
        <v>683.62112710318354</v>
      </c>
      <c r="Z1499" s="27">
        <v>-0.7</v>
      </c>
      <c r="AA1499" s="22">
        <v>0.71</v>
      </c>
      <c r="AB1499" s="22">
        <v>0.62</v>
      </c>
      <c r="AC1499" s="22">
        <v>7</v>
      </c>
    </row>
    <row r="1500" spans="1:29" x14ac:dyDescent="0.2">
      <c r="A1500" s="25">
        <v>59688.165307100528</v>
      </c>
      <c r="B1500" s="26">
        <v>7.0768079000000004</v>
      </c>
      <c r="C1500" s="26">
        <v>5711.9474365110491</v>
      </c>
      <c r="D1500" s="26">
        <f>C1500/Table1[[#This Row],[Std. Price ($)]]</f>
        <v>807.13614347381804</v>
      </c>
      <c r="E1500" s="22">
        <v>850</v>
      </c>
      <c r="F1500" s="22">
        <f t="shared" si="153"/>
        <v>1190</v>
      </c>
      <c r="G1500" s="22">
        <f t="shared" si="154"/>
        <v>1190</v>
      </c>
      <c r="H1500" s="22">
        <f t="shared" ref="G1500:Q1523" si="155">$E1500+$Z1500*$E1500</f>
        <v>1190</v>
      </c>
      <c r="I1500" s="22">
        <f t="shared" si="155"/>
        <v>1190</v>
      </c>
      <c r="J1500" s="22">
        <f t="shared" si="155"/>
        <v>1190</v>
      </c>
      <c r="K1500" s="22">
        <f t="shared" si="155"/>
        <v>1190</v>
      </c>
      <c r="L1500" s="22">
        <f t="shared" si="155"/>
        <v>1190</v>
      </c>
      <c r="M1500" s="22">
        <f t="shared" si="155"/>
        <v>1190</v>
      </c>
      <c r="N1500" s="22">
        <f t="shared" si="155"/>
        <v>1190</v>
      </c>
      <c r="O1500" s="22">
        <f t="shared" si="155"/>
        <v>1190</v>
      </c>
      <c r="P1500" s="22">
        <f t="shared" si="155"/>
        <v>1190</v>
      </c>
      <c r="Q1500" s="22">
        <f t="shared" si="155"/>
        <v>1190</v>
      </c>
      <c r="R1500" s="42">
        <f>SUM(Table1[[#This Row],[Oct]:[September]])</f>
        <v>14280</v>
      </c>
      <c r="S1500" s="38">
        <f t="shared" si="150"/>
        <v>13472.863856526183</v>
      </c>
      <c r="T1500" s="37">
        <f>Table1[[#This Row],[Annual Demand]]/365</f>
        <v>39.123287671232873</v>
      </c>
      <c r="U1500" s="37">
        <f>Table1[[#This Row],[Daily Demand]]*Table1[[#This Row],[Lead Time (days)]]</f>
        <v>1799.6712328767121</v>
      </c>
      <c r="V1500" s="37">
        <f>T1500*AB1500*SQRT(Table1[[#This Row],[Lead Time (days)]])</f>
        <v>103.48534833430476</v>
      </c>
      <c r="W1500" s="37">
        <f t="shared" si="151"/>
        <v>0.8</v>
      </c>
      <c r="X1500" s="37">
        <f>Table1[[#This Row],[Demand during Lead Time]]+NORMSINV(W1500)*V1500</f>
        <v>1886.7666993985524</v>
      </c>
      <c r="Y1500" s="43">
        <f t="shared" si="152"/>
        <v>13352.285483760601</v>
      </c>
      <c r="Z1500" s="27">
        <v>0.4</v>
      </c>
      <c r="AA1500" s="22">
        <v>1</v>
      </c>
      <c r="AB1500" s="22">
        <v>0.39</v>
      </c>
      <c r="AC1500" s="22">
        <v>46</v>
      </c>
    </row>
    <row r="1501" spans="1:29" x14ac:dyDescent="0.2">
      <c r="A1501" s="25">
        <v>50536.675429035728</v>
      </c>
      <c r="B1501" s="26">
        <v>11.246082299999999</v>
      </c>
      <c r="C1501" s="26">
        <v>4376.5427706055943</v>
      </c>
      <c r="D1501" s="26">
        <f>C1501/Table1[[#This Row],[Std. Price ($)]]</f>
        <v>389.16154567049495</v>
      </c>
      <c r="E1501" s="22">
        <v>566</v>
      </c>
      <c r="F1501" s="22">
        <f t="shared" si="153"/>
        <v>849</v>
      </c>
      <c r="G1501" s="22">
        <f t="shared" si="155"/>
        <v>849</v>
      </c>
      <c r="H1501" s="22">
        <f t="shared" si="155"/>
        <v>849</v>
      </c>
      <c r="I1501" s="22">
        <f t="shared" si="155"/>
        <v>849</v>
      </c>
      <c r="J1501" s="22">
        <f t="shared" si="155"/>
        <v>849</v>
      </c>
      <c r="K1501" s="22">
        <f t="shared" si="155"/>
        <v>849</v>
      </c>
      <c r="L1501" s="22">
        <f t="shared" si="155"/>
        <v>849</v>
      </c>
      <c r="M1501" s="22">
        <f t="shared" si="155"/>
        <v>849</v>
      </c>
      <c r="N1501" s="22">
        <f t="shared" si="155"/>
        <v>849</v>
      </c>
      <c r="O1501" s="22">
        <f t="shared" si="155"/>
        <v>849</v>
      </c>
      <c r="P1501" s="22">
        <f t="shared" si="155"/>
        <v>849</v>
      </c>
      <c r="Q1501" s="22">
        <f t="shared" si="155"/>
        <v>849</v>
      </c>
      <c r="R1501" s="42">
        <f>SUM(Table1[[#This Row],[Oct]:[September]])</f>
        <v>10188</v>
      </c>
      <c r="S1501" s="38">
        <f t="shared" si="150"/>
        <v>9798.8384543295051</v>
      </c>
      <c r="T1501" s="37">
        <f>Table1[[#This Row],[Annual Demand]]/365</f>
        <v>27.912328767123288</v>
      </c>
      <c r="U1501" s="37">
        <f>Table1[[#This Row],[Daily Demand]]*Table1[[#This Row],[Lead Time (days)]]</f>
        <v>641.98356164383563</v>
      </c>
      <c r="V1501" s="37">
        <f>T1501*AB1501*SQRT(Table1[[#This Row],[Lead Time (days)]])</f>
        <v>89.688093547593667</v>
      </c>
      <c r="W1501" s="37">
        <f t="shared" si="151"/>
        <v>0.8</v>
      </c>
      <c r="X1501" s="37">
        <f>Table1[[#This Row],[Demand during Lead Time]]+NORMSINV(W1501)*V1501</f>
        <v>717.46696557216433</v>
      </c>
      <c r="Y1501" s="43">
        <f t="shared" si="152"/>
        <v>8068.6925423558259</v>
      </c>
      <c r="Z1501" s="27">
        <v>0.5</v>
      </c>
      <c r="AA1501" s="22">
        <v>0.85</v>
      </c>
      <c r="AB1501" s="22">
        <v>0.67</v>
      </c>
      <c r="AC1501" s="22">
        <v>23</v>
      </c>
    </row>
    <row r="1502" spans="1:29" x14ac:dyDescent="0.2">
      <c r="A1502" s="25">
        <v>94028.813483331061</v>
      </c>
      <c r="B1502" s="26">
        <v>20.745530800000001</v>
      </c>
      <c r="C1502" s="26">
        <v>10398.223583322051</v>
      </c>
      <c r="D1502" s="26">
        <f>C1502/Table1[[#This Row],[Std. Price ($)]]</f>
        <v>501.22716471164239</v>
      </c>
      <c r="E1502" s="22">
        <v>874</v>
      </c>
      <c r="F1502" s="22">
        <f t="shared" si="153"/>
        <v>699.2</v>
      </c>
      <c r="G1502" s="22">
        <f t="shared" si="155"/>
        <v>699.2</v>
      </c>
      <c r="H1502" s="22">
        <f t="shared" si="155"/>
        <v>699.2</v>
      </c>
      <c r="I1502" s="22">
        <f t="shared" si="155"/>
        <v>699.2</v>
      </c>
      <c r="J1502" s="22">
        <f t="shared" si="155"/>
        <v>699.2</v>
      </c>
      <c r="K1502" s="22">
        <f t="shared" si="155"/>
        <v>699.2</v>
      </c>
      <c r="L1502" s="22">
        <f t="shared" si="155"/>
        <v>699.2</v>
      </c>
      <c r="M1502" s="22">
        <f t="shared" si="155"/>
        <v>699.2</v>
      </c>
      <c r="N1502" s="22">
        <f t="shared" si="155"/>
        <v>699.2</v>
      </c>
      <c r="O1502" s="22">
        <f t="shared" si="155"/>
        <v>699.2</v>
      </c>
      <c r="P1502" s="22">
        <f t="shared" si="155"/>
        <v>699.2</v>
      </c>
      <c r="Q1502" s="22">
        <f t="shared" si="155"/>
        <v>699.2</v>
      </c>
      <c r="R1502" s="42">
        <f>SUM(Table1[[#This Row],[Oct]:[September]])</f>
        <v>8390.4</v>
      </c>
      <c r="S1502" s="38">
        <f t="shared" si="150"/>
        <v>7889.1728352883574</v>
      </c>
      <c r="T1502" s="37">
        <f>Table1[[#This Row],[Annual Demand]]/365</f>
        <v>22.987397260273973</v>
      </c>
      <c r="U1502" s="37">
        <f>Table1[[#This Row],[Daily Demand]]*Table1[[#This Row],[Lead Time (days)]]</f>
        <v>528.71013698630134</v>
      </c>
      <c r="V1502" s="37">
        <f>T1502*AB1502*SQRT(Table1[[#This Row],[Lead Time (days)]])</f>
        <v>66.146210651840619</v>
      </c>
      <c r="W1502" s="37">
        <f t="shared" si="151"/>
        <v>0.8</v>
      </c>
      <c r="X1502" s="37">
        <f>Table1[[#This Row],[Demand during Lead Time]]+NORMSINV(W1502)*V1502</f>
        <v>584.38019239127732</v>
      </c>
      <c r="Y1502" s="43">
        <f t="shared" si="152"/>
        <v>12123.277280163169</v>
      </c>
      <c r="Z1502" s="27">
        <v>-0.2</v>
      </c>
      <c r="AA1502" s="22">
        <v>1</v>
      </c>
      <c r="AB1502" s="22">
        <v>0.6</v>
      </c>
      <c r="AC1502" s="22">
        <v>23</v>
      </c>
    </row>
    <row r="1503" spans="1:29" x14ac:dyDescent="0.2">
      <c r="A1503" s="25">
        <v>12912.217789608505</v>
      </c>
      <c r="B1503" s="26">
        <v>8.4401973000000012</v>
      </c>
      <c r="C1503" s="26">
        <v>985.19234989499535</v>
      </c>
      <c r="D1503" s="26">
        <f>C1503/Table1[[#This Row],[Std. Price ($)]]</f>
        <v>116.72622272645157</v>
      </c>
      <c r="E1503" s="22">
        <v>1012</v>
      </c>
      <c r="F1503" s="22">
        <f t="shared" si="153"/>
        <v>1619.1999999999998</v>
      </c>
      <c r="G1503" s="22">
        <f t="shared" si="155"/>
        <v>1619.1999999999998</v>
      </c>
      <c r="H1503" s="22">
        <f t="shared" si="155"/>
        <v>1619.1999999999998</v>
      </c>
      <c r="I1503" s="22">
        <f t="shared" si="155"/>
        <v>1619.1999999999998</v>
      </c>
      <c r="J1503" s="22">
        <f t="shared" si="155"/>
        <v>1619.1999999999998</v>
      </c>
      <c r="K1503" s="22">
        <f t="shared" si="155"/>
        <v>1619.1999999999998</v>
      </c>
      <c r="L1503" s="22">
        <f t="shared" si="155"/>
        <v>1619.1999999999998</v>
      </c>
      <c r="M1503" s="22">
        <f t="shared" si="155"/>
        <v>1619.1999999999998</v>
      </c>
      <c r="N1503" s="22">
        <f t="shared" si="155"/>
        <v>1619.1999999999998</v>
      </c>
      <c r="O1503" s="22">
        <f t="shared" si="155"/>
        <v>1619.1999999999998</v>
      </c>
      <c r="P1503" s="22">
        <f t="shared" si="155"/>
        <v>1619.1999999999998</v>
      </c>
      <c r="Q1503" s="22">
        <f t="shared" si="155"/>
        <v>1619.1999999999998</v>
      </c>
      <c r="R1503" s="42">
        <f>SUM(Table1[[#This Row],[Oct]:[September]])</f>
        <v>19430.400000000001</v>
      </c>
      <c r="S1503" s="38">
        <f t="shared" si="150"/>
        <v>19313.673777273551</v>
      </c>
      <c r="T1503" s="37">
        <f>Table1[[#This Row],[Annual Demand]]/365</f>
        <v>53.233972602739733</v>
      </c>
      <c r="U1503" s="37">
        <f>Table1[[#This Row],[Daily Demand]]*Table1[[#This Row],[Lead Time (days)]]</f>
        <v>266.16986301369866</v>
      </c>
      <c r="V1503" s="37">
        <f>T1503*AB1503*SQRT(Table1[[#This Row],[Lead Time (days)]])</f>
        <v>40.471825693709739</v>
      </c>
      <c r="W1503" s="37">
        <f t="shared" si="151"/>
        <v>0.8</v>
      </c>
      <c r="X1503" s="37">
        <f>Table1[[#This Row],[Demand during Lead Time]]+NORMSINV(W1503)*V1503</f>
        <v>300.23181087898661</v>
      </c>
      <c r="Y1503" s="43">
        <f t="shared" si="152"/>
        <v>2534.0157195549336</v>
      </c>
      <c r="Z1503" s="27">
        <v>0.6</v>
      </c>
      <c r="AA1503" s="22">
        <v>0.82</v>
      </c>
      <c r="AB1503" s="22">
        <v>0.34</v>
      </c>
      <c r="AC1503" s="22">
        <v>5</v>
      </c>
    </row>
    <row r="1504" spans="1:29" x14ac:dyDescent="0.2">
      <c r="A1504" s="25">
        <v>43822.258358041465</v>
      </c>
      <c r="B1504" s="26">
        <v>10.6119976</v>
      </c>
      <c r="C1504" s="26">
        <v>288.98473591130886</v>
      </c>
      <c r="D1504" s="26">
        <f>C1504/Table1[[#This Row],[Std. Price ($)]]</f>
        <v>27.231888547666919</v>
      </c>
      <c r="E1504" s="22">
        <v>914</v>
      </c>
      <c r="F1504" s="22">
        <f t="shared" si="153"/>
        <v>1645.2</v>
      </c>
      <c r="G1504" s="22">
        <f t="shared" si="155"/>
        <v>1645.2</v>
      </c>
      <c r="H1504" s="22">
        <f t="shared" si="155"/>
        <v>1645.2</v>
      </c>
      <c r="I1504" s="22">
        <f t="shared" si="155"/>
        <v>1645.2</v>
      </c>
      <c r="J1504" s="22">
        <f t="shared" si="155"/>
        <v>1645.2</v>
      </c>
      <c r="K1504" s="22">
        <f t="shared" si="155"/>
        <v>1645.2</v>
      </c>
      <c r="L1504" s="22">
        <f t="shared" si="155"/>
        <v>1645.2</v>
      </c>
      <c r="M1504" s="22">
        <f t="shared" si="155"/>
        <v>1645.2</v>
      </c>
      <c r="N1504" s="22">
        <f t="shared" si="155"/>
        <v>1645.2</v>
      </c>
      <c r="O1504" s="22">
        <f t="shared" si="155"/>
        <v>1645.2</v>
      </c>
      <c r="P1504" s="22">
        <f t="shared" si="155"/>
        <v>1645.2</v>
      </c>
      <c r="Q1504" s="22">
        <f t="shared" si="155"/>
        <v>1645.2</v>
      </c>
      <c r="R1504" s="42">
        <f>SUM(Table1[[#This Row],[Oct]:[September]])</f>
        <v>19742.400000000005</v>
      </c>
      <c r="S1504" s="38">
        <f t="shared" si="150"/>
        <v>19715.168111452338</v>
      </c>
      <c r="T1504" s="37">
        <f>Table1[[#This Row],[Annual Demand]]/365</f>
        <v>54.088767123287688</v>
      </c>
      <c r="U1504" s="37">
        <f>Table1[[#This Row],[Daily Demand]]*Table1[[#This Row],[Lead Time (days)]]</f>
        <v>162.26630136986307</v>
      </c>
      <c r="V1504" s="37">
        <f>T1504*AB1504*SQRT(Table1[[#This Row],[Lead Time (days)]])</f>
        <v>14.989518844207259</v>
      </c>
      <c r="W1504" s="37">
        <f t="shared" si="151"/>
        <v>0.8</v>
      </c>
      <c r="X1504" s="37">
        <f>Table1[[#This Row],[Demand during Lead Time]]+NORMSINV(W1504)*V1504</f>
        <v>174.88179871018923</v>
      </c>
      <c r="Y1504" s="43">
        <f t="shared" si="152"/>
        <v>1855.8452281962113</v>
      </c>
      <c r="Z1504" s="27">
        <v>0.8</v>
      </c>
      <c r="AA1504" s="22">
        <v>1</v>
      </c>
      <c r="AB1504" s="22">
        <v>0.16</v>
      </c>
      <c r="AC1504" s="22">
        <v>3</v>
      </c>
    </row>
    <row r="1505" spans="1:29" x14ac:dyDescent="0.2">
      <c r="A1505" s="25">
        <v>61494.19702189097</v>
      </c>
      <c r="B1505" s="26">
        <v>16.0679242</v>
      </c>
      <c r="C1505" s="26">
        <v>738.73423756871227</v>
      </c>
      <c r="D1505" s="26">
        <f>C1505/Table1[[#This Row],[Std. Price ($)]]</f>
        <v>45.975710886706338</v>
      </c>
      <c r="E1505" s="22">
        <v>890</v>
      </c>
      <c r="F1505" s="22">
        <f t="shared" si="153"/>
        <v>1424</v>
      </c>
      <c r="G1505" s="22">
        <f t="shared" si="155"/>
        <v>1424</v>
      </c>
      <c r="H1505" s="22">
        <f t="shared" si="155"/>
        <v>1424</v>
      </c>
      <c r="I1505" s="22">
        <f t="shared" si="155"/>
        <v>1424</v>
      </c>
      <c r="J1505" s="22">
        <f t="shared" si="155"/>
        <v>1424</v>
      </c>
      <c r="K1505" s="22">
        <f t="shared" si="155"/>
        <v>1424</v>
      </c>
      <c r="L1505" s="22">
        <f t="shared" si="155"/>
        <v>1424</v>
      </c>
      <c r="M1505" s="22">
        <f t="shared" si="155"/>
        <v>1424</v>
      </c>
      <c r="N1505" s="22">
        <f t="shared" si="155"/>
        <v>1424</v>
      </c>
      <c r="O1505" s="22">
        <f t="shared" si="155"/>
        <v>1424</v>
      </c>
      <c r="P1505" s="22">
        <f t="shared" si="155"/>
        <v>1424</v>
      </c>
      <c r="Q1505" s="22">
        <f t="shared" si="155"/>
        <v>1424</v>
      </c>
      <c r="R1505" s="42">
        <f>SUM(Table1[[#This Row],[Oct]:[September]])</f>
        <v>17088</v>
      </c>
      <c r="S1505" s="38">
        <f t="shared" si="150"/>
        <v>17042.024289113295</v>
      </c>
      <c r="T1505" s="37">
        <f>Table1[[#This Row],[Annual Demand]]/365</f>
        <v>46.816438356164383</v>
      </c>
      <c r="U1505" s="37">
        <f>Table1[[#This Row],[Daily Demand]]*Table1[[#This Row],[Lead Time (days)]]</f>
        <v>93.632876712328766</v>
      </c>
      <c r="V1505" s="37">
        <f>T1505*AB1505*SQRT(Table1[[#This Row],[Lead Time (days)]])</f>
        <v>33.104221032645825</v>
      </c>
      <c r="W1505" s="37">
        <f t="shared" si="151"/>
        <v>0.8</v>
      </c>
      <c r="X1505" s="37">
        <f>Table1[[#This Row],[Demand during Lead Time]]+NORMSINV(W1505)*V1505</f>
        <v>121.49409205429458</v>
      </c>
      <c r="Y1505" s="43">
        <f t="shared" si="152"/>
        <v>1952.1578618762276</v>
      </c>
      <c r="Z1505" s="27">
        <v>0.6</v>
      </c>
      <c r="AA1505" s="22">
        <v>0.93</v>
      </c>
      <c r="AB1505" s="22">
        <v>0.5</v>
      </c>
      <c r="AC1505" s="22">
        <v>2</v>
      </c>
    </row>
    <row r="1506" spans="1:29" x14ac:dyDescent="0.2">
      <c r="A1506" s="25">
        <v>42720.38637837251</v>
      </c>
      <c r="B1506" s="26">
        <v>26.9896973</v>
      </c>
      <c r="C1506" s="26">
        <v>6620.5173408306782</v>
      </c>
      <c r="D1506" s="26">
        <f>C1506/Table1[[#This Row],[Std. Price ($)]]</f>
        <v>245.29794711075468</v>
      </c>
      <c r="E1506" s="22">
        <v>1148</v>
      </c>
      <c r="F1506" s="22">
        <f t="shared" si="153"/>
        <v>459.20000000000005</v>
      </c>
      <c r="G1506" s="22">
        <f t="shared" si="155"/>
        <v>459.20000000000005</v>
      </c>
      <c r="H1506" s="22">
        <f t="shared" si="155"/>
        <v>459.20000000000005</v>
      </c>
      <c r="I1506" s="22">
        <f t="shared" si="155"/>
        <v>459.20000000000005</v>
      </c>
      <c r="J1506" s="22">
        <f t="shared" si="155"/>
        <v>459.20000000000005</v>
      </c>
      <c r="K1506" s="22">
        <f t="shared" si="155"/>
        <v>459.20000000000005</v>
      </c>
      <c r="L1506" s="22">
        <f t="shared" si="155"/>
        <v>459.20000000000005</v>
      </c>
      <c r="M1506" s="22">
        <f t="shared" si="155"/>
        <v>459.20000000000005</v>
      </c>
      <c r="N1506" s="22">
        <f t="shared" si="155"/>
        <v>459.20000000000005</v>
      </c>
      <c r="O1506" s="22">
        <f t="shared" si="155"/>
        <v>459.20000000000005</v>
      </c>
      <c r="P1506" s="22">
        <f t="shared" si="155"/>
        <v>459.20000000000005</v>
      </c>
      <c r="Q1506" s="22">
        <f t="shared" si="155"/>
        <v>459.20000000000005</v>
      </c>
      <c r="R1506" s="42">
        <f>SUM(Table1[[#This Row],[Oct]:[September]])</f>
        <v>5510.3999999999987</v>
      </c>
      <c r="S1506" s="38">
        <f t="shared" si="150"/>
        <v>5265.1020528892441</v>
      </c>
      <c r="T1506" s="37">
        <f>Table1[[#This Row],[Annual Demand]]/365</f>
        <v>15.09698630136986</v>
      </c>
      <c r="U1506" s="37">
        <f>Table1[[#This Row],[Daily Demand]]*Table1[[#This Row],[Lead Time (days)]]</f>
        <v>150.96986301369861</v>
      </c>
      <c r="V1506" s="37">
        <f>T1506*AB1506*SQRT(Table1[[#This Row],[Lead Time (days)]])</f>
        <v>23.393022633178081</v>
      </c>
      <c r="W1506" s="37">
        <f t="shared" si="151"/>
        <v>0.8</v>
      </c>
      <c r="X1506" s="37">
        <f>Table1[[#This Row],[Demand during Lead Time]]+NORMSINV(W1506)*V1506</f>
        <v>170.65792757923307</v>
      </c>
      <c r="Y1506" s="43">
        <f t="shared" si="152"/>
        <v>4606.0058072088223</v>
      </c>
      <c r="Z1506" s="27">
        <v>-0.6</v>
      </c>
      <c r="AA1506" s="22">
        <v>0.83</v>
      </c>
      <c r="AB1506" s="22">
        <v>0.49</v>
      </c>
      <c r="AC1506" s="22">
        <v>10</v>
      </c>
    </row>
    <row r="1507" spans="1:29" x14ac:dyDescent="0.2">
      <c r="A1507" s="25">
        <v>91970.253026860591</v>
      </c>
      <c r="B1507" s="26">
        <v>57.652867200000003</v>
      </c>
      <c r="C1507" s="26">
        <v>2439.8339039536095</v>
      </c>
      <c r="D1507" s="26">
        <f>C1507/Table1[[#This Row],[Std. Price ($)]]</f>
        <v>42.319385356668079</v>
      </c>
      <c r="E1507" s="22">
        <v>962</v>
      </c>
      <c r="F1507" s="22">
        <f t="shared" si="153"/>
        <v>2116.3999999999996</v>
      </c>
      <c r="G1507" s="22">
        <f t="shared" si="155"/>
        <v>2116.3999999999996</v>
      </c>
      <c r="H1507" s="22">
        <f t="shared" si="155"/>
        <v>2116.3999999999996</v>
      </c>
      <c r="I1507" s="22">
        <f t="shared" si="155"/>
        <v>2116.3999999999996</v>
      </c>
      <c r="J1507" s="22">
        <f t="shared" si="155"/>
        <v>2116.3999999999996</v>
      </c>
      <c r="K1507" s="22">
        <f t="shared" si="155"/>
        <v>2116.3999999999996</v>
      </c>
      <c r="L1507" s="22">
        <f t="shared" si="155"/>
        <v>2116.3999999999996</v>
      </c>
      <c r="M1507" s="22">
        <f t="shared" si="155"/>
        <v>2116.3999999999996</v>
      </c>
      <c r="N1507" s="22">
        <f t="shared" si="155"/>
        <v>2116.3999999999996</v>
      </c>
      <c r="O1507" s="22">
        <f t="shared" si="155"/>
        <v>2116.3999999999996</v>
      </c>
      <c r="P1507" s="22">
        <f t="shared" si="155"/>
        <v>2116.3999999999996</v>
      </c>
      <c r="Q1507" s="22">
        <f t="shared" si="155"/>
        <v>2116.3999999999996</v>
      </c>
      <c r="R1507" s="42">
        <f>SUM(Table1[[#This Row],[Oct]:[September]])</f>
        <v>25396.800000000003</v>
      </c>
      <c r="S1507" s="38">
        <f t="shared" si="150"/>
        <v>25354.480614643337</v>
      </c>
      <c r="T1507" s="37">
        <f>Table1[[#This Row],[Annual Demand]]/365</f>
        <v>69.580273972602754</v>
      </c>
      <c r="U1507" s="37">
        <f>Table1[[#This Row],[Daily Demand]]*Table1[[#This Row],[Lead Time (days)]]</f>
        <v>139.16054794520551</v>
      </c>
      <c r="V1507" s="37">
        <f>T1507*AB1507*SQRT(Table1[[#This Row],[Lead Time (days)]])</f>
        <v>54.120751919129773</v>
      </c>
      <c r="W1507" s="37">
        <f t="shared" si="151"/>
        <v>0.8</v>
      </c>
      <c r="X1507" s="37">
        <f>Table1[[#This Row],[Demand during Lead Time]]+NORMSINV(W1507)*V1507</f>
        <v>184.70972193727721</v>
      </c>
      <c r="Y1507" s="43">
        <f t="shared" si="152"/>
        <v>10649.04506939877</v>
      </c>
      <c r="Z1507" s="27">
        <v>1.2</v>
      </c>
      <c r="AA1507" s="22">
        <v>0.92</v>
      </c>
      <c r="AB1507" s="22">
        <v>0.55000000000000004</v>
      </c>
      <c r="AC1507" s="22">
        <v>2</v>
      </c>
    </row>
    <row r="1508" spans="1:29" x14ac:dyDescent="0.2">
      <c r="A1508" s="25">
        <v>36726.631140438418</v>
      </c>
      <c r="B1508" s="26">
        <v>7.1890433000000007</v>
      </c>
      <c r="C1508" s="26">
        <v>9829.8185963530505</v>
      </c>
      <c r="D1508" s="26">
        <f>C1508/Table1[[#This Row],[Std. Price ($)]]</f>
        <v>1367.3333413297219</v>
      </c>
      <c r="E1508" s="22">
        <v>744</v>
      </c>
      <c r="F1508" s="22">
        <f t="shared" si="153"/>
        <v>446.4</v>
      </c>
      <c r="G1508" s="22">
        <f t="shared" si="155"/>
        <v>446.4</v>
      </c>
      <c r="H1508" s="22">
        <f t="shared" si="155"/>
        <v>446.4</v>
      </c>
      <c r="I1508" s="22">
        <f t="shared" si="155"/>
        <v>446.4</v>
      </c>
      <c r="J1508" s="22">
        <f t="shared" si="155"/>
        <v>446.4</v>
      </c>
      <c r="K1508" s="22">
        <f t="shared" si="155"/>
        <v>446.4</v>
      </c>
      <c r="L1508" s="22">
        <f t="shared" si="155"/>
        <v>446.4</v>
      </c>
      <c r="M1508" s="22">
        <f t="shared" si="155"/>
        <v>446.4</v>
      </c>
      <c r="N1508" s="22">
        <f t="shared" si="155"/>
        <v>446.4</v>
      </c>
      <c r="O1508" s="22">
        <f t="shared" si="155"/>
        <v>446.4</v>
      </c>
      <c r="P1508" s="22">
        <f t="shared" si="155"/>
        <v>446.4</v>
      </c>
      <c r="Q1508" s="22">
        <f t="shared" si="155"/>
        <v>446.4</v>
      </c>
      <c r="R1508" s="42">
        <f>SUM(Table1[[#This Row],[Oct]:[September]])</f>
        <v>5356.7999999999993</v>
      </c>
      <c r="S1508" s="38">
        <f t="shared" si="150"/>
        <v>3989.4666586702774</v>
      </c>
      <c r="T1508" s="37">
        <f>Table1[[#This Row],[Annual Demand]]/365</f>
        <v>14.676164383561641</v>
      </c>
      <c r="U1508" s="37">
        <f>Table1[[#This Row],[Daily Demand]]*Table1[[#This Row],[Lead Time (days)]]</f>
        <v>675.10356164383552</v>
      </c>
      <c r="V1508" s="37">
        <f>T1508*AB1508*SQRT(Table1[[#This Row],[Lead Time (days)]])</f>
        <v>87.593958967596649</v>
      </c>
      <c r="W1508" s="37">
        <f t="shared" si="151"/>
        <v>0.8</v>
      </c>
      <c r="X1508" s="37">
        <f>Table1[[#This Row],[Demand during Lead Time]]+NORMSINV(W1508)*V1508</f>
        <v>748.82449744367955</v>
      </c>
      <c r="Y1508" s="43">
        <f t="shared" si="152"/>
        <v>5383.331736223352</v>
      </c>
      <c r="Z1508" s="27">
        <v>-0.4</v>
      </c>
      <c r="AA1508" s="22">
        <v>0.83</v>
      </c>
      <c r="AB1508" s="22">
        <v>0.88</v>
      </c>
      <c r="AC1508" s="22">
        <v>46</v>
      </c>
    </row>
    <row r="1509" spans="1:29" x14ac:dyDescent="0.2">
      <c r="A1509" s="25">
        <v>7029.358675589725</v>
      </c>
      <c r="B1509" s="26">
        <v>7.2479762000000001</v>
      </c>
      <c r="C1509" s="26">
        <v>1692.8918461674334</v>
      </c>
      <c r="D1509" s="26">
        <f>C1509/Table1[[#This Row],[Std. Price ($)]]</f>
        <v>233.56752277517597</v>
      </c>
      <c r="E1509" s="22">
        <v>1334</v>
      </c>
      <c r="F1509" s="22">
        <f t="shared" si="153"/>
        <v>2134.4</v>
      </c>
      <c r="G1509" s="22">
        <f t="shared" si="155"/>
        <v>2134.4</v>
      </c>
      <c r="H1509" s="22">
        <f t="shared" si="155"/>
        <v>2134.4</v>
      </c>
      <c r="I1509" s="22">
        <f t="shared" si="155"/>
        <v>2134.4</v>
      </c>
      <c r="J1509" s="22">
        <f t="shared" si="155"/>
        <v>2134.4</v>
      </c>
      <c r="K1509" s="22">
        <f t="shared" si="155"/>
        <v>2134.4</v>
      </c>
      <c r="L1509" s="22">
        <f t="shared" si="155"/>
        <v>2134.4</v>
      </c>
      <c r="M1509" s="22">
        <f t="shared" si="155"/>
        <v>2134.4</v>
      </c>
      <c r="N1509" s="22">
        <f t="shared" si="155"/>
        <v>2134.4</v>
      </c>
      <c r="O1509" s="22">
        <f t="shared" si="155"/>
        <v>2134.4</v>
      </c>
      <c r="P1509" s="22">
        <f t="shared" si="155"/>
        <v>2134.4</v>
      </c>
      <c r="Q1509" s="22">
        <f t="shared" si="155"/>
        <v>2134.4</v>
      </c>
      <c r="R1509" s="42">
        <f>SUM(Table1[[#This Row],[Oct]:[September]])</f>
        <v>25612.800000000007</v>
      </c>
      <c r="S1509" s="38">
        <f t="shared" si="150"/>
        <v>25379.232477224832</v>
      </c>
      <c r="T1509" s="37">
        <f>Table1[[#This Row],[Annual Demand]]/365</f>
        <v>70.172054794520562</v>
      </c>
      <c r="U1509" s="37">
        <f>Table1[[#This Row],[Daily Demand]]*Table1[[#This Row],[Lead Time (days)]]</f>
        <v>771.89260273972616</v>
      </c>
      <c r="V1509" s="37">
        <f>T1509*AB1509*SQRT(Table1[[#This Row],[Lead Time (days)]])</f>
        <v>76.802344252155848</v>
      </c>
      <c r="W1509" s="37">
        <f t="shared" si="151"/>
        <v>0.8</v>
      </c>
      <c r="X1509" s="37">
        <f>Table1[[#This Row],[Demand during Lead Time]]+NORMSINV(W1509)*V1509</f>
        <v>836.53108645051725</v>
      </c>
      <c r="Y1509" s="43">
        <f t="shared" si="152"/>
        <v>6063.1574051534917</v>
      </c>
      <c r="Z1509" s="27">
        <v>0.6</v>
      </c>
      <c r="AA1509" s="22">
        <v>0.85</v>
      </c>
      <c r="AB1509" s="22">
        <v>0.33</v>
      </c>
      <c r="AC1509" s="22">
        <v>11</v>
      </c>
    </row>
    <row r="1510" spans="1:29" x14ac:dyDescent="0.2">
      <c r="A1510" s="25">
        <v>19193.130632545173</v>
      </c>
      <c r="B1510" s="26">
        <v>13.6913733</v>
      </c>
      <c r="C1510" s="26">
        <v>28943.020196220725</v>
      </c>
      <c r="D1510" s="26">
        <f>C1510/Table1[[#This Row],[Std. Price ($)]]</f>
        <v>2113.9603429132067</v>
      </c>
      <c r="E1510" s="22">
        <v>2474</v>
      </c>
      <c r="F1510" s="22">
        <f t="shared" si="153"/>
        <v>3711</v>
      </c>
      <c r="G1510" s="22">
        <f t="shared" si="155"/>
        <v>3711</v>
      </c>
      <c r="H1510" s="22">
        <f t="shared" si="155"/>
        <v>3711</v>
      </c>
      <c r="I1510" s="22">
        <f t="shared" si="155"/>
        <v>3711</v>
      </c>
      <c r="J1510" s="22">
        <f t="shared" si="155"/>
        <v>3711</v>
      </c>
      <c r="K1510" s="22">
        <f t="shared" si="155"/>
        <v>3711</v>
      </c>
      <c r="L1510" s="22">
        <f t="shared" si="155"/>
        <v>3711</v>
      </c>
      <c r="M1510" s="22">
        <f t="shared" si="155"/>
        <v>3711</v>
      </c>
      <c r="N1510" s="22">
        <f t="shared" si="155"/>
        <v>3711</v>
      </c>
      <c r="O1510" s="22">
        <f t="shared" si="155"/>
        <v>3711</v>
      </c>
      <c r="P1510" s="22">
        <f t="shared" si="155"/>
        <v>3711</v>
      </c>
      <c r="Q1510" s="22">
        <f t="shared" si="155"/>
        <v>3711</v>
      </c>
      <c r="R1510" s="42">
        <f>SUM(Table1[[#This Row],[Oct]:[September]])</f>
        <v>44532</v>
      </c>
      <c r="S1510" s="38">
        <f t="shared" si="150"/>
        <v>42418.039657086796</v>
      </c>
      <c r="T1510" s="37">
        <f>Table1[[#This Row],[Annual Demand]]/365</f>
        <v>122.0054794520548</v>
      </c>
      <c r="U1510" s="37">
        <f>Table1[[#This Row],[Daily Demand]]*Table1[[#This Row],[Lead Time (days)]]</f>
        <v>2806.1260273972603</v>
      </c>
      <c r="V1510" s="37">
        <f>T1510*AB1510*SQRT(Table1[[#This Row],[Lead Time (days)]])</f>
        <v>514.90359744828106</v>
      </c>
      <c r="W1510" s="37">
        <f t="shared" si="151"/>
        <v>0.8</v>
      </c>
      <c r="X1510" s="37">
        <f>Table1[[#This Row],[Demand during Lead Time]]+NORMSINV(W1510)*V1510</f>
        <v>3239.4798282528141</v>
      </c>
      <c r="Y1510" s="43">
        <f t="shared" si="152"/>
        <v>44352.927626429162</v>
      </c>
      <c r="Z1510" s="27">
        <v>0.5</v>
      </c>
      <c r="AA1510" s="22">
        <v>0.85</v>
      </c>
      <c r="AB1510" s="22">
        <v>0.88</v>
      </c>
      <c r="AC1510" s="22">
        <v>23</v>
      </c>
    </row>
    <row r="1511" spans="1:29" x14ac:dyDescent="0.2">
      <c r="A1511" s="25">
        <v>87190.206197074673</v>
      </c>
      <c r="B1511" s="26">
        <v>45.0181392</v>
      </c>
      <c r="C1511" s="26">
        <v>32884.616550833191</v>
      </c>
      <c r="D1511" s="26">
        <f>C1511/Table1[[#This Row],[Std. Price ($)]]</f>
        <v>730.47480716024779</v>
      </c>
      <c r="E1511" s="22">
        <v>1554</v>
      </c>
      <c r="F1511" s="22">
        <f t="shared" si="153"/>
        <v>2331</v>
      </c>
      <c r="G1511" s="22">
        <f t="shared" si="155"/>
        <v>2331</v>
      </c>
      <c r="H1511" s="22">
        <f t="shared" si="155"/>
        <v>2331</v>
      </c>
      <c r="I1511" s="22">
        <f t="shared" si="155"/>
        <v>2331</v>
      </c>
      <c r="J1511" s="22">
        <f t="shared" si="155"/>
        <v>2331</v>
      </c>
      <c r="K1511" s="22">
        <f t="shared" si="155"/>
        <v>2331</v>
      </c>
      <c r="L1511" s="22">
        <f t="shared" si="155"/>
        <v>2331</v>
      </c>
      <c r="M1511" s="22">
        <f t="shared" si="155"/>
        <v>2331</v>
      </c>
      <c r="N1511" s="22">
        <f t="shared" si="155"/>
        <v>2331</v>
      </c>
      <c r="O1511" s="22">
        <f t="shared" si="155"/>
        <v>2331</v>
      </c>
      <c r="P1511" s="22">
        <f t="shared" si="155"/>
        <v>2331</v>
      </c>
      <c r="Q1511" s="22">
        <f t="shared" si="155"/>
        <v>2331</v>
      </c>
      <c r="R1511" s="42">
        <f>SUM(Table1[[#This Row],[Oct]:[September]])</f>
        <v>27972</v>
      </c>
      <c r="S1511" s="38">
        <f t="shared" si="150"/>
        <v>27241.525192839752</v>
      </c>
      <c r="T1511" s="37">
        <f>Table1[[#This Row],[Annual Demand]]/365</f>
        <v>76.635616438356166</v>
      </c>
      <c r="U1511" s="37">
        <f>Table1[[#This Row],[Daily Demand]]*Table1[[#This Row],[Lead Time (days)]]</f>
        <v>1762.6191780821919</v>
      </c>
      <c r="V1511" s="37">
        <f>T1511*AB1511*SQRT(Table1[[#This Row],[Lead Time (days)]])</f>
        <v>187.44106761302115</v>
      </c>
      <c r="W1511" s="37">
        <f t="shared" si="151"/>
        <v>0.8</v>
      </c>
      <c r="X1511" s="37">
        <f>Table1[[#This Row],[Demand during Lead Time]]+NORMSINV(W1511)*V1511</f>
        <v>1920.3735606288869</v>
      </c>
      <c r="Y1511" s="43">
        <f t="shared" si="152"/>
        <v>86451.644268390868</v>
      </c>
      <c r="Z1511" s="27">
        <v>0.5</v>
      </c>
      <c r="AA1511" s="22">
        <v>1</v>
      </c>
      <c r="AB1511" s="22">
        <v>0.51</v>
      </c>
      <c r="AC1511" s="22">
        <v>23</v>
      </c>
    </row>
    <row r="1512" spans="1:29" x14ac:dyDescent="0.2">
      <c r="A1512" s="25">
        <v>2264.2653340417264</v>
      </c>
      <c r="B1512" s="26">
        <v>8.9008804000000001</v>
      </c>
      <c r="C1512" s="26">
        <v>6074.2933515225195</v>
      </c>
      <c r="D1512" s="26">
        <f>C1512/Table1[[#This Row],[Std. Price ($)]]</f>
        <v>682.43736333346521</v>
      </c>
      <c r="E1512" s="22">
        <v>972</v>
      </c>
      <c r="F1512" s="22">
        <f t="shared" si="153"/>
        <v>874.8</v>
      </c>
      <c r="G1512" s="22">
        <f t="shared" si="155"/>
        <v>874.8</v>
      </c>
      <c r="H1512" s="22">
        <f t="shared" si="155"/>
        <v>874.8</v>
      </c>
      <c r="I1512" s="22">
        <f t="shared" si="155"/>
        <v>874.8</v>
      </c>
      <c r="J1512" s="22">
        <f t="shared" si="155"/>
        <v>874.8</v>
      </c>
      <c r="K1512" s="22">
        <f t="shared" si="155"/>
        <v>874.8</v>
      </c>
      <c r="L1512" s="22">
        <f t="shared" si="155"/>
        <v>874.8</v>
      </c>
      <c r="M1512" s="22">
        <f t="shared" si="155"/>
        <v>874.8</v>
      </c>
      <c r="N1512" s="22">
        <f t="shared" si="155"/>
        <v>874.8</v>
      </c>
      <c r="O1512" s="22">
        <f t="shared" si="155"/>
        <v>874.8</v>
      </c>
      <c r="P1512" s="22">
        <f t="shared" si="155"/>
        <v>874.8</v>
      </c>
      <c r="Q1512" s="22">
        <f t="shared" si="155"/>
        <v>874.8</v>
      </c>
      <c r="R1512" s="42">
        <f>SUM(Table1[[#This Row],[Oct]:[September]])</f>
        <v>10497.599999999999</v>
      </c>
      <c r="S1512" s="38">
        <f t="shared" si="150"/>
        <v>9815.1626366665332</v>
      </c>
      <c r="T1512" s="37">
        <f>Table1[[#This Row],[Annual Demand]]/365</f>
        <v>28.760547945205474</v>
      </c>
      <c r="U1512" s="37">
        <f>Table1[[#This Row],[Daily Demand]]*Table1[[#This Row],[Lead Time (days)]]</f>
        <v>373.88712328767116</v>
      </c>
      <c r="V1512" s="37">
        <f>T1512*AB1512*SQRT(Table1[[#This Row],[Lead Time (days)]])</f>
        <v>132.73296681840486</v>
      </c>
      <c r="W1512" s="37">
        <f t="shared" si="151"/>
        <v>0.8</v>
      </c>
      <c r="X1512" s="37">
        <f>Table1[[#This Row],[Demand during Lead Time]]+NORMSINV(W1512)*V1512</f>
        <v>485.59800655716981</v>
      </c>
      <c r="Y1512" s="43">
        <f t="shared" si="152"/>
        <v>4322.249778843784</v>
      </c>
      <c r="Z1512" s="27">
        <v>-0.1</v>
      </c>
      <c r="AA1512" s="22">
        <v>0.83</v>
      </c>
      <c r="AB1512" s="22">
        <v>1.28</v>
      </c>
      <c r="AC1512" s="22">
        <v>13</v>
      </c>
    </row>
    <row r="1513" spans="1:29" x14ac:dyDescent="0.2">
      <c r="A1513" s="25">
        <v>89670.356525529671</v>
      </c>
      <c r="B1513" s="26">
        <v>7.2120294999999999</v>
      </c>
      <c r="C1513" s="26">
        <v>16473.834204605399</v>
      </c>
      <c r="D1513" s="26">
        <f>C1513/Table1[[#This Row],[Std. Price ($)]]</f>
        <v>2284.2161425719901</v>
      </c>
      <c r="E1513" s="22">
        <v>1868</v>
      </c>
      <c r="F1513" s="22">
        <f t="shared" si="153"/>
        <v>1494.4</v>
      </c>
      <c r="G1513" s="22">
        <f t="shared" si="155"/>
        <v>1494.4</v>
      </c>
      <c r="H1513" s="22">
        <f t="shared" si="155"/>
        <v>1494.4</v>
      </c>
      <c r="I1513" s="22">
        <f t="shared" si="155"/>
        <v>1494.4</v>
      </c>
      <c r="J1513" s="22">
        <f t="shared" si="155"/>
        <v>1494.4</v>
      </c>
      <c r="K1513" s="22">
        <f t="shared" si="155"/>
        <v>1494.4</v>
      </c>
      <c r="L1513" s="22">
        <f t="shared" si="155"/>
        <v>1494.4</v>
      </c>
      <c r="M1513" s="22">
        <f t="shared" si="155"/>
        <v>1494.4</v>
      </c>
      <c r="N1513" s="22">
        <f t="shared" si="155"/>
        <v>1494.4</v>
      </c>
      <c r="O1513" s="22">
        <f t="shared" si="155"/>
        <v>1494.4</v>
      </c>
      <c r="P1513" s="22">
        <f t="shared" si="155"/>
        <v>1494.4</v>
      </c>
      <c r="Q1513" s="22">
        <f t="shared" si="155"/>
        <v>1494.4</v>
      </c>
      <c r="R1513" s="42">
        <f>SUM(Table1[[#This Row],[Oct]:[September]])</f>
        <v>17932.8</v>
      </c>
      <c r="S1513" s="38">
        <f t="shared" si="150"/>
        <v>15648.58385742801</v>
      </c>
      <c r="T1513" s="37">
        <f>Table1[[#This Row],[Annual Demand]]/365</f>
        <v>49.13095890410959</v>
      </c>
      <c r="U1513" s="37">
        <f>Table1[[#This Row],[Daily Demand]]*Table1[[#This Row],[Lead Time (days)]]</f>
        <v>2260.024109589041</v>
      </c>
      <c r="V1513" s="37">
        <f>T1513*AB1513*SQRT(Table1[[#This Row],[Lead Time (days)]])</f>
        <v>169.94341159426932</v>
      </c>
      <c r="W1513" s="37">
        <f t="shared" si="151"/>
        <v>0.8</v>
      </c>
      <c r="X1513" s="37">
        <f>Table1[[#This Row],[Demand during Lead Time]]+NORMSINV(W1513)*V1513</f>
        <v>2403.0520932925997</v>
      </c>
      <c r="Y1513" s="43">
        <f t="shared" si="152"/>
        <v>17330.882586862979</v>
      </c>
      <c r="Z1513" s="27">
        <v>-0.2</v>
      </c>
      <c r="AA1513" s="22">
        <v>0.8</v>
      </c>
      <c r="AB1513" s="22">
        <v>0.51</v>
      </c>
      <c r="AC1513" s="22">
        <v>46</v>
      </c>
    </row>
    <row r="1514" spans="1:29" x14ac:dyDescent="0.2">
      <c r="A1514" s="25">
        <v>2465.7737824701376</v>
      </c>
      <c r="B1514" s="26">
        <v>15.7986057</v>
      </c>
      <c r="C1514" s="26">
        <v>29441.275558931196</v>
      </c>
      <c r="D1514" s="26">
        <f>C1514/Table1[[#This Row],[Std. Price ($)]]</f>
        <v>1863.5363220015799</v>
      </c>
      <c r="E1514" s="22">
        <v>1812</v>
      </c>
      <c r="F1514" s="22">
        <f t="shared" si="153"/>
        <v>2718</v>
      </c>
      <c r="G1514" s="22">
        <f t="shared" si="155"/>
        <v>2718</v>
      </c>
      <c r="H1514" s="22">
        <f t="shared" si="155"/>
        <v>2718</v>
      </c>
      <c r="I1514" s="22">
        <f t="shared" si="155"/>
        <v>2718</v>
      </c>
      <c r="J1514" s="22">
        <f t="shared" si="155"/>
        <v>2718</v>
      </c>
      <c r="K1514" s="22">
        <f t="shared" si="155"/>
        <v>2718</v>
      </c>
      <c r="L1514" s="22">
        <f t="shared" si="155"/>
        <v>2718</v>
      </c>
      <c r="M1514" s="22">
        <f t="shared" si="155"/>
        <v>2718</v>
      </c>
      <c r="N1514" s="22">
        <f t="shared" si="155"/>
        <v>2718</v>
      </c>
      <c r="O1514" s="22">
        <f t="shared" si="155"/>
        <v>2718</v>
      </c>
      <c r="P1514" s="22">
        <f t="shared" si="155"/>
        <v>2718</v>
      </c>
      <c r="Q1514" s="22">
        <f t="shared" si="155"/>
        <v>2718</v>
      </c>
      <c r="R1514" s="42">
        <f>SUM(Table1[[#This Row],[Oct]:[September]])</f>
        <v>32616</v>
      </c>
      <c r="S1514" s="38">
        <f t="shared" si="150"/>
        <v>30752.463677998421</v>
      </c>
      <c r="T1514" s="37">
        <f>Table1[[#This Row],[Annual Demand]]/365</f>
        <v>89.358904109589048</v>
      </c>
      <c r="U1514" s="37">
        <f>Table1[[#This Row],[Daily Demand]]*Table1[[#This Row],[Lead Time (days)]]</f>
        <v>2502.0493150684933</v>
      </c>
      <c r="V1514" s="37">
        <f>T1514*AB1514*SQRT(Table1[[#This Row],[Lead Time (days)]])</f>
        <v>397.18801534144364</v>
      </c>
      <c r="W1514" s="37">
        <f t="shared" si="151"/>
        <v>0.8</v>
      </c>
      <c r="X1514" s="37">
        <f>Table1[[#This Row],[Demand during Lead Time]]+NORMSINV(W1514)*V1514</f>
        <v>2836.3311825005371</v>
      </c>
      <c r="Y1514" s="43">
        <f t="shared" si="152"/>
        <v>44810.077986940727</v>
      </c>
      <c r="Z1514" s="27">
        <v>0.5</v>
      </c>
      <c r="AA1514" s="22">
        <v>0.7</v>
      </c>
      <c r="AB1514" s="22">
        <v>0.84</v>
      </c>
      <c r="AC1514" s="22">
        <v>28</v>
      </c>
    </row>
    <row r="1515" spans="1:29" x14ac:dyDescent="0.2">
      <c r="A1515" s="25">
        <v>43704.711233618524</v>
      </c>
      <c r="B1515" s="26">
        <v>10.419867100000001</v>
      </c>
      <c r="C1515" s="26">
        <v>4419.9309733446753</v>
      </c>
      <c r="D1515" s="26">
        <f>C1515/Table1[[#This Row],[Std. Price ($)]]</f>
        <v>424.18304676310839</v>
      </c>
      <c r="E1515" s="22">
        <v>1868</v>
      </c>
      <c r="F1515" s="22">
        <f t="shared" si="153"/>
        <v>1120.8</v>
      </c>
      <c r="G1515" s="22">
        <f t="shared" si="155"/>
        <v>1120.8</v>
      </c>
      <c r="H1515" s="22">
        <f t="shared" si="155"/>
        <v>1120.8</v>
      </c>
      <c r="I1515" s="22">
        <f t="shared" si="155"/>
        <v>1120.8</v>
      </c>
      <c r="J1515" s="22">
        <f t="shared" si="155"/>
        <v>1120.8</v>
      </c>
      <c r="K1515" s="22">
        <f t="shared" si="155"/>
        <v>1120.8</v>
      </c>
      <c r="L1515" s="22">
        <f t="shared" si="155"/>
        <v>1120.8</v>
      </c>
      <c r="M1515" s="22">
        <f t="shared" si="155"/>
        <v>1120.8</v>
      </c>
      <c r="N1515" s="22">
        <f t="shared" si="155"/>
        <v>1120.8</v>
      </c>
      <c r="O1515" s="22">
        <f t="shared" si="155"/>
        <v>1120.8</v>
      </c>
      <c r="P1515" s="22">
        <f t="shared" si="155"/>
        <v>1120.8</v>
      </c>
      <c r="Q1515" s="22">
        <f t="shared" si="155"/>
        <v>1120.8</v>
      </c>
      <c r="R1515" s="42">
        <f>SUM(Table1[[#This Row],[Oct]:[September]])</f>
        <v>13449.599999999997</v>
      </c>
      <c r="S1515" s="38">
        <f t="shared" si="150"/>
        <v>13025.416953236889</v>
      </c>
      <c r="T1515" s="37">
        <f>Table1[[#This Row],[Annual Demand]]/365</f>
        <v>36.848219178082182</v>
      </c>
      <c r="U1515" s="37">
        <f>Table1[[#This Row],[Daily Demand]]*Table1[[#This Row],[Lead Time (days)]]</f>
        <v>626.41972602739713</v>
      </c>
      <c r="V1515" s="37">
        <f>T1515*AB1515*SQRT(Table1[[#This Row],[Lead Time (days)]])</f>
        <v>27.347237961685778</v>
      </c>
      <c r="W1515" s="37">
        <f t="shared" si="151"/>
        <v>0.8</v>
      </c>
      <c r="X1515" s="37">
        <f>Table1[[#This Row],[Demand during Lead Time]]+NORMSINV(W1515)*V1515</f>
        <v>649.43574217552316</v>
      </c>
      <c r="Y1515" s="43">
        <f t="shared" si="152"/>
        <v>6767.0341234588168</v>
      </c>
      <c r="Z1515" s="27">
        <v>-0.4</v>
      </c>
      <c r="AA1515" s="22">
        <v>0.83</v>
      </c>
      <c r="AB1515" s="22">
        <v>0.18</v>
      </c>
      <c r="AC1515" s="22">
        <v>17</v>
      </c>
    </row>
    <row r="1516" spans="1:29" x14ac:dyDescent="0.2">
      <c r="A1516" s="25">
        <v>33428.604475552114</v>
      </c>
      <c r="B1516" s="26">
        <v>21.015976300000002</v>
      </c>
      <c r="C1516" s="26">
        <v>46190.358052299081</v>
      </c>
      <c r="D1516" s="26">
        <f>C1516/Table1[[#This Row],[Std. Price ($)]]</f>
        <v>2197.8687734006949</v>
      </c>
      <c r="E1516" s="22">
        <v>1634</v>
      </c>
      <c r="F1516" s="22">
        <f t="shared" si="153"/>
        <v>1470.6</v>
      </c>
      <c r="G1516" s="22">
        <f t="shared" si="155"/>
        <v>1470.6</v>
      </c>
      <c r="H1516" s="22">
        <f t="shared" si="155"/>
        <v>1470.6</v>
      </c>
      <c r="I1516" s="22">
        <f t="shared" si="155"/>
        <v>1470.6</v>
      </c>
      <c r="J1516" s="22">
        <f t="shared" si="155"/>
        <v>1470.6</v>
      </c>
      <c r="K1516" s="22">
        <f t="shared" si="155"/>
        <v>1470.6</v>
      </c>
      <c r="L1516" s="22">
        <f t="shared" si="155"/>
        <v>1470.6</v>
      </c>
      <c r="M1516" s="22">
        <f t="shared" si="155"/>
        <v>1470.6</v>
      </c>
      <c r="N1516" s="22">
        <f t="shared" si="155"/>
        <v>1470.6</v>
      </c>
      <c r="O1516" s="22">
        <f t="shared" si="155"/>
        <v>1470.6</v>
      </c>
      <c r="P1516" s="22">
        <f t="shared" si="155"/>
        <v>1470.6</v>
      </c>
      <c r="Q1516" s="22">
        <f t="shared" si="155"/>
        <v>1470.6</v>
      </c>
      <c r="R1516" s="42">
        <f>SUM(Table1[[#This Row],[Oct]:[September]])</f>
        <v>17647.2</v>
      </c>
      <c r="S1516" s="38">
        <f t="shared" si="150"/>
        <v>15449.331226599306</v>
      </c>
      <c r="T1516" s="37">
        <f>Table1[[#This Row],[Annual Demand]]/365</f>
        <v>48.348493150684931</v>
      </c>
      <c r="U1516" s="37">
        <f>Table1[[#This Row],[Daily Demand]]*Table1[[#This Row],[Lead Time (days)]]</f>
        <v>3287.6975342465753</v>
      </c>
      <c r="V1516" s="37">
        <f>T1516*AB1516*SQRT(Table1[[#This Row],[Lead Time (days)]])</f>
        <v>171.43751192576431</v>
      </c>
      <c r="W1516" s="37">
        <f t="shared" si="151"/>
        <v>0.8</v>
      </c>
      <c r="X1516" s="37">
        <f>Table1[[#This Row],[Demand during Lead Time]]+NORMSINV(W1516)*V1516</f>
        <v>3431.9829845142085</v>
      </c>
      <c r="Y1516" s="43">
        <f t="shared" si="152"/>
        <v>72126.47306455388</v>
      </c>
      <c r="Z1516" s="27">
        <v>-0.1</v>
      </c>
      <c r="AA1516" s="22">
        <v>0.82</v>
      </c>
      <c r="AB1516" s="22">
        <v>0.43</v>
      </c>
      <c r="AC1516" s="22">
        <v>68</v>
      </c>
    </row>
    <row r="1517" spans="1:29" x14ac:dyDescent="0.2">
      <c r="A1517" s="25">
        <v>7170.446972002198</v>
      </c>
      <c r="B1517" s="26">
        <v>5.8529226999999997</v>
      </c>
      <c r="C1517" s="26">
        <v>743.08950320509678</v>
      </c>
      <c r="D1517" s="26">
        <f>C1517/Table1[[#This Row],[Std. Price ($)]]</f>
        <v>126.96041640958231</v>
      </c>
      <c r="E1517" s="22">
        <v>2062</v>
      </c>
      <c r="F1517" s="22">
        <f t="shared" si="153"/>
        <v>1237.1999999999998</v>
      </c>
      <c r="G1517" s="22">
        <f t="shared" si="155"/>
        <v>1237.1999999999998</v>
      </c>
      <c r="H1517" s="22">
        <f t="shared" si="155"/>
        <v>1237.1999999999998</v>
      </c>
      <c r="I1517" s="22">
        <f t="shared" si="155"/>
        <v>1237.1999999999998</v>
      </c>
      <c r="J1517" s="22">
        <f t="shared" si="155"/>
        <v>1237.1999999999998</v>
      </c>
      <c r="K1517" s="22">
        <f t="shared" si="155"/>
        <v>1237.1999999999998</v>
      </c>
      <c r="L1517" s="22">
        <f t="shared" si="155"/>
        <v>1237.1999999999998</v>
      </c>
      <c r="M1517" s="22">
        <f t="shared" si="155"/>
        <v>1237.1999999999998</v>
      </c>
      <c r="N1517" s="22">
        <f t="shared" si="155"/>
        <v>1237.1999999999998</v>
      </c>
      <c r="O1517" s="22">
        <f t="shared" si="155"/>
        <v>1237.1999999999998</v>
      </c>
      <c r="P1517" s="22">
        <f t="shared" si="155"/>
        <v>1237.1999999999998</v>
      </c>
      <c r="Q1517" s="22">
        <f t="shared" si="155"/>
        <v>1237.1999999999998</v>
      </c>
      <c r="R1517" s="42">
        <f>SUM(Table1[[#This Row],[Oct]:[September]])</f>
        <v>14846.400000000001</v>
      </c>
      <c r="S1517" s="38">
        <f t="shared" si="150"/>
        <v>14719.43958359042</v>
      </c>
      <c r="T1517" s="37">
        <f>Table1[[#This Row],[Annual Demand]]/365</f>
        <v>40.67506849315069</v>
      </c>
      <c r="U1517" s="37">
        <f>Table1[[#This Row],[Daily Demand]]*Table1[[#This Row],[Lead Time (days)]]</f>
        <v>81.350136986301379</v>
      </c>
      <c r="V1517" s="37">
        <f>T1517*AB1517*SQRT(Table1[[#This Row],[Lead Time (days)]])</f>
        <v>27.611152086464774</v>
      </c>
      <c r="W1517" s="37">
        <f t="shared" si="151"/>
        <v>0.8</v>
      </c>
      <c r="X1517" s="37">
        <f>Table1[[#This Row],[Demand during Lead Time]]+NORMSINV(W1517)*V1517</f>
        <v>104.58826886568121</v>
      </c>
      <c r="Y1517" s="43">
        <f t="shared" si="152"/>
        <v>612.14705299764876</v>
      </c>
      <c r="Z1517" s="27">
        <v>-0.4</v>
      </c>
      <c r="AA1517" s="22">
        <v>0.86</v>
      </c>
      <c r="AB1517" s="22">
        <v>0.48</v>
      </c>
      <c r="AC1517" s="22">
        <v>2</v>
      </c>
    </row>
    <row r="1518" spans="1:29" x14ac:dyDescent="0.2">
      <c r="A1518" s="25">
        <v>19439.608135257546</v>
      </c>
      <c r="B1518" s="26">
        <v>58.844736400000002</v>
      </c>
      <c r="C1518" s="26">
        <v>56004.29412773285</v>
      </c>
      <c r="D1518" s="26">
        <f>C1518/Table1[[#This Row],[Std. Price ($)]]</f>
        <v>951.72988365587867</v>
      </c>
      <c r="E1518" s="22">
        <v>1554</v>
      </c>
      <c r="F1518" s="22">
        <f t="shared" si="153"/>
        <v>2486.4</v>
      </c>
      <c r="G1518" s="22">
        <f t="shared" si="155"/>
        <v>2486.4</v>
      </c>
      <c r="H1518" s="22">
        <f t="shared" si="155"/>
        <v>2486.4</v>
      </c>
      <c r="I1518" s="22">
        <f t="shared" si="155"/>
        <v>2486.4</v>
      </c>
      <c r="J1518" s="22">
        <f t="shared" si="155"/>
        <v>2486.4</v>
      </c>
      <c r="K1518" s="22">
        <f t="shared" si="155"/>
        <v>2486.4</v>
      </c>
      <c r="L1518" s="22">
        <f t="shared" si="155"/>
        <v>2486.4</v>
      </c>
      <c r="M1518" s="22">
        <f t="shared" si="155"/>
        <v>2486.4</v>
      </c>
      <c r="N1518" s="22">
        <f t="shared" si="155"/>
        <v>2486.4</v>
      </c>
      <c r="O1518" s="22">
        <f t="shared" si="155"/>
        <v>2486.4</v>
      </c>
      <c r="P1518" s="22">
        <f t="shared" si="155"/>
        <v>2486.4</v>
      </c>
      <c r="Q1518" s="22">
        <f t="shared" si="155"/>
        <v>2486.4</v>
      </c>
      <c r="R1518" s="42">
        <f>SUM(Table1[[#This Row],[Oct]:[September]])</f>
        <v>29836.800000000007</v>
      </c>
      <c r="S1518" s="38">
        <f t="shared" si="150"/>
        <v>28885.070116344126</v>
      </c>
      <c r="T1518" s="37">
        <f>Table1[[#This Row],[Annual Demand]]/365</f>
        <v>81.744657534246599</v>
      </c>
      <c r="U1518" s="37">
        <f>Table1[[#This Row],[Daily Demand]]*Table1[[#This Row],[Lead Time (days)]]</f>
        <v>1716.6378082191786</v>
      </c>
      <c r="V1518" s="37">
        <f>T1518*AB1518*SQRT(Table1[[#This Row],[Lead Time (days)]])</f>
        <v>254.72873495007056</v>
      </c>
      <c r="W1518" s="37">
        <f t="shared" si="151"/>
        <v>0.8</v>
      </c>
      <c r="X1518" s="37">
        <f>Table1[[#This Row],[Demand during Lead Time]]+NORMSINV(W1518)*V1518</f>
        <v>1931.0229203543249</v>
      </c>
      <c r="Y1518" s="43">
        <f t="shared" si="152"/>
        <v>113630.53473060844</v>
      </c>
      <c r="Z1518" s="27">
        <v>0.6</v>
      </c>
      <c r="AA1518" s="22">
        <v>0.7</v>
      </c>
      <c r="AB1518" s="22">
        <v>0.68</v>
      </c>
      <c r="AC1518" s="22">
        <v>21</v>
      </c>
    </row>
    <row r="1519" spans="1:29" x14ac:dyDescent="0.2">
      <c r="A1519" s="25">
        <v>36309.321207679393</v>
      </c>
      <c r="B1519" s="26">
        <v>8.7430980999999992</v>
      </c>
      <c r="C1519" s="26">
        <v>13649.470827986806</v>
      </c>
      <c r="D1519" s="26">
        <f>C1519/Table1[[#This Row],[Std. Price ($)]]</f>
        <v>1561.1709570074261</v>
      </c>
      <c r="E1519" s="22">
        <v>1536</v>
      </c>
      <c r="F1519" s="22">
        <f t="shared" si="153"/>
        <v>3379.2</v>
      </c>
      <c r="G1519" s="22">
        <f t="shared" si="155"/>
        <v>3379.2</v>
      </c>
      <c r="H1519" s="22">
        <f t="shared" si="155"/>
        <v>3379.2</v>
      </c>
      <c r="I1519" s="22">
        <f t="shared" si="155"/>
        <v>3379.2</v>
      </c>
      <c r="J1519" s="22">
        <f t="shared" si="155"/>
        <v>3379.2</v>
      </c>
      <c r="K1519" s="22">
        <f t="shared" si="155"/>
        <v>3379.2</v>
      </c>
      <c r="L1519" s="22">
        <f t="shared" si="155"/>
        <v>3379.2</v>
      </c>
      <c r="M1519" s="22">
        <f t="shared" si="155"/>
        <v>3379.2</v>
      </c>
      <c r="N1519" s="22">
        <f t="shared" si="155"/>
        <v>3379.2</v>
      </c>
      <c r="O1519" s="22">
        <f t="shared" si="155"/>
        <v>3379.2</v>
      </c>
      <c r="P1519" s="22">
        <f t="shared" si="155"/>
        <v>3379.2</v>
      </c>
      <c r="Q1519" s="22">
        <f t="shared" si="155"/>
        <v>3379.2</v>
      </c>
      <c r="R1519" s="42">
        <f>SUM(Table1[[#This Row],[Oct]:[September]])</f>
        <v>40550.399999999994</v>
      </c>
      <c r="S1519" s="38">
        <f t="shared" si="150"/>
        <v>38989.229042992571</v>
      </c>
      <c r="T1519" s="37">
        <f>Table1[[#This Row],[Annual Demand]]/365</f>
        <v>111.09698630136985</v>
      </c>
      <c r="U1519" s="37">
        <f>Table1[[#This Row],[Daily Demand]]*Table1[[#This Row],[Lead Time (days)]]</f>
        <v>4777.1704109589036</v>
      </c>
      <c r="V1519" s="37">
        <f>T1519*AB1519*SQRT(Table1[[#This Row],[Lead Time (days)]])</f>
        <v>320.5451294788399</v>
      </c>
      <c r="W1519" s="37">
        <f t="shared" si="151"/>
        <v>0.8</v>
      </c>
      <c r="X1519" s="37">
        <f>Table1[[#This Row],[Demand during Lead Time]]+NORMSINV(W1519)*V1519</f>
        <v>5046.9479982466746</v>
      </c>
      <c r="Y1519" s="43">
        <f t="shared" si="152"/>
        <v>44125.961454269302</v>
      </c>
      <c r="Z1519" s="27">
        <v>1.2</v>
      </c>
      <c r="AA1519" s="22">
        <v>0.77</v>
      </c>
      <c r="AB1519" s="22">
        <v>0.44</v>
      </c>
      <c r="AC1519" s="22">
        <v>43</v>
      </c>
    </row>
    <row r="1520" spans="1:29" x14ac:dyDescent="0.2">
      <c r="A1520" s="25">
        <v>62420.574304060348</v>
      </c>
      <c r="B1520" s="26">
        <v>9.1275821999999991</v>
      </c>
      <c r="C1520" s="26">
        <v>19111.105867779625</v>
      </c>
      <c r="D1520" s="26">
        <f>C1520/Table1[[#This Row],[Std. Price ($)]]</f>
        <v>2093.7752680857398</v>
      </c>
      <c r="E1520" s="22">
        <v>2450</v>
      </c>
      <c r="F1520" s="22">
        <f t="shared" si="153"/>
        <v>1470</v>
      </c>
      <c r="G1520" s="22">
        <f t="shared" si="155"/>
        <v>1470</v>
      </c>
      <c r="H1520" s="22">
        <f t="shared" si="155"/>
        <v>1470</v>
      </c>
      <c r="I1520" s="22">
        <f t="shared" si="155"/>
        <v>1470</v>
      </c>
      <c r="J1520" s="22">
        <f t="shared" si="155"/>
        <v>1470</v>
      </c>
      <c r="K1520" s="22">
        <f t="shared" si="155"/>
        <v>1470</v>
      </c>
      <c r="L1520" s="22">
        <f t="shared" si="155"/>
        <v>1470</v>
      </c>
      <c r="M1520" s="22">
        <f t="shared" si="155"/>
        <v>1470</v>
      </c>
      <c r="N1520" s="22">
        <f t="shared" si="155"/>
        <v>1470</v>
      </c>
      <c r="O1520" s="22">
        <f t="shared" si="155"/>
        <v>1470</v>
      </c>
      <c r="P1520" s="22">
        <f t="shared" si="155"/>
        <v>1470</v>
      </c>
      <c r="Q1520" s="22">
        <f t="shared" si="155"/>
        <v>1470</v>
      </c>
      <c r="R1520" s="42">
        <f>SUM(Table1[[#This Row],[Oct]:[September]])</f>
        <v>17640</v>
      </c>
      <c r="S1520" s="38">
        <f t="shared" si="150"/>
        <v>15546.224731914261</v>
      </c>
      <c r="T1520" s="37">
        <f>Table1[[#This Row],[Annual Demand]]/365</f>
        <v>48.328767123287669</v>
      </c>
      <c r="U1520" s="37">
        <f>Table1[[#This Row],[Daily Demand]]*Table1[[#This Row],[Lead Time (days)]]</f>
        <v>1111.5616438356165</v>
      </c>
      <c r="V1520" s="37">
        <f>T1520*AB1520*SQRT(Table1[[#This Row],[Lead Time (days)]])</f>
        <v>185.42129988216189</v>
      </c>
      <c r="W1520" s="37">
        <f t="shared" si="151"/>
        <v>0.8</v>
      </c>
      <c r="X1520" s="37">
        <f>Table1[[#This Row],[Demand during Lead Time]]+NORMSINV(W1520)*V1520</f>
        <v>1267.6161469731348</v>
      </c>
      <c r="Y1520" s="43">
        <f t="shared" si="152"/>
        <v>11570.270579544569</v>
      </c>
      <c r="Z1520" s="27">
        <v>-0.4</v>
      </c>
      <c r="AA1520" s="22">
        <v>0.7</v>
      </c>
      <c r="AB1520" s="22">
        <v>0.8</v>
      </c>
      <c r="AC1520" s="22">
        <v>23</v>
      </c>
    </row>
    <row r="1521" spans="1:29" x14ac:dyDescent="0.2">
      <c r="A1521" s="25">
        <v>23548.244179863788</v>
      </c>
      <c r="B1521" s="26">
        <v>17.105767</v>
      </c>
      <c r="C1521" s="26">
        <v>36627.477298360907</v>
      </c>
      <c r="D1521" s="26">
        <f>C1521/Table1[[#This Row],[Std. Price ($)]]</f>
        <v>2141.2356019090466</v>
      </c>
      <c r="E1521" s="22">
        <v>2660</v>
      </c>
      <c r="F1521" s="22">
        <f t="shared" si="153"/>
        <v>4256</v>
      </c>
      <c r="G1521" s="22">
        <f t="shared" si="155"/>
        <v>4256</v>
      </c>
      <c r="H1521" s="22">
        <f t="shared" si="155"/>
        <v>4256</v>
      </c>
      <c r="I1521" s="22">
        <f t="shared" si="155"/>
        <v>4256</v>
      </c>
      <c r="J1521" s="22">
        <f t="shared" si="155"/>
        <v>4256</v>
      </c>
      <c r="K1521" s="22">
        <f t="shared" si="155"/>
        <v>4256</v>
      </c>
      <c r="L1521" s="22">
        <f t="shared" si="155"/>
        <v>4256</v>
      </c>
      <c r="M1521" s="22">
        <f t="shared" si="155"/>
        <v>4256</v>
      </c>
      <c r="N1521" s="22">
        <f t="shared" si="155"/>
        <v>4256</v>
      </c>
      <c r="O1521" s="22">
        <f t="shared" si="155"/>
        <v>4256</v>
      </c>
      <c r="P1521" s="22">
        <f t="shared" si="155"/>
        <v>4256</v>
      </c>
      <c r="Q1521" s="22">
        <f t="shared" si="155"/>
        <v>4256</v>
      </c>
      <c r="R1521" s="42">
        <f>SUM(Table1[[#This Row],[Oct]:[September]])</f>
        <v>51072</v>
      </c>
      <c r="S1521" s="38">
        <f t="shared" si="150"/>
        <v>48930.764398090956</v>
      </c>
      <c r="T1521" s="37">
        <f>Table1[[#This Row],[Annual Demand]]/365</f>
        <v>139.92328767123288</v>
      </c>
      <c r="U1521" s="37">
        <f>Table1[[#This Row],[Daily Demand]]*Table1[[#This Row],[Lead Time (days)]]</f>
        <v>3917.8520547945209</v>
      </c>
      <c r="V1521" s="37">
        <f>T1521*AB1521*SQRT(Table1[[#This Row],[Lead Time (days)]])</f>
        <v>459.05075503774407</v>
      </c>
      <c r="W1521" s="37">
        <f t="shared" si="151"/>
        <v>0.8</v>
      </c>
      <c r="X1521" s="37">
        <f>Table1[[#This Row],[Demand during Lead Time]]+NORMSINV(W1521)*V1521</f>
        <v>4304.1989175219651</v>
      </c>
      <c r="Y1521" s="43">
        <f t="shared" si="152"/>
        <v>73626.623804782954</v>
      </c>
      <c r="Z1521" s="27">
        <v>0.6</v>
      </c>
      <c r="AA1521" s="22">
        <v>0.7</v>
      </c>
      <c r="AB1521" s="22">
        <v>0.62</v>
      </c>
      <c r="AC1521" s="22">
        <v>28</v>
      </c>
    </row>
    <row r="1522" spans="1:29" x14ac:dyDescent="0.2">
      <c r="A1522" s="25">
        <v>39885.566652122303</v>
      </c>
      <c r="B1522" s="26">
        <v>34.932724299999997</v>
      </c>
      <c r="C1522" s="26">
        <v>1485.6761409140122</v>
      </c>
      <c r="D1522" s="26">
        <f>C1522/Table1[[#This Row],[Std. Price ($)]]</f>
        <v>42.529638632106696</v>
      </c>
      <c r="E1522" s="22">
        <v>2596</v>
      </c>
      <c r="F1522" s="22">
        <f t="shared" si="153"/>
        <v>3115.2</v>
      </c>
      <c r="G1522" s="22">
        <f t="shared" si="155"/>
        <v>3115.2</v>
      </c>
      <c r="H1522" s="22">
        <f t="shared" si="155"/>
        <v>3115.2</v>
      </c>
      <c r="I1522" s="22">
        <f t="shared" si="155"/>
        <v>3115.2</v>
      </c>
      <c r="J1522" s="22">
        <f t="shared" si="155"/>
        <v>3115.2</v>
      </c>
      <c r="K1522" s="22">
        <f t="shared" si="155"/>
        <v>3115.2</v>
      </c>
      <c r="L1522" s="22">
        <f t="shared" si="155"/>
        <v>3115.2</v>
      </c>
      <c r="M1522" s="22">
        <f t="shared" si="155"/>
        <v>3115.2</v>
      </c>
      <c r="N1522" s="22">
        <f t="shared" si="155"/>
        <v>3115.2</v>
      </c>
      <c r="O1522" s="22">
        <f t="shared" si="155"/>
        <v>3115.2</v>
      </c>
      <c r="P1522" s="22">
        <f t="shared" si="155"/>
        <v>3115.2</v>
      </c>
      <c r="Q1522" s="22">
        <f t="shared" si="155"/>
        <v>3115.2</v>
      </c>
      <c r="R1522" s="42">
        <f>SUM(Table1[[#This Row],[Oct]:[September]])</f>
        <v>37382.400000000001</v>
      </c>
      <c r="S1522" s="38">
        <f t="shared" si="150"/>
        <v>37339.870361367895</v>
      </c>
      <c r="T1522" s="37">
        <f>Table1[[#This Row],[Annual Demand]]/365</f>
        <v>102.41753424657534</v>
      </c>
      <c r="U1522" s="37">
        <f>Table1[[#This Row],[Daily Demand]]*Table1[[#This Row],[Lead Time (days)]]</f>
        <v>102.41753424657534</v>
      </c>
      <c r="V1522" s="37">
        <f>T1522*AB1522*SQRT(Table1[[#This Row],[Lead Time (days)]])</f>
        <v>46.087890410958906</v>
      </c>
      <c r="W1522" s="37">
        <f t="shared" si="151"/>
        <v>0.8</v>
      </c>
      <c r="X1522" s="37">
        <f>Table1[[#This Row],[Demand during Lead Time]]+NORMSINV(W1522)*V1522</f>
        <v>141.20608142701988</v>
      </c>
      <c r="Y1522" s="43">
        <f t="shared" si="152"/>
        <v>4932.7131119734358</v>
      </c>
      <c r="Z1522" s="27">
        <v>0.2</v>
      </c>
      <c r="AA1522" s="22">
        <v>0.8</v>
      </c>
      <c r="AB1522" s="22">
        <v>0.45</v>
      </c>
      <c r="AC1522" s="22">
        <v>1</v>
      </c>
    </row>
    <row r="1523" spans="1:29" x14ac:dyDescent="0.2">
      <c r="A1523" s="25">
        <v>54186.829846493754</v>
      </c>
      <c r="B1523" s="26">
        <v>40.105021800000003</v>
      </c>
      <c r="C1523" s="26">
        <v>68835.044327052718</v>
      </c>
      <c r="D1523" s="26">
        <f>C1523/Table1[[#This Row],[Std. Price ($)]]</f>
        <v>1716.3697022863284</v>
      </c>
      <c r="E1523" s="22">
        <v>2944</v>
      </c>
      <c r="F1523" s="22">
        <f t="shared" si="153"/>
        <v>1766.3999999999999</v>
      </c>
      <c r="G1523" s="22">
        <f t="shared" si="155"/>
        <v>1766.3999999999999</v>
      </c>
      <c r="H1523" s="22">
        <f t="shared" si="155"/>
        <v>1766.3999999999999</v>
      </c>
      <c r="I1523" s="22">
        <f t="shared" si="155"/>
        <v>1766.3999999999999</v>
      </c>
      <c r="J1523" s="22">
        <f t="shared" ref="G1523:Q1546" si="156">$E1523+$Z1523*$E1523</f>
        <v>1766.3999999999999</v>
      </c>
      <c r="K1523" s="22">
        <f t="shared" si="156"/>
        <v>1766.3999999999999</v>
      </c>
      <c r="L1523" s="22">
        <f t="shared" si="156"/>
        <v>1766.3999999999999</v>
      </c>
      <c r="M1523" s="22">
        <f t="shared" si="156"/>
        <v>1766.3999999999999</v>
      </c>
      <c r="N1523" s="22">
        <f t="shared" si="156"/>
        <v>1766.3999999999999</v>
      </c>
      <c r="O1523" s="22">
        <f t="shared" si="156"/>
        <v>1766.3999999999999</v>
      </c>
      <c r="P1523" s="22">
        <f t="shared" si="156"/>
        <v>1766.3999999999999</v>
      </c>
      <c r="Q1523" s="22">
        <f t="shared" si="156"/>
        <v>1766.3999999999999</v>
      </c>
      <c r="R1523" s="42">
        <f>SUM(Table1[[#This Row],[Oct]:[September]])</f>
        <v>21196.800000000003</v>
      </c>
      <c r="S1523" s="38">
        <f t="shared" si="150"/>
        <v>19480.430297713676</v>
      </c>
      <c r="T1523" s="37">
        <f>Table1[[#This Row],[Annual Demand]]/365</f>
        <v>58.073424657534254</v>
      </c>
      <c r="U1523" s="37">
        <f>Table1[[#This Row],[Daily Demand]]*Table1[[#This Row],[Lead Time (days)]]</f>
        <v>1335.6887671232878</v>
      </c>
      <c r="V1523" s="37">
        <f>T1523*AB1523*SQRT(Table1[[#This Row],[Lead Time (days)]])</f>
        <v>155.96580195802423</v>
      </c>
      <c r="W1523" s="37">
        <f t="shared" si="151"/>
        <v>0.8</v>
      </c>
      <c r="X1523" s="37">
        <f>Table1[[#This Row],[Demand during Lead Time]]+NORMSINV(W1523)*V1523</f>
        <v>1466.9528977623891</v>
      </c>
      <c r="Y1523" s="43">
        <f t="shared" si="152"/>
        <v>58832.177944333787</v>
      </c>
      <c r="Z1523" s="27">
        <v>-0.4</v>
      </c>
      <c r="AA1523" s="22">
        <v>0.7</v>
      </c>
      <c r="AB1523" s="22">
        <v>0.56000000000000005</v>
      </c>
      <c r="AC1523" s="22">
        <v>23</v>
      </c>
    </row>
    <row r="1524" spans="1:29" x14ac:dyDescent="0.2">
      <c r="A1524" s="25">
        <v>4569.760124297517</v>
      </c>
      <c r="B1524" s="26">
        <v>40.409272700000002</v>
      </c>
      <c r="C1524" s="26">
        <v>64463.688698332946</v>
      </c>
      <c r="D1524" s="26">
        <f>C1524/Table1[[#This Row],[Std. Price ($)]]</f>
        <v>1595.2697089332405</v>
      </c>
      <c r="E1524" s="22">
        <v>2774</v>
      </c>
      <c r="F1524" s="22">
        <f t="shared" si="153"/>
        <v>4438.3999999999996</v>
      </c>
      <c r="G1524" s="22">
        <f t="shared" si="156"/>
        <v>4438.3999999999996</v>
      </c>
      <c r="H1524" s="22">
        <f t="shared" si="156"/>
        <v>4438.3999999999996</v>
      </c>
      <c r="I1524" s="22">
        <f t="shared" si="156"/>
        <v>4438.3999999999996</v>
      </c>
      <c r="J1524" s="22">
        <f t="shared" si="156"/>
        <v>4438.3999999999996</v>
      </c>
      <c r="K1524" s="22">
        <f t="shared" si="156"/>
        <v>4438.3999999999996</v>
      </c>
      <c r="L1524" s="22">
        <f t="shared" si="156"/>
        <v>4438.3999999999996</v>
      </c>
      <c r="M1524" s="22">
        <f t="shared" si="156"/>
        <v>4438.3999999999996</v>
      </c>
      <c r="N1524" s="22">
        <f t="shared" si="156"/>
        <v>4438.3999999999996</v>
      </c>
      <c r="O1524" s="22">
        <f t="shared" si="156"/>
        <v>4438.3999999999996</v>
      </c>
      <c r="P1524" s="22">
        <f t="shared" si="156"/>
        <v>4438.3999999999996</v>
      </c>
      <c r="Q1524" s="22">
        <f t="shared" si="156"/>
        <v>4438.3999999999996</v>
      </c>
      <c r="R1524" s="42">
        <f>SUM(Table1[[#This Row],[Oct]:[September]])</f>
        <v>53260.80000000001</v>
      </c>
      <c r="S1524" s="38">
        <f t="shared" si="150"/>
        <v>51665.530291066767</v>
      </c>
      <c r="T1524" s="37">
        <f>Table1[[#This Row],[Annual Demand]]/365</f>
        <v>145.92000000000002</v>
      </c>
      <c r="U1524" s="37">
        <f>Table1[[#This Row],[Daily Demand]]*Table1[[#This Row],[Lead Time (days)]]</f>
        <v>3356.1600000000003</v>
      </c>
      <c r="V1524" s="37">
        <f>T1524*AB1524*SQRT(Table1[[#This Row],[Lead Time (days)]])</f>
        <v>384.89425473498568</v>
      </c>
      <c r="W1524" s="37">
        <f t="shared" si="151"/>
        <v>0.8</v>
      </c>
      <c r="X1524" s="37">
        <f>Table1[[#This Row],[Demand during Lead Time]]+NORMSINV(W1524)*V1524</f>
        <v>3680.0951774651867</v>
      </c>
      <c r="Y1524" s="43">
        <f t="shared" si="152"/>
        <v>148709.96958814564</v>
      </c>
      <c r="Z1524" s="27">
        <v>0.6</v>
      </c>
      <c r="AA1524" s="22">
        <v>0.7</v>
      </c>
      <c r="AB1524" s="22">
        <v>0.55000000000000004</v>
      </c>
      <c r="AC1524" s="22">
        <v>23</v>
      </c>
    </row>
    <row r="1525" spans="1:29" x14ac:dyDescent="0.2">
      <c r="A1525" s="25">
        <v>29387.110017678919</v>
      </c>
      <c r="B1525" s="26">
        <v>9.1324283000000008</v>
      </c>
      <c r="C1525" s="26">
        <v>15905.03608138076</v>
      </c>
      <c r="D1525" s="26">
        <f>C1525/Table1[[#This Row],[Std. Price ($)]]</f>
        <v>1741.599885474136</v>
      </c>
      <c r="E1525" s="22">
        <v>2684</v>
      </c>
      <c r="F1525" s="22">
        <f t="shared" si="153"/>
        <v>3489.2</v>
      </c>
      <c r="G1525" s="22">
        <f t="shared" si="156"/>
        <v>3489.2</v>
      </c>
      <c r="H1525" s="22">
        <f t="shared" si="156"/>
        <v>3489.2</v>
      </c>
      <c r="I1525" s="22">
        <f t="shared" si="156"/>
        <v>3489.2</v>
      </c>
      <c r="J1525" s="22">
        <f t="shared" si="156"/>
        <v>3489.2</v>
      </c>
      <c r="K1525" s="22">
        <f t="shared" si="156"/>
        <v>3489.2</v>
      </c>
      <c r="L1525" s="22">
        <f t="shared" si="156"/>
        <v>3489.2</v>
      </c>
      <c r="M1525" s="22">
        <f t="shared" si="156"/>
        <v>3489.2</v>
      </c>
      <c r="N1525" s="22">
        <f t="shared" si="156"/>
        <v>3489.2</v>
      </c>
      <c r="O1525" s="22">
        <f t="shared" si="156"/>
        <v>3489.2</v>
      </c>
      <c r="P1525" s="22">
        <f t="shared" si="156"/>
        <v>3489.2</v>
      </c>
      <c r="Q1525" s="22">
        <f t="shared" si="156"/>
        <v>3489.2</v>
      </c>
      <c r="R1525" s="42">
        <f>SUM(Table1[[#This Row],[Oct]:[September]])</f>
        <v>41870.399999999994</v>
      </c>
      <c r="S1525" s="38">
        <f t="shared" si="150"/>
        <v>40128.80011452586</v>
      </c>
      <c r="T1525" s="37">
        <f>Table1[[#This Row],[Annual Demand]]/365</f>
        <v>114.71342465753423</v>
      </c>
      <c r="U1525" s="37">
        <f>Table1[[#This Row],[Daily Demand]]*Table1[[#This Row],[Lead Time (days)]]</f>
        <v>4932.677260273972</v>
      </c>
      <c r="V1525" s="37">
        <f>T1525*AB1525*SQRT(Table1[[#This Row],[Lead Time (days)]])</f>
        <v>195.57881982702182</v>
      </c>
      <c r="W1525" s="37">
        <f t="shared" si="151"/>
        <v>0.8</v>
      </c>
      <c r="X1525" s="37">
        <f>Table1[[#This Row],[Demand during Lead Time]]+NORMSINV(W1525)*V1525</f>
        <v>5097.2805478775254</v>
      </c>
      <c r="Y1525" s="43">
        <f t="shared" si="152"/>
        <v>46550.549128476225</v>
      </c>
      <c r="Z1525" s="27">
        <v>0.3</v>
      </c>
      <c r="AA1525" s="22">
        <v>0.9</v>
      </c>
      <c r="AB1525" s="22">
        <v>0.26</v>
      </c>
      <c r="AC1525" s="22">
        <v>43</v>
      </c>
    </row>
    <row r="1526" spans="1:29" x14ac:dyDescent="0.2">
      <c r="A1526" s="25">
        <v>16141.792061702132</v>
      </c>
      <c r="B1526" s="26">
        <v>7.1777733000000001</v>
      </c>
      <c r="C1526" s="26">
        <v>23457.72555943831</v>
      </c>
      <c r="D1526" s="26">
        <f>C1526/Table1[[#This Row],[Std. Price ($)]]</f>
        <v>3268.10621887965</v>
      </c>
      <c r="E1526" s="22">
        <v>3890</v>
      </c>
      <c r="F1526" s="22">
        <f t="shared" si="153"/>
        <v>8558</v>
      </c>
      <c r="G1526" s="22">
        <f t="shared" si="156"/>
        <v>8558</v>
      </c>
      <c r="H1526" s="22">
        <f t="shared" si="156"/>
        <v>8558</v>
      </c>
      <c r="I1526" s="22">
        <f t="shared" si="156"/>
        <v>8558</v>
      </c>
      <c r="J1526" s="22">
        <f t="shared" si="156"/>
        <v>8558</v>
      </c>
      <c r="K1526" s="22">
        <f t="shared" si="156"/>
        <v>8558</v>
      </c>
      <c r="L1526" s="22">
        <f t="shared" si="156"/>
        <v>8558</v>
      </c>
      <c r="M1526" s="22">
        <f t="shared" si="156"/>
        <v>8558</v>
      </c>
      <c r="N1526" s="22">
        <f t="shared" si="156"/>
        <v>8558</v>
      </c>
      <c r="O1526" s="22">
        <f t="shared" si="156"/>
        <v>8558</v>
      </c>
      <c r="P1526" s="22">
        <f t="shared" si="156"/>
        <v>8558</v>
      </c>
      <c r="Q1526" s="22">
        <f t="shared" si="156"/>
        <v>8558</v>
      </c>
      <c r="R1526" s="42">
        <f>SUM(Table1[[#This Row],[Oct]:[September]])</f>
        <v>102696</v>
      </c>
      <c r="S1526" s="38">
        <f t="shared" si="150"/>
        <v>99427.89378112035</v>
      </c>
      <c r="T1526" s="37">
        <f>Table1[[#This Row],[Annual Demand]]/365</f>
        <v>281.35890410958905</v>
      </c>
      <c r="U1526" s="37">
        <f>Table1[[#This Row],[Daily Demand]]*Table1[[#This Row],[Lead Time (days)]]</f>
        <v>12942.509589041096</v>
      </c>
      <c r="V1526" s="37">
        <f>T1526*AB1526*SQRT(Table1[[#This Row],[Lead Time (days)]])</f>
        <v>629.72874734937193</v>
      </c>
      <c r="W1526" s="37">
        <f t="shared" si="151"/>
        <v>0.8</v>
      </c>
      <c r="X1526" s="37">
        <f>Table1[[#This Row],[Demand during Lead Time]]+NORMSINV(W1526)*V1526</f>
        <v>13472.5026742016</v>
      </c>
      <c r="Y1526" s="43">
        <f t="shared" si="152"/>
        <v>96702.569979062842</v>
      </c>
      <c r="Z1526" s="27">
        <v>1.2</v>
      </c>
      <c r="AA1526" s="22">
        <v>1</v>
      </c>
      <c r="AB1526" s="22">
        <v>0.33</v>
      </c>
      <c r="AC1526" s="22">
        <v>46</v>
      </c>
    </row>
    <row r="1527" spans="1:29" x14ac:dyDescent="0.2">
      <c r="A1527" s="25">
        <v>65537.657734451132</v>
      </c>
      <c r="B1527" s="26">
        <v>5.8329196000000003</v>
      </c>
      <c r="C1527" s="26">
        <v>3281.0371521512288</v>
      </c>
      <c r="D1527" s="26">
        <f>C1527/Table1[[#This Row],[Std. Price ($)]]</f>
        <v>562.50340775333655</v>
      </c>
      <c r="E1527" s="22">
        <v>3396</v>
      </c>
      <c r="F1527" s="22">
        <f t="shared" si="153"/>
        <v>5094</v>
      </c>
      <c r="G1527" s="22">
        <f t="shared" si="156"/>
        <v>5094</v>
      </c>
      <c r="H1527" s="22">
        <f t="shared" si="156"/>
        <v>5094</v>
      </c>
      <c r="I1527" s="22">
        <f t="shared" si="156"/>
        <v>5094</v>
      </c>
      <c r="J1527" s="22">
        <f t="shared" si="156"/>
        <v>5094</v>
      </c>
      <c r="K1527" s="22">
        <f t="shared" si="156"/>
        <v>5094</v>
      </c>
      <c r="L1527" s="22">
        <f t="shared" si="156"/>
        <v>5094</v>
      </c>
      <c r="M1527" s="22">
        <f t="shared" si="156"/>
        <v>5094</v>
      </c>
      <c r="N1527" s="22">
        <f t="shared" si="156"/>
        <v>5094</v>
      </c>
      <c r="O1527" s="22">
        <f t="shared" si="156"/>
        <v>5094</v>
      </c>
      <c r="P1527" s="22">
        <f t="shared" si="156"/>
        <v>5094</v>
      </c>
      <c r="Q1527" s="22">
        <f t="shared" si="156"/>
        <v>5094</v>
      </c>
      <c r="R1527" s="42">
        <f>SUM(Table1[[#This Row],[Oct]:[September]])</f>
        <v>61128</v>
      </c>
      <c r="S1527" s="38">
        <f t="shared" si="150"/>
        <v>60565.496592246665</v>
      </c>
      <c r="T1527" s="37">
        <f>Table1[[#This Row],[Annual Demand]]/365</f>
        <v>167.47397260273974</v>
      </c>
      <c r="U1527" s="37">
        <f>Table1[[#This Row],[Daily Demand]]*Table1[[#This Row],[Lead Time (days)]]</f>
        <v>837.3698630136987</v>
      </c>
      <c r="V1527" s="37">
        <f>T1527*AB1527*SQRT(Table1[[#This Row],[Lead Time (days)]])</f>
        <v>247.1589035530979</v>
      </c>
      <c r="W1527" s="37">
        <f t="shared" si="151"/>
        <v>0.8</v>
      </c>
      <c r="X1527" s="37">
        <f>Table1[[#This Row],[Demand during Lead Time]]+NORMSINV(W1527)*V1527</f>
        <v>1045.384044310586</v>
      </c>
      <c r="Y1527" s="43">
        <f t="shared" si="152"/>
        <v>6097.6410815864856</v>
      </c>
      <c r="Z1527" s="27">
        <v>0.5</v>
      </c>
      <c r="AA1527" s="22">
        <v>0.82</v>
      </c>
      <c r="AB1527" s="22">
        <v>0.66</v>
      </c>
      <c r="AC1527" s="22">
        <v>5</v>
      </c>
    </row>
    <row r="1528" spans="1:29" x14ac:dyDescent="0.2">
      <c r="A1528" s="25">
        <v>35915.042026681665</v>
      </c>
      <c r="B1528" s="26">
        <v>27.213719600000001</v>
      </c>
      <c r="C1528" s="26">
        <v>40706.034081786907</v>
      </c>
      <c r="D1528" s="26">
        <f>C1528/Table1[[#This Row],[Std. Price ($)]]</f>
        <v>1495.7908981243015</v>
      </c>
      <c r="E1528" s="22">
        <v>3502</v>
      </c>
      <c r="F1528" s="22">
        <f t="shared" si="153"/>
        <v>5253</v>
      </c>
      <c r="G1528" s="22">
        <f t="shared" si="156"/>
        <v>5253</v>
      </c>
      <c r="H1528" s="22">
        <f t="shared" si="156"/>
        <v>5253</v>
      </c>
      <c r="I1528" s="22">
        <f t="shared" si="156"/>
        <v>5253</v>
      </c>
      <c r="J1528" s="22">
        <f t="shared" si="156"/>
        <v>5253</v>
      </c>
      <c r="K1528" s="22">
        <f t="shared" si="156"/>
        <v>5253</v>
      </c>
      <c r="L1528" s="22">
        <f t="shared" si="156"/>
        <v>5253</v>
      </c>
      <c r="M1528" s="22">
        <f t="shared" si="156"/>
        <v>5253</v>
      </c>
      <c r="N1528" s="22">
        <f t="shared" si="156"/>
        <v>5253</v>
      </c>
      <c r="O1528" s="22">
        <f t="shared" si="156"/>
        <v>5253</v>
      </c>
      <c r="P1528" s="22">
        <f t="shared" si="156"/>
        <v>5253</v>
      </c>
      <c r="Q1528" s="22">
        <f t="shared" si="156"/>
        <v>5253</v>
      </c>
      <c r="R1528" s="42">
        <f>SUM(Table1[[#This Row],[Oct]:[September]])</f>
        <v>63036</v>
      </c>
      <c r="S1528" s="38">
        <f t="shared" si="150"/>
        <v>61540.209101875698</v>
      </c>
      <c r="T1528" s="37">
        <f>Table1[[#This Row],[Annual Demand]]/365</f>
        <v>172.7013698630137</v>
      </c>
      <c r="U1528" s="37">
        <f>Table1[[#This Row],[Daily Demand]]*Table1[[#This Row],[Lead Time (days)]]</f>
        <v>3972.131506849315</v>
      </c>
      <c r="V1528" s="37">
        <f>T1528*AB1528*SQRT(Table1[[#This Row],[Lead Time (days)]])</f>
        <v>273.321402323749</v>
      </c>
      <c r="W1528" s="37">
        <f t="shared" si="151"/>
        <v>0.8</v>
      </c>
      <c r="X1528" s="37">
        <f>Table1[[#This Row],[Demand during Lead Time]]+NORMSINV(W1528)*V1528</f>
        <v>4202.1646026349072</v>
      </c>
      <c r="Y1528" s="43">
        <f t="shared" si="152"/>
        <v>114356.52920915179</v>
      </c>
      <c r="Z1528" s="27">
        <v>0.5</v>
      </c>
      <c r="AA1528" s="22">
        <v>0.7</v>
      </c>
      <c r="AB1528" s="22">
        <v>0.33</v>
      </c>
      <c r="AC1528" s="22">
        <v>23</v>
      </c>
    </row>
    <row r="1529" spans="1:29" x14ac:dyDescent="0.2">
      <c r="A1529" s="25">
        <v>97658.699047103699</v>
      </c>
      <c r="B1529" s="26">
        <v>8.6039297000000001</v>
      </c>
      <c r="C1529" s="26">
        <v>12864.447728149906</v>
      </c>
      <c r="D1529" s="26">
        <f>C1529/Table1[[#This Row],[Std. Price ($)]]</f>
        <v>1495.1828032892813</v>
      </c>
      <c r="E1529" s="22">
        <v>3558</v>
      </c>
      <c r="F1529" s="22">
        <f t="shared" si="153"/>
        <v>2134.8000000000002</v>
      </c>
      <c r="G1529" s="22">
        <f t="shared" si="156"/>
        <v>2134.8000000000002</v>
      </c>
      <c r="H1529" s="22">
        <f t="shared" si="156"/>
        <v>2134.8000000000002</v>
      </c>
      <c r="I1529" s="22">
        <f t="shared" si="156"/>
        <v>2134.8000000000002</v>
      </c>
      <c r="J1529" s="22">
        <f t="shared" si="156"/>
        <v>2134.8000000000002</v>
      </c>
      <c r="K1529" s="22">
        <f t="shared" si="156"/>
        <v>2134.8000000000002</v>
      </c>
      <c r="L1529" s="22">
        <f t="shared" si="156"/>
        <v>2134.8000000000002</v>
      </c>
      <c r="M1529" s="22">
        <f t="shared" si="156"/>
        <v>2134.8000000000002</v>
      </c>
      <c r="N1529" s="22">
        <f t="shared" si="156"/>
        <v>2134.8000000000002</v>
      </c>
      <c r="O1529" s="22">
        <f t="shared" si="156"/>
        <v>2134.8000000000002</v>
      </c>
      <c r="P1529" s="22">
        <f t="shared" si="156"/>
        <v>2134.8000000000002</v>
      </c>
      <c r="Q1529" s="22">
        <f t="shared" si="156"/>
        <v>2134.8000000000002</v>
      </c>
      <c r="R1529" s="42">
        <f>SUM(Table1[[#This Row],[Oct]:[September]])</f>
        <v>25617.599999999995</v>
      </c>
      <c r="S1529" s="38">
        <f t="shared" si="150"/>
        <v>24122.417196710714</v>
      </c>
      <c r="T1529" s="37">
        <f>Table1[[#This Row],[Annual Demand]]/365</f>
        <v>70.185205479452037</v>
      </c>
      <c r="U1529" s="37">
        <f>Table1[[#This Row],[Daily Demand]]*Table1[[#This Row],[Lead Time (days)]]</f>
        <v>2316.1117808219174</v>
      </c>
      <c r="V1529" s="37">
        <f>T1529*AB1529*SQRT(Table1[[#This Row],[Lead Time (days)]])</f>
        <v>84.668495044739828</v>
      </c>
      <c r="W1529" s="37">
        <f t="shared" si="151"/>
        <v>0.8</v>
      </c>
      <c r="X1529" s="37">
        <f>Table1[[#This Row],[Demand during Lead Time]]+NORMSINV(W1529)*V1529</f>
        <v>2387.3705840662337</v>
      </c>
      <c r="Y1529" s="43">
        <f t="shared" si="152"/>
        <v>20540.768673153816</v>
      </c>
      <c r="Z1529" s="27">
        <v>-0.4</v>
      </c>
      <c r="AA1529" s="22">
        <v>1</v>
      </c>
      <c r="AB1529" s="22">
        <v>0.21</v>
      </c>
      <c r="AC1529" s="22">
        <v>33</v>
      </c>
    </row>
    <row r="1530" spans="1:29" x14ac:dyDescent="0.2">
      <c r="A1530" s="25">
        <v>95637.656342534072</v>
      </c>
      <c r="B1530" s="26">
        <v>10.412205800000001</v>
      </c>
      <c r="C1530" s="26">
        <v>30433.060764053382</v>
      </c>
      <c r="D1530" s="26">
        <f>C1530/Table1[[#This Row],[Std. Price ($)]]</f>
        <v>2922.8255135000672</v>
      </c>
      <c r="E1530" s="22">
        <v>4488</v>
      </c>
      <c r="F1530" s="22">
        <f t="shared" si="153"/>
        <v>8078.4</v>
      </c>
      <c r="G1530" s="22">
        <f t="shared" si="156"/>
        <v>8078.4</v>
      </c>
      <c r="H1530" s="22">
        <f t="shared" si="156"/>
        <v>8078.4</v>
      </c>
      <c r="I1530" s="22">
        <f t="shared" si="156"/>
        <v>8078.4</v>
      </c>
      <c r="J1530" s="22">
        <f t="shared" si="156"/>
        <v>8078.4</v>
      </c>
      <c r="K1530" s="22">
        <f t="shared" si="156"/>
        <v>8078.4</v>
      </c>
      <c r="L1530" s="22">
        <f t="shared" si="156"/>
        <v>8078.4</v>
      </c>
      <c r="M1530" s="22">
        <f t="shared" si="156"/>
        <v>8078.4</v>
      </c>
      <c r="N1530" s="22">
        <f t="shared" si="156"/>
        <v>8078.4</v>
      </c>
      <c r="O1530" s="22">
        <f t="shared" si="156"/>
        <v>8078.4</v>
      </c>
      <c r="P1530" s="22">
        <f t="shared" si="156"/>
        <v>8078.4</v>
      </c>
      <c r="Q1530" s="22">
        <f t="shared" si="156"/>
        <v>8078.4</v>
      </c>
      <c r="R1530" s="42">
        <f>SUM(Table1[[#This Row],[Oct]:[September]])</f>
        <v>96940.799999999988</v>
      </c>
      <c r="S1530" s="38">
        <f t="shared" si="150"/>
        <v>94017.974486499923</v>
      </c>
      <c r="T1530" s="37">
        <f>Table1[[#This Row],[Annual Demand]]/365</f>
        <v>265.5912328767123</v>
      </c>
      <c r="U1530" s="37">
        <f>Table1[[#This Row],[Daily Demand]]*Table1[[#This Row],[Lead Time (days)]]</f>
        <v>6108.5983561643825</v>
      </c>
      <c r="V1530" s="37">
        <f>T1530*AB1530*SQRT(Table1[[#This Row],[Lead Time (days)]])</f>
        <v>789.71310030628831</v>
      </c>
      <c r="W1530" s="37">
        <f t="shared" si="151"/>
        <v>0.8</v>
      </c>
      <c r="X1530" s="37">
        <f>Table1[[#This Row],[Demand during Lead Time]]+NORMSINV(W1530)*V1530</f>
        <v>6773.2376698128519</v>
      </c>
      <c r="Y1530" s="43">
        <f t="shared" si="152"/>
        <v>70524.344550403868</v>
      </c>
      <c r="Z1530" s="27">
        <v>0.8</v>
      </c>
      <c r="AA1530" s="22">
        <v>0.85</v>
      </c>
      <c r="AB1530" s="22">
        <v>0.62</v>
      </c>
      <c r="AC1530" s="22">
        <v>23</v>
      </c>
    </row>
    <row r="1531" spans="1:29" x14ac:dyDescent="0.2">
      <c r="A1531" s="25">
        <v>93718.024544926608</v>
      </c>
      <c r="B1531" s="26">
        <v>8.8908270999999992</v>
      </c>
      <c r="C1531" s="26">
        <v>15531.623544380331</v>
      </c>
      <c r="D1531" s="26">
        <f>C1531/Table1[[#This Row],[Std. Price ($)]]</f>
        <v>1746.9267335521947</v>
      </c>
      <c r="E1531" s="22">
        <v>4188</v>
      </c>
      <c r="F1531" s="22">
        <f t="shared" si="153"/>
        <v>3769.2</v>
      </c>
      <c r="G1531" s="22">
        <f t="shared" si="156"/>
        <v>3769.2</v>
      </c>
      <c r="H1531" s="22">
        <f t="shared" si="156"/>
        <v>3769.2</v>
      </c>
      <c r="I1531" s="22">
        <f t="shared" si="156"/>
        <v>3769.2</v>
      </c>
      <c r="J1531" s="22">
        <f t="shared" si="156"/>
        <v>3769.2</v>
      </c>
      <c r="K1531" s="22">
        <f t="shared" si="156"/>
        <v>3769.2</v>
      </c>
      <c r="L1531" s="22">
        <f t="shared" si="156"/>
        <v>3769.2</v>
      </c>
      <c r="M1531" s="22">
        <f t="shared" si="156"/>
        <v>3769.2</v>
      </c>
      <c r="N1531" s="22">
        <f t="shared" si="156"/>
        <v>3769.2</v>
      </c>
      <c r="O1531" s="22">
        <f t="shared" si="156"/>
        <v>3769.2</v>
      </c>
      <c r="P1531" s="22">
        <f t="shared" si="156"/>
        <v>3769.2</v>
      </c>
      <c r="Q1531" s="22">
        <f t="shared" si="156"/>
        <v>3769.2</v>
      </c>
      <c r="R1531" s="42">
        <f>SUM(Table1[[#This Row],[Oct]:[September]])</f>
        <v>45230.399999999994</v>
      </c>
      <c r="S1531" s="38">
        <f t="shared" si="150"/>
        <v>43483.4732664478</v>
      </c>
      <c r="T1531" s="37">
        <f>Table1[[#This Row],[Annual Demand]]/365</f>
        <v>123.91890410958902</v>
      </c>
      <c r="U1531" s="37">
        <f>Table1[[#This Row],[Daily Demand]]*Table1[[#This Row],[Lead Time (days)]]</f>
        <v>2602.2969863013695</v>
      </c>
      <c r="V1531" s="37">
        <f>T1531*AB1531*SQRT(Table1[[#This Row],[Lead Time (days)]])</f>
        <v>227.14710324726641</v>
      </c>
      <c r="W1531" s="37">
        <f t="shared" si="151"/>
        <v>0.8</v>
      </c>
      <c r="X1531" s="37">
        <f>Table1[[#This Row],[Demand during Lead Time]]+NORMSINV(W1531)*V1531</f>
        <v>2793.4688115388481</v>
      </c>
      <c r="Y1531" s="43">
        <f t="shared" si="152"/>
        <v>24836.248212634382</v>
      </c>
      <c r="Z1531" s="27">
        <v>-0.1</v>
      </c>
      <c r="AA1531" s="22">
        <v>1</v>
      </c>
      <c r="AB1531" s="22">
        <v>0.4</v>
      </c>
      <c r="AC1531" s="22">
        <v>21</v>
      </c>
    </row>
    <row r="1532" spans="1:29" x14ac:dyDescent="0.2">
      <c r="A1532" s="25">
        <v>63575.691385982325</v>
      </c>
      <c r="B1532" s="26">
        <v>8.1362822000000001</v>
      </c>
      <c r="C1532" s="26">
        <v>26026.6111823803</v>
      </c>
      <c r="D1532" s="26">
        <f>C1532/Table1[[#This Row],[Std. Price ($)]]</f>
        <v>3198.8333912976004</v>
      </c>
      <c r="E1532" s="22">
        <v>3534</v>
      </c>
      <c r="F1532" s="22">
        <f t="shared" si="153"/>
        <v>8835</v>
      </c>
      <c r="G1532" s="22">
        <f t="shared" si="156"/>
        <v>8835</v>
      </c>
      <c r="H1532" s="22">
        <f t="shared" si="156"/>
        <v>8835</v>
      </c>
      <c r="I1532" s="22">
        <f t="shared" si="156"/>
        <v>8835</v>
      </c>
      <c r="J1532" s="22">
        <f t="shared" si="156"/>
        <v>8835</v>
      </c>
      <c r="K1532" s="22">
        <f t="shared" si="156"/>
        <v>8835</v>
      </c>
      <c r="L1532" s="22">
        <f t="shared" si="156"/>
        <v>8835</v>
      </c>
      <c r="M1532" s="22">
        <f t="shared" si="156"/>
        <v>8835</v>
      </c>
      <c r="N1532" s="22">
        <f t="shared" si="156"/>
        <v>8835</v>
      </c>
      <c r="O1532" s="22">
        <f t="shared" si="156"/>
        <v>8835</v>
      </c>
      <c r="P1532" s="22">
        <f t="shared" si="156"/>
        <v>8835</v>
      </c>
      <c r="Q1532" s="22">
        <f t="shared" si="156"/>
        <v>8835</v>
      </c>
      <c r="R1532" s="42">
        <f>SUM(Table1[[#This Row],[Oct]:[September]])</f>
        <v>106020</v>
      </c>
      <c r="S1532" s="38">
        <f t="shared" si="150"/>
        <v>102821.16660870241</v>
      </c>
      <c r="T1532" s="37">
        <f>Table1[[#This Row],[Annual Demand]]/365</f>
        <v>290.46575342465752</v>
      </c>
      <c r="U1532" s="37">
        <f>Table1[[#This Row],[Daily Demand]]*Table1[[#This Row],[Lead Time (days)]]</f>
        <v>12490.027397260274</v>
      </c>
      <c r="V1532" s="37">
        <f>T1532*AB1532*SQRT(Table1[[#This Row],[Lead Time (days)]])</f>
        <v>799.97875502884699</v>
      </c>
      <c r="W1532" s="37">
        <f t="shared" si="151"/>
        <v>0.8</v>
      </c>
      <c r="X1532" s="37">
        <f>Table1[[#This Row],[Demand during Lead Time]]+NORMSINV(W1532)*V1532</f>
        <v>13163.306503899776</v>
      </c>
      <c r="Y1532" s="43">
        <f t="shared" si="152"/>
        <v>107100.37640082398</v>
      </c>
      <c r="Z1532" s="27">
        <v>1.5</v>
      </c>
      <c r="AA1532" s="22">
        <v>1</v>
      </c>
      <c r="AB1532" s="22">
        <v>0.42</v>
      </c>
      <c r="AC1532" s="22">
        <v>43</v>
      </c>
    </row>
    <row r="1533" spans="1:29" x14ac:dyDescent="0.2">
      <c r="A1533" s="25">
        <v>55020.730556690913</v>
      </c>
      <c r="B1533" s="26">
        <v>11.009442200000001</v>
      </c>
      <c r="C1533" s="26">
        <v>25696.86893355328</v>
      </c>
      <c r="D1533" s="26">
        <f>C1533/Table1[[#This Row],[Std. Price ($)]]</f>
        <v>2334.0754660170956</v>
      </c>
      <c r="E1533" s="22">
        <v>5352</v>
      </c>
      <c r="F1533" s="22">
        <f t="shared" si="153"/>
        <v>6422.4</v>
      </c>
      <c r="G1533" s="22">
        <f t="shared" si="156"/>
        <v>6422.4</v>
      </c>
      <c r="H1533" s="22">
        <f t="shared" si="156"/>
        <v>6422.4</v>
      </c>
      <c r="I1533" s="22">
        <f t="shared" si="156"/>
        <v>6422.4</v>
      </c>
      <c r="J1533" s="22">
        <f t="shared" si="156"/>
        <v>6422.4</v>
      </c>
      <c r="K1533" s="22">
        <f t="shared" si="156"/>
        <v>6422.4</v>
      </c>
      <c r="L1533" s="22">
        <f t="shared" si="156"/>
        <v>6422.4</v>
      </c>
      <c r="M1533" s="22">
        <f t="shared" si="156"/>
        <v>6422.4</v>
      </c>
      <c r="N1533" s="22">
        <f t="shared" si="156"/>
        <v>6422.4</v>
      </c>
      <c r="O1533" s="22">
        <f t="shared" si="156"/>
        <v>6422.4</v>
      </c>
      <c r="P1533" s="22">
        <f t="shared" si="156"/>
        <v>6422.4</v>
      </c>
      <c r="Q1533" s="22">
        <f t="shared" si="156"/>
        <v>6422.4</v>
      </c>
      <c r="R1533" s="42">
        <f>SUM(Table1[[#This Row],[Oct]:[September]])</f>
        <v>77068.800000000003</v>
      </c>
      <c r="S1533" s="38">
        <f t="shared" si="150"/>
        <v>74734.72453398291</v>
      </c>
      <c r="T1533" s="37">
        <f>Table1[[#This Row],[Annual Demand]]/365</f>
        <v>211.14739726027398</v>
      </c>
      <c r="U1533" s="37">
        <f>Table1[[#This Row],[Daily Demand]]*Table1[[#This Row],[Lead Time (days)]]</f>
        <v>4856.3901369863015</v>
      </c>
      <c r="V1533" s="37">
        <f>T1533*AB1533*SQRT(Table1[[#This Row],[Lead Time (days)]])</f>
        <v>374.67211722311453</v>
      </c>
      <c r="W1533" s="37">
        <f t="shared" si="151"/>
        <v>0.8</v>
      </c>
      <c r="X1533" s="37">
        <f>Table1[[#This Row],[Demand during Lead Time]]+NORMSINV(W1533)*V1533</f>
        <v>5171.7221464689947</v>
      </c>
      <c r="Y1533" s="43">
        <f t="shared" si="152"/>
        <v>56937.776046010331</v>
      </c>
      <c r="Z1533" s="27">
        <v>0.2</v>
      </c>
      <c r="AA1533" s="22">
        <v>0.85</v>
      </c>
      <c r="AB1533" s="22">
        <v>0.37</v>
      </c>
      <c r="AC1533" s="22">
        <v>23</v>
      </c>
    </row>
    <row r="1534" spans="1:29" x14ac:dyDescent="0.2">
      <c r="A1534" s="25">
        <v>90687.466300979693</v>
      </c>
      <c r="B1534" s="26">
        <v>9.6008647000000007</v>
      </c>
      <c r="C1534" s="26">
        <v>26664.977734145188</v>
      </c>
      <c r="D1534" s="26">
        <f>C1534/Table1[[#This Row],[Std. Price ($)]]</f>
        <v>2777.3516831400807</v>
      </c>
      <c r="E1534" s="22">
        <v>5450</v>
      </c>
      <c r="F1534" s="22">
        <f t="shared" si="153"/>
        <v>1635.0000000000005</v>
      </c>
      <c r="G1534" s="22">
        <f t="shared" si="156"/>
        <v>1635.0000000000005</v>
      </c>
      <c r="H1534" s="22">
        <f t="shared" si="156"/>
        <v>1635.0000000000005</v>
      </c>
      <c r="I1534" s="22">
        <f t="shared" si="156"/>
        <v>1635.0000000000005</v>
      </c>
      <c r="J1534" s="22">
        <f t="shared" si="156"/>
        <v>1635.0000000000005</v>
      </c>
      <c r="K1534" s="22">
        <f t="shared" si="156"/>
        <v>1635.0000000000005</v>
      </c>
      <c r="L1534" s="22">
        <f t="shared" si="156"/>
        <v>1635.0000000000005</v>
      </c>
      <c r="M1534" s="22">
        <f t="shared" si="156"/>
        <v>1635.0000000000005</v>
      </c>
      <c r="N1534" s="22">
        <f t="shared" si="156"/>
        <v>1635.0000000000005</v>
      </c>
      <c r="O1534" s="22">
        <f t="shared" si="156"/>
        <v>1635.0000000000005</v>
      </c>
      <c r="P1534" s="22">
        <f t="shared" si="156"/>
        <v>1635.0000000000005</v>
      </c>
      <c r="Q1534" s="22">
        <f t="shared" si="156"/>
        <v>1635.0000000000005</v>
      </c>
      <c r="R1534" s="42">
        <f>SUM(Table1[[#This Row],[Oct]:[September]])</f>
        <v>19620.000000000004</v>
      </c>
      <c r="S1534" s="38">
        <f t="shared" si="150"/>
        <v>16842.648316859922</v>
      </c>
      <c r="T1534" s="37">
        <f>Table1[[#This Row],[Annual Demand]]/365</f>
        <v>53.753424657534254</v>
      </c>
      <c r="U1534" s="37">
        <f>Table1[[#This Row],[Daily Demand]]*Table1[[#This Row],[Lead Time (days)]]</f>
        <v>1236.3287671232879</v>
      </c>
      <c r="V1534" s="37">
        <f>T1534*AB1534*SQRT(Table1[[#This Row],[Lead Time (days)]])</f>
        <v>92.80525264510247</v>
      </c>
      <c r="W1534" s="37">
        <f t="shared" si="151"/>
        <v>0.8</v>
      </c>
      <c r="X1534" s="37">
        <f>Table1[[#This Row],[Demand during Lead Time]]+NORMSINV(W1534)*V1534</f>
        <v>1314.435638336505</v>
      </c>
      <c r="Y1534" s="43">
        <f t="shared" si="152"/>
        <v>12619.718720526918</v>
      </c>
      <c r="Z1534" s="27">
        <v>-0.7</v>
      </c>
      <c r="AA1534" s="22">
        <v>0.7</v>
      </c>
      <c r="AB1534" s="22">
        <v>0.36</v>
      </c>
      <c r="AC1534" s="22">
        <v>23</v>
      </c>
    </row>
    <row r="1535" spans="1:29" x14ac:dyDescent="0.2">
      <c r="A1535" s="25">
        <v>93757.327476094913</v>
      </c>
      <c r="B1535" s="26">
        <v>14.209731200000002</v>
      </c>
      <c r="C1535" s="26">
        <v>35739.574329246876</v>
      </c>
      <c r="D1535" s="26">
        <f>C1535/Table1[[#This Row],[Std. Price ($)]]</f>
        <v>2515.1478114692886</v>
      </c>
      <c r="E1535" s="22">
        <v>5046</v>
      </c>
      <c r="F1535" s="22">
        <f t="shared" si="153"/>
        <v>8073.6</v>
      </c>
      <c r="G1535" s="22">
        <f t="shared" si="156"/>
        <v>8073.6</v>
      </c>
      <c r="H1535" s="22">
        <f t="shared" si="156"/>
        <v>8073.6</v>
      </c>
      <c r="I1535" s="22">
        <f t="shared" si="156"/>
        <v>8073.6</v>
      </c>
      <c r="J1535" s="22">
        <f t="shared" si="156"/>
        <v>8073.6</v>
      </c>
      <c r="K1535" s="22">
        <f t="shared" si="156"/>
        <v>8073.6</v>
      </c>
      <c r="L1535" s="22">
        <f t="shared" si="156"/>
        <v>8073.6</v>
      </c>
      <c r="M1535" s="22">
        <f t="shared" si="156"/>
        <v>8073.6</v>
      </c>
      <c r="N1535" s="22">
        <f t="shared" si="156"/>
        <v>8073.6</v>
      </c>
      <c r="O1535" s="22">
        <f t="shared" si="156"/>
        <v>8073.6</v>
      </c>
      <c r="P1535" s="22">
        <f t="shared" si="156"/>
        <v>8073.6</v>
      </c>
      <c r="Q1535" s="22">
        <f t="shared" si="156"/>
        <v>8073.6</v>
      </c>
      <c r="R1535" s="42">
        <f>SUM(Table1[[#This Row],[Oct]:[September]])</f>
        <v>96883.200000000012</v>
      </c>
      <c r="S1535" s="38">
        <f t="shared" si="150"/>
        <v>94368.052188530724</v>
      </c>
      <c r="T1535" s="37">
        <f>Table1[[#This Row],[Annual Demand]]/365</f>
        <v>265.43342465753426</v>
      </c>
      <c r="U1535" s="37">
        <f>Table1[[#This Row],[Daily Demand]]*Table1[[#This Row],[Lead Time (days)]]</f>
        <v>7432.1358904109593</v>
      </c>
      <c r="V1535" s="37">
        <f>T1535*AB1535*SQRT(Table1[[#This Row],[Lead Time (days)]])</f>
        <v>351.13541564401777</v>
      </c>
      <c r="W1535" s="37">
        <f t="shared" si="151"/>
        <v>0.8</v>
      </c>
      <c r="X1535" s="37">
        <f>Table1[[#This Row],[Demand during Lead Time]]+NORMSINV(W1535)*V1535</f>
        <v>7727.6589120764156</v>
      </c>
      <c r="Y1535" s="43">
        <f t="shared" si="152"/>
        <v>109807.95594589031</v>
      </c>
      <c r="Z1535" s="27">
        <v>0.6</v>
      </c>
      <c r="AA1535" s="22">
        <v>0.7</v>
      </c>
      <c r="AB1535" s="22">
        <v>0.25</v>
      </c>
      <c r="AC1535" s="22">
        <v>28</v>
      </c>
    </row>
    <row r="1536" spans="1:29" x14ac:dyDescent="0.2">
      <c r="A1536" s="25">
        <v>16292.386190898467</v>
      </c>
      <c r="B1536" s="26">
        <v>9.4543730999999998</v>
      </c>
      <c r="C1536" s="26">
        <v>48762.773429220724</v>
      </c>
      <c r="D1536" s="26">
        <f>C1536/Table1[[#This Row],[Std. Price ($)]]</f>
        <v>5157.6950595720327</v>
      </c>
      <c r="E1536" s="22">
        <v>7914</v>
      </c>
      <c r="F1536" s="22">
        <f t="shared" si="153"/>
        <v>2374.2000000000007</v>
      </c>
      <c r="G1536" s="22">
        <f t="shared" si="156"/>
        <v>2374.2000000000007</v>
      </c>
      <c r="H1536" s="22">
        <f t="shared" si="156"/>
        <v>2374.2000000000007</v>
      </c>
      <c r="I1536" s="22">
        <f t="shared" si="156"/>
        <v>2374.2000000000007</v>
      </c>
      <c r="J1536" s="22">
        <f t="shared" si="156"/>
        <v>2374.2000000000007</v>
      </c>
      <c r="K1536" s="22">
        <f t="shared" si="156"/>
        <v>2374.2000000000007</v>
      </c>
      <c r="L1536" s="22">
        <f t="shared" si="156"/>
        <v>2374.2000000000007</v>
      </c>
      <c r="M1536" s="22">
        <f t="shared" si="156"/>
        <v>2374.2000000000007</v>
      </c>
      <c r="N1536" s="22">
        <f t="shared" si="156"/>
        <v>2374.2000000000007</v>
      </c>
      <c r="O1536" s="22">
        <f t="shared" si="156"/>
        <v>2374.2000000000007</v>
      </c>
      <c r="P1536" s="22">
        <f t="shared" si="156"/>
        <v>2374.2000000000007</v>
      </c>
      <c r="Q1536" s="22">
        <f t="shared" si="156"/>
        <v>2374.2000000000007</v>
      </c>
      <c r="R1536" s="42">
        <f>SUM(Table1[[#This Row],[Oct]:[September]])</f>
        <v>28490.400000000009</v>
      </c>
      <c r="S1536" s="38">
        <f t="shared" si="150"/>
        <v>23332.704940427975</v>
      </c>
      <c r="T1536" s="37">
        <f>Table1[[#This Row],[Annual Demand]]/365</f>
        <v>78.055890410958924</v>
      </c>
      <c r="U1536" s="37">
        <f>Table1[[#This Row],[Daily Demand]]*Table1[[#This Row],[Lead Time (days)]]</f>
        <v>1795.2854794520551</v>
      </c>
      <c r="V1536" s="37">
        <f>T1536*AB1536*SQRT(Table1[[#This Row],[Lead Time (days)]])</f>
        <v>228.34916888600307</v>
      </c>
      <c r="W1536" s="37">
        <f t="shared" si="151"/>
        <v>0.8</v>
      </c>
      <c r="X1536" s="37">
        <f>Table1[[#This Row],[Demand during Lead Time]]+NORMSINV(W1536)*V1536</f>
        <v>1987.4689886552428</v>
      </c>
      <c r="Y1536" s="43">
        <f t="shared" si="152"/>
        <v>18790.273343426332</v>
      </c>
      <c r="Z1536" s="27">
        <v>-0.7</v>
      </c>
      <c r="AA1536" s="22">
        <v>0.85</v>
      </c>
      <c r="AB1536" s="22">
        <v>0.61</v>
      </c>
      <c r="AC1536" s="22">
        <v>23</v>
      </c>
    </row>
    <row r="1537" spans="1:29" x14ac:dyDescent="0.2">
      <c r="A1537" s="25">
        <v>47951.688326002928</v>
      </c>
      <c r="B1537" s="26">
        <v>25.748799000000002</v>
      </c>
      <c r="C1537" s="26">
        <v>46210.460506542702</v>
      </c>
      <c r="D1537" s="26">
        <f>C1537/Table1[[#This Row],[Std. Price ($)]]</f>
        <v>1794.6646951006414</v>
      </c>
      <c r="E1537" s="22">
        <v>5974</v>
      </c>
      <c r="F1537" s="22">
        <f t="shared" si="153"/>
        <v>8961</v>
      </c>
      <c r="G1537" s="22">
        <f t="shared" si="156"/>
        <v>8961</v>
      </c>
      <c r="H1537" s="22">
        <f t="shared" si="156"/>
        <v>8961</v>
      </c>
      <c r="I1537" s="22">
        <f t="shared" si="156"/>
        <v>8961</v>
      </c>
      <c r="J1537" s="22">
        <f t="shared" si="156"/>
        <v>8961</v>
      </c>
      <c r="K1537" s="22">
        <f t="shared" si="156"/>
        <v>8961</v>
      </c>
      <c r="L1537" s="22">
        <f t="shared" si="156"/>
        <v>8961</v>
      </c>
      <c r="M1537" s="22">
        <f t="shared" si="156"/>
        <v>8961</v>
      </c>
      <c r="N1537" s="22">
        <f t="shared" si="156"/>
        <v>8961</v>
      </c>
      <c r="O1537" s="22">
        <f t="shared" si="156"/>
        <v>8961</v>
      </c>
      <c r="P1537" s="22">
        <f t="shared" si="156"/>
        <v>8961</v>
      </c>
      <c r="Q1537" s="22">
        <f t="shared" si="156"/>
        <v>8961</v>
      </c>
      <c r="R1537" s="42">
        <f>SUM(Table1[[#This Row],[Oct]:[September]])</f>
        <v>107532</v>
      </c>
      <c r="S1537" s="38">
        <f t="shared" si="150"/>
        <v>105737.33530489936</v>
      </c>
      <c r="T1537" s="37">
        <f>Table1[[#This Row],[Annual Demand]]/365</f>
        <v>294.60821917808221</v>
      </c>
      <c r="U1537" s="37">
        <f>Table1[[#This Row],[Daily Demand]]*Table1[[#This Row],[Lead Time (days)]]</f>
        <v>6775.9890410958906</v>
      </c>
      <c r="V1537" s="37">
        <f>T1537*AB1537*SQRT(Table1[[#This Row],[Lead Time (days)]])</f>
        <v>339.09393229470464</v>
      </c>
      <c r="W1537" s="37">
        <f t="shared" si="151"/>
        <v>0.8</v>
      </c>
      <c r="X1537" s="37">
        <f>Table1[[#This Row],[Demand during Lead Time]]+NORMSINV(W1537)*V1537</f>
        <v>7061.3776946908501</v>
      </c>
      <c r="Y1537" s="43">
        <f t="shared" si="152"/>
        <v>181821.99492367808</v>
      </c>
      <c r="Z1537" s="27">
        <v>0.5</v>
      </c>
      <c r="AA1537" s="22">
        <v>0.82</v>
      </c>
      <c r="AB1537" s="22">
        <v>0.24</v>
      </c>
      <c r="AC1537" s="22">
        <v>23</v>
      </c>
    </row>
    <row r="1538" spans="1:29" x14ac:dyDescent="0.2">
      <c r="A1538" s="25">
        <v>1627.0779277843928</v>
      </c>
      <c r="B1538" s="26">
        <v>7.8545667000000003</v>
      </c>
      <c r="C1538" s="26">
        <v>35511.611453743877</v>
      </c>
      <c r="D1538" s="26">
        <f>C1538/Table1[[#This Row],[Std. Price ($)]]</f>
        <v>4521.1420069478654</v>
      </c>
      <c r="E1538" s="22">
        <v>6758</v>
      </c>
      <c r="F1538" s="22">
        <f t="shared" si="153"/>
        <v>12164.400000000001</v>
      </c>
      <c r="G1538" s="22">
        <f t="shared" si="156"/>
        <v>12164.400000000001</v>
      </c>
      <c r="H1538" s="22">
        <f t="shared" si="156"/>
        <v>12164.400000000001</v>
      </c>
      <c r="I1538" s="22">
        <f t="shared" si="156"/>
        <v>12164.400000000001</v>
      </c>
      <c r="J1538" s="22">
        <f t="shared" si="156"/>
        <v>12164.400000000001</v>
      </c>
      <c r="K1538" s="22">
        <f t="shared" si="156"/>
        <v>12164.400000000001</v>
      </c>
      <c r="L1538" s="22">
        <f t="shared" si="156"/>
        <v>12164.400000000001</v>
      </c>
      <c r="M1538" s="22">
        <f t="shared" si="156"/>
        <v>12164.400000000001</v>
      </c>
      <c r="N1538" s="22">
        <f t="shared" si="156"/>
        <v>12164.400000000001</v>
      </c>
      <c r="O1538" s="22">
        <f t="shared" si="156"/>
        <v>12164.400000000001</v>
      </c>
      <c r="P1538" s="22">
        <f t="shared" si="156"/>
        <v>12164.400000000001</v>
      </c>
      <c r="Q1538" s="22">
        <f t="shared" si="156"/>
        <v>12164.400000000001</v>
      </c>
      <c r="R1538" s="42">
        <f>SUM(Table1[[#This Row],[Oct]:[September]])</f>
        <v>145972.79999999999</v>
      </c>
      <c r="S1538" s="38">
        <f t="shared" si="150"/>
        <v>141451.65799305213</v>
      </c>
      <c r="T1538" s="37">
        <f>Table1[[#This Row],[Annual Demand]]/365</f>
        <v>399.92547945205479</v>
      </c>
      <c r="U1538" s="37">
        <f>Table1[[#This Row],[Daily Demand]]*Table1[[#This Row],[Lead Time (days)]]</f>
        <v>17196.795616438358</v>
      </c>
      <c r="V1538" s="37">
        <f>T1538*AB1538*SQRT(Table1[[#This Row],[Lead Time (days)]])</f>
        <v>681.84655391030162</v>
      </c>
      <c r="W1538" s="37">
        <f t="shared" si="151"/>
        <v>0.8</v>
      </c>
      <c r="X1538" s="37">
        <f>Table1[[#This Row],[Demand during Lead Time]]+NORMSINV(W1538)*V1538</f>
        <v>17770.652154247786</v>
      </c>
      <c r="Y1538" s="43">
        <f t="shared" si="152"/>
        <v>139580.77264803794</v>
      </c>
      <c r="Z1538" s="27">
        <v>0.8</v>
      </c>
      <c r="AA1538" s="22">
        <v>0.92</v>
      </c>
      <c r="AB1538" s="22">
        <v>0.26</v>
      </c>
      <c r="AC1538" s="22">
        <v>43</v>
      </c>
    </row>
    <row r="1539" spans="1:29" x14ac:dyDescent="0.2">
      <c r="A1539" s="25">
        <v>35617.264110240198</v>
      </c>
      <c r="B1539" s="26">
        <v>44.747691400000001</v>
      </c>
      <c r="C1539" s="26">
        <v>149293.10468902191</v>
      </c>
      <c r="D1539" s="26">
        <f>C1539/Table1[[#This Row],[Std. Price ($)]]</f>
        <v>3336.3308813965295</v>
      </c>
      <c r="E1539" s="22">
        <v>7122</v>
      </c>
      <c r="F1539" s="22">
        <f t="shared" si="153"/>
        <v>15668.4</v>
      </c>
      <c r="G1539" s="22">
        <f t="shared" si="156"/>
        <v>15668.4</v>
      </c>
      <c r="H1539" s="22">
        <f t="shared" si="156"/>
        <v>15668.4</v>
      </c>
      <c r="I1539" s="22">
        <f t="shared" si="156"/>
        <v>15668.4</v>
      </c>
      <c r="J1539" s="22">
        <f t="shared" si="156"/>
        <v>15668.4</v>
      </c>
      <c r="K1539" s="22">
        <f t="shared" si="156"/>
        <v>15668.4</v>
      </c>
      <c r="L1539" s="22">
        <f t="shared" si="156"/>
        <v>15668.4</v>
      </c>
      <c r="M1539" s="22">
        <f t="shared" si="156"/>
        <v>15668.4</v>
      </c>
      <c r="N1539" s="22">
        <f t="shared" si="156"/>
        <v>15668.4</v>
      </c>
      <c r="O1539" s="22">
        <f t="shared" si="156"/>
        <v>15668.4</v>
      </c>
      <c r="P1539" s="22">
        <f t="shared" si="156"/>
        <v>15668.4</v>
      </c>
      <c r="Q1539" s="22">
        <f t="shared" si="156"/>
        <v>15668.4</v>
      </c>
      <c r="R1539" s="42">
        <f>SUM(Table1[[#This Row],[Oct]:[September]])</f>
        <v>188020.79999999996</v>
      </c>
      <c r="S1539" s="38">
        <f t="shared" ref="S1539:S1602" si="157">R1539-D1539</f>
        <v>184684.46911860342</v>
      </c>
      <c r="T1539" s="37">
        <f>Table1[[#This Row],[Annual Demand]]/365</f>
        <v>515.12547945205472</v>
      </c>
      <c r="U1539" s="37">
        <f>Table1[[#This Row],[Daily Demand]]*Table1[[#This Row],[Lead Time (days)]]</f>
        <v>11847.886027397259</v>
      </c>
      <c r="V1539" s="37">
        <f>T1539*AB1539*SQRT(Table1[[#This Row],[Lead Time (days)]])</f>
        <v>1012.8865552552744</v>
      </c>
      <c r="W1539" s="37">
        <f t="shared" ref="W1539:W1602" si="158">IF(AB1539&gt;1.5,0.95,0.8)</f>
        <v>0.8</v>
      </c>
      <c r="X1539" s="37">
        <f>Table1[[#This Row],[Demand during Lead Time]]+NORMSINV(W1539)*V1539</f>
        <v>12700.352859500623</v>
      </c>
      <c r="Y1539" s="43">
        <f t="shared" ref="Y1539:Y1602" si="159">IF(S1539&gt;0,X1539*B1539,0)</f>
        <v>568311.47042804142</v>
      </c>
      <c r="Z1539" s="27">
        <v>1.2</v>
      </c>
      <c r="AA1539" s="22">
        <v>0.7</v>
      </c>
      <c r="AB1539" s="22">
        <v>0.41</v>
      </c>
      <c r="AC1539" s="22">
        <v>23</v>
      </c>
    </row>
    <row r="1540" spans="1:29" x14ac:dyDescent="0.2">
      <c r="A1540" s="25">
        <v>32397.041570083453</v>
      </c>
      <c r="B1540" s="26">
        <v>9.713889</v>
      </c>
      <c r="C1540" s="26">
        <v>84209.716981805235</v>
      </c>
      <c r="D1540" s="26">
        <f>C1540/Table1[[#This Row],[Std. Price ($)]]</f>
        <v>8669.0013630797348</v>
      </c>
      <c r="E1540" s="22">
        <v>7964</v>
      </c>
      <c r="F1540" s="22">
        <f t="shared" ref="F1540:F1603" si="160">$E1540+$Z1540*$E1540</f>
        <v>6371.2</v>
      </c>
      <c r="G1540" s="22">
        <f t="shared" si="156"/>
        <v>6371.2</v>
      </c>
      <c r="H1540" s="22">
        <f t="shared" si="156"/>
        <v>6371.2</v>
      </c>
      <c r="I1540" s="22">
        <f t="shared" si="156"/>
        <v>6371.2</v>
      </c>
      <c r="J1540" s="22">
        <f t="shared" si="156"/>
        <v>6371.2</v>
      </c>
      <c r="K1540" s="22">
        <f t="shared" si="156"/>
        <v>6371.2</v>
      </c>
      <c r="L1540" s="22">
        <f t="shared" si="156"/>
        <v>6371.2</v>
      </c>
      <c r="M1540" s="22">
        <f t="shared" si="156"/>
        <v>6371.2</v>
      </c>
      <c r="N1540" s="22">
        <f t="shared" si="156"/>
        <v>6371.2</v>
      </c>
      <c r="O1540" s="22">
        <f t="shared" si="156"/>
        <v>6371.2</v>
      </c>
      <c r="P1540" s="22">
        <f t="shared" si="156"/>
        <v>6371.2</v>
      </c>
      <c r="Q1540" s="22">
        <f t="shared" si="156"/>
        <v>6371.2</v>
      </c>
      <c r="R1540" s="42">
        <f>SUM(Table1[[#This Row],[Oct]:[September]])</f>
        <v>76454.39999999998</v>
      </c>
      <c r="S1540" s="38">
        <f t="shared" si="157"/>
        <v>67785.398636920247</v>
      </c>
      <c r="T1540" s="37">
        <f>Table1[[#This Row],[Annual Demand]]/365</f>
        <v>209.46410958904104</v>
      </c>
      <c r="U1540" s="37">
        <f>Table1[[#This Row],[Daily Demand]]*Table1[[#This Row],[Lead Time (days)]]</f>
        <v>9635.3490410958875</v>
      </c>
      <c r="V1540" s="37">
        <f>T1540*AB1540*SQRT(Table1[[#This Row],[Lead Time (days)]])</f>
        <v>681.91426121010727</v>
      </c>
      <c r="W1540" s="37">
        <f t="shared" si="158"/>
        <v>0.8</v>
      </c>
      <c r="X1540" s="37">
        <f>Table1[[#This Row],[Demand during Lead Time]]+NORMSINV(W1540)*V1540</f>
        <v>10209.262562806502</v>
      </c>
      <c r="Y1540" s="43">
        <f t="shared" si="159"/>
        <v>99171.643306957878</v>
      </c>
      <c r="Z1540" s="27">
        <v>-0.2</v>
      </c>
      <c r="AA1540" s="22">
        <v>0.83</v>
      </c>
      <c r="AB1540" s="22">
        <v>0.48</v>
      </c>
      <c r="AC1540" s="22">
        <v>46</v>
      </c>
    </row>
    <row r="1541" spans="1:29" x14ac:dyDescent="0.2">
      <c r="A1541" s="25">
        <v>18214.792849961126</v>
      </c>
      <c r="B1541" s="26">
        <v>7.4861963999999999</v>
      </c>
      <c r="C1541" s="26">
        <v>112380.56244927645</v>
      </c>
      <c r="D1541" s="26">
        <f>C1541/Table1[[#This Row],[Std. Price ($)]]</f>
        <v>15011.703733724706</v>
      </c>
      <c r="E1541" s="22">
        <v>11432</v>
      </c>
      <c r="F1541" s="22">
        <f t="shared" si="160"/>
        <v>3429.6000000000004</v>
      </c>
      <c r="G1541" s="22">
        <f t="shared" si="156"/>
        <v>3429.6000000000004</v>
      </c>
      <c r="H1541" s="22">
        <f t="shared" si="156"/>
        <v>3429.6000000000004</v>
      </c>
      <c r="I1541" s="22">
        <f t="shared" si="156"/>
        <v>3429.6000000000004</v>
      </c>
      <c r="J1541" s="22">
        <f t="shared" si="156"/>
        <v>3429.6000000000004</v>
      </c>
      <c r="K1541" s="22">
        <f t="shared" si="156"/>
        <v>3429.6000000000004</v>
      </c>
      <c r="L1541" s="22">
        <f t="shared" si="156"/>
        <v>3429.6000000000004</v>
      </c>
      <c r="M1541" s="22">
        <f t="shared" si="156"/>
        <v>3429.6000000000004</v>
      </c>
      <c r="N1541" s="22">
        <f t="shared" si="156"/>
        <v>3429.6000000000004</v>
      </c>
      <c r="O1541" s="22">
        <f t="shared" si="156"/>
        <v>3429.6000000000004</v>
      </c>
      <c r="P1541" s="22">
        <f t="shared" si="156"/>
        <v>3429.6000000000004</v>
      </c>
      <c r="Q1541" s="22">
        <f t="shared" si="156"/>
        <v>3429.6000000000004</v>
      </c>
      <c r="R1541" s="42">
        <f>SUM(Table1[[#This Row],[Oct]:[September]])</f>
        <v>41155.19999999999</v>
      </c>
      <c r="S1541" s="38">
        <f t="shared" si="157"/>
        <v>26143.496266275284</v>
      </c>
      <c r="T1541" s="37">
        <f>Table1[[#This Row],[Annual Demand]]/365</f>
        <v>112.75397260273969</v>
      </c>
      <c r="U1541" s="37">
        <f>Table1[[#This Row],[Daily Demand]]*Table1[[#This Row],[Lead Time (days)]]</f>
        <v>5186.6827397260258</v>
      </c>
      <c r="V1541" s="37">
        <f>T1541*AB1541*SQRT(Table1[[#This Row],[Lead Time (days)]])</f>
        <v>443.54609647802687</v>
      </c>
      <c r="W1541" s="37">
        <f t="shared" si="158"/>
        <v>0.8</v>
      </c>
      <c r="X1541" s="37">
        <f>Table1[[#This Row],[Demand during Lead Time]]+NORMSINV(W1541)*V1541</f>
        <v>5559.9805525903139</v>
      </c>
      <c r="Y1541" s="43">
        <f t="shared" si="159"/>
        <v>41623.106396871619</v>
      </c>
      <c r="Z1541" s="27">
        <v>-0.7</v>
      </c>
      <c r="AA1541" s="22">
        <v>0.83</v>
      </c>
      <c r="AB1541" s="22">
        <v>0.57999999999999996</v>
      </c>
      <c r="AC1541" s="22">
        <v>46</v>
      </c>
    </row>
    <row r="1542" spans="1:29" x14ac:dyDescent="0.2">
      <c r="A1542" s="25">
        <v>72632.121517048508</v>
      </c>
      <c r="B1542" s="26">
        <v>10.6713836</v>
      </c>
      <c r="C1542" s="26">
        <v>92697.525250609731</v>
      </c>
      <c r="D1542" s="26">
        <f>C1542/Table1[[#This Row],[Std. Price ($)]]</f>
        <v>8686.5516905052245</v>
      </c>
      <c r="E1542" s="22">
        <v>16386</v>
      </c>
      <c r="F1542" s="22">
        <f t="shared" si="160"/>
        <v>9831.5999999999985</v>
      </c>
      <c r="G1542" s="22">
        <f t="shared" si="156"/>
        <v>9831.5999999999985</v>
      </c>
      <c r="H1542" s="22">
        <f t="shared" si="156"/>
        <v>9831.5999999999985</v>
      </c>
      <c r="I1542" s="22">
        <f t="shared" si="156"/>
        <v>9831.5999999999985</v>
      </c>
      <c r="J1542" s="22">
        <f t="shared" si="156"/>
        <v>9831.5999999999985</v>
      </c>
      <c r="K1542" s="22">
        <f t="shared" si="156"/>
        <v>9831.5999999999985</v>
      </c>
      <c r="L1542" s="22">
        <f t="shared" si="156"/>
        <v>9831.5999999999985</v>
      </c>
      <c r="M1542" s="22">
        <f t="shared" si="156"/>
        <v>9831.5999999999985</v>
      </c>
      <c r="N1542" s="22">
        <f t="shared" si="156"/>
        <v>9831.5999999999985</v>
      </c>
      <c r="O1542" s="22">
        <f t="shared" si="156"/>
        <v>9831.5999999999985</v>
      </c>
      <c r="P1542" s="22">
        <f t="shared" si="156"/>
        <v>9831.5999999999985</v>
      </c>
      <c r="Q1542" s="22">
        <f t="shared" si="156"/>
        <v>9831.5999999999985</v>
      </c>
      <c r="R1542" s="42">
        <f>SUM(Table1[[#This Row],[Oct]:[September]])</f>
        <v>117979.20000000001</v>
      </c>
      <c r="S1542" s="38">
        <f t="shared" si="157"/>
        <v>109292.64830949479</v>
      </c>
      <c r="T1542" s="37">
        <f>Table1[[#This Row],[Annual Demand]]/365</f>
        <v>323.23068493150686</v>
      </c>
      <c r="U1542" s="37">
        <f>Table1[[#This Row],[Daily Demand]]*Table1[[#This Row],[Lead Time (days)]]</f>
        <v>7434.3057534246582</v>
      </c>
      <c r="V1542" s="37">
        <f>T1542*AB1542*SQRT(Table1[[#This Row],[Lead Time (days)]])</f>
        <v>744.07675588631139</v>
      </c>
      <c r="W1542" s="37">
        <f t="shared" si="158"/>
        <v>0.8</v>
      </c>
      <c r="X1542" s="37">
        <f>Table1[[#This Row],[Demand during Lead Time]]+NORMSINV(W1542)*V1542</f>
        <v>8060.5365505866284</v>
      </c>
      <c r="Y1542" s="43">
        <f t="shared" si="159"/>
        <v>86017.077553130715</v>
      </c>
      <c r="Z1542" s="27">
        <v>-0.4</v>
      </c>
      <c r="AA1542" s="22">
        <v>0.85</v>
      </c>
      <c r="AB1542" s="22">
        <v>0.48</v>
      </c>
      <c r="AC1542" s="22">
        <v>23</v>
      </c>
    </row>
    <row r="1543" spans="1:29" x14ac:dyDescent="0.2">
      <c r="A1543" s="25">
        <v>87489.687161430265</v>
      </c>
      <c r="B1543" s="26">
        <v>8.4456069000000014</v>
      </c>
      <c r="C1543" s="26">
        <v>102665.92805584733</v>
      </c>
      <c r="D1543" s="26">
        <f>C1543/Table1[[#This Row],[Std. Price ($)]]</f>
        <v>12156.13386598035</v>
      </c>
      <c r="E1543" s="22">
        <v>18044</v>
      </c>
      <c r="F1543" s="22">
        <f t="shared" si="160"/>
        <v>21652.799999999999</v>
      </c>
      <c r="G1543" s="22">
        <f t="shared" si="156"/>
        <v>21652.799999999999</v>
      </c>
      <c r="H1543" s="22">
        <f t="shared" si="156"/>
        <v>21652.799999999999</v>
      </c>
      <c r="I1543" s="22">
        <f t="shared" si="156"/>
        <v>21652.799999999999</v>
      </c>
      <c r="J1543" s="22">
        <f t="shared" si="156"/>
        <v>21652.799999999999</v>
      </c>
      <c r="K1543" s="22">
        <f t="shared" si="156"/>
        <v>21652.799999999999</v>
      </c>
      <c r="L1543" s="22">
        <f t="shared" si="156"/>
        <v>21652.799999999999</v>
      </c>
      <c r="M1543" s="22">
        <f t="shared" si="156"/>
        <v>21652.799999999999</v>
      </c>
      <c r="N1543" s="22">
        <f t="shared" si="156"/>
        <v>21652.799999999999</v>
      </c>
      <c r="O1543" s="22">
        <f t="shared" si="156"/>
        <v>21652.799999999999</v>
      </c>
      <c r="P1543" s="22">
        <f t="shared" si="156"/>
        <v>21652.799999999999</v>
      </c>
      <c r="Q1543" s="22">
        <f t="shared" si="156"/>
        <v>21652.799999999999</v>
      </c>
      <c r="R1543" s="42">
        <f>SUM(Table1[[#This Row],[Oct]:[September]])</f>
        <v>259833.59999999995</v>
      </c>
      <c r="S1543" s="38">
        <f t="shared" si="157"/>
        <v>247677.4661340196</v>
      </c>
      <c r="T1543" s="37">
        <f>Table1[[#This Row],[Annual Demand]]/365</f>
        <v>711.87287671232866</v>
      </c>
      <c r="U1543" s="37">
        <f>Table1[[#This Row],[Daily Demand]]*Table1[[#This Row],[Lead Time (days)]]</f>
        <v>30610.533698630134</v>
      </c>
      <c r="V1543" s="37">
        <f>T1543*AB1543*SQRT(Table1[[#This Row],[Lead Time (days)]])</f>
        <v>1026.9737777550047</v>
      </c>
      <c r="W1543" s="37">
        <f t="shared" si="158"/>
        <v>0.8</v>
      </c>
      <c r="X1543" s="37">
        <f>Table1[[#This Row],[Demand during Lead Time]]+NORMSINV(W1543)*V1543</f>
        <v>31474.856636311339</v>
      </c>
      <c r="Y1543" s="43">
        <f t="shared" si="159"/>
        <v>265824.26638414187</v>
      </c>
      <c r="Z1543" s="27">
        <v>0.2</v>
      </c>
      <c r="AA1543" s="22">
        <v>0.82</v>
      </c>
      <c r="AB1543" s="22">
        <v>0.22</v>
      </c>
      <c r="AC1543" s="22">
        <v>43</v>
      </c>
    </row>
    <row r="1544" spans="1:29" x14ac:dyDescent="0.2">
      <c r="A1544" s="25">
        <v>41409.288900249863</v>
      </c>
      <c r="B1544" s="26">
        <v>7.4515998000000003</v>
      </c>
      <c r="C1544" s="26">
        <v>75196.849314829946</v>
      </c>
      <c r="D1544" s="26">
        <f>C1544/Table1[[#This Row],[Std. Price ($)]]</f>
        <v>10091.369817637005</v>
      </c>
      <c r="E1544" s="22">
        <v>29174</v>
      </c>
      <c r="F1544" s="22">
        <f t="shared" si="160"/>
        <v>23339.200000000001</v>
      </c>
      <c r="G1544" s="22">
        <f t="shared" si="156"/>
        <v>23339.200000000001</v>
      </c>
      <c r="H1544" s="22">
        <f t="shared" si="156"/>
        <v>23339.200000000001</v>
      </c>
      <c r="I1544" s="22">
        <f t="shared" si="156"/>
        <v>23339.200000000001</v>
      </c>
      <c r="J1544" s="22">
        <f t="shared" si="156"/>
        <v>23339.200000000001</v>
      </c>
      <c r="K1544" s="22">
        <f t="shared" si="156"/>
        <v>23339.200000000001</v>
      </c>
      <c r="L1544" s="22">
        <f t="shared" si="156"/>
        <v>23339.200000000001</v>
      </c>
      <c r="M1544" s="22">
        <f t="shared" si="156"/>
        <v>23339.200000000001</v>
      </c>
      <c r="N1544" s="22">
        <f t="shared" si="156"/>
        <v>23339.200000000001</v>
      </c>
      <c r="O1544" s="22">
        <f t="shared" si="156"/>
        <v>23339.200000000001</v>
      </c>
      <c r="P1544" s="22">
        <f t="shared" si="156"/>
        <v>23339.200000000001</v>
      </c>
      <c r="Q1544" s="22">
        <f t="shared" si="156"/>
        <v>23339.200000000001</v>
      </c>
      <c r="R1544" s="42">
        <f>SUM(Table1[[#This Row],[Oct]:[September]])</f>
        <v>280070.40000000008</v>
      </c>
      <c r="S1544" s="38">
        <f t="shared" si="157"/>
        <v>269979.03018236306</v>
      </c>
      <c r="T1544" s="37">
        <f>Table1[[#This Row],[Annual Demand]]/365</f>
        <v>767.31616438356184</v>
      </c>
      <c r="U1544" s="37">
        <f>Table1[[#This Row],[Daily Demand]]*Table1[[#This Row],[Lead Time (days)]]</f>
        <v>16113.639452054798</v>
      </c>
      <c r="V1544" s="37">
        <f>T1544*AB1544*SQRT(Table1[[#This Row],[Lead Time (days)]])</f>
        <v>984.55963347023817</v>
      </c>
      <c r="W1544" s="37">
        <f t="shared" si="158"/>
        <v>0.8</v>
      </c>
      <c r="X1544" s="37">
        <f>Table1[[#This Row],[Demand during Lead Time]]+NORMSINV(W1544)*V1544</f>
        <v>16942.265745302117</v>
      </c>
      <c r="Y1544" s="43">
        <f t="shared" si="159"/>
        <v>126246.98403924011</v>
      </c>
      <c r="Z1544" s="27">
        <v>-0.2</v>
      </c>
      <c r="AA1544" s="22">
        <v>0.93</v>
      </c>
      <c r="AB1544" s="22">
        <v>0.28000000000000003</v>
      </c>
      <c r="AC1544" s="22">
        <v>21</v>
      </c>
    </row>
    <row r="1545" spans="1:29" x14ac:dyDescent="0.2">
      <c r="A1545" s="25">
        <v>93540.851841084019</v>
      </c>
      <c r="B1545" s="26">
        <v>8.2715061000000016</v>
      </c>
      <c r="C1545" s="26">
        <v>388702.09771124797</v>
      </c>
      <c r="D1545" s="26">
        <f>C1545/Table1[[#This Row],[Std. Price ($)]]</f>
        <v>46992.904679263658</v>
      </c>
      <c r="E1545" s="22">
        <v>30218</v>
      </c>
      <c r="F1545" s="22">
        <f t="shared" si="160"/>
        <v>48348.800000000003</v>
      </c>
      <c r="G1545" s="22">
        <f t="shared" si="156"/>
        <v>48348.800000000003</v>
      </c>
      <c r="H1545" s="22">
        <f t="shared" si="156"/>
        <v>48348.800000000003</v>
      </c>
      <c r="I1545" s="22">
        <f t="shared" si="156"/>
        <v>48348.800000000003</v>
      </c>
      <c r="J1545" s="22">
        <f t="shared" si="156"/>
        <v>48348.800000000003</v>
      </c>
      <c r="K1545" s="22">
        <f t="shared" si="156"/>
        <v>48348.800000000003</v>
      </c>
      <c r="L1545" s="22">
        <f t="shared" si="156"/>
        <v>48348.800000000003</v>
      </c>
      <c r="M1545" s="22">
        <f t="shared" si="156"/>
        <v>48348.800000000003</v>
      </c>
      <c r="N1545" s="22">
        <f t="shared" si="156"/>
        <v>48348.800000000003</v>
      </c>
      <c r="O1545" s="22">
        <f t="shared" si="156"/>
        <v>48348.800000000003</v>
      </c>
      <c r="P1545" s="22">
        <f t="shared" si="156"/>
        <v>48348.800000000003</v>
      </c>
      <c r="Q1545" s="22">
        <f t="shared" si="156"/>
        <v>48348.800000000003</v>
      </c>
      <c r="R1545" s="42">
        <f>SUM(Table1[[#This Row],[Oct]:[September]])</f>
        <v>580185.59999999998</v>
      </c>
      <c r="S1545" s="38">
        <f t="shared" si="157"/>
        <v>533192.69532073627</v>
      </c>
      <c r="T1545" s="37">
        <f>Table1[[#This Row],[Annual Demand]]/365</f>
        <v>1589.5495890410957</v>
      </c>
      <c r="U1545" s="37">
        <f>Table1[[#This Row],[Daily Demand]]*Table1[[#This Row],[Lead Time (days)]]</f>
        <v>73119.281095890401</v>
      </c>
      <c r="V1545" s="37">
        <f>T1545*AB1545*SQRT(Table1[[#This Row],[Lead Time (days)]])</f>
        <v>7977.8288796892248</v>
      </c>
      <c r="W1545" s="37">
        <f t="shared" si="158"/>
        <v>0.8</v>
      </c>
      <c r="X1545" s="37">
        <f>Table1[[#This Row],[Demand during Lead Time]]+NORMSINV(W1545)*V1545</f>
        <v>79833.591278848064</v>
      </c>
      <c r="Y1545" s="43">
        <f t="shared" si="159"/>
        <v>660344.03724789864</v>
      </c>
      <c r="Z1545" s="27">
        <v>0.6</v>
      </c>
      <c r="AA1545" s="22">
        <v>0.85</v>
      </c>
      <c r="AB1545" s="22">
        <v>0.74</v>
      </c>
      <c r="AC1545" s="22">
        <v>46</v>
      </c>
    </row>
    <row r="1546" spans="1:29" x14ac:dyDescent="0.2">
      <c r="A1546" s="25">
        <v>57066.914401374212</v>
      </c>
      <c r="B1546" s="26">
        <v>6.2540841</v>
      </c>
      <c r="C1546" s="26">
        <v>4533.6265839340804</v>
      </c>
      <c r="D1546" s="26">
        <f>C1546/Table1[[#This Row],[Std. Price ($)]]</f>
        <v>724.90655888910737</v>
      </c>
      <c r="E1546" s="22">
        <v>35278</v>
      </c>
      <c r="F1546" s="22">
        <f t="shared" si="160"/>
        <v>14111.2</v>
      </c>
      <c r="G1546" s="22">
        <f t="shared" si="156"/>
        <v>14111.2</v>
      </c>
      <c r="H1546" s="22">
        <f t="shared" si="156"/>
        <v>14111.2</v>
      </c>
      <c r="I1546" s="22">
        <f t="shared" si="156"/>
        <v>14111.2</v>
      </c>
      <c r="J1546" s="22">
        <f t="shared" si="156"/>
        <v>14111.2</v>
      </c>
      <c r="K1546" s="22">
        <f t="shared" si="156"/>
        <v>14111.2</v>
      </c>
      <c r="L1546" s="22">
        <f t="shared" ref="G1546:Q1569" si="161">$E1546+$Z1546*$E1546</f>
        <v>14111.2</v>
      </c>
      <c r="M1546" s="22">
        <f t="shared" si="161"/>
        <v>14111.2</v>
      </c>
      <c r="N1546" s="22">
        <f t="shared" si="161"/>
        <v>14111.2</v>
      </c>
      <c r="O1546" s="22">
        <f t="shared" si="161"/>
        <v>14111.2</v>
      </c>
      <c r="P1546" s="22">
        <f t="shared" si="161"/>
        <v>14111.2</v>
      </c>
      <c r="Q1546" s="22">
        <f t="shared" si="161"/>
        <v>14111.2</v>
      </c>
      <c r="R1546" s="42">
        <f>SUM(Table1[[#This Row],[Oct]:[September]])</f>
        <v>169334.40000000002</v>
      </c>
      <c r="S1546" s="38">
        <f t="shared" si="157"/>
        <v>168609.49344111091</v>
      </c>
      <c r="T1546" s="37">
        <f>Table1[[#This Row],[Annual Demand]]/365</f>
        <v>463.92986301369871</v>
      </c>
      <c r="U1546" s="37">
        <f>Table1[[#This Row],[Daily Demand]]*Table1[[#This Row],[Lead Time (days)]]</f>
        <v>463.92986301369871</v>
      </c>
      <c r="V1546" s="37">
        <f>T1546*AB1546*SQRT(Table1[[#This Row],[Lead Time (days)]])</f>
        <v>125.26106301369866</v>
      </c>
      <c r="W1546" s="37">
        <f t="shared" si="158"/>
        <v>0.8</v>
      </c>
      <c r="X1546" s="37">
        <f>Table1[[#This Row],[Demand during Lead Time]]+NORMSINV(W1546)*V1546</f>
        <v>569.35223338594233</v>
      </c>
      <c r="Y1546" s="43">
        <f t="shared" si="159"/>
        <v>3560.7767501185112</v>
      </c>
      <c r="Z1546" s="27">
        <v>-0.6</v>
      </c>
      <c r="AA1546" s="22">
        <v>0.75</v>
      </c>
      <c r="AB1546" s="22">
        <v>0.27</v>
      </c>
      <c r="AC1546" s="22">
        <v>1</v>
      </c>
    </row>
    <row r="1547" spans="1:29" x14ac:dyDescent="0.2">
      <c r="A1547" s="25">
        <v>14950.110980071307</v>
      </c>
      <c r="B1547" s="26">
        <v>8.1922872000000009</v>
      </c>
      <c r="C1547" s="26">
        <v>142536.03381093519</v>
      </c>
      <c r="D1547" s="26">
        <f>C1547/Table1[[#This Row],[Std. Price ($)]]</f>
        <v>17398.80821206258</v>
      </c>
      <c r="E1547" s="22">
        <v>40968</v>
      </c>
      <c r="F1547" s="22">
        <f t="shared" si="160"/>
        <v>73742.399999999994</v>
      </c>
      <c r="G1547" s="22">
        <f t="shared" si="161"/>
        <v>73742.399999999994</v>
      </c>
      <c r="H1547" s="22">
        <f t="shared" si="161"/>
        <v>73742.399999999994</v>
      </c>
      <c r="I1547" s="22">
        <f t="shared" si="161"/>
        <v>73742.399999999994</v>
      </c>
      <c r="J1547" s="22">
        <f t="shared" si="161"/>
        <v>73742.399999999994</v>
      </c>
      <c r="K1547" s="22">
        <f t="shared" si="161"/>
        <v>73742.399999999994</v>
      </c>
      <c r="L1547" s="22">
        <f t="shared" si="161"/>
        <v>73742.399999999994</v>
      </c>
      <c r="M1547" s="22">
        <f t="shared" si="161"/>
        <v>73742.399999999994</v>
      </c>
      <c r="N1547" s="22">
        <f t="shared" si="161"/>
        <v>73742.399999999994</v>
      </c>
      <c r="O1547" s="22">
        <f t="shared" si="161"/>
        <v>73742.399999999994</v>
      </c>
      <c r="P1547" s="22">
        <f t="shared" si="161"/>
        <v>73742.399999999994</v>
      </c>
      <c r="Q1547" s="22">
        <f t="shared" si="161"/>
        <v>73742.399999999994</v>
      </c>
      <c r="R1547" s="42">
        <f>SUM(Table1[[#This Row],[Oct]:[September]])</f>
        <v>884908.80000000016</v>
      </c>
      <c r="S1547" s="38">
        <f t="shared" si="157"/>
        <v>867509.99178793759</v>
      </c>
      <c r="T1547" s="37">
        <f>Table1[[#This Row],[Annual Demand]]/365</f>
        <v>2424.407671232877</v>
      </c>
      <c r="U1547" s="37">
        <f>Table1[[#This Row],[Daily Demand]]*Table1[[#This Row],[Lead Time (days)]]</f>
        <v>55761.376438356172</v>
      </c>
      <c r="V1547" s="37">
        <f>T1547*AB1547*SQRT(Table1[[#This Row],[Lead Time (days)]])</f>
        <v>3720.6562352191395</v>
      </c>
      <c r="W1547" s="37">
        <f t="shared" si="158"/>
        <v>0.8</v>
      </c>
      <c r="X1547" s="37">
        <f>Table1[[#This Row],[Demand during Lead Time]]+NORMSINV(W1547)*V1547</f>
        <v>58892.759728742058</v>
      </c>
      <c r="Y1547" s="43">
        <f t="shared" si="159"/>
        <v>482466.4016984491</v>
      </c>
      <c r="Z1547" s="27">
        <v>0.8</v>
      </c>
      <c r="AA1547" s="22">
        <v>0.85</v>
      </c>
      <c r="AB1547" s="22">
        <v>0.32</v>
      </c>
      <c r="AC1547" s="22">
        <v>23</v>
      </c>
    </row>
    <row r="1548" spans="1:29" x14ac:dyDescent="0.2">
      <c r="A1548" s="25">
        <v>54259.555339481682</v>
      </c>
      <c r="B1548" s="26">
        <v>6.7611720000000002</v>
      </c>
      <c r="C1548" s="26">
        <v>392523.4386684536</v>
      </c>
      <c r="D1548" s="26">
        <f>C1548/Table1[[#This Row],[Std. Price ($)]]</f>
        <v>58055.532187090284</v>
      </c>
      <c r="E1548" s="22">
        <v>156120</v>
      </c>
      <c r="F1548" s="22">
        <f t="shared" si="160"/>
        <v>234180</v>
      </c>
      <c r="G1548" s="22">
        <f t="shared" si="161"/>
        <v>234180</v>
      </c>
      <c r="H1548" s="22">
        <f t="shared" si="161"/>
        <v>234180</v>
      </c>
      <c r="I1548" s="22">
        <f t="shared" si="161"/>
        <v>234180</v>
      </c>
      <c r="J1548" s="22">
        <f t="shared" si="161"/>
        <v>234180</v>
      </c>
      <c r="K1548" s="22">
        <f t="shared" si="161"/>
        <v>234180</v>
      </c>
      <c r="L1548" s="22">
        <f t="shared" si="161"/>
        <v>234180</v>
      </c>
      <c r="M1548" s="22">
        <f t="shared" si="161"/>
        <v>234180</v>
      </c>
      <c r="N1548" s="22">
        <f t="shared" si="161"/>
        <v>234180</v>
      </c>
      <c r="O1548" s="22">
        <f t="shared" si="161"/>
        <v>234180</v>
      </c>
      <c r="P1548" s="22">
        <f t="shared" si="161"/>
        <v>234180</v>
      </c>
      <c r="Q1548" s="22">
        <f t="shared" si="161"/>
        <v>234180</v>
      </c>
      <c r="R1548" s="42">
        <f>SUM(Table1[[#This Row],[Oct]:[September]])</f>
        <v>2810160</v>
      </c>
      <c r="S1548" s="38">
        <f t="shared" si="157"/>
        <v>2752104.4678129097</v>
      </c>
      <c r="T1548" s="37">
        <f>Table1[[#This Row],[Annual Demand]]/365</f>
        <v>7699.0684931506848</v>
      </c>
      <c r="U1548" s="37">
        <f>Table1[[#This Row],[Daily Demand]]*Table1[[#This Row],[Lead Time (days)]]</f>
        <v>177078.57534246575</v>
      </c>
      <c r="V1548" s="37">
        <f>T1548*AB1548*SQRT(Table1[[#This Row],[Lead Time (days)]])</f>
        <v>8123.155783511078</v>
      </c>
      <c r="W1548" s="37">
        <f t="shared" si="158"/>
        <v>0.8</v>
      </c>
      <c r="X1548" s="37">
        <f>Table1[[#This Row],[Demand during Lead Time]]+NORMSINV(W1548)*V1548</f>
        <v>183915.19573348929</v>
      </c>
      <c r="Y1548" s="43">
        <f t="shared" si="159"/>
        <v>1243482.2717677874</v>
      </c>
      <c r="Z1548" s="27">
        <v>0.5</v>
      </c>
      <c r="AA1548" s="22">
        <v>0.85</v>
      </c>
      <c r="AB1548" s="22">
        <v>0.22</v>
      </c>
      <c r="AC1548" s="22">
        <v>23</v>
      </c>
    </row>
    <row r="1549" spans="1:29" x14ac:dyDescent="0.2">
      <c r="A1549" s="25">
        <v>62925.392611998286</v>
      </c>
      <c r="B1549" s="26">
        <v>8.2709656000000003</v>
      </c>
      <c r="C1549" s="26">
        <v>27.999570492848832</v>
      </c>
      <c r="D1549" s="26">
        <f>C1549/Table1[[#This Row],[Std. Price ($)]]</f>
        <v>3.3852843606130865</v>
      </c>
      <c r="E1549" s="22">
        <v>18</v>
      </c>
      <c r="F1549" s="22">
        <f t="shared" si="160"/>
        <v>5.4</v>
      </c>
      <c r="G1549" s="22">
        <f t="shared" si="161"/>
        <v>5.4</v>
      </c>
      <c r="H1549" s="22">
        <f t="shared" si="161"/>
        <v>5.4</v>
      </c>
      <c r="I1549" s="22">
        <f t="shared" si="161"/>
        <v>5.4</v>
      </c>
      <c r="J1549" s="22">
        <f t="shared" si="161"/>
        <v>5.4</v>
      </c>
      <c r="K1549" s="22">
        <f t="shared" si="161"/>
        <v>5.4</v>
      </c>
      <c r="L1549" s="22">
        <f t="shared" si="161"/>
        <v>5.4</v>
      </c>
      <c r="M1549" s="22">
        <f t="shared" si="161"/>
        <v>5.4</v>
      </c>
      <c r="N1549" s="22">
        <f t="shared" si="161"/>
        <v>5.4</v>
      </c>
      <c r="O1549" s="22">
        <f t="shared" si="161"/>
        <v>5.4</v>
      </c>
      <c r="P1549" s="22">
        <f t="shared" si="161"/>
        <v>5.4</v>
      </c>
      <c r="Q1549" s="22">
        <f t="shared" si="161"/>
        <v>5.4</v>
      </c>
      <c r="R1549" s="42">
        <f>SUM(Table1[[#This Row],[Oct]:[September]])</f>
        <v>64.8</v>
      </c>
      <c r="S1549" s="38">
        <f t="shared" si="157"/>
        <v>61.414715639386912</v>
      </c>
      <c r="T1549" s="37">
        <f>Table1[[#This Row],[Annual Demand]]/365</f>
        <v>0.17753424657534245</v>
      </c>
      <c r="U1549" s="37">
        <f>Table1[[#This Row],[Daily Demand]]*Table1[[#This Row],[Lead Time (days)]]</f>
        <v>0.88767123287671224</v>
      </c>
      <c r="V1549" s="37">
        <f>T1549*AB1549*SQRT(Table1[[#This Row],[Lead Time (days)]])</f>
        <v>0.31758291494134</v>
      </c>
      <c r="W1549" s="37">
        <f t="shared" si="158"/>
        <v>0.8</v>
      </c>
      <c r="X1549" s="37">
        <f>Table1[[#This Row],[Demand during Lead Time]]+NORMSINV(W1549)*V1549</f>
        <v>1.154955757511325</v>
      </c>
      <c r="Y1549" s="43">
        <f t="shared" si="159"/>
        <v>9.5525993398981104</v>
      </c>
      <c r="Z1549" s="27">
        <v>-0.7</v>
      </c>
      <c r="AA1549" s="22">
        <v>0.7</v>
      </c>
      <c r="AB1549" s="22">
        <v>0.8</v>
      </c>
      <c r="AC1549" s="22">
        <v>5</v>
      </c>
    </row>
    <row r="1550" spans="1:29" x14ac:dyDescent="0.2">
      <c r="A1550" s="25">
        <v>40644.052823983235</v>
      </c>
      <c r="B1550" s="26">
        <v>9.1207374000000012</v>
      </c>
      <c r="C1550" s="26">
        <v>71.174455011977471</v>
      </c>
      <c r="D1550" s="26">
        <f>C1550/Table1[[#This Row],[Std. Price ($)]]</f>
        <v>7.8035855973638117</v>
      </c>
      <c r="E1550" s="22">
        <v>42</v>
      </c>
      <c r="F1550" s="22">
        <f t="shared" si="160"/>
        <v>67.2</v>
      </c>
      <c r="G1550" s="22">
        <f t="shared" si="161"/>
        <v>67.2</v>
      </c>
      <c r="H1550" s="22">
        <f t="shared" si="161"/>
        <v>67.2</v>
      </c>
      <c r="I1550" s="22">
        <f t="shared" si="161"/>
        <v>67.2</v>
      </c>
      <c r="J1550" s="22">
        <f t="shared" si="161"/>
        <v>67.2</v>
      </c>
      <c r="K1550" s="22">
        <f t="shared" si="161"/>
        <v>67.2</v>
      </c>
      <c r="L1550" s="22">
        <f t="shared" si="161"/>
        <v>67.2</v>
      </c>
      <c r="M1550" s="22">
        <f t="shared" si="161"/>
        <v>67.2</v>
      </c>
      <c r="N1550" s="22">
        <f t="shared" si="161"/>
        <v>67.2</v>
      </c>
      <c r="O1550" s="22">
        <f t="shared" si="161"/>
        <v>67.2</v>
      </c>
      <c r="P1550" s="22">
        <f t="shared" si="161"/>
        <v>67.2</v>
      </c>
      <c r="Q1550" s="22">
        <f t="shared" si="161"/>
        <v>67.2</v>
      </c>
      <c r="R1550" s="42">
        <f>SUM(Table1[[#This Row],[Oct]:[September]])</f>
        <v>806.4000000000002</v>
      </c>
      <c r="S1550" s="38">
        <f t="shared" si="157"/>
        <v>798.59641440263636</v>
      </c>
      <c r="T1550" s="37">
        <f>Table1[[#This Row],[Annual Demand]]/365</f>
        <v>2.2093150684931513</v>
      </c>
      <c r="U1550" s="37">
        <f>Table1[[#This Row],[Daily Demand]]*Table1[[#This Row],[Lead Time (days)]]</f>
        <v>11.046575342465756</v>
      </c>
      <c r="V1550" s="37">
        <f>T1550*AB1550*SQRT(Table1[[#This Row],[Lead Time (days)]])</f>
        <v>3.9521429414922324</v>
      </c>
      <c r="W1550" s="37">
        <f t="shared" si="158"/>
        <v>0.8</v>
      </c>
      <c r="X1550" s="37">
        <f>Table1[[#This Row],[Demand during Lead Time]]+NORMSINV(W1550)*V1550</f>
        <v>14.372782760140936</v>
      </c>
      <c r="Y1550" s="43">
        <f t="shared" si="159"/>
        <v>131.09037726249269</v>
      </c>
      <c r="Z1550" s="27">
        <v>0.6</v>
      </c>
      <c r="AA1550" s="22">
        <v>0.7</v>
      </c>
      <c r="AB1550" s="22">
        <v>0.8</v>
      </c>
      <c r="AC1550" s="22">
        <v>5</v>
      </c>
    </row>
    <row r="1551" spans="1:29" x14ac:dyDescent="0.2">
      <c r="A1551" s="25">
        <v>76649.339722029879</v>
      </c>
      <c r="B1551" s="26">
        <v>6.3400006000000007</v>
      </c>
      <c r="C1551" s="26">
        <v>32.225809506815978</v>
      </c>
      <c r="D1551" s="26">
        <f>C1551/Table1[[#This Row],[Std. Price ($)]]</f>
        <v>5.0829347724061691</v>
      </c>
      <c r="E1551" s="22">
        <v>26</v>
      </c>
      <c r="F1551" s="22">
        <f t="shared" si="160"/>
        <v>36.4</v>
      </c>
      <c r="G1551" s="22">
        <f t="shared" si="161"/>
        <v>36.4</v>
      </c>
      <c r="H1551" s="22">
        <f t="shared" si="161"/>
        <v>36.4</v>
      </c>
      <c r="I1551" s="22">
        <f t="shared" si="161"/>
        <v>36.4</v>
      </c>
      <c r="J1551" s="22">
        <f t="shared" si="161"/>
        <v>36.4</v>
      </c>
      <c r="K1551" s="22">
        <f t="shared" si="161"/>
        <v>36.4</v>
      </c>
      <c r="L1551" s="22">
        <f t="shared" si="161"/>
        <v>36.4</v>
      </c>
      <c r="M1551" s="22">
        <f t="shared" si="161"/>
        <v>36.4</v>
      </c>
      <c r="N1551" s="22">
        <f t="shared" si="161"/>
        <v>36.4</v>
      </c>
      <c r="O1551" s="22">
        <f t="shared" si="161"/>
        <v>36.4</v>
      </c>
      <c r="P1551" s="22">
        <f t="shared" si="161"/>
        <v>36.4</v>
      </c>
      <c r="Q1551" s="22">
        <f t="shared" si="161"/>
        <v>36.4</v>
      </c>
      <c r="R1551" s="42">
        <f>SUM(Table1[[#This Row],[Oct]:[September]])</f>
        <v>436.7999999999999</v>
      </c>
      <c r="S1551" s="38">
        <f t="shared" si="157"/>
        <v>431.71706522759371</v>
      </c>
      <c r="T1551" s="37">
        <f>Table1[[#This Row],[Annual Demand]]/365</f>
        <v>1.1967123287671231</v>
      </c>
      <c r="U1551" s="37">
        <f>Table1[[#This Row],[Daily Demand]]*Table1[[#This Row],[Lead Time (days)]]</f>
        <v>5.9835616438356158</v>
      </c>
      <c r="V1551" s="37">
        <f>T1551*AB1551*SQRT(Table1[[#This Row],[Lead Time (days)]])</f>
        <v>2.1407440933082915</v>
      </c>
      <c r="W1551" s="37">
        <f t="shared" si="158"/>
        <v>0.8</v>
      </c>
      <c r="X1551" s="37">
        <f>Table1[[#This Row],[Demand during Lead Time]]+NORMSINV(W1551)*V1551</f>
        <v>7.7852573284096707</v>
      </c>
      <c r="Y1551" s="43">
        <f t="shared" si="159"/>
        <v>49.358536133271713</v>
      </c>
      <c r="Z1551" s="27">
        <v>0.4</v>
      </c>
      <c r="AA1551" s="22">
        <v>0.7</v>
      </c>
      <c r="AB1551" s="22">
        <v>0.8</v>
      </c>
      <c r="AC1551" s="22">
        <v>5</v>
      </c>
    </row>
    <row r="1552" spans="1:29" x14ac:dyDescent="0.2">
      <c r="A1552" s="25">
        <v>89943.659699279437</v>
      </c>
      <c r="B1552" s="26">
        <v>11.4038439</v>
      </c>
      <c r="C1552" s="26">
        <v>70.323866282773835</v>
      </c>
      <c r="D1552" s="26">
        <f>C1552/Table1[[#This Row],[Std. Price ($)]]</f>
        <v>6.1666808928149077</v>
      </c>
      <c r="E1552" s="22">
        <v>34</v>
      </c>
      <c r="F1552" s="22">
        <f t="shared" si="160"/>
        <v>20.399999999999999</v>
      </c>
      <c r="G1552" s="22">
        <f t="shared" si="161"/>
        <v>20.399999999999999</v>
      </c>
      <c r="H1552" s="22">
        <f t="shared" si="161"/>
        <v>20.399999999999999</v>
      </c>
      <c r="I1552" s="22">
        <f t="shared" si="161"/>
        <v>20.399999999999999</v>
      </c>
      <c r="J1552" s="22">
        <f t="shared" si="161"/>
        <v>20.399999999999999</v>
      </c>
      <c r="K1552" s="22">
        <f t="shared" si="161"/>
        <v>20.399999999999999</v>
      </c>
      <c r="L1552" s="22">
        <f t="shared" si="161"/>
        <v>20.399999999999999</v>
      </c>
      <c r="M1552" s="22">
        <f t="shared" si="161"/>
        <v>20.399999999999999</v>
      </c>
      <c r="N1552" s="22">
        <f t="shared" si="161"/>
        <v>20.399999999999999</v>
      </c>
      <c r="O1552" s="22">
        <f t="shared" si="161"/>
        <v>20.399999999999999</v>
      </c>
      <c r="P1552" s="22">
        <f t="shared" si="161"/>
        <v>20.399999999999999</v>
      </c>
      <c r="Q1552" s="22">
        <f t="shared" si="161"/>
        <v>20.399999999999999</v>
      </c>
      <c r="R1552" s="42">
        <f>SUM(Table1[[#This Row],[Oct]:[September]])</f>
        <v>244.80000000000004</v>
      </c>
      <c r="S1552" s="38">
        <f t="shared" si="157"/>
        <v>238.63331910718514</v>
      </c>
      <c r="T1552" s="37">
        <f>Table1[[#This Row],[Annual Demand]]/365</f>
        <v>0.67068493150684938</v>
      </c>
      <c r="U1552" s="37">
        <f>Table1[[#This Row],[Daily Demand]]*Table1[[#This Row],[Lead Time (days)]]</f>
        <v>3.353424657534247</v>
      </c>
      <c r="V1552" s="37">
        <f>T1552*AB1552*SQRT(Table1[[#This Row],[Lead Time (days)]])</f>
        <v>1.1997576786672848</v>
      </c>
      <c r="W1552" s="37">
        <f t="shared" si="158"/>
        <v>0.8</v>
      </c>
      <c r="X1552" s="37">
        <f>Table1[[#This Row],[Demand during Lead Time]]+NORMSINV(W1552)*V1552</f>
        <v>4.3631661950427834</v>
      </c>
      <c r="Y1552" s="43">
        <f t="shared" si="159"/>
        <v>49.756866198024852</v>
      </c>
      <c r="Z1552" s="27">
        <v>-0.4</v>
      </c>
      <c r="AA1552" s="22">
        <v>0.7</v>
      </c>
      <c r="AB1552" s="22">
        <v>0.8</v>
      </c>
      <c r="AC1552" s="22">
        <v>5</v>
      </c>
    </row>
    <row r="1553" spans="1:29" x14ac:dyDescent="0.2">
      <c r="A1553" s="25">
        <v>49867.48070702266</v>
      </c>
      <c r="B1553" s="26">
        <v>14.411990899999999</v>
      </c>
      <c r="C1553" s="26">
        <v>25.607491968171832</v>
      </c>
      <c r="D1553" s="26">
        <f>C1553/Table1[[#This Row],[Std. Price ($)]]</f>
        <v>1.7768184941174112</v>
      </c>
      <c r="E1553" s="22">
        <v>10</v>
      </c>
      <c r="F1553" s="22">
        <f t="shared" si="160"/>
        <v>3</v>
      </c>
      <c r="G1553" s="22">
        <f t="shared" si="161"/>
        <v>3</v>
      </c>
      <c r="H1553" s="22">
        <f t="shared" si="161"/>
        <v>3</v>
      </c>
      <c r="I1553" s="22">
        <f t="shared" si="161"/>
        <v>3</v>
      </c>
      <c r="J1553" s="22">
        <f t="shared" si="161"/>
        <v>3</v>
      </c>
      <c r="K1553" s="22">
        <f t="shared" si="161"/>
        <v>3</v>
      </c>
      <c r="L1553" s="22">
        <f t="shared" si="161"/>
        <v>3</v>
      </c>
      <c r="M1553" s="22">
        <f t="shared" si="161"/>
        <v>3</v>
      </c>
      <c r="N1553" s="22">
        <f t="shared" si="161"/>
        <v>3</v>
      </c>
      <c r="O1553" s="22">
        <f t="shared" si="161"/>
        <v>3</v>
      </c>
      <c r="P1553" s="22">
        <f t="shared" si="161"/>
        <v>3</v>
      </c>
      <c r="Q1553" s="22">
        <f t="shared" si="161"/>
        <v>3</v>
      </c>
      <c r="R1553" s="42">
        <f>SUM(Table1[[#This Row],[Oct]:[September]])</f>
        <v>36</v>
      </c>
      <c r="S1553" s="38">
        <f t="shared" si="157"/>
        <v>34.223181505882586</v>
      </c>
      <c r="T1553" s="37">
        <f>Table1[[#This Row],[Annual Demand]]/365</f>
        <v>9.8630136986301367E-2</v>
      </c>
      <c r="U1553" s="37">
        <f>Table1[[#This Row],[Daily Demand]]*Table1[[#This Row],[Lead Time (days)]]</f>
        <v>0.49315068493150682</v>
      </c>
      <c r="V1553" s="37">
        <f>T1553*AB1553*SQRT(Table1[[#This Row],[Lead Time (days)]])</f>
        <v>0.17643495274518889</v>
      </c>
      <c r="W1553" s="37">
        <f t="shared" si="158"/>
        <v>0.8</v>
      </c>
      <c r="X1553" s="37">
        <f>Table1[[#This Row],[Demand during Lead Time]]+NORMSINV(W1553)*V1553</f>
        <v>0.64164208750629159</v>
      </c>
      <c r="Y1553" s="43">
        <f t="shared" si="159"/>
        <v>9.247339926197677</v>
      </c>
      <c r="Z1553" s="27">
        <v>-0.7</v>
      </c>
      <c r="AA1553" s="22">
        <v>0.7</v>
      </c>
      <c r="AB1553" s="22">
        <v>0.8</v>
      </c>
      <c r="AC1553" s="22">
        <v>5</v>
      </c>
    </row>
    <row r="1554" spans="1:29" x14ac:dyDescent="0.2">
      <c r="A1554" s="25">
        <v>18223.461997816361</v>
      </c>
      <c r="B1554" s="26">
        <v>5.7547615519999997</v>
      </c>
      <c r="C1554" s="26">
        <v>20.585827661887528</v>
      </c>
      <c r="D1554" s="26">
        <f>C1554/Table1[[#This Row],[Std. Price ($)]]</f>
        <v>3.5771816913479526</v>
      </c>
      <c r="E1554" s="22">
        <v>18</v>
      </c>
      <c r="F1554" s="22">
        <f t="shared" si="160"/>
        <v>27</v>
      </c>
      <c r="G1554" s="22">
        <f t="shared" si="161"/>
        <v>27</v>
      </c>
      <c r="H1554" s="22">
        <f t="shared" si="161"/>
        <v>27</v>
      </c>
      <c r="I1554" s="22">
        <f t="shared" si="161"/>
        <v>27</v>
      </c>
      <c r="J1554" s="22">
        <f t="shared" si="161"/>
        <v>27</v>
      </c>
      <c r="K1554" s="22">
        <f t="shared" si="161"/>
        <v>27</v>
      </c>
      <c r="L1554" s="22">
        <f t="shared" si="161"/>
        <v>27</v>
      </c>
      <c r="M1554" s="22">
        <f t="shared" si="161"/>
        <v>27</v>
      </c>
      <c r="N1554" s="22">
        <f t="shared" si="161"/>
        <v>27</v>
      </c>
      <c r="O1554" s="22">
        <f t="shared" si="161"/>
        <v>27</v>
      </c>
      <c r="P1554" s="22">
        <f t="shared" si="161"/>
        <v>27</v>
      </c>
      <c r="Q1554" s="22">
        <f t="shared" si="161"/>
        <v>27</v>
      </c>
      <c r="R1554" s="42">
        <f>SUM(Table1[[#This Row],[Oct]:[September]])</f>
        <v>324</v>
      </c>
      <c r="S1554" s="38">
        <f t="shared" si="157"/>
        <v>320.42281830865204</v>
      </c>
      <c r="T1554" s="37">
        <f>Table1[[#This Row],[Annual Demand]]/365</f>
        <v>0.88767123287671235</v>
      </c>
      <c r="U1554" s="37">
        <f>Table1[[#This Row],[Daily Demand]]*Table1[[#This Row],[Lead Time (days)]]</f>
        <v>4.4383561643835616</v>
      </c>
      <c r="V1554" s="37">
        <f>T1554*AB1554*SQRT(Table1[[#This Row],[Lead Time (days)]])</f>
        <v>1.5879145747067001</v>
      </c>
      <c r="W1554" s="37">
        <f t="shared" si="158"/>
        <v>0.8</v>
      </c>
      <c r="X1554" s="37">
        <f>Table1[[#This Row],[Demand during Lead Time]]+NORMSINV(W1554)*V1554</f>
        <v>5.7747787875566248</v>
      </c>
      <c r="Y1554" s="43">
        <f t="shared" si="159"/>
        <v>33.23247493793604</v>
      </c>
      <c r="Z1554" s="27">
        <v>0.5</v>
      </c>
      <c r="AA1554" s="22">
        <v>0.7</v>
      </c>
      <c r="AB1554" s="22">
        <v>0.8</v>
      </c>
      <c r="AC1554" s="22">
        <v>5</v>
      </c>
    </row>
    <row r="1555" spans="1:29" x14ac:dyDescent="0.2">
      <c r="A1555" s="25">
        <v>11634.391404208689</v>
      </c>
      <c r="B1555" s="26">
        <v>5.0646706560000005</v>
      </c>
      <c r="C1555" s="26">
        <v>10.306968921531091</v>
      </c>
      <c r="D1555" s="26">
        <f>C1555/Table1[[#This Row],[Std. Price ($)]]</f>
        <v>2.0350718973840203</v>
      </c>
      <c r="E1555" s="22">
        <v>10</v>
      </c>
      <c r="F1555" s="22">
        <f t="shared" si="160"/>
        <v>6</v>
      </c>
      <c r="G1555" s="22">
        <f t="shared" si="161"/>
        <v>6</v>
      </c>
      <c r="H1555" s="22">
        <f t="shared" si="161"/>
        <v>6</v>
      </c>
      <c r="I1555" s="22">
        <f t="shared" si="161"/>
        <v>6</v>
      </c>
      <c r="J1555" s="22">
        <f t="shared" si="161"/>
        <v>6</v>
      </c>
      <c r="K1555" s="22">
        <f t="shared" si="161"/>
        <v>6</v>
      </c>
      <c r="L1555" s="22">
        <f t="shared" si="161"/>
        <v>6</v>
      </c>
      <c r="M1555" s="22">
        <f t="shared" si="161"/>
        <v>6</v>
      </c>
      <c r="N1555" s="22">
        <f t="shared" si="161"/>
        <v>6</v>
      </c>
      <c r="O1555" s="22">
        <f t="shared" si="161"/>
        <v>6</v>
      </c>
      <c r="P1555" s="22">
        <f t="shared" si="161"/>
        <v>6</v>
      </c>
      <c r="Q1555" s="22">
        <f t="shared" si="161"/>
        <v>6</v>
      </c>
      <c r="R1555" s="42">
        <f>SUM(Table1[[#This Row],[Oct]:[September]])</f>
        <v>72</v>
      </c>
      <c r="S1555" s="38">
        <f t="shared" si="157"/>
        <v>69.964928102615985</v>
      </c>
      <c r="T1555" s="37">
        <f>Table1[[#This Row],[Annual Demand]]/365</f>
        <v>0.19726027397260273</v>
      </c>
      <c r="U1555" s="37">
        <f>Table1[[#This Row],[Daily Demand]]*Table1[[#This Row],[Lead Time (days)]]</f>
        <v>0.98630136986301364</v>
      </c>
      <c r="V1555" s="37">
        <f>T1555*AB1555*SQRT(Table1[[#This Row],[Lead Time (days)]])</f>
        <v>0.35286990549037778</v>
      </c>
      <c r="W1555" s="37">
        <f t="shared" si="158"/>
        <v>0.8</v>
      </c>
      <c r="X1555" s="37">
        <f>Table1[[#This Row],[Demand during Lead Time]]+NORMSINV(W1555)*V1555</f>
        <v>1.2832841750125832</v>
      </c>
      <c r="Y1555" s="43">
        <f t="shared" si="159"/>
        <v>6.4994117044953992</v>
      </c>
      <c r="Z1555" s="27">
        <v>-0.4</v>
      </c>
      <c r="AA1555" s="22">
        <v>0.7</v>
      </c>
      <c r="AB1555" s="22">
        <v>0.8</v>
      </c>
      <c r="AC1555" s="22">
        <v>5</v>
      </c>
    </row>
    <row r="1556" spans="1:29" x14ac:dyDescent="0.2">
      <c r="A1556" s="25">
        <v>32876.003563779457</v>
      </c>
      <c r="B1556" s="26">
        <v>7.4629390000000004</v>
      </c>
      <c r="C1556" s="26">
        <v>6208.0368688514518</v>
      </c>
      <c r="D1556" s="26">
        <f>C1556/Table1[[#This Row],[Std. Price ($)]]</f>
        <v>831.84880230850763</v>
      </c>
      <c r="E1556" s="22">
        <v>752</v>
      </c>
      <c r="F1556" s="22">
        <f t="shared" si="160"/>
        <v>902.4</v>
      </c>
      <c r="G1556" s="22">
        <f t="shared" si="161"/>
        <v>902.4</v>
      </c>
      <c r="H1556" s="22">
        <f t="shared" si="161"/>
        <v>902.4</v>
      </c>
      <c r="I1556" s="22">
        <f t="shared" si="161"/>
        <v>902.4</v>
      </c>
      <c r="J1556" s="22">
        <f t="shared" si="161"/>
        <v>902.4</v>
      </c>
      <c r="K1556" s="22">
        <f t="shared" si="161"/>
        <v>902.4</v>
      </c>
      <c r="L1556" s="22">
        <f t="shared" si="161"/>
        <v>902.4</v>
      </c>
      <c r="M1556" s="22">
        <f t="shared" si="161"/>
        <v>902.4</v>
      </c>
      <c r="N1556" s="22">
        <f t="shared" si="161"/>
        <v>902.4</v>
      </c>
      <c r="O1556" s="22">
        <f t="shared" si="161"/>
        <v>902.4</v>
      </c>
      <c r="P1556" s="22">
        <f t="shared" si="161"/>
        <v>902.4</v>
      </c>
      <c r="Q1556" s="22">
        <f t="shared" si="161"/>
        <v>902.4</v>
      </c>
      <c r="R1556" s="42">
        <f>SUM(Table1[[#This Row],[Oct]:[September]])</f>
        <v>10828.799999999997</v>
      </c>
      <c r="S1556" s="38">
        <f t="shared" si="157"/>
        <v>9996.9511976914891</v>
      </c>
      <c r="T1556" s="37">
        <f>Table1[[#This Row],[Annual Demand]]/365</f>
        <v>29.667945205479445</v>
      </c>
      <c r="U1556" s="37">
        <f>Table1[[#This Row],[Daily Demand]]*Table1[[#This Row],[Lead Time (days)]]</f>
        <v>237.34356164383556</v>
      </c>
      <c r="V1556" s="37">
        <f>T1556*AB1556*SQRT(Table1[[#This Row],[Lead Time (days)]])</f>
        <v>290.34112850312965</v>
      </c>
      <c r="W1556" s="37">
        <f t="shared" si="158"/>
        <v>0.95</v>
      </c>
      <c r="X1556" s="37">
        <f>Table1[[#This Row],[Demand during Lead Time]]+NORMSINV(W1556)*V1556</f>
        <v>714.91221991539169</v>
      </c>
      <c r="Y1556" s="43">
        <f t="shared" si="159"/>
        <v>5335.3462875831538</v>
      </c>
      <c r="Z1556" s="27">
        <v>0.2</v>
      </c>
      <c r="AA1556" s="22">
        <v>0.77</v>
      </c>
      <c r="AB1556" s="22">
        <v>3.46</v>
      </c>
      <c r="AC1556" s="22">
        <v>8</v>
      </c>
    </row>
    <row r="1557" spans="1:29" x14ac:dyDescent="0.2">
      <c r="A1557" s="25">
        <v>70982.747138129125</v>
      </c>
      <c r="B1557" s="26">
        <v>10.589788</v>
      </c>
      <c r="C1557" s="26">
        <v>1396.7416844366394</v>
      </c>
      <c r="D1557" s="26">
        <f>C1557/Table1[[#This Row],[Std. Price ($)]]</f>
        <v>131.89515072791252</v>
      </c>
      <c r="E1557" s="22">
        <v>284</v>
      </c>
      <c r="F1557" s="22">
        <f t="shared" si="160"/>
        <v>624.79999999999995</v>
      </c>
      <c r="G1557" s="22">
        <f t="shared" si="161"/>
        <v>624.79999999999995</v>
      </c>
      <c r="H1557" s="22">
        <f t="shared" si="161"/>
        <v>624.79999999999995</v>
      </c>
      <c r="I1557" s="22">
        <f t="shared" si="161"/>
        <v>624.79999999999995</v>
      </c>
      <c r="J1557" s="22">
        <f t="shared" si="161"/>
        <v>624.79999999999995</v>
      </c>
      <c r="K1557" s="22">
        <f t="shared" si="161"/>
        <v>624.79999999999995</v>
      </c>
      <c r="L1557" s="22">
        <f t="shared" si="161"/>
        <v>624.79999999999995</v>
      </c>
      <c r="M1557" s="22">
        <f t="shared" si="161"/>
        <v>624.79999999999995</v>
      </c>
      <c r="N1557" s="22">
        <f t="shared" si="161"/>
        <v>624.79999999999995</v>
      </c>
      <c r="O1557" s="22">
        <f t="shared" si="161"/>
        <v>624.79999999999995</v>
      </c>
      <c r="P1557" s="22">
        <f t="shared" si="161"/>
        <v>624.79999999999995</v>
      </c>
      <c r="Q1557" s="22">
        <f t="shared" si="161"/>
        <v>624.79999999999995</v>
      </c>
      <c r="R1557" s="42">
        <f>SUM(Table1[[#This Row],[Oct]:[September]])</f>
        <v>7497.6000000000013</v>
      </c>
      <c r="S1557" s="38">
        <f t="shared" si="157"/>
        <v>7365.7048492720887</v>
      </c>
      <c r="T1557" s="37">
        <f>Table1[[#This Row],[Annual Demand]]/365</f>
        <v>20.541369863013703</v>
      </c>
      <c r="U1557" s="37">
        <f>Table1[[#This Row],[Daily Demand]]*Table1[[#This Row],[Lead Time (days)]]</f>
        <v>164.33095890410962</v>
      </c>
      <c r="V1557" s="37">
        <f>T1557*AB1557*SQRT(Table1[[#This Row],[Lead Time (days)]])</f>
        <v>67.395730531990594</v>
      </c>
      <c r="W1557" s="37">
        <f t="shared" si="158"/>
        <v>0.8</v>
      </c>
      <c r="X1557" s="37">
        <f>Table1[[#This Row],[Demand during Lead Time]]+NORMSINV(W1557)*V1557</f>
        <v>221.0526367719913</v>
      </c>
      <c r="Y1557" s="43">
        <f t="shared" si="159"/>
        <v>2340.9005602563925</v>
      </c>
      <c r="Z1557" s="27">
        <v>1.2</v>
      </c>
      <c r="AA1557" s="22">
        <v>0.77</v>
      </c>
      <c r="AB1557" s="22">
        <v>1.1599999999999999</v>
      </c>
      <c r="AC1557" s="22">
        <v>8</v>
      </c>
    </row>
    <row r="1558" spans="1:29" x14ac:dyDescent="0.2">
      <c r="A1558" s="25">
        <v>76619.944586819547</v>
      </c>
      <c r="B1558" s="26">
        <v>28.094308000000002</v>
      </c>
      <c r="C1558" s="26">
        <v>84.452131772900358</v>
      </c>
      <c r="D1558" s="26">
        <f>C1558/Table1[[#This Row],[Std. Price ($)]]</f>
        <v>3.0060228489308352</v>
      </c>
      <c r="E1558" s="22">
        <v>26</v>
      </c>
      <c r="F1558" s="22">
        <f t="shared" si="160"/>
        <v>41.6</v>
      </c>
      <c r="G1558" s="22">
        <f t="shared" si="161"/>
        <v>41.6</v>
      </c>
      <c r="H1558" s="22">
        <f t="shared" si="161"/>
        <v>41.6</v>
      </c>
      <c r="I1558" s="22">
        <f t="shared" si="161"/>
        <v>41.6</v>
      </c>
      <c r="J1558" s="22">
        <f t="shared" si="161"/>
        <v>41.6</v>
      </c>
      <c r="K1558" s="22">
        <f t="shared" si="161"/>
        <v>41.6</v>
      </c>
      <c r="L1558" s="22">
        <f t="shared" si="161"/>
        <v>41.6</v>
      </c>
      <c r="M1558" s="22">
        <f t="shared" si="161"/>
        <v>41.6</v>
      </c>
      <c r="N1558" s="22">
        <f t="shared" si="161"/>
        <v>41.6</v>
      </c>
      <c r="O1558" s="22">
        <f t="shared" si="161"/>
        <v>41.6</v>
      </c>
      <c r="P1558" s="22">
        <f t="shared" si="161"/>
        <v>41.6</v>
      </c>
      <c r="Q1558" s="22">
        <f t="shared" si="161"/>
        <v>41.6</v>
      </c>
      <c r="R1558" s="42">
        <f>SUM(Table1[[#This Row],[Oct]:[September]])</f>
        <v>499.2000000000001</v>
      </c>
      <c r="S1558" s="38">
        <f t="shared" si="157"/>
        <v>496.19397715106925</v>
      </c>
      <c r="T1558" s="37">
        <f>Table1[[#This Row],[Annual Demand]]/365</f>
        <v>1.3676712328767127</v>
      </c>
      <c r="U1558" s="37">
        <f>Table1[[#This Row],[Daily Demand]]*Table1[[#This Row],[Lead Time (days)]]</f>
        <v>10.941369863013701</v>
      </c>
      <c r="V1558" s="37">
        <f>T1558*AB1558*SQRT(Table1[[#This Row],[Lead Time (days)]])</f>
        <v>0.96708960320088944</v>
      </c>
      <c r="W1558" s="37">
        <f t="shared" si="158"/>
        <v>0.8</v>
      </c>
      <c r="X1558" s="37">
        <f>Table1[[#This Row],[Demand during Lead Time]]+NORMSINV(W1558)*V1558</f>
        <v>11.755293007835174</v>
      </c>
      <c r="Y1558" s="43">
        <f t="shared" si="159"/>
        <v>330.25682239236784</v>
      </c>
      <c r="Z1558" s="27">
        <v>0.6</v>
      </c>
      <c r="AA1558" s="22">
        <v>0.77</v>
      </c>
      <c r="AB1558" s="22">
        <v>0.25</v>
      </c>
      <c r="AC1558" s="22">
        <v>8</v>
      </c>
    </row>
    <row r="1559" spans="1:29" x14ac:dyDescent="0.2">
      <c r="A1559" s="25">
        <v>75977.313242472039</v>
      </c>
      <c r="B1559" s="26">
        <v>34.957142000000005</v>
      </c>
      <c r="C1559" s="26">
        <v>39.627936248354544</v>
      </c>
      <c r="D1559" s="26">
        <f>C1559/Table1[[#This Row],[Std. Price ($)]]</f>
        <v>1.1336148775650634</v>
      </c>
      <c r="E1559" s="22">
        <v>10</v>
      </c>
      <c r="F1559" s="22">
        <f t="shared" si="160"/>
        <v>6</v>
      </c>
      <c r="G1559" s="22">
        <f t="shared" si="161"/>
        <v>6</v>
      </c>
      <c r="H1559" s="22">
        <f t="shared" si="161"/>
        <v>6</v>
      </c>
      <c r="I1559" s="22">
        <f t="shared" si="161"/>
        <v>6</v>
      </c>
      <c r="J1559" s="22">
        <f t="shared" si="161"/>
        <v>6</v>
      </c>
      <c r="K1559" s="22">
        <f t="shared" si="161"/>
        <v>6</v>
      </c>
      <c r="L1559" s="22">
        <f t="shared" si="161"/>
        <v>6</v>
      </c>
      <c r="M1559" s="22">
        <f t="shared" si="161"/>
        <v>6</v>
      </c>
      <c r="N1559" s="22">
        <f t="shared" si="161"/>
        <v>6</v>
      </c>
      <c r="O1559" s="22">
        <f t="shared" si="161"/>
        <v>6</v>
      </c>
      <c r="P1559" s="22">
        <f t="shared" si="161"/>
        <v>6</v>
      </c>
      <c r="Q1559" s="22">
        <f t="shared" si="161"/>
        <v>6</v>
      </c>
      <c r="R1559" s="42">
        <f>SUM(Table1[[#This Row],[Oct]:[September]])</f>
        <v>72</v>
      </c>
      <c r="S1559" s="38">
        <f t="shared" si="157"/>
        <v>70.866385122434934</v>
      </c>
      <c r="T1559" s="37">
        <f>Table1[[#This Row],[Annual Demand]]/365</f>
        <v>0.19726027397260273</v>
      </c>
      <c r="U1559" s="37">
        <f>Table1[[#This Row],[Daily Demand]]*Table1[[#This Row],[Lead Time (days)]]</f>
        <v>1.5780821917808219</v>
      </c>
      <c r="V1559" s="37">
        <f>T1559*AB1559*SQRT(Table1[[#This Row],[Lead Time (days)]])</f>
        <v>0.13948407738474364</v>
      </c>
      <c r="W1559" s="37">
        <f t="shared" si="158"/>
        <v>0.8</v>
      </c>
      <c r="X1559" s="37">
        <f>Table1[[#This Row],[Demand during Lead Time]]+NORMSINV(W1559)*V1559</f>
        <v>1.6954749530531497</v>
      </c>
      <c r="Y1559" s="43">
        <f t="shared" si="159"/>
        <v>59.268958691322297</v>
      </c>
      <c r="Z1559" s="27">
        <v>-0.4</v>
      </c>
      <c r="AA1559" s="22">
        <v>0.77</v>
      </c>
      <c r="AB1559" s="22">
        <v>0.25</v>
      </c>
      <c r="AC1559" s="22">
        <v>8</v>
      </c>
    </row>
    <row r="1560" spans="1:29" x14ac:dyDescent="0.2">
      <c r="A1560" s="25">
        <v>13566.638197773795</v>
      </c>
      <c r="B1560" s="26">
        <v>8.7685180000000003</v>
      </c>
      <c r="C1560" s="26">
        <v>425.13481028972018</v>
      </c>
      <c r="D1560" s="26">
        <f>C1560/Table1[[#This Row],[Std. Price ($)]]</f>
        <v>48.484226215846299</v>
      </c>
      <c r="E1560" s="22">
        <v>138</v>
      </c>
      <c r="F1560" s="22">
        <f t="shared" si="160"/>
        <v>82.8</v>
      </c>
      <c r="G1560" s="22">
        <f t="shared" si="161"/>
        <v>82.8</v>
      </c>
      <c r="H1560" s="22">
        <f t="shared" si="161"/>
        <v>82.8</v>
      </c>
      <c r="I1560" s="22">
        <f t="shared" si="161"/>
        <v>82.8</v>
      </c>
      <c r="J1560" s="22">
        <f t="shared" si="161"/>
        <v>82.8</v>
      </c>
      <c r="K1560" s="22">
        <f t="shared" si="161"/>
        <v>82.8</v>
      </c>
      <c r="L1560" s="22">
        <f t="shared" si="161"/>
        <v>82.8</v>
      </c>
      <c r="M1560" s="22">
        <f t="shared" si="161"/>
        <v>82.8</v>
      </c>
      <c r="N1560" s="22">
        <f t="shared" si="161"/>
        <v>82.8</v>
      </c>
      <c r="O1560" s="22">
        <f t="shared" si="161"/>
        <v>82.8</v>
      </c>
      <c r="P1560" s="22">
        <f t="shared" si="161"/>
        <v>82.8</v>
      </c>
      <c r="Q1560" s="22">
        <f t="shared" si="161"/>
        <v>82.8</v>
      </c>
      <c r="R1560" s="42">
        <f>SUM(Table1[[#This Row],[Oct]:[September]])</f>
        <v>993.5999999999998</v>
      </c>
      <c r="S1560" s="38">
        <f t="shared" si="157"/>
        <v>945.11577378415348</v>
      </c>
      <c r="T1560" s="37">
        <f>Table1[[#This Row],[Annual Demand]]/365</f>
        <v>2.7221917808219174</v>
      </c>
      <c r="U1560" s="37">
        <f>Table1[[#This Row],[Daily Demand]]*Table1[[#This Row],[Lead Time (days)]]</f>
        <v>21.777534246575339</v>
      </c>
      <c r="V1560" s="37">
        <f>T1560*AB1560*SQRT(Table1[[#This Row],[Lead Time (days)]])</f>
        <v>7.6995210716378475</v>
      </c>
      <c r="W1560" s="37">
        <f t="shared" si="158"/>
        <v>0.8</v>
      </c>
      <c r="X1560" s="37">
        <f>Table1[[#This Row],[Demand during Lead Time]]+NORMSINV(W1560)*V1560</f>
        <v>28.257614668807832</v>
      </c>
      <c r="Y1560" s="43">
        <f t="shared" si="159"/>
        <v>247.77740286050553</v>
      </c>
      <c r="Z1560" s="27">
        <v>-0.4</v>
      </c>
      <c r="AA1560" s="22">
        <v>0.77</v>
      </c>
      <c r="AB1560" s="22">
        <v>1</v>
      </c>
      <c r="AC1560" s="22">
        <v>8</v>
      </c>
    </row>
    <row r="1561" spans="1:29" x14ac:dyDescent="0.2">
      <c r="A1561" s="25">
        <v>38621.460532843754</v>
      </c>
      <c r="B1561" s="26">
        <v>11.995324000000002</v>
      </c>
      <c r="C1561" s="26">
        <v>275.15730054579336</v>
      </c>
      <c r="D1561" s="26">
        <f>C1561/Table1[[#This Row],[Std. Price ($)]]</f>
        <v>22.938713497508971</v>
      </c>
      <c r="E1561" s="22">
        <v>50</v>
      </c>
      <c r="F1561" s="22">
        <f t="shared" si="160"/>
        <v>30</v>
      </c>
      <c r="G1561" s="22">
        <f t="shared" si="161"/>
        <v>30</v>
      </c>
      <c r="H1561" s="22">
        <f t="shared" si="161"/>
        <v>30</v>
      </c>
      <c r="I1561" s="22">
        <f t="shared" si="161"/>
        <v>30</v>
      </c>
      <c r="J1561" s="22">
        <f t="shared" si="161"/>
        <v>30</v>
      </c>
      <c r="K1561" s="22">
        <f t="shared" si="161"/>
        <v>30</v>
      </c>
      <c r="L1561" s="22">
        <f t="shared" si="161"/>
        <v>30</v>
      </c>
      <c r="M1561" s="22">
        <f t="shared" si="161"/>
        <v>30</v>
      </c>
      <c r="N1561" s="22">
        <f t="shared" si="161"/>
        <v>30</v>
      </c>
      <c r="O1561" s="22">
        <f t="shared" si="161"/>
        <v>30</v>
      </c>
      <c r="P1561" s="22">
        <f t="shared" si="161"/>
        <v>30</v>
      </c>
      <c r="Q1561" s="22">
        <f t="shared" si="161"/>
        <v>30</v>
      </c>
      <c r="R1561" s="42">
        <f>SUM(Table1[[#This Row],[Oct]:[September]])</f>
        <v>360</v>
      </c>
      <c r="S1561" s="38">
        <f t="shared" si="157"/>
        <v>337.06128650249104</v>
      </c>
      <c r="T1561" s="37">
        <f>Table1[[#This Row],[Annual Demand]]/365</f>
        <v>0.98630136986301364</v>
      </c>
      <c r="U1561" s="37">
        <f>Table1[[#This Row],[Daily Demand]]*Table1[[#This Row],[Lead Time (days)]]</f>
        <v>7.8904109589041092</v>
      </c>
      <c r="V1561" s="37">
        <f>T1561*AB1561*SQRT(Table1[[#This Row],[Lead Time (days)]])</f>
        <v>3.8776573512958725</v>
      </c>
      <c r="W1561" s="37">
        <f t="shared" si="158"/>
        <v>0.8</v>
      </c>
      <c r="X1561" s="37">
        <f>Table1[[#This Row],[Demand during Lead Time]]+NORMSINV(W1561)*V1561</f>
        <v>11.153929722274823</v>
      </c>
      <c r="Y1561" s="43">
        <f t="shared" si="159"/>
        <v>133.79500089191654</v>
      </c>
      <c r="Z1561" s="27">
        <v>-0.4</v>
      </c>
      <c r="AA1561" s="22">
        <v>0.77</v>
      </c>
      <c r="AB1561" s="22">
        <v>1.39</v>
      </c>
      <c r="AC1561" s="22">
        <v>8</v>
      </c>
    </row>
    <row r="1562" spans="1:29" x14ac:dyDescent="0.2">
      <c r="A1562" s="25">
        <v>32339.823667948433</v>
      </c>
      <c r="B1562" s="26">
        <v>16.697582000000001</v>
      </c>
      <c r="C1562" s="26">
        <v>107.28569273083129</v>
      </c>
      <c r="D1562" s="26">
        <f>C1562/Table1[[#This Row],[Std. Price ($)]]</f>
        <v>6.4252232886672624</v>
      </c>
      <c r="E1562" s="22">
        <v>10</v>
      </c>
      <c r="F1562" s="22">
        <f t="shared" si="160"/>
        <v>25</v>
      </c>
      <c r="G1562" s="22">
        <f t="shared" si="161"/>
        <v>25</v>
      </c>
      <c r="H1562" s="22">
        <f t="shared" si="161"/>
        <v>25</v>
      </c>
      <c r="I1562" s="22">
        <f t="shared" si="161"/>
        <v>25</v>
      </c>
      <c r="J1562" s="22">
        <f t="shared" si="161"/>
        <v>25</v>
      </c>
      <c r="K1562" s="22">
        <f t="shared" si="161"/>
        <v>25</v>
      </c>
      <c r="L1562" s="22">
        <f t="shared" si="161"/>
        <v>25</v>
      </c>
      <c r="M1562" s="22">
        <f t="shared" si="161"/>
        <v>25</v>
      </c>
      <c r="N1562" s="22">
        <f t="shared" si="161"/>
        <v>25</v>
      </c>
      <c r="O1562" s="22">
        <f t="shared" si="161"/>
        <v>25</v>
      </c>
      <c r="P1562" s="22">
        <f t="shared" si="161"/>
        <v>25</v>
      </c>
      <c r="Q1562" s="22">
        <f t="shared" si="161"/>
        <v>25</v>
      </c>
      <c r="R1562" s="42">
        <f>SUM(Table1[[#This Row],[Oct]:[September]])</f>
        <v>300</v>
      </c>
      <c r="S1562" s="38">
        <f t="shared" si="157"/>
        <v>293.57477671133273</v>
      </c>
      <c r="T1562" s="37">
        <f>Table1[[#This Row],[Annual Demand]]/365</f>
        <v>0.82191780821917804</v>
      </c>
      <c r="U1562" s="37">
        <f>Table1[[#This Row],[Daily Demand]]*Table1[[#This Row],[Lead Time (days)]]</f>
        <v>6.5753424657534243</v>
      </c>
      <c r="V1562" s="37">
        <f>T1562*AB1562*SQRT(Table1[[#This Row],[Lead Time (days)]])</f>
        <v>4.6959639386197018</v>
      </c>
      <c r="W1562" s="37">
        <f t="shared" si="158"/>
        <v>0.95</v>
      </c>
      <c r="X1562" s="37">
        <f>Table1[[#This Row],[Demand during Lead Time]]+NORMSINV(W1562)*V1562</f>
        <v>14.29951578222536</v>
      </c>
      <c r="Y1562" s="43">
        <f t="shared" si="159"/>
        <v>238.76733733400209</v>
      </c>
      <c r="Z1562" s="27">
        <v>1.5</v>
      </c>
      <c r="AA1562" s="22">
        <v>0.77</v>
      </c>
      <c r="AB1562" s="22">
        <v>2.02</v>
      </c>
      <c r="AC1562" s="22">
        <v>8</v>
      </c>
    </row>
    <row r="1563" spans="1:29" x14ac:dyDescent="0.2">
      <c r="A1563" s="25">
        <v>1912.4929788560175</v>
      </c>
      <c r="B1563" s="26">
        <v>9.7811559999999993</v>
      </c>
      <c r="C1563" s="26">
        <v>145.24970468010204</v>
      </c>
      <c r="D1563" s="26">
        <f>C1563/Table1[[#This Row],[Std. Price ($)]]</f>
        <v>14.849952774508663</v>
      </c>
      <c r="E1563" s="22">
        <v>50</v>
      </c>
      <c r="F1563" s="22">
        <f t="shared" si="160"/>
        <v>125</v>
      </c>
      <c r="G1563" s="22">
        <f t="shared" si="161"/>
        <v>125</v>
      </c>
      <c r="H1563" s="22">
        <f t="shared" si="161"/>
        <v>125</v>
      </c>
      <c r="I1563" s="22">
        <f t="shared" si="161"/>
        <v>125</v>
      </c>
      <c r="J1563" s="22">
        <f t="shared" si="161"/>
        <v>125</v>
      </c>
      <c r="K1563" s="22">
        <f t="shared" si="161"/>
        <v>125</v>
      </c>
      <c r="L1563" s="22">
        <f t="shared" si="161"/>
        <v>125</v>
      </c>
      <c r="M1563" s="22">
        <f t="shared" si="161"/>
        <v>125</v>
      </c>
      <c r="N1563" s="22">
        <f t="shared" si="161"/>
        <v>125</v>
      </c>
      <c r="O1563" s="22">
        <f t="shared" si="161"/>
        <v>125</v>
      </c>
      <c r="P1563" s="22">
        <f t="shared" si="161"/>
        <v>125</v>
      </c>
      <c r="Q1563" s="22">
        <f t="shared" si="161"/>
        <v>125</v>
      </c>
      <c r="R1563" s="42">
        <f>SUM(Table1[[#This Row],[Oct]:[September]])</f>
        <v>1500</v>
      </c>
      <c r="S1563" s="38">
        <f t="shared" si="157"/>
        <v>1485.1500472254913</v>
      </c>
      <c r="T1563" s="37">
        <f>Table1[[#This Row],[Annual Demand]]/365</f>
        <v>4.1095890410958908</v>
      </c>
      <c r="U1563" s="37">
        <f>Table1[[#This Row],[Daily Demand]]*Table1[[#This Row],[Lead Time (days)]]</f>
        <v>32.876712328767127</v>
      </c>
      <c r="V1563" s="37">
        <f>T1563*AB1563*SQRT(Table1[[#This Row],[Lead Time (days)]])</f>
        <v>9.6476486857781012</v>
      </c>
      <c r="W1563" s="37">
        <f t="shared" si="158"/>
        <v>0.8</v>
      </c>
      <c r="X1563" s="37">
        <f>Table1[[#This Row],[Demand during Lead Time]]+NORMSINV(W1563)*V1563</f>
        <v>40.9963783167698</v>
      </c>
      <c r="Y1563" s="43">
        <f t="shared" si="159"/>
        <v>400.99197175134282</v>
      </c>
      <c r="Z1563" s="27">
        <v>1.5</v>
      </c>
      <c r="AA1563" s="22">
        <v>0.77</v>
      </c>
      <c r="AB1563" s="22">
        <v>0.83</v>
      </c>
      <c r="AC1563" s="22">
        <v>8</v>
      </c>
    </row>
    <row r="1564" spans="1:29" x14ac:dyDescent="0.2">
      <c r="A1564" s="25">
        <v>55477.949263951596</v>
      </c>
      <c r="B1564" s="26">
        <v>7.5328550000000005</v>
      </c>
      <c r="C1564" s="26">
        <v>108.49299974795903</v>
      </c>
      <c r="D1564" s="26">
        <f>C1564/Table1[[#This Row],[Std. Price ($)]]</f>
        <v>14.402640134180071</v>
      </c>
      <c r="E1564" s="22">
        <v>98</v>
      </c>
      <c r="F1564" s="22">
        <f t="shared" si="160"/>
        <v>58.8</v>
      </c>
      <c r="G1564" s="22">
        <f t="shared" si="161"/>
        <v>58.8</v>
      </c>
      <c r="H1564" s="22">
        <f t="shared" si="161"/>
        <v>58.8</v>
      </c>
      <c r="I1564" s="22">
        <f t="shared" si="161"/>
        <v>58.8</v>
      </c>
      <c r="J1564" s="22">
        <f t="shared" si="161"/>
        <v>58.8</v>
      </c>
      <c r="K1564" s="22">
        <f t="shared" si="161"/>
        <v>58.8</v>
      </c>
      <c r="L1564" s="22">
        <f t="shared" si="161"/>
        <v>58.8</v>
      </c>
      <c r="M1564" s="22">
        <f t="shared" si="161"/>
        <v>58.8</v>
      </c>
      <c r="N1564" s="22">
        <f t="shared" si="161"/>
        <v>58.8</v>
      </c>
      <c r="O1564" s="22">
        <f t="shared" si="161"/>
        <v>58.8</v>
      </c>
      <c r="P1564" s="22">
        <f t="shared" si="161"/>
        <v>58.8</v>
      </c>
      <c r="Q1564" s="22">
        <f t="shared" si="161"/>
        <v>58.8</v>
      </c>
      <c r="R1564" s="42">
        <f>SUM(Table1[[#This Row],[Oct]:[September]])</f>
        <v>705.59999999999991</v>
      </c>
      <c r="S1564" s="38">
        <f t="shared" si="157"/>
        <v>691.19735986581986</v>
      </c>
      <c r="T1564" s="37">
        <f>Table1[[#This Row],[Annual Demand]]/365</f>
        <v>1.9331506849315065</v>
      </c>
      <c r="U1564" s="37">
        <f>Table1[[#This Row],[Daily Demand]]*Table1[[#This Row],[Lead Time (days)]]</f>
        <v>15.465205479452052</v>
      </c>
      <c r="V1564" s="37">
        <f>T1564*AB1564*SQRT(Table1[[#This Row],[Lead Time (days)]])</f>
        <v>1.3669439583704874</v>
      </c>
      <c r="W1564" s="37">
        <f t="shared" si="158"/>
        <v>0.8</v>
      </c>
      <c r="X1564" s="37">
        <f>Table1[[#This Row],[Demand during Lead Time]]+NORMSINV(W1564)*V1564</f>
        <v>16.615654539920865</v>
      </c>
      <c r="Y1564" s="43">
        <f t="shared" si="159"/>
        <v>125.16331637931559</v>
      </c>
      <c r="Z1564" s="27">
        <v>-0.4</v>
      </c>
      <c r="AA1564" s="22">
        <v>0.77</v>
      </c>
      <c r="AB1564" s="22">
        <v>0.25</v>
      </c>
      <c r="AC1564" s="22">
        <v>8</v>
      </c>
    </row>
    <row r="1565" spans="1:29" x14ac:dyDescent="0.2">
      <c r="A1565" s="25">
        <v>35251.071416667954</v>
      </c>
      <c r="B1565" s="26">
        <v>12.860485000000001</v>
      </c>
      <c r="C1565" s="26">
        <v>161.36622357728473</v>
      </c>
      <c r="D1565" s="26">
        <f>C1565/Table1[[#This Row],[Std. Price ($)]]</f>
        <v>12.547444639707191</v>
      </c>
      <c r="E1565" s="22">
        <v>50</v>
      </c>
      <c r="F1565" s="22">
        <f t="shared" si="160"/>
        <v>45</v>
      </c>
      <c r="G1565" s="22">
        <f t="shared" si="161"/>
        <v>45</v>
      </c>
      <c r="H1565" s="22">
        <f t="shared" si="161"/>
        <v>45</v>
      </c>
      <c r="I1565" s="22">
        <f t="shared" si="161"/>
        <v>45</v>
      </c>
      <c r="J1565" s="22">
        <f t="shared" si="161"/>
        <v>45</v>
      </c>
      <c r="K1565" s="22">
        <f t="shared" si="161"/>
        <v>45</v>
      </c>
      <c r="L1565" s="22">
        <f t="shared" si="161"/>
        <v>45</v>
      </c>
      <c r="M1565" s="22">
        <f t="shared" si="161"/>
        <v>45</v>
      </c>
      <c r="N1565" s="22">
        <f t="shared" si="161"/>
        <v>45</v>
      </c>
      <c r="O1565" s="22">
        <f t="shared" si="161"/>
        <v>45</v>
      </c>
      <c r="P1565" s="22">
        <f t="shared" si="161"/>
        <v>45</v>
      </c>
      <c r="Q1565" s="22">
        <f t="shared" si="161"/>
        <v>45</v>
      </c>
      <c r="R1565" s="42">
        <f>SUM(Table1[[#This Row],[Oct]:[September]])</f>
        <v>540</v>
      </c>
      <c r="S1565" s="38">
        <f t="shared" si="157"/>
        <v>527.45255536029276</v>
      </c>
      <c r="T1565" s="37">
        <f>Table1[[#This Row],[Annual Demand]]/365</f>
        <v>1.4794520547945205</v>
      </c>
      <c r="U1565" s="37">
        <f>Table1[[#This Row],[Daily Demand]]*Table1[[#This Row],[Lead Time (days)]]</f>
        <v>11.835616438356164</v>
      </c>
      <c r="V1565" s="37">
        <f>T1565*AB1565*SQRT(Table1[[#This Row],[Lead Time (days)]])</f>
        <v>2.9291656250796163</v>
      </c>
      <c r="W1565" s="37">
        <f t="shared" si="158"/>
        <v>0.8</v>
      </c>
      <c r="X1565" s="37">
        <f>Table1[[#This Row],[Demand during Lead Time]]+NORMSINV(W1565)*V1565</f>
        <v>14.300864425075048</v>
      </c>
      <c r="Y1565" s="43">
        <f t="shared" si="159"/>
        <v>183.91605242571129</v>
      </c>
      <c r="Z1565" s="27">
        <v>-0.1</v>
      </c>
      <c r="AA1565" s="22">
        <v>0.77</v>
      </c>
      <c r="AB1565" s="22">
        <v>0.7</v>
      </c>
      <c r="AC1565" s="22">
        <v>8</v>
      </c>
    </row>
    <row r="1566" spans="1:29" x14ac:dyDescent="0.2">
      <c r="A1566" s="25">
        <v>55482.663584857604</v>
      </c>
      <c r="B1566" s="26">
        <v>55.826100000000004</v>
      </c>
      <c r="C1566" s="26">
        <v>132.57091135876482</v>
      </c>
      <c r="D1566" s="26">
        <f>C1566/Table1[[#This Row],[Std. Price ($)]]</f>
        <v>2.3747120318052812</v>
      </c>
      <c r="E1566" s="22">
        <v>10</v>
      </c>
      <c r="F1566" s="22">
        <f t="shared" si="160"/>
        <v>15</v>
      </c>
      <c r="G1566" s="22">
        <f t="shared" si="161"/>
        <v>15</v>
      </c>
      <c r="H1566" s="22">
        <f t="shared" si="161"/>
        <v>15</v>
      </c>
      <c r="I1566" s="22">
        <f t="shared" si="161"/>
        <v>15</v>
      </c>
      <c r="J1566" s="22">
        <f t="shared" si="161"/>
        <v>15</v>
      </c>
      <c r="K1566" s="22">
        <f t="shared" si="161"/>
        <v>15</v>
      </c>
      <c r="L1566" s="22">
        <f t="shared" si="161"/>
        <v>15</v>
      </c>
      <c r="M1566" s="22">
        <f t="shared" si="161"/>
        <v>15</v>
      </c>
      <c r="N1566" s="22">
        <f t="shared" si="161"/>
        <v>15</v>
      </c>
      <c r="O1566" s="22">
        <f t="shared" si="161"/>
        <v>15</v>
      </c>
      <c r="P1566" s="22">
        <f t="shared" si="161"/>
        <v>15</v>
      </c>
      <c r="Q1566" s="22">
        <f t="shared" si="161"/>
        <v>15</v>
      </c>
      <c r="R1566" s="42">
        <f>SUM(Table1[[#This Row],[Oct]:[September]])</f>
        <v>180</v>
      </c>
      <c r="S1566" s="38">
        <f t="shared" si="157"/>
        <v>177.62528796819473</v>
      </c>
      <c r="T1566" s="37">
        <f>Table1[[#This Row],[Annual Demand]]/365</f>
        <v>0.49315068493150682</v>
      </c>
      <c r="U1566" s="37">
        <f>Table1[[#This Row],[Daily Demand]]*Table1[[#This Row],[Lead Time (days)]]</f>
        <v>3.9452054794520546</v>
      </c>
      <c r="V1566" s="37">
        <f>T1566*AB1566*SQRT(Table1[[#This Row],[Lead Time (days)]])</f>
        <v>1.004285357170154</v>
      </c>
      <c r="W1566" s="37">
        <f t="shared" si="158"/>
        <v>0.8</v>
      </c>
      <c r="X1566" s="37">
        <f>Table1[[#This Row],[Demand during Lead Time]]+NORMSINV(W1566)*V1566</f>
        <v>4.7904333606128144</v>
      </c>
      <c r="Y1566" s="43">
        <f t="shared" si="159"/>
        <v>267.43121183290708</v>
      </c>
      <c r="Z1566" s="27">
        <v>0.5</v>
      </c>
      <c r="AA1566" s="22">
        <v>0.77</v>
      </c>
      <c r="AB1566" s="22">
        <v>0.72</v>
      </c>
      <c r="AC1566" s="22">
        <v>8</v>
      </c>
    </row>
    <row r="1567" spans="1:29" x14ac:dyDescent="0.2">
      <c r="A1567" s="25">
        <v>52870.465679208144</v>
      </c>
      <c r="B1567" s="26">
        <v>18.820153000000001</v>
      </c>
      <c r="C1567" s="26">
        <v>86.783678078946494</v>
      </c>
      <c r="D1567" s="26">
        <f>C1567/Table1[[#This Row],[Std. Price ($)]]</f>
        <v>4.6112100193312182</v>
      </c>
      <c r="E1567" s="22">
        <v>10</v>
      </c>
      <c r="F1567" s="22">
        <f t="shared" si="160"/>
        <v>22</v>
      </c>
      <c r="G1567" s="22">
        <f t="shared" si="161"/>
        <v>22</v>
      </c>
      <c r="H1567" s="22">
        <f t="shared" si="161"/>
        <v>22</v>
      </c>
      <c r="I1567" s="22">
        <f t="shared" si="161"/>
        <v>22</v>
      </c>
      <c r="J1567" s="22">
        <f t="shared" si="161"/>
        <v>22</v>
      </c>
      <c r="K1567" s="22">
        <f t="shared" si="161"/>
        <v>22</v>
      </c>
      <c r="L1567" s="22">
        <f t="shared" si="161"/>
        <v>22</v>
      </c>
      <c r="M1567" s="22">
        <f t="shared" si="161"/>
        <v>22</v>
      </c>
      <c r="N1567" s="22">
        <f t="shared" si="161"/>
        <v>22</v>
      </c>
      <c r="O1567" s="22">
        <f t="shared" si="161"/>
        <v>22</v>
      </c>
      <c r="P1567" s="22">
        <f t="shared" si="161"/>
        <v>22</v>
      </c>
      <c r="Q1567" s="22">
        <f t="shared" si="161"/>
        <v>22</v>
      </c>
      <c r="R1567" s="42">
        <f>SUM(Table1[[#This Row],[Oct]:[September]])</f>
        <v>264</v>
      </c>
      <c r="S1567" s="38">
        <f t="shared" si="157"/>
        <v>259.38878998066878</v>
      </c>
      <c r="T1567" s="37">
        <f>Table1[[#This Row],[Annual Demand]]/365</f>
        <v>0.72328767123287674</v>
      </c>
      <c r="U1567" s="37">
        <f>Table1[[#This Row],[Daily Demand]]*Table1[[#This Row],[Lead Time (days)]]</f>
        <v>5.7863013698630139</v>
      </c>
      <c r="V1567" s="37">
        <f>T1567*AB1567*SQRT(Table1[[#This Row],[Lead Time (days)]])</f>
        <v>2.9254460496826895</v>
      </c>
      <c r="W1567" s="37">
        <f t="shared" si="158"/>
        <v>0.8</v>
      </c>
      <c r="X1567" s="37">
        <f>Table1[[#This Row],[Demand during Lead Time]]+NORMSINV(W1567)*V1567</f>
        <v>8.2484188829479699</v>
      </c>
      <c r="Y1567" s="43">
        <f t="shared" si="159"/>
        <v>155.23650538516989</v>
      </c>
      <c r="Z1567" s="27">
        <v>1.2</v>
      </c>
      <c r="AA1567" s="22">
        <v>0.77</v>
      </c>
      <c r="AB1567" s="22">
        <v>1.43</v>
      </c>
      <c r="AC1567" s="22">
        <v>8</v>
      </c>
    </row>
    <row r="1568" spans="1:29" x14ac:dyDescent="0.2">
      <c r="A1568" s="25">
        <v>21901.577391093419</v>
      </c>
      <c r="B1568" s="26">
        <v>5.7872210000000006</v>
      </c>
      <c r="C1568" s="26">
        <v>61.069573753504088</v>
      </c>
      <c r="D1568" s="26">
        <f>C1568/Table1[[#This Row],[Std. Price ($)]]</f>
        <v>10.552486893710139</v>
      </c>
      <c r="E1568" s="22">
        <v>66</v>
      </c>
      <c r="F1568" s="22">
        <f t="shared" si="160"/>
        <v>99</v>
      </c>
      <c r="G1568" s="22">
        <f t="shared" si="161"/>
        <v>99</v>
      </c>
      <c r="H1568" s="22">
        <f t="shared" si="161"/>
        <v>99</v>
      </c>
      <c r="I1568" s="22">
        <f t="shared" si="161"/>
        <v>99</v>
      </c>
      <c r="J1568" s="22">
        <f t="shared" si="161"/>
        <v>99</v>
      </c>
      <c r="K1568" s="22">
        <f t="shared" si="161"/>
        <v>99</v>
      </c>
      <c r="L1568" s="22">
        <f t="shared" si="161"/>
        <v>99</v>
      </c>
      <c r="M1568" s="22">
        <f t="shared" si="161"/>
        <v>99</v>
      </c>
      <c r="N1568" s="22">
        <f t="shared" si="161"/>
        <v>99</v>
      </c>
      <c r="O1568" s="22">
        <f t="shared" si="161"/>
        <v>99</v>
      </c>
      <c r="P1568" s="22">
        <f t="shared" si="161"/>
        <v>99</v>
      </c>
      <c r="Q1568" s="22">
        <f t="shared" si="161"/>
        <v>99</v>
      </c>
      <c r="R1568" s="42">
        <f>SUM(Table1[[#This Row],[Oct]:[September]])</f>
        <v>1188</v>
      </c>
      <c r="S1568" s="38">
        <f t="shared" si="157"/>
        <v>1177.4475131062898</v>
      </c>
      <c r="T1568" s="37">
        <f>Table1[[#This Row],[Annual Demand]]/365</f>
        <v>3.2547945205479452</v>
      </c>
      <c r="U1568" s="37">
        <f>Table1[[#This Row],[Daily Demand]]*Table1[[#This Row],[Lead Time (days)]]</f>
        <v>26.038356164383561</v>
      </c>
      <c r="V1568" s="37">
        <f>T1568*AB1568*SQRT(Table1[[#This Row],[Lead Time (days)]])</f>
        <v>2.3014872768482699</v>
      </c>
      <c r="W1568" s="37">
        <f t="shared" si="158"/>
        <v>0.8</v>
      </c>
      <c r="X1568" s="37">
        <f>Table1[[#This Row],[Demand during Lead Time]]+NORMSINV(W1568)*V1568</f>
        <v>27.97533672537697</v>
      </c>
      <c r="Y1568" s="43">
        <f t="shared" si="159"/>
        <v>161.89945617917286</v>
      </c>
      <c r="Z1568" s="27">
        <v>0.5</v>
      </c>
      <c r="AA1568" s="22">
        <v>0.77</v>
      </c>
      <c r="AB1568" s="22">
        <v>0.25</v>
      </c>
      <c r="AC1568" s="22">
        <v>8</v>
      </c>
    </row>
    <row r="1569" spans="1:29" x14ac:dyDescent="0.2">
      <c r="A1569" s="25">
        <v>95729.658770773909</v>
      </c>
      <c r="B1569" s="26">
        <v>26.188624000000001</v>
      </c>
      <c r="C1569" s="26">
        <v>177.60493795476316</v>
      </c>
      <c r="D1569" s="26">
        <f>C1569/Table1[[#This Row],[Std. Price ($)]]</f>
        <v>6.7817590551822482</v>
      </c>
      <c r="E1569" s="22">
        <v>10</v>
      </c>
      <c r="F1569" s="22">
        <f t="shared" si="160"/>
        <v>22</v>
      </c>
      <c r="G1569" s="22">
        <f t="shared" si="161"/>
        <v>22</v>
      </c>
      <c r="H1569" s="22">
        <f t="shared" si="161"/>
        <v>22</v>
      </c>
      <c r="I1569" s="22">
        <f t="shared" si="161"/>
        <v>22</v>
      </c>
      <c r="J1569" s="22">
        <f t="shared" si="161"/>
        <v>22</v>
      </c>
      <c r="K1569" s="22">
        <f t="shared" si="161"/>
        <v>22</v>
      </c>
      <c r="L1569" s="22">
        <f t="shared" si="161"/>
        <v>22</v>
      </c>
      <c r="M1569" s="22">
        <f t="shared" si="161"/>
        <v>22</v>
      </c>
      <c r="N1569" s="22">
        <f t="shared" ref="G1569:Q1592" si="162">$E1569+$Z1569*$E1569</f>
        <v>22</v>
      </c>
      <c r="O1569" s="22">
        <f t="shared" si="162"/>
        <v>22</v>
      </c>
      <c r="P1569" s="22">
        <f t="shared" si="162"/>
        <v>22</v>
      </c>
      <c r="Q1569" s="22">
        <f t="shared" si="162"/>
        <v>22</v>
      </c>
      <c r="R1569" s="42">
        <f>SUM(Table1[[#This Row],[Oct]:[September]])</f>
        <v>264</v>
      </c>
      <c r="S1569" s="38">
        <f t="shared" si="157"/>
        <v>257.21824094481775</v>
      </c>
      <c r="T1569" s="37">
        <f>Table1[[#This Row],[Annual Demand]]/365</f>
        <v>0.72328767123287674</v>
      </c>
      <c r="U1569" s="37">
        <f>Table1[[#This Row],[Daily Demand]]*Table1[[#This Row],[Lead Time (days)]]</f>
        <v>5.7863013698630139</v>
      </c>
      <c r="V1569" s="37">
        <f>T1569*AB1569*SQRT(Table1[[#This Row],[Lead Time (days)]])</f>
        <v>4.4188555715486793</v>
      </c>
      <c r="W1569" s="37">
        <f t="shared" si="158"/>
        <v>0.95</v>
      </c>
      <c r="X1569" s="37">
        <f>Table1[[#This Row],[Demand during Lead Time]]+NORMSINV(W1569)*V1569</f>
        <v>13.054671983699578</v>
      </c>
      <c r="Y1569" s="43">
        <f t="shared" si="159"/>
        <v>341.88389602444238</v>
      </c>
      <c r="Z1569" s="27">
        <v>1.2</v>
      </c>
      <c r="AA1569" s="22">
        <v>0.77</v>
      </c>
      <c r="AB1569" s="22">
        <v>2.16</v>
      </c>
      <c r="AC1569" s="22">
        <v>8</v>
      </c>
    </row>
    <row r="1570" spans="1:29" x14ac:dyDescent="0.2">
      <c r="A1570" s="25">
        <v>86267.46835190538</v>
      </c>
      <c r="B1570" s="26">
        <v>7.2953980000000005</v>
      </c>
      <c r="C1570" s="26">
        <v>71.455438602338944</v>
      </c>
      <c r="D1570" s="26">
        <f>C1570/Table1[[#This Row],[Std. Price ($)]]</f>
        <v>9.7945908643145909</v>
      </c>
      <c r="E1570" s="22">
        <v>26</v>
      </c>
      <c r="F1570" s="22">
        <f t="shared" si="160"/>
        <v>46.8</v>
      </c>
      <c r="G1570" s="22">
        <f t="shared" si="162"/>
        <v>46.8</v>
      </c>
      <c r="H1570" s="22">
        <f t="shared" si="162"/>
        <v>46.8</v>
      </c>
      <c r="I1570" s="22">
        <f t="shared" si="162"/>
        <v>46.8</v>
      </c>
      <c r="J1570" s="22">
        <f t="shared" si="162"/>
        <v>46.8</v>
      </c>
      <c r="K1570" s="22">
        <f t="shared" si="162"/>
        <v>46.8</v>
      </c>
      <c r="L1570" s="22">
        <f t="shared" si="162"/>
        <v>46.8</v>
      </c>
      <c r="M1570" s="22">
        <f t="shared" si="162"/>
        <v>46.8</v>
      </c>
      <c r="N1570" s="22">
        <f t="shared" si="162"/>
        <v>46.8</v>
      </c>
      <c r="O1570" s="22">
        <f t="shared" si="162"/>
        <v>46.8</v>
      </c>
      <c r="P1570" s="22">
        <f t="shared" si="162"/>
        <v>46.8</v>
      </c>
      <c r="Q1570" s="22">
        <f t="shared" si="162"/>
        <v>46.8</v>
      </c>
      <c r="R1570" s="42">
        <f>SUM(Table1[[#This Row],[Oct]:[September]])</f>
        <v>561.6</v>
      </c>
      <c r="S1570" s="38">
        <f t="shared" si="157"/>
        <v>551.80540913568541</v>
      </c>
      <c r="T1570" s="37">
        <f>Table1[[#This Row],[Annual Demand]]/365</f>
        <v>1.5386301369863014</v>
      </c>
      <c r="U1570" s="37">
        <f>Table1[[#This Row],[Daily Demand]]*Table1[[#This Row],[Lead Time (days)]]</f>
        <v>12.309041095890411</v>
      </c>
      <c r="V1570" s="37">
        <f>T1570*AB1570*SQRT(Table1[[#This Row],[Lead Time (days)]])</f>
        <v>4.6130174072682415</v>
      </c>
      <c r="W1570" s="37">
        <f t="shared" si="158"/>
        <v>0.8</v>
      </c>
      <c r="X1570" s="37">
        <f>Table1[[#This Row],[Demand during Lead Time]]+NORMSINV(W1570)*V1570</f>
        <v>16.191454496688838</v>
      </c>
      <c r="Y1570" s="43">
        <f t="shared" si="159"/>
        <v>118.12310475223477</v>
      </c>
      <c r="Z1570" s="27">
        <v>0.8</v>
      </c>
      <c r="AA1570" s="22">
        <v>0.77</v>
      </c>
      <c r="AB1570" s="22">
        <v>1.06</v>
      </c>
      <c r="AC1570" s="22">
        <v>8</v>
      </c>
    </row>
    <row r="1571" spans="1:29" x14ac:dyDescent="0.2">
      <c r="A1571" s="25">
        <v>49639.774334976028</v>
      </c>
      <c r="B1571" s="26">
        <v>200.611873</v>
      </c>
      <c r="C1571" s="26">
        <v>1411.1472547847404</v>
      </c>
      <c r="D1571" s="26">
        <f>C1571/Table1[[#This Row],[Std. Price ($)]]</f>
        <v>7.0342160395698032</v>
      </c>
      <c r="E1571" s="22">
        <v>10</v>
      </c>
      <c r="F1571" s="22">
        <f t="shared" si="160"/>
        <v>25</v>
      </c>
      <c r="G1571" s="22">
        <f t="shared" si="162"/>
        <v>25</v>
      </c>
      <c r="H1571" s="22">
        <f t="shared" si="162"/>
        <v>25</v>
      </c>
      <c r="I1571" s="22">
        <f t="shared" si="162"/>
        <v>25</v>
      </c>
      <c r="J1571" s="22">
        <f t="shared" si="162"/>
        <v>25</v>
      </c>
      <c r="K1571" s="22">
        <f t="shared" si="162"/>
        <v>25</v>
      </c>
      <c r="L1571" s="22">
        <f t="shared" si="162"/>
        <v>25</v>
      </c>
      <c r="M1571" s="22">
        <f t="shared" si="162"/>
        <v>25</v>
      </c>
      <c r="N1571" s="22">
        <f t="shared" si="162"/>
        <v>25</v>
      </c>
      <c r="O1571" s="22">
        <f t="shared" si="162"/>
        <v>25</v>
      </c>
      <c r="P1571" s="22">
        <f t="shared" si="162"/>
        <v>25</v>
      </c>
      <c r="Q1571" s="22">
        <f t="shared" si="162"/>
        <v>25</v>
      </c>
      <c r="R1571" s="42">
        <f>SUM(Table1[[#This Row],[Oct]:[September]])</f>
        <v>300</v>
      </c>
      <c r="S1571" s="38">
        <f t="shared" si="157"/>
        <v>292.9657839604302</v>
      </c>
      <c r="T1571" s="37">
        <f>Table1[[#This Row],[Annual Demand]]/365</f>
        <v>0.82191780821917804</v>
      </c>
      <c r="U1571" s="37">
        <f>Table1[[#This Row],[Daily Demand]]*Table1[[#This Row],[Lead Time (days)]]</f>
        <v>6.5753424657534243</v>
      </c>
      <c r="V1571" s="37">
        <f>T1571*AB1571*SQRT(Table1[[#This Row],[Lead Time (days)]])</f>
        <v>6.486009598390579</v>
      </c>
      <c r="W1571" s="37">
        <f t="shared" si="158"/>
        <v>0.95</v>
      </c>
      <c r="X1571" s="37">
        <f>Table1[[#This Row],[Demand during Lead Time]]+NORMSINV(W1571)*V1571</f>
        <v>17.243878878108227</v>
      </c>
      <c r="Y1571" s="43">
        <f t="shared" si="159"/>
        <v>3459.32683952243</v>
      </c>
      <c r="Z1571" s="27">
        <v>1.5</v>
      </c>
      <c r="AA1571" s="22">
        <v>0.77</v>
      </c>
      <c r="AB1571" s="22">
        <v>2.79</v>
      </c>
      <c r="AC1571" s="22">
        <v>8</v>
      </c>
    </row>
    <row r="1572" spans="1:29" x14ac:dyDescent="0.2">
      <c r="A1572" s="25">
        <v>76756.879890020398</v>
      </c>
      <c r="B1572" s="26">
        <v>29.076388000000001</v>
      </c>
      <c r="C1572" s="26">
        <v>115.3143538071489</v>
      </c>
      <c r="D1572" s="26">
        <f>C1572/Table1[[#This Row],[Std. Price ($)]]</f>
        <v>3.965910545943633</v>
      </c>
      <c r="E1572" s="22">
        <v>26</v>
      </c>
      <c r="F1572" s="22">
        <f t="shared" si="160"/>
        <v>65</v>
      </c>
      <c r="G1572" s="22">
        <f t="shared" si="162"/>
        <v>65</v>
      </c>
      <c r="H1572" s="22">
        <f t="shared" si="162"/>
        <v>65</v>
      </c>
      <c r="I1572" s="22">
        <f t="shared" si="162"/>
        <v>65</v>
      </c>
      <c r="J1572" s="22">
        <f t="shared" si="162"/>
        <v>65</v>
      </c>
      <c r="K1572" s="22">
        <f t="shared" si="162"/>
        <v>65</v>
      </c>
      <c r="L1572" s="22">
        <f t="shared" si="162"/>
        <v>65</v>
      </c>
      <c r="M1572" s="22">
        <f t="shared" si="162"/>
        <v>65</v>
      </c>
      <c r="N1572" s="22">
        <f t="shared" si="162"/>
        <v>65</v>
      </c>
      <c r="O1572" s="22">
        <f t="shared" si="162"/>
        <v>65</v>
      </c>
      <c r="P1572" s="22">
        <f t="shared" si="162"/>
        <v>65</v>
      </c>
      <c r="Q1572" s="22">
        <f t="shared" si="162"/>
        <v>65</v>
      </c>
      <c r="R1572" s="42">
        <f>SUM(Table1[[#This Row],[Oct]:[September]])</f>
        <v>780</v>
      </c>
      <c r="S1572" s="38">
        <f t="shared" si="157"/>
        <v>776.03408945405636</v>
      </c>
      <c r="T1572" s="37">
        <f>Table1[[#This Row],[Annual Demand]]/365</f>
        <v>2.1369863013698631</v>
      </c>
      <c r="U1572" s="37">
        <f>Table1[[#This Row],[Daily Demand]]*Table1[[#This Row],[Lead Time (days)]]</f>
        <v>17.095890410958905</v>
      </c>
      <c r="V1572" s="37">
        <f>T1572*AB1572*SQRT(Table1[[#This Row],[Lead Time (days)]])</f>
        <v>2.4177240080022231</v>
      </c>
      <c r="W1572" s="37">
        <f t="shared" si="158"/>
        <v>0.8</v>
      </c>
      <c r="X1572" s="37">
        <f>Table1[[#This Row],[Demand during Lead Time]]+NORMSINV(W1572)*V1572</f>
        <v>19.130698273012587</v>
      </c>
      <c r="Y1572" s="43">
        <f t="shared" si="159"/>
        <v>556.25160569704394</v>
      </c>
      <c r="Z1572" s="27">
        <v>1.5</v>
      </c>
      <c r="AA1572" s="22">
        <v>0.77</v>
      </c>
      <c r="AB1572" s="22">
        <v>0.4</v>
      </c>
      <c r="AC1572" s="22">
        <v>8</v>
      </c>
    </row>
    <row r="1573" spans="1:29" x14ac:dyDescent="0.2">
      <c r="A1573" s="25">
        <v>89604.23049127702</v>
      </c>
      <c r="B1573" s="26">
        <v>7.8263460000000009</v>
      </c>
      <c r="C1573" s="26">
        <v>104.2784962374233</v>
      </c>
      <c r="D1573" s="26">
        <f>C1573/Table1[[#This Row],[Std. Price ($)]]</f>
        <v>13.324033493717666</v>
      </c>
      <c r="E1573" s="22">
        <v>26</v>
      </c>
      <c r="F1573" s="22">
        <f t="shared" si="160"/>
        <v>41.6</v>
      </c>
      <c r="G1573" s="22">
        <f t="shared" si="162"/>
        <v>41.6</v>
      </c>
      <c r="H1573" s="22">
        <f t="shared" si="162"/>
        <v>41.6</v>
      </c>
      <c r="I1573" s="22">
        <f t="shared" si="162"/>
        <v>41.6</v>
      </c>
      <c r="J1573" s="22">
        <f t="shared" si="162"/>
        <v>41.6</v>
      </c>
      <c r="K1573" s="22">
        <f t="shared" si="162"/>
        <v>41.6</v>
      </c>
      <c r="L1573" s="22">
        <f t="shared" si="162"/>
        <v>41.6</v>
      </c>
      <c r="M1573" s="22">
        <f t="shared" si="162"/>
        <v>41.6</v>
      </c>
      <c r="N1573" s="22">
        <f t="shared" si="162"/>
        <v>41.6</v>
      </c>
      <c r="O1573" s="22">
        <f t="shared" si="162"/>
        <v>41.6</v>
      </c>
      <c r="P1573" s="22">
        <f t="shared" si="162"/>
        <v>41.6</v>
      </c>
      <c r="Q1573" s="22">
        <f t="shared" si="162"/>
        <v>41.6</v>
      </c>
      <c r="R1573" s="42">
        <f>SUM(Table1[[#This Row],[Oct]:[September]])</f>
        <v>499.2000000000001</v>
      </c>
      <c r="S1573" s="38">
        <f t="shared" si="157"/>
        <v>485.87596650628245</v>
      </c>
      <c r="T1573" s="37">
        <f>Table1[[#This Row],[Annual Demand]]/365</f>
        <v>1.3676712328767127</v>
      </c>
      <c r="U1573" s="37">
        <f>Table1[[#This Row],[Daily Demand]]*Table1[[#This Row],[Lead Time (days)]]</f>
        <v>10.941369863013701</v>
      </c>
      <c r="V1573" s="37">
        <f>T1573*AB1573*SQRT(Table1[[#This Row],[Lead Time (days)]])</f>
        <v>5.8799047874614079</v>
      </c>
      <c r="W1573" s="37">
        <f t="shared" si="158"/>
        <v>0.95</v>
      </c>
      <c r="X1573" s="37">
        <f>Table1[[#This Row],[Demand during Lead Time]]+NORMSINV(W1573)*V1573</f>
        <v>20.612952578798918</v>
      </c>
      <c r="Y1573" s="43">
        <f t="shared" si="159"/>
        <v>161.3240989632726</v>
      </c>
      <c r="Z1573" s="27">
        <v>0.6</v>
      </c>
      <c r="AA1573" s="22">
        <v>0.77</v>
      </c>
      <c r="AB1573" s="22">
        <v>1.52</v>
      </c>
      <c r="AC1573" s="22">
        <v>8</v>
      </c>
    </row>
    <row r="1574" spans="1:29" x14ac:dyDescent="0.2">
      <c r="A1574" s="25">
        <v>336.86919950258743</v>
      </c>
      <c r="B1574" s="26">
        <v>38.277481000000009</v>
      </c>
      <c r="C1574" s="26">
        <v>43.085443015972785</v>
      </c>
      <c r="D1574" s="26">
        <f>C1574/Table1[[#This Row],[Std. Price ($)]]</f>
        <v>1.1256081092685482</v>
      </c>
      <c r="E1574" s="22">
        <v>10</v>
      </c>
      <c r="F1574" s="22">
        <f t="shared" si="160"/>
        <v>14</v>
      </c>
      <c r="G1574" s="22">
        <f t="shared" si="162"/>
        <v>14</v>
      </c>
      <c r="H1574" s="22">
        <f t="shared" si="162"/>
        <v>14</v>
      </c>
      <c r="I1574" s="22">
        <f t="shared" si="162"/>
        <v>14</v>
      </c>
      <c r="J1574" s="22">
        <f t="shared" si="162"/>
        <v>14</v>
      </c>
      <c r="K1574" s="22">
        <f t="shared" si="162"/>
        <v>14</v>
      </c>
      <c r="L1574" s="22">
        <f t="shared" si="162"/>
        <v>14</v>
      </c>
      <c r="M1574" s="22">
        <f t="shared" si="162"/>
        <v>14</v>
      </c>
      <c r="N1574" s="22">
        <f t="shared" si="162"/>
        <v>14</v>
      </c>
      <c r="O1574" s="22">
        <f t="shared" si="162"/>
        <v>14</v>
      </c>
      <c r="P1574" s="22">
        <f t="shared" si="162"/>
        <v>14</v>
      </c>
      <c r="Q1574" s="22">
        <f t="shared" si="162"/>
        <v>14</v>
      </c>
      <c r="R1574" s="42">
        <f>SUM(Table1[[#This Row],[Oct]:[September]])</f>
        <v>168</v>
      </c>
      <c r="S1574" s="38">
        <f t="shared" si="157"/>
        <v>166.87439189073146</v>
      </c>
      <c r="T1574" s="37">
        <f>Table1[[#This Row],[Annual Demand]]/365</f>
        <v>0.46027397260273972</v>
      </c>
      <c r="U1574" s="37">
        <f>Table1[[#This Row],[Daily Demand]]*Table1[[#This Row],[Lead Time (days)]]</f>
        <v>3.6821917808219178</v>
      </c>
      <c r="V1574" s="37">
        <f>T1574*AB1574*SQRT(Table1[[#This Row],[Lead Time (days)]])</f>
        <v>0.32546284723106844</v>
      </c>
      <c r="W1574" s="37">
        <f t="shared" si="158"/>
        <v>0.8</v>
      </c>
      <c r="X1574" s="37">
        <f>Table1[[#This Row],[Demand during Lead Time]]+NORMSINV(W1574)*V1574</f>
        <v>3.9561082237906828</v>
      </c>
      <c r="Y1574" s="43">
        <f t="shared" si="159"/>
        <v>151.42985737009164</v>
      </c>
      <c r="Z1574" s="27">
        <v>0.4</v>
      </c>
      <c r="AA1574" s="22">
        <v>0.77</v>
      </c>
      <c r="AB1574" s="22">
        <v>0.25</v>
      </c>
      <c r="AC1574" s="22">
        <v>8</v>
      </c>
    </row>
    <row r="1575" spans="1:29" x14ac:dyDescent="0.2">
      <c r="A1575" s="25">
        <v>58091.455006852746</v>
      </c>
      <c r="B1575" s="26">
        <v>6.0795020000000006</v>
      </c>
      <c r="C1575" s="26">
        <v>147.50293271319316</v>
      </c>
      <c r="D1575" s="26">
        <f>C1575/Table1[[#This Row],[Std. Price ($)]]</f>
        <v>24.262338052227491</v>
      </c>
      <c r="E1575" s="22">
        <v>66</v>
      </c>
      <c r="F1575" s="22">
        <f t="shared" si="160"/>
        <v>59.4</v>
      </c>
      <c r="G1575" s="22">
        <f t="shared" si="162"/>
        <v>59.4</v>
      </c>
      <c r="H1575" s="22">
        <f t="shared" si="162"/>
        <v>59.4</v>
      </c>
      <c r="I1575" s="22">
        <f t="shared" si="162"/>
        <v>59.4</v>
      </c>
      <c r="J1575" s="22">
        <f t="shared" si="162"/>
        <v>59.4</v>
      </c>
      <c r="K1575" s="22">
        <f t="shared" si="162"/>
        <v>59.4</v>
      </c>
      <c r="L1575" s="22">
        <f t="shared" si="162"/>
        <v>59.4</v>
      </c>
      <c r="M1575" s="22">
        <f t="shared" si="162"/>
        <v>59.4</v>
      </c>
      <c r="N1575" s="22">
        <f t="shared" si="162"/>
        <v>59.4</v>
      </c>
      <c r="O1575" s="22">
        <f t="shared" si="162"/>
        <v>59.4</v>
      </c>
      <c r="P1575" s="22">
        <f t="shared" si="162"/>
        <v>59.4</v>
      </c>
      <c r="Q1575" s="22">
        <f t="shared" si="162"/>
        <v>59.4</v>
      </c>
      <c r="R1575" s="42">
        <f>SUM(Table1[[#This Row],[Oct]:[September]])</f>
        <v>712.79999999999984</v>
      </c>
      <c r="S1575" s="38">
        <f t="shared" si="157"/>
        <v>688.53766194777234</v>
      </c>
      <c r="T1575" s="37">
        <f>Table1[[#This Row],[Annual Demand]]/365</f>
        <v>1.9528767123287667</v>
      </c>
      <c r="U1575" s="37">
        <f>Table1[[#This Row],[Daily Demand]]*Table1[[#This Row],[Lead Time (days)]]</f>
        <v>15.623013698630134</v>
      </c>
      <c r="V1575" s="37">
        <f>T1575*AB1575*SQRT(Table1[[#This Row],[Lead Time (days)]])</f>
        <v>5.5235694644358464</v>
      </c>
      <c r="W1575" s="37">
        <f t="shared" si="158"/>
        <v>0.8</v>
      </c>
      <c r="X1575" s="37">
        <f>Table1[[#This Row],[Demand during Lead Time]]+NORMSINV(W1575)*V1575</f>
        <v>20.271767045014315</v>
      </c>
      <c r="Y1575" s="43">
        <f t="shared" si="159"/>
        <v>123.24224829369862</v>
      </c>
      <c r="Z1575" s="27">
        <v>-0.1</v>
      </c>
      <c r="AA1575" s="22">
        <v>0.77</v>
      </c>
      <c r="AB1575" s="22">
        <v>1</v>
      </c>
      <c r="AC1575" s="22">
        <v>8</v>
      </c>
    </row>
    <row r="1576" spans="1:29" x14ac:dyDescent="0.2">
      <c r="A1576" s="25">
        <v>18814.275956984406</v>
      </c>
      <c r="B1576" s="26">
        <v>6.9446630000000003</v>
      </c>
      <c r="C1576" s="26">
        <v>51.463668159927096</v>
      </c>
      <c r="D1576" s="26">
        <f>C1576/Table1[[#This Row],[Std. Price ($)]]</f>
        <v>7.4105349906722751</v>
      </c>
      <c r="E1576" s="22">
        <v>34</v>
      </c>
      <c r="F1576" s="22">
        <f t="shared" si="160"/>
        <v>61.2</v>
      </c>
      <c r="G1576" s="22">
        <f t="shared" si="162"/>
        <v>61.2</v>
      </c>
      <c r="H1576" s="22">
        <f t="shared" si="162"/>
        <v>61.2</v>
      </c>
      <c r="I1576" s="22">
        <f t="shared" si="162"/>
        <v>61.2</v>
      </c>
      <c r="J1576" s="22">
        <f t="shared" si="162"/>
        <v>61.2</v>
      </c>
      <c r="K1576" s="22">
        <f t="shared" si="162"/>
        <v>61.2</v>
      </c>
      <c r="L1576" s="22">
        <f t="shared" si="162"/>
        <v>61.2</v>
      </c>
      <c r="M1576" s="22">
        <f t="shared" si="162"/>
        <v>61.2</v>
      </c>
      <c r="N1576" s="22">
        <f t="shared" si="162"/>
        <v>61.2</v>
      </c>
      <c r="O1576" s="22">
        <f t="shared" si="162"/>
        <v>61.2</v>
      </c>
      <c r="P1576" s="22">
        <f t="shared" si="162"/>
        <v>61.2</v>
      </c>
      <c r="Q1576" s="22">
        <f t="shared" si="162"/>
        <v>61.2</v>
      </c>
      <c r="R1576" s="42">
        <f>SUM(Table1[[#This Row],[Oct]:[September]])</f>
        <v>734.40000000000009</v>
      </c>
      <c r="S1576" s="38">
        <f t="shared" si="157"/>
        <v>726.98946500932777</v>
      </c>
      <c r="T1576" s="37">
        <f>Table1[[#This Row],[Annual Demand]]/365</f>
        <v>2.012054794520548</v>
      </c>
      <c r="U1576" s="37">
        <f>Table1[[#This Row],[Daily Demand]]*Table1[[#This Row],[Lead Time (days)]]</f>
        <v>16.096438356164384</v>
      </c>
      <c r="V1576" s="37">
        <f>T1576*AB1576*SQRT(Table1[[#This Row],[Lead Time (days)]])</f>
        <v>2.9023846822217458</v>
      </c>
      <c r="W1576" s="37">
        <f t="shared" si="158"/>
        <v>0.8</v>
      </c>
      <c r="X1576" s="37">
        <f>Table1[[#This Row],[Demand during Lead Time]]+NORMSINV(W1576)*V1576</f>
        <v>18.539146932718982</v>
      </c>
      <c r="Y1576" s="43">
        <f t="shared" si="159"/>
        <v>128.74812775521701</v>
      </c>
      <c r="Z1576" s="27">
        <v>0.8</v>
      </c>
      <c r="AA1576" s="22">
        <v>0.77</v>
      </c>
      <c r="AB1576" s="22">
        <v>0.51</v>
      </c>
      <c r="AC1576" s="22">
        <v>8</v>
      </c>
    </row>
    <row r="1577" spans="1:29" x14ac:dyDescent="0.2">
      <c r="A1577" s="25">
        <v>26425.653260694315</v>
      </c>
      <c r="B1577" s="26">
        <v>5.1441940000000006</v>
      </c>
      <c r="C1577" s="26">
        <v>128.08648152654803</v>
      </c>
      <c r="D1577" s="26">
        <f>C1577/Table1[[#This Row],[Std. Price ($)]]</f>
        <v>24.899232324159627</v>
      </c>
      <c r="E1577" s="22">
        <v>66</v>
      </c>
      <c r="F1577" s="22">
        <f t="shared" si="160"/>
        <v>99</v>
      </c>
      <c r="G1577" s="22">
        <f t="shared" si="162"/>
        <v>99</v>
      </c>
      <c r="H1577" s="22">
        <f t="shared" si="162"/>
        <v>99</v>
      </c>
      <c r="I1577" s="22">
        <f t="shared" si="162"/>
        <v>99</v>
      </c>
      <c r="J1577" s="22">
        <f t="shared" si="162"/>
        <v>99</v>
      </c>
      <c r="K1577" s="22">
        <f t="shared" si="162"/>
        <v>99</v>
      </c>
      <c r="L1577" s="22">
        <f t="shared" si="162"/>
        <v>99</v>
      </c>
      <c r="M1577" s="22">
        <f t="shared" si="162"/>
        <v>99</v>
      </c>
      <c r="N1577" s="22">
        <f t="shared" si="162"/>
        <v>99</v>
      </c>
      <c r="O1577" s="22">
        <f t="shared" si="162"/>
        <v>99</v>
      </c>
      <c r="P1577" s="22">
        <f t="shared" si="162"/>
        <v>99</v>
      </c>
      <c r="Q1577" s="22">
        <f t="shared" si="162"/>
        <v>99</v>
      </c>
      <c r="R1577" s="42">
        <f>SUM(Table1[[#This Row],[Oct]:[September]])</f>
        <v>1188</v>
      </c>
      <c r="S1577" s="38">
        <f t="shared" si="157"/>
        <v>1163.1007676758404</v>
      </c>
      <c r="T1577" s="37">
        <f>Table1[[#This Row],[Annual Demand]]/365</f>
        <v>3.2547945205479452</v>
      </c>
      <c r="U1577" s="37">
        <f>Table1[[#This Row],[Daily Demand]]*Table1[[#This Row],[Lead Time (days)]]</f>
        <v>26.038356164383561</v>
      </c>
      <c r="V1577" s="37">
        <f>T1577*AB1577*SQRT(Table1[[#This Row],[Lead Time (days)]])</f>
        <v>9.2059491073930797</v>
      </c>
      <c r="W1577" s="37">
        <f t="shared" si="158"/>
        <v>0.8</v>
      </c>
      <c r="X1577" s="37">
        <f>Table1[[#This Row],[Demand during Lead Time]]+NORMSINV(W1577)*V1577</f>
        <v>33.786278408357198</v>
      </c>
      <c r="Y1577" s="43">
        <f t="shared" si="159"/>
        <v>173.80317067060068</v>
      </c>
      <c r="Z1577" s="27">
        <v>0.5</v>
      </c>
      <c r="AA1577" s="22">
        <v>0.77</v>
      </c>
      <c r="AB1577" s="22">
        <v>1</v>
      </c>
      <c r="AC1577" s="22">
        <v>8</v>
      </c>
    </row>
    <row r="1578" spans="1:29" x14ac:dyDescent="0.2">
      <c r="A1578" s="25">
        <v>83000.82559933819</v>
      </c>
      <c r="B1578" s="26">
        <v>24.294622000000004</v>
      </c>
      <c r="C1578" s="26">
        <v>535.79463544919065</v>
      </c>
      <c r="D1578" s="26">
        <f>C1578/Table1[[#This Row],[Std. Price ($)]]</f>
        <v>22.054042884437163</v>
      </c>
      <c r="E1578" s="22">
        <v>74</v>
      </c>
      <c r="F1578" s="22">
        <f t="shared" si="160"/>
        <v>66.599999999999994</v>
      </c>
      <c r="G1578" s="22">
        <f t="shared" si="162"/>
        <v>66.599999999999994</v>
      </c>
      <c r="H1578" s="22">
        <f t="shared" si="162"/>
        <v>66.599999999999994</v>
      </c>
      <c r="I1578" s="22">
        <f t="shared" si="162"/>
        <v>66.599999999999994</v>
      </c>
      <c r="J1578" s="22">
        <f t="shared" si="162"/>
        <v>66.599999999999994</v>
      </c>
      <c r="K1578" s="22">
        <f t="shared" si="162"/>
        <v>66.599999999999994</v>
      </c>
      <c r="L1578" s="22">
        <f t="shared" si="162"/>
        <v>66.599999999999994</v>
      </c>
      <c r="M1578" s="22">
        <f t="shared" si="162"/>
        <v>66.599999999999994</v>
      </c>
      <c r="N1578" s="22">
        <f t="shared" si="162"/>
        <v>66.599999999999994</v>
      </c>
      <c r="O1578" s="22">
        <f t="shared" si="162"/>
        <v>66.599999999999994</v>
      </c>
      <c r="P1578" s="22">
        <f t="shared" si="162"/>
        <v>66.599999999999994</v>
      </c>
      <c r="Q1578" s="22">
        <f t="shared" si="162"/>
        <v>66.599999999999994</v>
      </c>
      <c r="R1578" s="42">
        <f>SUM(Table1[[#This Row],[Oct]:[September]])</f>
        <v>799.20000000000016</v>
      </c>
      <c r="S1578" s="38">
        <f t="shared" si="157"/>
        <v>777.14595711556296</v>
      </c>
      <c r="T1578" s="37">
        <f>Table1[[#This Row],[Annual Demand]]/365</f>
        <v>2.1895890410958909</v>
      </c>
      <c r="U1578" s="37">
        <f>Table1[[#This Row],[Daily Demand]]*Table1[[#This Row],[Lead Time (days)]]</f>
        <v>17.516712328767127</v>
      </c>
      <c r="V1578" s="37">
        <f>T1578*AB1578*SQRT(Table1[[#This Row],[Lead Time (days)]])</f>
        <v>5.5737837322943573</v>
      </c>
      <c r="W1578" s="37">
        <f t="shared" si="158"/>
        <v>0.8</v>
      </c>
      <c r="X1578" s="37">
        <f>Table1[[#This Row],[Demand during Lead Time]]+NORMSINV(W1578)*V1578</f>
        <v>22.207727069209348</v>
      </c>
      <c r="Y1578" s="43">
        <f t="shared" si="159"/>
        <v>539.52833462560898</v>
      </c>
      <c r="Z1578" s="27">
        <v>-0.1</v>
      </c>
      <c r="AA1578" s="22">
        <v>0.77</v>
      </c>
      <c r="AB1578" s="22">
        <v>0.9</v>
      </c>
      <c r="AC1578" s="22">
        <v>8</v>
      </c>
    </row>
    <row r="1579" spans="1:29" x14ac:dyDescent="0.2">
      <c r="A1579" s="25">
        <v>18495.568540977903</v>
      </c>
      <c r="B1579" s="26">
        <v>12.065471000000001</v>
      </c>
      <c r="C1579" s="26">
        <v>26.098948570994342</v>
      </c>
      <c r="D1579" s="26">
        <f>C1579/Table1[[#This Row],[Std. Price ($)]]</f>
        <v>2.1631106295804234</v>
      </c>
      <c r="E1579" s="22">
        <v>18</v>
      </c>
      <c r="F1579" s="22">
        <f t="shared" si="160"/>
        <v>10.8</v>
      </c>
      <c r="G1579" s="22">
        <f t="shared" si="162"/>
        <v>10.8</v>
      </c>
      <c r="H1579" s="22">
        <f t="shared" si="162"/>
        <v>10.8</v>
      </c>
      <c r="I1579" s="22">
        <f t="shared" si="162"/>
        <v>10.8</v>
      </c>
      <c r="J1579" s="22">
        <f t="shared" si="162"/>
        <v>10.8</v>
      </c>
      <c r="K1579" s="22">
        <f t="shared" si="162"/>
        <v>10.8</v>
      </c>
      <c r="L1579" s="22">
        <f t="shared" si="162"/>
        <v>10.8</v>
      </c>
      <c r="M1579" s="22">
        <f t="shared" si="162"/>
        <v>10.8</v>
      </c>
      <c r="N1579" s="22">
        <f t="shared" si="162"/>
        <v>10.8</v>
      </c>
      <c r="O1579" s="22">
        <f t="shared" si="162"/>
        <v>10.8</v>
      </c>
      <c r="P1579" s="22">
        <f t="shared" si="162"/>
        <v>10.8</v>
      </c>
      <c r="Q1579" s="22">
        <f t="shared" si="162"/>
        <v>10.8</v>
      </c>
      <c r="R1579" s="42">
        <f>SUM(Table1[[#This Row],[Oct]:[September]])</f>
        <v>129.6</v>
      </c>
      <c r="S1579" s="38">
        <f t="shared" si="157"/>
        <v>127.43688937041956</v>
      </c>
      <c r="T1579" s="37">
        <f>Table1[[#This Row],[Annual Demand]]/365</f>
        <v>0.35506849315068489</v>
      </c>
      <c r="U1579" s="37">
        <f>Table1[[#This Row],[Daily Demand]]*Table1[[#This Row],[Lead Time (days)]]</f>
        <v>2.8405479452054792</v>
      </c>
      <c r="V1579" s="37">
        <f>T1579*AB1579*SQRT(Table1[[#This Row],[Lead Time (days)]])</f>
        <v>0.20085707143403081</v>
      </c>
      <c r="W1579" s="37">
        <f t="shared" si="158"/>
        <v>0.8</v>
      </c>
      <c r="X1579" s="37">
        <f>Table1[[#This Row],[Demand during Lead Time]]+NORMSINV(W1579)*V1579</f>
        <v>3.009593521437631</v>
      </c>
      <c r="Y1579" s="43">
        <f t="shared" si="159"/>
        <v>36.312163354693617</v>
      </c>
      <c r="Z1579" s="27">
        <v>-0.4</v>
      </c>
      <c r="AA1579" s="22">
        <v>0.77</v>
      </c>
      <c r="AB1579" s="22">
        <v>0.2</v>
      </c>
      <c r="AC1579" s="22">
        <v>8</v>
      </c>
    </row>
    <row r="1580" spans="1:29" x14ac:dyDescent="0.2">
      <c r="A1580" s="25">
        <v>19715.918000493992</v>
      </c>
      <c r="B1580" s="26">
        <v>23.382700000000003</v>
      </c>
      <c r="C1580" s="26">
        <v>81.671531668219714</v>
      </c>
      <c r="D1580" s="26">
        <f>C1580/Table1[[#This Row],[Std. Price ($)]]</f>
        <v>3.4928186936589745</v>
      </c>
      <c r="E1580" s="22">
        <v>10</v>
      </c>
      <c r="F1580" s="22">
        <f t="shared" si="160"/>
        <v>22</v>
      </c>
      <c r="G1580" s="22">
        <f t="shared" si="162"/>
        <v>22</v>
      </c>
      <c r="H1580" s="22">
        <f t="shared" si="162"/>
        <v>22</v>
      </c>
      <c r="I1580" s="22">
        <f t="shared" si="162"/>
        <v>22</v>
      </c>
      <c r="J1580" s="22">
        <f t="shared" si="162"/>
        <v>22</v>
      </c>
      <c r="K1580" s="22">
        <f t="shared" si="162"/>
        <v>22</v>
      </c>
      <c r="L1580" s="22">
        <f t="shared" si="162"/>
        <v>22</v>
      </c>
      <c r="M1580" s="22">
        <f t="shared" si="162"/>
        <v>22</v>
      </c>
      <c r="N1580" s="22">
        <f t="shared" si="162"/>
        <v>22</v>
      </c>
      <c r="O1580" s="22">
        <f t="shared" si="162"/>
        <v>22</v>
      </c>
      <c r="P1580" s="22">
        <f t="shared" si="162"/>
        <v>22</v>
      </c>
      <c r="Q1580" s="22">
        <f t="shared" si="162"/>
        <v>22</v>
      </c>
      <c r="R1580" s="42">
        <f>SUM(Table1[[#This Row],[Oct]:[September]])</f>
        <v>264</v>
      </c>
      <c r="S1580" s="38">
        <f t="shared" si="157"/>
        <v>260.50718130634101</v>
      </c>
      <c r="T1580" s="37">
        <f>Table1[[#This Row],[Annual Demand]]/365</f>
        <v>0.72328767123287674</v>
      </c>
      <c r="U1580" s="37">
        <f>Table1[[#This Row],[Daily Demand]]*Table1[[#This Row],[Lead Time (days)]]</f>
        <v>5.7863013698630139</v>
      </c>
      <c r="V1580" s="37">
        <f>T1580*AB1580*SQRT(Table1[[#This Row],[Lead Time (days)]])</f>
        <v>2.1889701210912436</v>
      </c>
      <c r="W1580" s="37">
        <f t="shared" si="158"/>
        <v>0.8</v>
      </c>
      <c r="X1580" s="37">
        <f>Table1[[#This Row],[Demand during Lead Time]]+NORMSINV(W1580)*V1580</f>
        <v>7.6285851034300789</v>
      </c>
      <c r="Y1580" s="43">
        <f t="shared" si="159"/>
        <v>178.37691689797452</v>
      </c>
      <c r="Z1580" s="27">
        <v>1.2</v>
      </c>
      <c r="AA1580" s="22">
        <v>0.77</v>
      </c>
      <c r="AB1580" s="22">
        <v>1.07</v>
      </c>
      <c r="AC1580" s="22">
        <v>8</v>
      </c>
    </row>
    <row r="1581" spans="1:29" x14ac:dyDescent="0.2">
      <c r="A1581" s="25">
        <v>67635.939210374534</v>
      </c>
      <c r="B1581" s="26">
        <v>5.6685090000000011</v>
      </c>
      <c r="C1581" s="26">
        <v>50.182160863268052</v>
      </c>
      <c r="D1581" s="26">
        <f>C1581/Table1[[#This Row],[Std. Price ($)]]</f>
        <v>8.8527972458486079</v>
      </c>
      <c r="E1581" s="22">
        <v>18</v>
      </c>
      <c r="F1581" s="22">
        <f t="shared" si="160"/>
        <v>32.4</v>
      </c>
      <c r="G1581" s="22">
        <f t="shared" si="162"/>
        <v>32.4</v>
      </c>
      <c r="H1581" s="22">
        <f t="shared" si="162"/>
        <v>32.4</v>
      </c>
      <c r="I1581" s="22">
        <f t="shared" si="162"/>
        <v>32.4</v>
      </c>
      <c r="J1581" s="22">
        <f t="shared" si="162"/>
        <v>32.4</v>
      </c>
      <c r="K1581" s="22">
        <f t="shared" si="162"/>
        <v>32.4</v>
      </c>
      <c r="L1581" s="22">
        <f t="shared" si="162"/>
        <v>32.4</v>
      </c>
      <c r="M1581" s="22">
        <f t="shared" si="162"/>
        <v>32.4</v>
      </c>
      <c r="N1581" s="22">
        <f t="shared" si="162"/>
        <v>32.4</v>
      </c>
      <c r="O1581" s="22">
        <f t="shared" si="162"/>
        <v>32.4</v>
      </c>
      <c r="P1581" s="22">
        <f t="shared" si="162"/>
        <v>32.4</v>
      </c>
      <c r="Q1581" s="22">
        <f t="shared" si="162"/>
        <v>32.4</v>
      </c>
      <c r="R1581" s="42">
        <f>SUM(Table1[[#This Row],[Oct]:[September]])</f>
        <v>388.7999999999999</v>
      </c>
      <c r="S1581" s="38">
        <f t="shared" si="157"/>
        <v>379.94720275415131</v>
      </c>
      <c r="T1581" s="37">
        <f>Table1[[#This Row],[Annual Demand]]/365</f>
        <v>1.0652054794520545</v>
      </c>
      <c r="U1581" s="37">
        <f>Table1[[#This Row],[Daily Demand]]*Table1[[#This Row],[Lead Time (days)]]</f>
        <v>8.5216438356164357</v>
      </c>
      <c r="V1581" s="37">
        <f>T1581*AB1581*SQRT(Table1[[#This Row],[Lead Time (days)]])</f>
        <v>4.2179985001146463</v>
      </c>
      <c r="W1581" s="37">
        <f t="shared" si="158"/>
        <v>0.8</v>
      </c>
      <c r="X1581" s="37">
        <f>Table1[[#This Row],[Demand during Lead Time]]+NORMSINV(W1581)*V1581</f>
        <v>12.071600936491627</v>
      </c>
      <c r="Y1581" s="43">
        <f t="shared" si="159"/>
        <v>68.427978552911227</v>
      </c>
      <c r="Z1581" s="27">
        <v>0.8</v>
      </c>
      <c r="AA1581" s="22">
        <v>0.77</v>
      </c>
      <c r="AB1581" s="22">
        <v>1.4</v>
      </c>
      <c r="AC1581" s="22">
        <v>8</v>
      </c>
    </row>
    <row r="1582" spans="1:29" x14ac:dyDescent="0.2">
      <c r="A1582" s="25">
        <v>30292.655853270211</v>
      </c>
      <c r="B1582" s="26">
        <v>6.6873510000000005</v>
      </c>
      <c r="C1582" s="26">
        <v>10.190281327681287</v>
      </c>
      <c r="D1582" s="26">
        <f>C1582/Table1[[#This Row],[Std. Price ($)]]</f>
        <v>1.5238143366007386</v>
      </c>
      <c r="E1582" s="22">
        <v>10</v>
      </c>
      <c r="F1582" s="22">
        <f t="shared" si="160"/>
        <v>15</v>
      </c>
      <c r="G1582" s="22">
        <f t="shared" si="162"/>
        <v>15</v>
      </c>
      <c r="H1582" s="22">
        <f t="shared" si="162"/>
        <v>15</v>
      </c>
      <c r="I1582" s="22">
        <f t="shared" si="162"/>
        <v>15</v>
      </c>
      <c r="J1582" s="22">
        <f t="shared" si="162"/>
        <v>15</v>
      </c>
      <c r="K1582" s="22">
        <f t="shared" si="162"/>
        <v>15</v>
      </c>
      <c r="L1582" s="22">
        <f t="shared" si="162"/>
        <v>15</v>
      </c>
      <c r="M1582" s="22">
        <f t="shared" si="162"/>
        <v>15</v>
      </c>
      <c r="N1582" s="22">
        <f t="shared" si="162"/>
        <v>15</v>
      </c>
      <c r="O1582" s="22">
        <f t="shared" si="162"/>
        <v>15</v>
      </c>
      <c r="P1582" s="22">
        <f t="shared" si="162"/>
        <v>15</v>
      </c>
      <c r="Q1582" s="22">
        <f t="shared" si="162"/>
        <v>15</v>
      </c>
      <c r="R1582" s="42">
        <f>SUM(Table1[[#This Row],[Oct]:[September]])</f>
        <v>180</v>
      </c>
      <c r="S1582" s="38">
        <f t="shared" si="157"/>
        <v>178.47618566339926</v>
      </c>
      <c r="T1582" s="37">
        <f>Table1[[#This Row],[Annual Demand]]/365</f>
        <v>0.49315068493150682</v>
      </c>
      <c r="U1582" s="37">
        <f>Table1[[#This Row],[Daily Demand]]*Table1[[#This Row],[Lead Time (days)]]</f>
        <v>3.9452054794520546</v>
      </c>
      <c r="V1582" s="37">
        <f>T1582*AB1582*SQRT(Table1[[#This Row],[Lead Time (days)]])</f>
        <v>0.34871019346185905</v>
      </c>
      <c r="W1582" s="37">
        <f t="shared" si="158"/>
        <v>0.8</v>
      </c>
      <c r="X1582" s="37">
        <f>Table1[[#This Row],[Demand during Lead Time]]+NORMSINV(W1582)*V1582</f>
        <v>4.2386873826328744</v>
      </c>
      <c r="Y1582" s="43">
        <f t="shared" si="159"/>
        <v>28.345590306937336</v>
      </c>
      <c r="Z1582" s="27">
        <v>0.5</v>
      </c>
      <c r="AA1582" s="22">
        <v>0.77</v>
      </c>
      <c r="AB1582" s="22">
        <v>0.25</v>
      </c>
      <c r="AC1582" s="22">
        <v>8</v>
      </c>
    </row>
    <row r="1583" spans="1:29" x14ac:dyDescent="0.2">
      <c r="A1583" s="25">
        <v>85486.235372883326</v>
      </c>
      <c r="B1583" s="26">
        <v>8.3247119999999999</v>
      </c>
      <c r="C1583" s="26">
        <v>11.895283961007035</v>
      </c>
      <c r="D1583" s="26">
        <f>C1583/Table1[[#This Row],[Std. Price ($)]]</f>
        <v>1.4289123709032858</v>
      </c>
      <c r="E1583" s="22">
        <v>10</v>
      </c>
      <c r="F1583" s="22">
        <f t="shared" si="160"/>
        <v>6</v>
      </c>
      <c r="G1583" s="22">
        <f t="shared" si="162"/>
        <v>6</v>
      </c>
      <c r="H1583" s="22">
        <f t="shared" si="162"/>
        <v>6</v>
      </c>
      <c r="I1583" s="22">
        <f t="shared" si="162"/>
        <v>6</v>
      </c>
      <c r="J1583" s="22">
        <f t="shared" si="162"/>
        <v>6</v>
      </c>
      <c r="K1583" s="22">
        <f t="shared" si="162"/>
        <v>6</v>
      </c>
      <c r="L1583" s="22">
        <f t="shared" si="162"/>
        <v>6</v>
      </c>
      <c r="M1583" s="22">
        <f t="shared" si="162"/>
        <v>6</v>
      </c>
      <c r="N1583" s="22">
        <f t="shared" si="162"/>
        <v>6</v>
      </c>
      <c r="O1583" s="22">
        <f t="shared" si="162"/>
        <v>6</v>
      </c>
      <c r="P1583" s="22">
        <f t="shared" si="162"/>
        <v>6</v>
      </c>
      <c r="Q1583" s="22">
        <f t="shared" si="162"/>
        <v>6</v>
      </c>
      <c r="R1583" s="42">
        <f>SUM(Table1[[#This Row],[Oct]:[September]])</f>
        <v>72</v>
      </c>
      <c r="S1583" s="38">
        <f t="shared" si="157"/>
        <v>70.571087629096709</v>
      </c>
      <c r="T1583" s="37">
        <f>Table1[[#This Row],[Annual Demand]]/365</f>
        <v>0.19726027397260273</v>
      </c>
      <c r="U1583" s="37">
        <f>Table1[[#This Row],[Daily Demand]]*Table1[[#This Row],[Lead Time (days)]]</f>
        <v>1.5780821917808219</v>
      </c>
      <c r="V1583" s="37">
        <f>T1583*AB1583*SQRT(Table1[[#This Row],[Lead Time (days)]])</f>
        <v>0.13948407738474364</v>
      </c>
      <c r="W1583" s="37">
        <f t="shared" si="158"/>
        <v>0.8</v>
      </c>
      <c r="X1583" s="37">
        <f>Table1[[#This Row],[Demand during Lead Time]]+NORMSINV(W1583)*V1583</f>
        <v>1.6954749530531497</v>
      </c>
      <c r="Y1583" s="43">
        <f t="shared" si="159"/>
        <v>14.114340687380992</v>
      </c>
      <c r="Z1583" s="27">
        <v>-0.4</v>
      </c>
      <c r="AA1583" s="22">
        <v>0.77</v>
      </c>
      <c r="AB1583" s="22">
        <v>0.25</v>
      </c>
      <c r="AC1583" s="22">
        <v>8</v>
      </c>
    </row>
    <row r="1584" spans="1:29" x14ac:dyDescent="0.2">
      <c r="A1584" s="25">
        <v>64933.267324245062</v>
      </c>
      <c r="B1584" s="26">
        <v>6.6873399999999998</v>
      </c>
      <c r="C1584" s="26">
        <v>10.19026987325617</v>
      </c>
      <c r="D1584" s="26">
        <f>C1584/Table1[[#This Row],[Std. Price ($)]]</f>
        <v>1.52381513026946</v>
      </c>
      <c r="E1584" s="22">
        <v>10</v>
      </c>
      <c r="F1584" s="22">
        <f t="shared" si="160"/>
        <v>22</v>
      </c>
      <c r="G1584" s="22">
        <f t="shared" si="162"/>
        <v>22</v>
      </c>
      <c r="H1584" s="22">
        <f t="shared" si="162"/>
        <v>22</v>
      </c>
      <c r="I1584" s="22">
        <f t="shared" si="162"/>
        <v>22</v>
      </c>
      <c r="J1584" s="22">
        <f t="shared" si="162"/>
        <v>22</v>
      </c>
      <c r="K1584" s="22">
        <f t="shared" si="162"/>
        <v>22</v>
      </c>
      <c r="L1584" s="22">
        <f t="shared" si="162"/>
        <v>22</v>
      </c>
      <c r="M1584" s="22">
        <f t="shared" si="162"/>
        <v>22</v>
      </c>
      <c r="N1584" s="22">
        <f t="shared" si="162"/>
        <v>22</v>
      </c>
      <c r="O1584" s="22">
        <f t="shared" si="162"/>
        <v>22</v>
      </c>
      <c r="P1584" s="22">
        <f t="shared" si="162"/>
        <v>22</v>
      </c>
      <c r="Q1584" s="22">
        <f t="shared" si="162"/>
        <v>22</v>
      </c>
      <c r="R1584" s="42">
        <f>SUM(Table1[[#This Row],[Oct]:[September]])</f>
        <v>264</v>
      </c>
      <c r="S1584" s="38">
        <f t="shared" si="157"/>
        <v>262.47618486973056</v>
      </c>
      <c r="T1584" s="37">
        <f>Table1[[#This Row],[Annual Demand]]/365</f>
        <v>0.72328767123287674</v>
      </c>
      <c r="U1584" s="37">
        <f>Table1[[#This Row],[Daily Demand]]*Table1[[#This Row],[Lead Time (days)]]</f>
        <v>5.7863013698630139</v>
      </c>
      <c r="V1584" s="37">
        <f>T1584*AB1584*SQRT(Table1[[#This Row],[Lead Time (days)]])</f>
        <v>0.51144161707739333</v>
      </c>
      <c r="W1584" s="37">
        <f t="shared" si="158"/>
        <v>0.8</v>
      </c>
      <c r="X1584" s="37">
        <f>Table1[[#This Row],[Demand during Lead Time]]+NORMSINV(W1584)*V1584</f>
        <v>6.2167414945282164</v>
      </c>
      <c r="Y1584" s="43">
        <f t="shared" si="159"/>
        <v>41.573464066018325</v>
      </c>
      <c r="Z1584" s="27">
        <v>1.2</v>
      </c>
      <c r="AA1584" s="22">
        <v>0.77</v>
      </c>
      <c r="AB1584" s="22">
        <v>0.25</v>
      </c>
      <c r="AC1584" s="22">
        <v>8</v>
      </c>
    </row>
    <row r="1585" spans="1:29" x14ac:dyDescent="0.2">
      <c r="A1585" s="25">
        <v>60018.75247429702</v>
      </c>
      <c r="B1585" s="26">
        <v>43.141086999999999</v>
      </c>
      <c r="C1585" s="26">
        <v>2522.4845569630102</v>
      </c>
      <c r="D1585" s="26">
        <f>C1585/Table1[[#This Row],[Std. Price ($)]]</f>
        <v>58.470584131619361</v>
      </c>
      <c r="E1585" s="22">
        <v>90</v>
      </c>
      <c r="F1585" s="22">
        <f t="shared" si="160"/>
        <v>162</v>
      </c>
      <c r="G1585" s="22">
        <f t="shared" si="162"/>
        <v>162</v>
      </c>
      <c r="H1585" s="22">
        <f t="shared" si="162"/>
        <v>162</v>
      </c>
      <c r="I1585" s="22">
        <f t="shared" si="162"/>
        <v>162</v>
      </c>
      <c r="J1585" s="22">
        <f t="shared" si="162"/>
        <v>162</v>
      </c>
      <c r="K1585" s="22">
        <f t="shared" si="162"/>
        <v>162</v>
      </c>
      <c r="L1585" s="22">
        <f t="shared" si="162"/>
        <v>162</v>
      </c>
      <c r="M1585" s="22">
        <f t="shared" si="162"/>
        <v>162</v>
      </c>
      <c r="N1585" s="22">
        <f t="shared" si="162"/>
        <v>162</v>
      </c>
      <c r="O1585" s="22">
        <f t="shared" si="162"/>
        <v>162</v>
      </c>
      <c r="P1585" s="22">
        <f t="shared" si="162"/>
        <v>162</v>
      </c>
      <c r="Q1585" s="22">
        <f t="shared" si="162"/>
        <v>162</v>
      </c>
      <c r="R1585" s="42">
        <f>SUM(Table1[[#This Row],[Oct]:[September]])</f>
        <v>1944</v>
      </c>
      <c r="S1585" s="38">
        <f t="shared" si="157"/>
        <v>1885.5294158683807</v>
      </c>
      <c r="T1585" s="37">
        <f>Table1[[#This Row],[Annual Demand]]/365</f>
        <v>5.3260273972602743</v>
      </c>
      <c r="U1585" s="37">
        <f>Table1[[#This Row],[Daily Demand]]*Table1[[#This Row],[Lead Time (days)]]</f>
        <v>271.62739726027399</v>
      </c>
      <c r="V1585" s="37">
        <f>T1585*AB1585*SQRT(Table1[[#This Row],[Lead Time (days)]])</f>
        <v>9.5088608664981518</v>
      </c>
      <c r="W1585" s="37">
        <f t="shared" si="158"/>
        <v>0.8</v>
      </c>
      <c r="X1585" s="37">
        <f>Table1[[#This Row],[Demand during Lead Time]]+NORMSINV(W1585)*V1585</f>
        <v>279.6302564726094</v>
      </c>
      <c r="Y1585" s="43">
        <f t="shared" si="159"/>
        <v>12063.553222317156</v>
      </c>
      <c r="Z1585" s="27">
        <v>0.8</v>
      </c>
      <c r="AA1585" s="22">
        <v>0.82</v>
      </c>
      <c r="AB1585" s="22">
        <v>0.25</v>
      </c>
      <c r="AC1585" s="22">
        <v>51</v>
      </c>
    </row>
    <row r="1586" spans="1:29" x14ac:dyDescent="0.2">
      <c r="A1586" s="25">
        <v>44446.315549793115</v>
      </c>
      <c r="B1586" s="26">
        <v>19.781762000000001</v>
      </c>
      <c r="C1586" s="26">
        <v>319.07832815649999</v>
      </c>
      <c r="D1586" s="26">
        <f>C1586/Table1[[#This Row],[Std. Price ($)]]</f>
        <v>16.129924531318292</v>
      </c>
      <c r="E1586" s="22">
        <v>10</v>
      </c>
      <c r="F1586" s="22">
        <f t="shared" si="160"/>
        <v>16</v>
      </c>
      <c r="G1586" s="22">
        <f t="shared" si="162"/>
        <v>16</v>
      </c>
      <c r="H1586" s="22">
        <f t="shared" si="162"/>
        <v>16</v>
      </c>
      <c r="I1586" s="22">
        <f t="shared" si="162"/>
        <v>16</v>
      </c>
      <c r="J1586" s="22">
        <f t="shared" si="162"/>
        <v>16</v>
      </c>
      <c r="K1586" s="22">
        <f t="shared" si="162"/>
        <v>16</v>
      </c>
      <c r="L1586" s="22">
        <f t="shared" si="162"/>
        <v>16</v>
      </c>
      <c r="M1586" s="22">
        <f t="shared" si="162"/>
        <v>16</v>
      </c>
      <c r="N1586" s="22">
        <f t="shared" si="162"/>
        <v>16</v>
      </c>
      <c r="O1586" s="22">
        <f t="shared" si="162"/>
        <v>16</v>
      </c>
      <c r="P1586" s="22">
        <f t="shared" si="162"/>
        <v>16</v>
      </c>
      <c r="Q1586" s="22">
        <f t="shared" si="162"/>
        <v>16</v>
      </c>
      <c r="R1586" s="42">
        <f>SUM(Table1[[#This Row],[Oct]:[September]])</f>
        <v>192</v>
      </c>
      <c r="S1586" s="38">
        <f t="shared" si="157"/>
        <v>175.8700754686817</v>
      </c>
      <c r="T1586" s="37">
        <f>Table1[[#This Row],[Annual Demand]]/365</f>
        <v>0.52602739726027392</v>
      </c>
      <c r="U1586" s="37">
        <f>Table1[[#This Row],[Daily Demand]]*Table1[[#This Row],[Lead Time (days)]]</f>
        <v>15.780821917808218</v>
      </c>
      <c r="V1586" s="37">
        <f>T1586*AB1586*SQRT(Table1[[#This Row],[Lead Time (days)]])</f>
        <v>3.889580463159974</v>
      </c>
      <c r="W1586" s="37">
        <f t="shared" si="158"/>
        <v>0.8</v>
      </c>
      <c r="X1586" s="37">
        <f>Table1[[#This Row],[Demand during Lead Time]]+NORMSINV(W1586)*V1586</f>
        <v>19.054375425294026</v>
      </c>
      <c r="Y1586" s="43">
        <f t="shared" si="159"/>
        <v>376.9291197218152</v>
      </c>
      <c r="Z1586" s="27">
        <v>0.6</v>
      </c>
      <c r="AA1586" s="22">
        <v>1</v>
      </c>
      <c r="AB1586" s="22">
        <v>1.35</v>
      </c>
      <c r="AC1586" s="22">
        <v>30</v>
      </c>
    </row>
    <row r="1587" spans="1:29" x14ac:dyDescent="0.2">
      <c r="A1587" s="25">
        <v>53279.264931202342</v>
      </c>
      <c r="B1587" s="26">
        <v>16.975838</v>
      </c>
      <c r="C1587" s="26">
        <v>277.15645364043456</v>
      </c>
      <c r="D1587" s="26">
        <f>C1587/Table1[[#This Row],[Std. Price ($)]]</f>
        <v>16.326525597171379</v>
      </c>
      <c r="E1587" s="22">
        <v>10</v>
      </c>
      <c r="F1587" s="22">
        <f t="shared" si="160"/>
        <v>14</v>
      </c>
      <c r="G1587" s="22">
        <f t="shared" si="162"/>
        <v>14</v>
      </c>
      <c r="H1587" s="22">
        <f t="shared" si="162"/>
        <v>14</v>
      </c>
      <c r="I1587" s="22">
        <f t="shared" si="162"/>
        <v>14</v>
      </c>
      <c r="J1587" s="22">
        <f t="shared" si="162"/>
        <v>14</v>
      </c>
      <c r="K1587" s="22">
        <f t="shared" si="162"/>
        <v>14</v>
      </c>
      <c r="L1587" s="22">
        <f t="shared" si="162"/>
        <v>14</v>
      </c>
      <c r="M1587" s="22">
        <f t="shared" si="162"/>
        <v>14</v>
      </c>
      <c r="N1587" s="22">
        <f t="shared" si="162"/>
        <v>14</v>
      </c>
      <c r="O1587" s="22">
        <f t="shared" si="162"/>
        <v>14</v>
      </c>
      <c r="P1587" s="22">
        <f t="shared" si="162"/>
        <v>14</v>
      </c>
      <c r="Q1587" s="22">
        <f t="shared" si="162"/>
        <v>14</v>
      </c>
      <c r="R1587" s="42">
        <f>SUM(Table1[[#This Row],[Oct]:[September]])</f>
        <v>168</v>
      </c>
      <c r="S1587" s="38">
        <f t="shared" si="157"/>
        <v>151.67347440282862</v>
      </c>
      <c r="T1587" s="37">
        <f>Table1[[#This Row],[Annual Demand]]/365</f>
        <v>0.46027397260273972</v>
      </c>
      <c r="U1587" s="37">
        <f>Table1[[#This Row],[Daily Demand]]*Table1[[#This Row],[Lead Time (days)]]</f>
        <v>13.808219178082192</v>
      </c>
      <c r="V1587" s="37">
        <f>T1587*AB1587*SQRT(Table1[[#This Row],[Lead Time (days)]])</f>
        <v>3.4033829052649778</v>
      </c>
      <c r="W1587" s="37">
        <f t="shared" si="158"/>
        <v>0.8</v>
      </c>
      <c r="X1587" s="37">
        <f>Table1[[#This Row],[Demand during Lead Time]]+NORMSINV(W1587)*V1587</f>
        <v>16.672578497132271</v>
      </c>
      <c r="Y1587" s="43">
        <f t="shared" si="159"/>
        <v>283.0309916096009</v>
      </c>
      <c r="Z1587" s="27">
        <v>0.4</v>
      </c>
      <c r="AA1587" s="22">
        <v>0.85</v>
      </c>
      <c r="AB1587" s="22">
        <v>1.35</v>
      </c>
      <c r="AC1587" s="22">
        <v>30</v>
      </c>
    </row>
    <row r="1588" spans="1:29" x14ac:dyDescent="0.2">
      <c r="A1588" s="25">
        <v>38681.852192620427</v>
      </c>
      <c r="B1588" s="26">
        <v>28.094319000000002</v>
      </c>
      <c r="C1588" s="26">
        <v>528.81071504800002</v>
      </c>
      <c r="D1588" s="26">
        <f>C1588/Table1[[#This Row],[Std. Price ($)]]</f>
        <v>18.822692055571803</v>
      </c>
      <c r="E1588" s="22">
        <v>10</v>
      </c>
      <c r="F1588" s="22">
        <f t="shared" si="160"/>
        <v>15</v>
      </c>
      <c r="G1588" s="22">
        <f t="shared" si="162"/>
        <v>15</v>
      </c>
      <c r="H1588" s="22">
        <f t="shared" si="162"/>
        <v>15</v>
      </c>
      <c r="I1588" s="22">
        <f t="shared" si="162"/>
        <v>15</v>
      </c>
      <c r="J1588" s="22">
        <f t="shared" si="162"/>
        <v>15</v>
      </c>
      <c r="K1588" s="22">
        <f t="shared" si="162"/>
        <v>15</v>
      </c>
      <c r="L1588" s="22">
        <f t="shared" si="162"/>
        <v>15</v>
      </c>
      <c r="M1588" s="22">
        <f t="shared" si="162"/>
        <v>15</v>
      </c>
      <c r="N1588" s="22">
        <f t="shared" si="162"/>
        <v>15</v>
      </c>
      <c r="O1588" s="22">
        <f t="shared" si="162"/>
        <v>15</v>
      </c>
      <c r="P1588" s="22">
        <f t="shared" si="162"/>
        <v>15</v>
      </c>
      <c r="Q1588" s="22">
        <f t="shared" si="162"/>
        <v>15</v>
      </c>
      <c r="R1588" s="42">
        <f>SUM(Table1[[#This Row],[Oct]:[September]])</f>
        <v>180</v>
      </c>
      <c r="S1588" s="38">
        <f t="shared" si="157"/>
        <v>161.17730794442821</v>
      </c>
      <c r="T1588" s="37">
        <f>Table1[[#This Row],[Annual Demand]]/365</f>
        <v>0.49315068493150682</v>
      </c>
      <c r="U1588" s="37">
        <f>Table1[[#This Row],[Daily Demand]]*Table1[[#This Row],[Lead Time (days)]]</f>
        <v>14.794520547945204</v>
      </c>
      <c r="V1588" s="37">
        <f>T1588*AB1588*SQRT(Table1[[#This Row],[Lead Time (days)]])</f>
        <v>4.3217560701777487</v>
      </c>
      <c r="W1588" s="37">
        <f t="shared" si="158"/>
        <v>0.95</v>
      </c>
      <c r="X1588" s="37">
        <f>Table1[[#This Row],[Demand during Lead Time]]+NORMSINV(W1588)*V1588</f>
        <v>21.903176694776612</v>
      </c>
      <c r="Y1588" s="43">
        <f t="shared" si="159"/>
        <v>615.35483317641979</v>
      </c>
      <c r="Z1588" s="27">
        <v>0.5</v>
      </c>
      <c r="AA1588" s="22">
        <v>1</v>
      </c>
      <c r="AB1588" s="22">
        <v>1.6</v>
      </c>
      <c r="AC1588" s="22">
        <v>30</v>
      </c>
    </row>
    <row r="1589" spans="1:29" x14ac:dyDescent="0.2">
      <c r="A1589" s="25">
        <v>68106.517621422798</v>
      </c>
      <c r="B1589" s="26">
        <v>27.474678000000004</v>
      </c>
      <c r="C1589" s="26">
        <v>517.41427777600006</v>
      </c>
      <c r="D1589" s="26">
        <f>C1589/Table1[[#This Row],[Std. Price ($)]]</f>
        <v>18.832405525407793</v>
      </c>
      <c r="E1589" s="22">
        <v>10</v>
      </c>
      <c r="F1589" s="22">
        <f t="shared" si="160"/>
        <v>12</v>
      </c>
      <c r="G1589" s="22">
        <f t="shared" si="162"/>
        <v>12</v>
      </c>
      <c r="H1589" s="22">
        <f t="shared" si="162"/>
        <v>12</v>
      </c>
      <c r="I1589" s="22">
        <f t="shared" si="162"/>
        <v>12</v>
      </c>
      <c r="J1589" s="22">
        <f t="shared" si="162"/>
        <v>12</v>
      </c>
      <c r="K1589" s="22">
        <f t="shared" si="162"/>
        <v>12</v>
      </c>
      <c r="L1589" s="22">
        <f t="shared" si="162"/>
        <v>12</v>
      </c>
      <c r="M1589" s="22">
        <f t="shared" si="162"/>
        <v>12</v>
      </c>
      <c r="N1589" s="22">
        <f t="shared" si="162"/>
        <v>12</v>
      </c>
      <c r="O1589" s="22">
        <f t="shared" si="162"/>
        <v>12</v>
      </c>
      <c r="P1589" s="22">
        <f t="shared" si="162"/>
        <v>12</v>
      </c>
      <c r="Q1589" s="22">
        <f t="shared" si="162"/>
        <v>12</v>
      </c>
      <c r="R1589" s="42">
        <f>SUM(Table1[[#This Row],[Oct]:[September]])</f>
        <v>144</v>
      </c>
      <c r="S1589" s="38">
        <f t="shared" si="157"/>
        <v>125.16759447459221</v>
      </c>
      <c r="T1589" s="37">
        <f>Table1[[#This Row],[Annual Demand]]/365</f>
        <v>0.39452054794520547</v>
      </c>
      <c r="U1589" s="37">
        <f>Table1[[#This Row],[Daily Demand]]*Table1[[#This Row],[Lead Time (days)]]</f>
        <v>11.835616438356164</v>
      </c>
      <c r="V1589" s="37">
        <f>T1589*AB1589*SQRT(Table1[[#This Row],[Lead Time (days)]])</f>
        <v>3.4574048561421993</v>
      </c>
      <c r="W1589" s="37">
        <f t="shared" si="158"/>
        <v>0.95</v>
      </c>
      <c r="X1589" s="37">
        <f>Table1[[#This Row],[Demand during Lead Time]]+NORMSINV(W1589)*V1589</f>
        <v>17.522541355821289</v>
      </c>
      <c r="Y1589" s="43">
        <f t="shared" si="159"/>
        <v>481.42618149287341</v>
      </c>
      <c r="Z1589" s="27">
        <v>0.2</v>
      </c>
      <c r="AA1589" s="22">
        <v>1</v>
      </c>
      <c r="AB1589" s="22">
        <v>1.6</v>
      </c>
      <c r="AC1589" s="22">
        <v>30</v>
      </c>
    </row>
    <row r="1590" spans="1:29" x14ac:dyDescent="0.2">
      <c r="A1590" s="25">
        <v>67735.182257073073</v>
      </c>
      <c r="B1590" s="26">
        <v>69.09584000000001</v>
      </c>
      <c r="C1590" s="26">
        <v>1738.6326541619203</v>
      </c>
      <c r="D1590" s="26">
        <f>C1590/Table1[[#This Row],[Std. Price ($)]]</f>
        <v>25.16262417769174</v>
      </c>
      <c r="E1590" s="22">
        <v>10</v>
      </c>
      <c r="F1590" s="22">
        <f t="shared" si="160"/>
        <v>14</v>
      </c>
      <c r="G1590" s="22">
        <f t="shared" si="162"/>
        <v>14</v>
      </c>
      <c r="H1590" s="22">
        <f t="shared" si="162"/>
        <v>14</v>
      </c>
      <c r="I1590" s="22">
        <f t="shared" si="162"/>
        <v>14</v>
      </c>
      <c r="J1590" s="22">
        <f t="shared" si="162"/>
        <v>14</v>
      </c>
      <c r="K1590" s="22">
        <f t="shared" si="162"/>
        <v>14</v>
      </c>
      <c r="L1590" s="22">
        <f t="shared" si="162"/>
        <v>14</v>
      </c>
      <c r="M1590" s="22">
        <f t="shared" si="162"/>
        <v>14</v>
      </c>
      <c r="N1590" s="22">
        <f t="shared" si="162"/>
        <v>14</v>
      </c>
      <c r="O1590" s="22">
        <f t="shared" si="162"/>
        <v>14</v>
      </c>
      <c r="P1590" s="22">
        <f t="shared" si="162"/>
        <v>14</v>
      </c>
      <c r="Q1590" s="22">
        <f t="shared" si="162"/>
        <v>14</v>
      </c>
      <c r="R1590" s="42">
        <f>SUM(Table1[[#This Row],[Oct]:[September]])</f>
        <v>168</v>
      </c>
      <c r="S1590" s="38">
        <f t="shared" si="157"/>
        <v>142.83737582230827</v>
      </c>
      <c r="T1590" s="37">
        <f>Table1[[#This Row],[Annual Demand]]/365</f>
        <v>0.46027397260273972</v>
      </c>
      <c r="U1590" s="37">
        <f>Table1[[#This Row],[Daily Demand]]*Table1[[#This Row],[Lead Time (days)]]</f>
        <v>34.980821917808221</v>
      </c>
      <c r="V1590" s="37">
        <f>T1590*AB1590*SQRT(Table1[[#This Row],[Lead Time (days)]])</f>
        <v>4.1329527298097437</v>
      </c>
      <c r="W1590" s="37">
        <f t="shared" si="158"/>
        <v>0.8</v>
      </c>
      <c r="X1590" s="37">
        <f>Table1[[#This Row],[Demand during Lead Time]]+NORMSINV(W1590)*V1590</f>
        <v>38.459202692569242</v>
      </c>
      <c r="Y1590" s="43">
        <f t="shared" si="159"/>
        <v>2657.3709157733338</v>
      </c>
      <c r="Z1590" s="27">
        <v>0.4</v>
      </c>
      <c r="AA1590" s="22">
        <v>0.85</v>
      </c>
      <c r="AB1590" s="22">
        <v>1.03</v>
      </c>
      <c r="AC1590" s="22">
        <v>76</v>
      </c>
    </row>
    <row r="1591" spans="1:29" x14ac:dyDescent="0.2">
      <c r="A1591" s="25">
        <v>43416.422367840714</v>
      </c>
      <c r="B1591" s="26">
        <v>110.77554400000001</v>
      </c>
      <c r="C1591" s="26">
        <v>1382.9484025346271</v>
      </c>
      <c r="D1591" s="26">
        <f>C1591/Table1[[#This Row],[Std. Price ($)]]</f>
        <v>12.484239323930804</v>
      </c>
      <c r="E1591" s="22">
        <v>10</v>
      </c>
      <c r="F1591" s="22">
        <f t="shared" si="160"/>
        <v>15</v>
      </c>
      <c r="G1591" s="22">
        <f t="shared" si="162"/>
        <v>15</v>
      </c>
      <c r="H1591" s="22">
        <f t="shared" si="162"/>
        <v>15</v>
      </c>
      <c r="I1591" s="22">
        <f t="shared" si="162"/>
        <v>15</v>
      </c>
      <c r="J1591" s="22">
        <f t="shared" si="162"/>
        <v>15</v>
      </c>
      <c r="K1591" s="22">
        <f t="shared" si="162"/>
        <v>15</v>
      </c>
      <c r="L1591" s="22">
        <f t="shared" si="162"/>
        <v>15</v>
      </c>
      <c r="M1591" s="22">
        <f t="shared" si="162"/>
        <v>15</v>
      </c>
      <c r="N1591" s="22">
        <f t="shared" si="162"/>
        <v>15</v>
      </c>
      <c r="O1591" s="22">
        <f t="shared" si="162"/>
        <v>15</v>
      </c>
      <c r="P1591" s="22">
        <f t="shared" si="162"/>
        <v>15</v>
      </c>
      <c r="Q1591" s="22">
        <f t="shared" si="162"/>
        <v>15</v>
      </c>
      <c r="R1591" s="42">
        <f>SUM(Table1[[#This Row],[Oct]:[September]])</f>
        <v>180</v>
      </c>
      <c r="S1591" s="38">
        <f t="shared" si="157"/>
        <v>167.51576067606919</v>
      </c>
      <c r="T1591" s="37">
        <f>Table1[[#This Row],[Annual Demand]]/365</f>
        <v>0.49315068493150682</v>
      </c>
      <c r="U1591" s="37">
        <f>Table1[[#This Row],[Daily Demand]]*Table1[[#This Row],[Lead Time (days)]]</f>
        <v>20.219178082191778</v>
      </c>
      <c r="V1591" s="37">
        <f>T1591*AB1591*SQRT(Table1[[#This Row],[Lead Time (days)]])</f>
        <v>2.9998198482219642</v>
      </c>
      <c r="W1591" s="37">
        <f t="shared" si="158"/>
        <v>0.8</v>
      </c>
      <c r="X1591" s="37">
        <f>Table1[[#This Row],[Demand during Lead Time]]+NORMSINV(W1591)*V1591</f>
        <v>22.743890163348862</v>
      </c>
      <c r="Y1591" s="43">
        <f t="shared" si="159"/>
        <v>2519.4668055212192</v>
      </c>
      <c r="Z1591" s="27">
        <v>0.5</v>
      </c>
      <c r="AA1591" s="22">
        <v>0.85</v>
      </c>
      <c r="AB1591" s="22">
        <v>0.95</v>
      </c>
      <c r="AC1591" s="22">
        <v>41</v>
      </c>
    </row>
    <row r="1592" spans="1:29" x14ac:dyDescent="0.2">
      <c r="A1592" s="25">
        <v>76989.245580991395</v>
      </c>
      <c r="B1592" s="26">
        <v>6.59626</v>
      </c>
      <c r="C1592" s="26">
        <v>36.640166383592415</v>
      </c>
      <c r="D1592" s="26">
        <f>C1592/Table1[[#This Row],[Std. Price ($)]]</f>
        <v>5.5546880176937261</v>
      </c>
      <c r="E1592" s="22">
        <v>10</v>
      </c>
      <c r="F1592" s="22">
        <f t="shared" si="160"/>
        <v>6</v>
      </c>
      <c r="G1592" s="22">
        <f t="shared" si="162"/>
        <v>6</v>
      </c>
      <c r="H1592" s="22">
        <f t="shared" si="162"/>
        <v>6</v>
      </c>
      <c r="I1592" s="22">
        <f t="shared" si="162"/>
        <v>6</v>
      </c>
      <c r="J1592" s="22">
        <f t="shared" si="162"/>
        <v>6</v>
      </c>
      <c r="K1592" s="22">
        <f t="shared" si="162"/>
        <v>6</v>
      </c>
      <c r="L1592" s="22">
        <f t="shared" si="162"/>
        <v>6</v>
      </c>
      <c r="M1592" s="22">
        <f t="shared" si="162"/>
        <v>6</v>
      </c>
      <c r="N1592" s="22">
        <f t="shared" si="162"/>
        <v>6</v>
      </c>
      <c r="O1592" s="22">
        <f t="shared" si="162"/>
        <v>6</v>
      </c>
      <c r="P1592" s="22">
        <f t="shared" ref="G1592:Q1615" si="163">$E1592+$Z1592*$E1592</f>
        <v>6</v>
      </c>
      <c r="Q1592" s="22">
        <f t="shared" si="163"/>
        <v>6</v>
      </c>
      <c r="R1592" s="42">
        <f>SUM(Table1[[#This Row],[Oct]:[September]])</f>
        <v>72</v>
      </c>
      <c r="S1592" s="38">
        <f t="shared" si="157"/>
        <v>66.445311982306279</v>
      </c>
      <c r="T1592" s="37">
        <f>Table1[[#This Row],[Annual Demand]]/365</f>
        <v>0.19726027397260273</v>
      </c>
      <c r="U1592" s="37">
        <f>Table1[[#This Row],[Daily Demand]]*Table1[[#This Row],[Lead Time (days)]]</f>
        <v>6.1150684931506847</v>
      </c>
      <c r="V1592" s="37">
        <f>T1592*AB1592*SQRT(Table1[[#This Row],[Lead Time (days)]])</f>
        <v>0.27457468090668596</v>
      </c>
      <c r="W1592" s="37">
        <f t="shared" si="158"/>
        <v>0.8</v>
      </c>
      <c r="X1592" s="37">
        <f>Table1[[#This Row],[Demand during Lead Time]]+NORMSINV(W1592)*V1592</f>
        <v>6.3461563748032592</v>
      </c>
      <c r="Y1592" s="43">
        <f t="shared" si="159"/>
        <v>41.860897448859745</v>
      </c>
      <c r="Z1592" s="27">
        <v>-0.4</v>
      </c>
      <c r="AA1592" s="22">
        <v>0.82</v>
      </c>
      <c r="AB1592" s="22">
        <v>0.25</v>
      </c>
      <c r="AC1592" s="22">
        <v>31</v>
      </c>
    </row>
    <row r="1593" spans="1:29" x14ac:dyDescent="0.2">
      <c r="A1593" s="25">
        <v>51198.411517176522</v>
      </c>
      <c r="B1593" s="26">
        <v>5.7229150000000004</v>
      </c>
      <c r="C1593" s="26">
        <v>239.36839222945</v>
      </c>
      <c r="D1593" s="26">
        <f>C1593/Table1[[#This Row],[Std. Price ($)]]</f>
        <v>41.826305690273223</v>
      </c>
      <c r="E1593" s="22">
        <v>10</v>
      </c>
      <c r="F1593" s="22">
        <f t="shared" si="160"/>
        <v>12</v>
      </c>
      <c r="G1593" s="22">
        <f t="shared" si="163"/>
        <v>12</v>
      </c>
      <c r="H1593" s="22">
        <f t="shared" si="163"/>
        <v>12</v>
      </c>
      <c r="I1593" s="22">
        <f t="shared" si="163"/>
        <v>12</v>
      </c>
      <c r="J1593" s="22">
        <f t="shared" si="163"/>
        <v>12</v>
      </c>
      <c r="K1593" s="22">
        <f t="shared" si="163"/>
        <v>12</v>
      </c>
      <c r="L1593" s="22">
        <f t="shared" si="163"/>
        <v>12</v>
      </c>
      <c r="M1593" s="22">
        <f t="shared" si="163"/>
        <v>12</v>
      </c>
      <c r="N1593" s="22">
        <f t="shared" si="163"/>
        <v>12</v>
      </c>
      <c r="O1593" s="22">
        <f t="shared" si="163"/>
        <v>12</v>
      </c>
      <c r="P1593" s="22">
        <f t="shared" si="163"/>
        <v>12</v>
      </c>
      <c r="Q1593" s="22">
        <f t="shared" si="163"/>
        <v>12</v>
      </c>
      <c r="R1593" s="42">
        <f>SUM(Table1[[#This Row],[Oct]:[September]])</f>
        <v>144</v>
      </c>
      <c r="S1593" s="38">
        <f t="shared" si="157"/>
        <v>102.17369430972678</v>
      </c>
      <c r="T1593" s="37">
        <f>Table1[[#This Row],[Annual Demand]]/365</f>
        <v>0.39452054794520547</v>
      </c>
      <c r="U1593" s="37">
        <f>Table1[[#This Row],[Daily Demand]]*Table1[[#This Row],[Lead Time (days)]]</f>
        <v>26.038356164383561</v>
      </c>
      <c r="V1593" s="37">
        <f>T1593*AB1593*SQRT(Table1[[#This Row],[Lead Time (days)]])</f>
        <v>4.711497121899562</v>
      </c>
      <c r="W1593" s="37">
        <f t="shared" si="158"/>
        <v>0.8</v>
      </c>
      <c r="X1593" s="37">
        <f>Table1[[#This Row],[Demand during Lead Time]]+NORMSINV(W1593)*V1593</f>
        <v>30.003652184091909</v>
      </c>
      <c r="Y1593" s="43">
        <f t="shared" si="159"/>
        <v>171.70835113912236</v>
      </c>
      <c r="Z1593" s="27">
        <v>0.2</v>
      </c>
      <c r="AA1593" s="22">
        <v>1</v>
      </c>
      <c r="AB1593" s="22">
        <v>1.47</v>
      </c>
      <c r="AC1593" s="22">
        <v>66</v>
      </c>
    </row>
    <row r="1594" spans="1:29" x14ac:dyDescent="0.2">
      <c r="A1594" s="25">
        <v>12802.892198449734</v>
      </c>
      <c r="B1594" s="26">
        <v>509.158298</v>
      </c>
      <c r="C1594" s="26">
        <v>10586.240226734133</v>
      </c>
      <c r="D1594" s="26">
        <f>C1594/Table1[[#This Row],[Std. Price ($)]]</f>
        <v>20.791648232617302</v>
      </c>
      <c r="E1594" s="22">
        <v>18</v>
      </c>
      <c r="F1594" s="22">
        <f t="shared" si="160"/>
        <v>14.4</v>
      </c>
      <c r="G1594" s="22">
        <f t="shared" si="163"/>
        <v>14.4</v>
      </c>
      <c r="H1594" s="22">
        <f t="shared" si="163"/>
        <v>14.4</v>
      </c>
      <c r="I1594" s="22">
        <f t="shared" si="163"/>
        <v>14.4</v>
      </c>
      <c r="J1594" s="22">
        <f t="shared" si="163"/>
        <v>14.4</v>
      </c>
      <c r="K1594" s="22">
        <f t="shared" si="163"/>
        <v>14.4</v>
      </c>
      <c r="L1594" s="22">
        <f t="shared" si="163"/>
        <v>14.4</v>
      </c>
      <c r="M1594" s="22">
        <f t="shared" si="163"/>
        <v>14.4</v>
      </c>
      <c r="N1594" s="22">
        <f t="shared" si="163"/>
        <v>14.4</v>
      </c>
      <c r="O1594" s="22">
        <f t="shared" si="163"/>
        <v>14.4</v>
      </c>
      <c r="P1594" s="22">
        <f t="shared" si="163"/>
        <v>14.4</v>
      </c>
      <c r="Q1594" s="22">
        <f t="shared" si="163"/>
        <v>14.4</v>
      </c>
      <c r="R1594" s="42">
        <f>SUM(Table1[[#This Row],[Oct]:[September]])</f>
        <v>172.80000000000004</v>
      </c>
      <c r="S1594" s="38">
        <f t="shared" si="157"/>
        <v>152.00835176738275</v>
      </c>
      <c r="T1594" s="37">
        <f>Table1[[#This Row],[Annual Demand]]/365</f>
        <v>0.47342465753424667</v>
      </c>
      <c r="U1594" s="37">
        <f>Table1[[#This Row],[Daily Demand]]*Table1[[#This Row],[Lead Time (days)]]</f>
        <v>10.888767123287673</v>
      </c>
      <c r="V1594" s="37">
        <f>T1594*AB1594*SQRT(Table1[[#This Row],[Lead Time (days)]])</f>
        <v>2.9516043654711495</v>
      </c>
      <c r="W1594" s="37">
        <f t="shared" si="158"/>
        <v>0.8</v>
      </c>
      <c r="X1594" s="37">
        <f>Table1[[#This Row],[Demand during Lead Time]]+NORMSINV(W1594)*V1594</f>
        <v>13.372900030374701</v>
      </c>
      <c r="Y1594" s="43">
        <f t="shared" si="159"/>
        <v>6808.923018789731</v>
      </c>
      <c r="Z1594" s="27">
        <v>-0.2</v>
      </c>
      <c r="AA1594" s="22">
        <v>0.85</v>
      </c>
      <c r="AB1594" s="22">
        <v>1.3</v>
      </c>
      <c r="AC1594" s="22">
        <v>23</v>
      </c>
    </row>
    <row r="1595" spans="1:29" x14ac:dyDescent="0.2">
      <c r="A1595" s="25">
        <v>38645.521281400608</v>
      </c>
      <c r="B1595" s="26">
        <v>353.94393100000002</v>
      </c>
      <c r="C1595" s="26">
        <v>5013.9928107021105</v>
      </c>
      <c r="D1595" s="26">
        <f>C1595/Table1[[#This Row],[Std. Price ($)]]</f>
        <v>14.166065219810507</v>
      </c>
      <c r="E1595" s="22">
        <v>10</v>
      </c>
      <c r="F1595" s="22">
        <f t="shared" si="160"/>
        <v>15</v>
      </c>
      <c r="G1595" s="22">
        <f t="shared" si="163"/>
        <v>15</v>
      </c>
      <c r="H1595" s="22">
        <f t="shared" si="163"/>
        <v>15</v>
      </c>
      <c r="I1595" s="22">
        <f t="shared" si="163"/>
        <v>15</v>
      </c>
      <c r="J1595" s="22">
        <f t="shared" si="163"/>
        <v>15</v>
      </c>
      <c r="K1595" s="22">
        <f t="shared" si="163"/>
        <v>15</v>
      </c>
      <c r="L1595" s="22">
        <f t="shared" si="163"/>
        <v>15</v>
      </c>
      <c r="M1595" s="22">
        <f t="shared" si="163"/>
        <v>15</v>
      </c>
      <c r="N1595" s="22">
        <f t="shared" si="163"/>
        <v>15</v>
      </c>
      <c r="O1595" s="22">
        <f t="shared" si="163"/>
        <v>15</v>
      </c>
      <c r="P1595" s="22">
        <f t="shared" si="163"/>
        <v>15</v>
      </c>
      <c r="Q1595" s="22">
        <f t="shared" si="163"/>
        <v>15</v>
      </c>
      <c r="R1595" s="42">
        <f>SUM(Table1[[#This Row],[Oct]:[September]])</f>
        <v>180</v>
      </c>
      <c r="S1595" s="38">
        <f t="shared" si="157"/>
        <v>165.83393478018948</v>
      </c>
      <c r="T1595" s="37">
        <f>Table1[[#This Row],[Annual Demand]]/365</f>
        <v>0.49315068493150682</v>
      </c>
      <c r="U1595" s="37">
        <f>Table1[[#This Row],[Daily Demand]]*Table1[[#This Row],[Lead Time (days)]]</f>
        <v>18.246575342465754</v>
      </c>
      <c r="V1595" s="37">
        <f>T1595*AB1595*SQRT(Table1[[#This Row],[Lead Time (days)]])</f>
        <v>2.8497325826876585</v>
      </c>
      <c r="W1595" s="37">
        <f t="shared" si="158"/>
        <v>0.8</v>
      </c>
      <c r="X1595" s="37">
        <f>Table1[[#This Row],[Demand during Lead Time]]+NORMSINV(W1595)*V1595</f>
        <v>20.644970794060271</v>
      </c>
      <c r="Y1595" s="43">
        <f t="shared" si="159"/>
        <v>7307.1621182298841</v>
      </c>
      <c r="Z1595" s="27">
        <v>0.5</v>
      </c>
      <c r="AA1595" s="22">
        <v>0.7</v>
      </c>
      <c r="AB1595" s="22">
        <v>0.95</v>
      </c>
      <c r="AC1595" s="22">
        <v>37</v>
      </c>
    </row>
    <row r="1596" spans="1:29" x14ac:dyDescent="0.2">
      <c r="A1596" s="25">
        <v>15696.353089933024</v>
      </c>
      <c r="B1596" s="26">
        <v>8.1021049999999999</v>
      </c>
      <c r="C1596" s="26">
        <v>35.264658426066674</v>
      </c>
      <c r="D1596" s="26">
        <f>C1596/Table1[[#This Row],[Std. Price ($)]]</f>
        <v>4.3525304135242227</v>
      </c>
      <c r="E1596" s="22">
        <v>10</v>
      </c>
      <c r="F1596" s="22">
        <f t="shared" si="160"/>
        <v>18</v>
      </c>
      <c r="G1596" s="22">
        <f t="shared" si="163"/>
        <v>18</v>
      </c>
      <c r="H1596" s="22">
        <f t="shared" si="163"/>
        <v>18</v>
      </c>
      <c r="I1596" s="22">
        <f t="shared" si="163"/>
        <v>18</v>
      </c>
      <c r="J1596" s="22">
        <f t="shared" si="163"/>
        <v>18</v>
      </c>
      <c r="K1596" s="22">
        <f t="shared" si="163"/>
        <v>18</v>
      </c>
      <c r="L1596" s="22">
        <f t="shared" si="163"/>
        <v>18</v>
      </c>
      <c r="M1596" s="22">
        <f t="shared" si="163"/>
        <v>18</v>
      </c>
      <c r="N1596" s="22">
        <f t="shared" si="163"/>
        <v>18</v>
      </c>
      <c r="O1596" s="22">
        <f t="shared" si="163"/>
        <v>18</v>
      </c>
      <c r="P1596" s="22">
        <f t="shared" si="163"/>
        <v>18</v>
      </c>
      <c r="Q1596" s="22">
        <f t="shared" si="163"/>
        <v>18</v>
      </c>
      <c r="R1596" s="42">
        <f>SUM(Table1[[#This Row],[Oct]:[September]])</f>
        <v>216</v>
      </c>
      <c r="S1596" s="38">
        <f t="shared" si="157"/>
        <v>211.64746958647578</v>
      </c>
      <c r="T1596" s="37">
        <f>Table1[[#This Row],[Annual Demand]]/365</f>
        <v>0.59178082191780823</v>
      </c>
      <c r="U1596" s="37">
        <f>Table1[[#This Row],[Daily Demand]]*Table1[[#This Row],[Lead Time (days)]]</f>
        <v>4.7342465753424658</v>
      </c>
      <c r="V1596" s="37">
        <f>T1596*AB1596*SQRT(Table1[[#This Row],[Lead Time (days)]])</f>
        <v>2.1592135179158314</v>
      </c>
      <c r="W1596" s="37">
        <f t="shared" si="158"/>
        <v>0.8</v>
      </c>
      <c r="X1596" s="37">
        <f>Table1[[#This Row],[Demand during Lead Time]]+NORMSINV(W1596)*V1596</f>
        <v>6.5514865198381003</v>
      </c>
      <c r="Y1596" s="43">
        <f t="shared" si="159"/>
        <v>53.080831689812868</v>
      </c>
      <c r="Z1596" s="27">
        <v>0.8</v>
      </c>
      <c r="AA1596" s="22">
        <v>1</v>
      </c>
      <c r="AB1596" s="22">
        <v>1.29</v>
      </c>
      <c r="AC1596" s="22">
        <v>8</v>
      </c>
    </row>
    <row r="1597" spans="1:29" x14ac:dyDescent="0.2">
      <c r="A1597" s="25">
        <v>17918.841206035373</v>
      </c>
      <c r="B1597" s="26">
        <v>627.03048100000001</v>
      </c>
      <c r="C1597" s="26">
        <v>1484.2054184512501</v>
      </c>
      <c r="D1597" s="26">
        <f>C1597/Table1[[#This Row],[Std. Price ($)]]</f>
        <v>2.3670387061314968</v>
      </c>
      <c r="E1597" s="22">
        <v>10</v>
      </c>
      <c r="F1597" s="22">
        <f t="shared" si="160"/>
        <v>12</v>
      </c>
      <c r="G1597" s="22">
        <f t="shared" si="163"/>
        <v>12</v>
      </c>
      <c r="H1597" s="22">
        <f t="shared" si="163"/>
        <v>12</v>
      </c>
      <c r="I1597" s="22">
        <f t="shared" si="163"/>
        <v>12</v>
      </c>
      <c r="J1597" s="22">
        <f t="shared" si="163"/>
        <v>12</v>
      </c>
      <c r="K1597" s="22">
        <f t="shared" si="163"/>
        <v>12</v>
      </c>
      <c r="L1597" s="22">
        <f t="shared" si="163"/>
        <v>12</v>
      </c>
      <c r="M1597" s="22">
        <f t="shared" si="163"/>
        <v>12</v>
      </c>
      <c r="N1597" s="22">
        <f t="shared" si="163"/>
        <v>12</v>
      </c>
      <c r="O1597" s="22">
        <f t="shared" si="163"/>
        <v>12</v>
      </c>
      <c r="P1597" s="22">
        <f t="shared" si="163"/>
        <v>12</v>
      </c>
      <c r="Q1597" s="22">
        <f t="shared" si="163"/>
        <v>12</v>
      </c>
      <c r="R1597" s="42">
        <f>SUM(Table1[[#This Row],[Oct]:[September]])</f>
        <v>144</v>
      </c>
      <c r="S1597" s="38">
        <f t="shared" si="157"/>
        <v>141.6329612938685</v>
      </c>
      <c r="T1597" s="37">
        <f>Table1[[#This Row],[Annual Demand]]/365</f>
        <v>0.39452054794520547</v>
      </c>
      <c r="U1597" s="37">
        <f>Table1[[#This Row],[Daily Demand]]*Table1[[#This Row],[Lead Time (days)]]</f>
        <v>11.835616438356164</v>
      </c>
      <c r="V1597" s="37">
        <f>T1597*AB1597*SQRT(Table1[[#This Row],[Lead Time (days)]])</f>
        <v>0.54021950877221858</v>
      </c>
      <c r="W1597" s="37">
        <f t="shared" si="158"/>
        <v>0.8</v>
      </c>
      <c r="X1597" s="37">
        <f>Table1[[#This Row],[Demand during Lead Time]]+NORMSINV(W1597)*V1597</f>
        <v>12.290276647729192</v>
      </c>
      <c r="Y1597" s="43">
        <f t="shared" si="159"/>
        <v>7706.3780780487023</v>
      </c>
      <c r="Z1597" s="27">
        <v>0.2</v>
      </c>
      <c r="AA1597" s="22">
        <v>1</v>
      </c>
      <c r="AB1597" s="22">
        <v>0.25</v>
      </c>
      <c r="AC1597" s="22">
        <v>30</v>
      </c>
    </row>
    <row r="1598" spans="1:29" x14ac:dyDescent="0.2">
      <c r="A1598" s="25">
        <v>30058.347199183354</v>
      </c>
      <c r="B1598" s="26">
        <v>31.894005000000003</v>
      </c>
      <c r="C1598" s="26">
        <v>1070.8114997151004</v>
      </c>
      <c r="D1598" s="26">
        <f>C1598/Table1[[#This Row],[Std. Price ($)]]</f>
        <v>33.57406822113122</v>
      </c>
      <c r="E1598" s="22">
        <v>18</v>
      </c>
      <c r="F1598" s="22">
        <f t="shared" si="160"/>
        <v>27</v>
      </c>
      <c r="G1598" s="22">
        <f t="shared" si="163"/>
        <v>27</v>
      </c>
      <c r="H1598" s="22">
        <f t="shared" si="163"/>
        <v>27</v>
      </c>
      <c r="I1598" s="22">
        <f t="shared" si="163"/>
        <v>27</v>
      </c>
      <c r="J1598" s="22">
        <f t="shared" si="163"/>
        <v>27</v>
      </c>
      <c r="K1598" s="22">
        <f t="shared" si="163"/>
        <v>27</v>
      </c>
      <c r="L1598" s="22">
        <f t="shared" si="163"/>
        <v>27</v>
      </c>
      <c r="M1598" s="22">
        <f t="shared" si="163"/>
        <v>27</v>
      </c>
      <c r="N1598" s="22">
        <f t="shared" si="163"/>
        <v>27</v>
      </c>
      <c r="O1598" s="22">
        <f t="shared" si="163"/>
        <v>27</v>
      </c>
      <c r="P1598" s="22">
        <f t="shared" si="163"/>
        <v>27</v>
      </c>
      <c r="Q1598" s="22">
        <f t="shared" si="163"/>
        <v>27</v>
      </c>
      <c r="R1598" s="42">
        <f>SUM(Table1[[#This Row],[Oct]:[September]])</f>
        <v>324</v>
      </c>
      <c r="S1598" s="38">
        <f t="shared" si="157"/>
        <v>290.4259317788688</v>
      </c>
      <c r="T1598" s="37">
        <f>Table1[[#This Row],[Annual Demand]]/365</f>
        <v>0.88767123287671235</v>
      </c>
      <c r="U1598" s="37">
        <f>Table1[[#This Row],[Daily Demand]]*Table1[[#This Row],[Lead Time (days)]]</f>
        <v>26.63013698630137</v>
      </c>
      <c r="V1598" s="37">
        <f>T1598*AB1598*SQRT(Table1[[#This Row],[Lead Time (days)]])</f>
        <v>6.5150472757929574</v>
      </c>
      <c r="W1598" s="37">
        <f t="shared" si="158"/>
        <v>0.8</v>
      </c>
      <c r="X1598" s="37">
        <f>Table1[[#This Row],[Demand during Lead Time]]+NORMSINV(W1598)*V1598</f>
        <v>32.113339111340096</v>
      </c>
      <c r="Y1598" s="43">
        <f t="shared" si="159"/>
        <v>1024.2229981837768</v>
      </c>
      <c r="Z1598" s="27">
        <v>0.5</v>
      </c>
      <c r="AA1598" s="22">
        <v>1</v>
      </c>
      <c r="AB1598" s="22">
        <v>1.34</v>
      </c>
      <c r="AC1598" s="22">
        <v>30</v>
      </c>
    </row>
    <row r="1599" spans="1:29" x14ac:dyDescent="0.2">
      <c r="A1599" s="25">
        <v>99645.522446281015</v>
      </c>
      <c r="B1599" s="26">
        <v>27.205772000000003</v>
      </c>
      <c r="C1599" s="26">
        <v>922.75991565279071</v>
      </c>
      <c r="D1599" s="26">
        <f>C1599/Table1[[#This Row],[Std. Price ($)]]</f>
        <v>33.917799342462715</v>
      </c>
      <c r="E1599" s="22">
        <v>18</v>
      </c>
      <c r="F1599" s="22">
        <f t="shared" si="160"/>
        <v>45</v>
      </c>
      <c r="G1599" s="22">
        <f t="shared" si="163"/>
        <v>45</v>
      </c>
      <c r="H1599" s="22">
        <f t="shared" si="163"/>
        <v>45</v>
      </c>
      <c r="I1599" s="22">
        <f t="shared" si="163"/>
        <v>45</v>
      </c>
      <c r="J1599" s="22">
        <f t="shared" si="163"/>
        <v>45</v>
      </c>
      <c r="K1599" s="22">
        <f t="shared" si="163"/>
        <v>45</v>
      </c>
      <c r="L1599" s="22">
        <f t="shared" si="163"/>
        <v>45</v>
      </c>
      <c r="M1599" s="22">
        <f t="shared" si="163"/>
        <v>45</v>
      </c>
      <c r="N1599" s="22">
        <f t="shared" si="163"/>
        <v>45</v>
      </c>
      <c r="O1599" s="22">
        <f t="shared" si="163"/>
        <v>45</v>
      </c>
      <c r="P1599" s="22">
        <f t="shared" si="163"/>
        <v>45</v>
      </c>
      <c r="Q1599" s="22">
        <f t="shared" si="163"/>
        <v>45</v>
      </c>
      <c r="R1599" s="42">
        <f>SUM(Table1[[#This Row],[Oct]:[September]])</f>
        <v>540</v>
      </c>
      <c r="S1599" s="38">
        <f t="shared" si="157"/>
        <v>506.08220065753727</v>
      </c>
      <c r="T1599" s="37">
        <f>Table1[[#This Row],[Annual Demand]]/365</f>
        <v>1.4794520547945205</v>
      </c>
      <c r="U1599" s="37">
        <f>Table1[[#This Row],[Daily Demand]]*Table1[[#This Row],[Lead Time (days)]]</f>
        <v>44.383561643835613</v>
      </c>
      <c r="V1599" s="37">
        <f>T1599*AB1599*SQRT(Table1[[#This Row],[Lead Time (days)]])</f>
        <v>10.858412126321594</v>
      </c>
      <c r="W1599" s="37">
        <f t="shared" si="158"/>
        <v>0.8</v>
      </c>
      <c r="X1599" s="37">
        <f>Table1[[#This Row],[Demand during Lead Time]]+NORMSINV(W1599)*V1599</f>
        <v>53.522231852233489</v>
      </c>
      <c r="Y1599" s="43">
        <f t="shared" si="159"/>
        <v>1456.1136367030022</v>
      </c>
      <c r="Z1599" s="27">
        <v>1.5</v>
      </c>
      <c r="AA1599" s="22">
        <v>0.85</v>
      </c>
      <c r="AB1599" s="22">
        <v>1.34</v>
      </c>
      <c r="AC1599" s="22">
        <v>30</v>
      </c>
    </row>
    <row r="1600" spans="1:29" x14ac:dyDescent="0.2">
      <c r="A1600" s="25">
        <v>5364.0832024907877</v>
      </c>
      <c r="B1600" s="26">
        <v>27.205772000000003</v>
      </c>
      <c r="C1600" s="26">
        <v>917.19207523944021</v>
      </c>
      <c r="D1600" s="26">
        <f>C1600/Table1[[#This Row],[Std. Price ($)]]</f>
        <v>33.713142756597392</v>
      </c>
      <c r="E1600" s="22">
        <v>18</v>
      </c>
      <c r="F1600" s="22">
        <f t="shared" si="160"/>
        <v>25.2</v>
      </c>
      <c r="G1600" s="22">
        <f t="shared" si="163"/>
        <v>25.2</v>
      </c>
      <c r="H1600" s="22">
        <f t="shared" si="163"/>
        <v>25.2</v>
      </c>
      <c r="I1600" s="22">
        <f t="shared" si="163"/>
        <v>25.2</v>
      </c>
      <c r="J1600" s="22">
        <f t="shared" si="163"/>
        <v>25.2</v>
      </c>
      <c r="K1600" s="22">
        <f t="shared" si="163"/>
        <v>25.2</v>
      </c>
      <c r="L1600" s="22">
        <f t="shared" si="163"/>
        <v>25.2</v>
      </c>
      <c r="M1600" s="22">
        <f t="shared" si="163"/>
        <v>25.2</v>
      </c>
      <c r="N1600" s="22">
        <f t="shared" si="163"/>
        <v>25.2</v>
      </c>
      <c r="O1600" s="22">
        <f t="shared" si="163"/>
        <v>25.2</v>
      </c>
      <c r="P1600" s="22">
        <f t="shared" si="163"/>
        <v>25.2</v>
      </c>
      <c r="Q1600" s="22">
        <f t="shared" si="163"/>
        <v>25.2</v>
      </c>
      <c r="R1600" s="42">
        <f>SUM(Table1[[#This Row],[Oct]:[September]])</f>
        <v>302.39999999999992</v>
      </c>
      <c r="S1600" s="38">
        <f t="shared" si="157"/>
        <v>268.68685724340253</v>
      </c>
      <c r="T1600" s="37">
        <f>Table1[[#This Row],[Annual Demand]]/365</f>
        <v>0.82849315068493123</v>
      </c>
      <c r="U1600" s="37">
        <f>Table1[[#This Row],[Daily Demand]]*Table1[[#This Row],[Lead Time (days)]]</f>
        <v>24.854794520547937</v>
      </c>
      <c r="V1600" s="37">
        <f>T1600*AB1600*SQRT(Table1[[#This Row],[Lead Time (days)]])</f>
        <v>6.0807107907400919</v>
      </c>
      <c r="W1600" s="37">
        <f t="shared" si="158"/>
        <v>0.8</v>
      </c>
      <c r="X1600" s="37">
        <f>Table1[[#This Row],[Demand during Lead Time]]+NORMSINV(W1600)*V1600</f>
        <v>29.972449837250746</v>
      </c>
      <c r="Y1600" s="43">
        <f t="shared" si="159"/>
        <v>815.42363655368104</v>
      </c>
      <c r="Z1600" s="27">
        <v>0.4</v>
      </c>
      <c r="AA1600" s="22">
        <v>1</v>
      </c>
      <c r="AB1600" s="22">
        <v>1.34</v>
      </c>
      <c r="AC1600" s="22">
        <v>30</v>
      </c>
    </row>
    <row r="1601" spans="1:29" x14ac:dyDescent="0.2">
      <c r="A1601" s="25">
        <v>35735.478129239236</v>
      </c>
      <c r="B1601" s="26">
        <v>31.777086000000001</v>
      </c>
      <c r="C1601" s="26">
        <v>1173.6784537540921</v>
      </c>
      <c r="D1601" s="26">
        <f>C1601/Table1[[#This Row],[Std. Price ($)]]</f>
        <v>36.934741396806871</v>
      </c>
      <c r="E1601" s="22">
        <v>18</v>
      </c>
      <c r="F1601" s="22">
        <f t="shared" si="160"/>
        <v>16.2</v>
      </c>
      <c r="G1601" s="22">
        <f t="shared" si="163"/>
        <v>16.2</v>
      </c>
      <c r="H1601" s="22">
        <f t="shared" si="163"/>
        <v>16.2</v>
      </c>
      <c r="I1601" s="22">
        <f t="shared" si="163"/>
        <v>16.2</v>
      </c>
      <c r="J1601" s="22">
        <f t="shared" si="163"/>
        <v>16.2</v>
      </c>
      <c r="K1601" s="22">
        <f t="shared" si="163"/>
        <v>16.2</v>
      </c>
      <c r="L1601" s="22">
        <f t="shared" si="163"/>
        <v>16.2</v>
      </c>
      <c r="M1601" s="22">
        <f t="shared" si="163"/>
        <v>16.2</v>
      </c>
      <c r="N1601" s="22">
        <f t="shared" si="163"/>
        <v>16.2</v>
      </c>
      <c r="O1601" s="22">
        <f t="shared" si="163"/>
        <v>16.2</v>
      </c>
      <c r="P1601" s="22">
        <f t="shared" si="163"/>
        <v>16.2</v>
      </c>
      <c r="Q1601" s="22">
        <f t="shared" si="163"/>
        <v>16.2</v>
      </c>
      <c r="R1601" s="42">
        <f>SUM(Table1[[#This Row],[Oct]:[September]])</f>
        <v>194.39999999999995</v>
      </c>
      <c r="S1601" s="38">
        <f t="shared" si="157"/>
        <v>157.46525860319309</v>
      </c>
      <c r="T1601" s="37">
        <f>Table1[[#This Row],[Annual Demand]]/365</f>
        <v>0.53260273972602723</v>
      </c>
      <c r="U1601" s="37">
        <f>Table1[[#This Row],[Daily Demand]]*Table1[[#This Row],[Lead Time (days)]]</f>
        <v>17.575890410958898</v>
      </c>
      <c r="V1601" s="37">
        <f>T1601*AB1601*SQRT(Table1[[#This Row],[Lead Time (days)]])</f>
        <v>4.0998235374590957</v>
      </c>
      <c r="W1601" s="37">
        <f t="shared" si="158"/>
        <v>0.8</v>
      </c>
      <c r="X1601" s="37">
        <f>Table1[[#This Row],[Demand during Lead Time]]+NORMSINV(W1601)*V1601</f>
        <v>21.026388953986494</v>
      </c>
      <c r="Y1601" s="43">
        <f t="shared" si="159"/>
        <v>668.15737006027882</v>
      </c>
      <c r="Z1601" s="27">
        <v>-0.1</v>
      </c>
      <c r="AA1601" s="22">
        <v>1</v>
      </c>
      <c r="AB1601" s="22">
        <v>1.34</v>
      </c>
      <c r="AC1601" s="22">
        <v>33</v>
      </c>
    </row>
    <row r="1602" spans="1:29" x14ac:dyDescent="0.2">
      <c r="A1602" s="25">
        <v>32667.505058917934</v>
      </c>
      <c r="B1602" s="26">
        <v>31.894005000000003</v>
      </c>
      <c r="C1602" s="26">
        <v>1070.8114997151004</v>
      </c>
      <c r="D1602" s="26">
        <f>C1602/Table1[[#This Row],[Std. Price ($)]]</f>
        <v>33.57406822113122</v>
      </c>
      <c r="E1602" s="22">
        <v>18</v>
      </c>
      <c r="F1602" s="22">
        <f t="shared" si="160"/>
        <v>10.8</v>
      </c>
      <c r="G1602" s="22">
        <f t="shared" si="163"/>
        <v>10.8</v>
      </c>
      <c r="H1602" s="22">
        <f t="shared" si="163"/>
        <v>10.8</v>
      </c>
      <c r="I1602" s="22">
        <f t="shared" si="163"/>
        <v>10.8</v>
      </c>
      <c r="J1602" s="22">
        <f t="shared" si="163"/>
        <v>10.8</v>
      </c>
      <c r="K1602" s="22">
        <f t="shared" si="163"/>
        <v>10.8</v>
      </c>
      <c r="L1602" s="22">
        <f t="shared" si="163"/>
        <v>10.8</v>
      </c>
      <c r="M1602" s="22">
        <f t="shared" si="163"/>
        <v>10.8</v>
      </c>
      <c r="N1602" s="22">
        <f t="shared" si="163"/>
        <v>10.8</v>
      </c>
      <c r="O1602" s="22">
        <f t="shared" si="163"/>
        <v>10.8</v>
      </c>
      <c r="P1602" s="22">
        <f t="shared" si="163"/>
        <v>10.8</v>
      </c>
      <c r="Q1602" s="22">
        <f t="shared" si="163"/>
        <v>10.8</v>
      </c>
      <c r="R1602" s="42">
        <f>SUM(Table1[[#This Row],[Oct]:[September]])</f>
        <v>129.6</v>
      </c>
      <c r="S1602" s="38">
        <f t="shared" si="157"/>
        <v>96.025931778868767</v>
      </c>
      <c r="T1602" s="37">
        <f>Table1[[#This Row],[Annual Demand]]/365</f>
        <v>0.35506849315068489</v>
      </c>
      <c r="U1602" s="37">
        <f>Table1[[#This Row],[Daily Demand]]*Table1[[#This Row],[Lead Time (days)]]</f>
        <v>10.652054794520547</v>
      </c>
      <c r="V1602" s="37">
        <f>T1602*AB1602*SQRT(Table1[[#This Row],[Lead Time (days)]])</f>
        <v>2.6060189103171827</v>
      </c>
      <c r="W1602" s="37">
        <f t="shared" si="158"/>
        <v>0.8</v>
      </c>
      <c r="X1602" s="37">
        <f>Table1[[#This Row],[Demand during Lead Time]]+NORMSINV(W1602)*V1602</f>
        <v>12.845335644536037</v>
      </c>
      <c r="Y1602" s="43">
        <f t="shared" si="159"/>
        <v>409.68919927351067</v>
      </c>
      <c r="Z1602" s="27">
        <v>-0.4</v>
      </c>
      <c r="AA1602" s="22">
        <v>1</v>
      </c>
      <c r="AB1602" s="22">
        <v>1.34</v>
      </c>
      <c r="AC1602" s="22">
        <v>30</v>
      </c>
    </row>
    <row r="1603" spans="1:29" x14ac:dyDescent="0.2">
      <c r="A1603" s="25">
        <v>31820.586734021326</v>
      </c>
      <c r="B1603" s="26">
        <v>31.894005000000003</v>
      </c>
      <c r="C1603" s="26">
        <v>1070.8114997151004</v>
      </c>
      <c r="D1603" s="26">
        <f>C1603/Table1[[#This Row],[Std. Price ($)]]</f>
        <v>33.57406822113122</v>
      </c>
      <c r="E1603" s="22">
        <v>18</v>
      </c>
      <c r="F1603" s="22">
        <f t="shared" si="160"/>
        <v>32.4</v>
      </c>
      <c r="G1603" s="22">
        <f t="shared" si="163"/>
        <v>32.4</v>
      </c>
      <c r="H1603" s="22">
        <f t="shared" si="163"/>
        <v>32.4</v>
      </c>
      <c r="I1603" s="22">
        <f t="shared" si="163"/>
        <v>32.4</v>
      </c>
      <c r="J1603" s="22">
        <f t="shared" si="163"/>
        <v>32.4</v>
      </c>
      <c r="K1603" s="22">
        <f t="shared" si="163"/>
        <v>32.4</v>
      </c>
      <c r="L1603" s="22">
        <f t="shared" si="163"/>
        <v>32.4</v>
      </c>
      <c r="M1603" s="22">
        <f t="shared" si="163"/>
        <v>32.4</v>
      </c>
      <c r="N1603" s="22">
        <f t="shared" si="163"/>
        <v>32.4</v>
      </c>
      <c r="O1603" s="22">
        <f t="shared" si="163"/>
        <v>32.4</v>
      </c>
      <c r="P1603" s="22">
        <f t="shared" si="163"/>
        <v>32.4</v>
      </c>
      <c r="Q1603" s="22">
        <f t="shared" si="163"/>
        <v>32.4</v>
      </c>
      <c r="R1603" s="42">
        <f>SUM(Table1[[#This Row],[Oct]:[September]])</f>
        <v>388.7999999999999</v>
      </c>
      <c r="S1603" s="38">
        <f t="shared" ref="S1603:S1666" si="164">R1603-D1603</f>
        <v>355.2259317788687</v>
      </c>
      <c r="T1603" s="37">
        <f>Table1[[#This Row],[Annual Demand]]/365</f>
        <v>1.0652054794520545</v>
      </c>
      <c r="U1603" s="37">
        <f>Table1[[#This Row],[Daily Demand]]*Table1[[#This Row],[Lead Time (days)]]</f>
        <v>31.956164383561635</v>
      </c>
      <c r="V1603" s="37">
        <f>T1603*AB1603*SQRT(Table1[[#This Row],[Lead Time (days)]])</f>
        <v>7.8180567309515467</v>
      </c>
      <c r="W1603" s="37">
        <f t="shared" ref="W1603:W1666" si="165">IF(AB1603&gt;1.5,0.95,0.8)</f>
        <v>0.8</v>
      </c>
      <c r="X1603" s="37">
        <f>Table1[[#This Row],[Demand during Lead Time]]+NORMSINV(W1603)*V1603</f>
        <v>38.536006933608107</v>
      </c>
      <c r="Y1603" s="43">
        <f t="shared" ref="Y1603:Y1666" si="166">IF(S1603&gt;0,X1603*B1603,0)</f>
        <v>1229.0675978205318</v>
      </c>
      <c r="Z1603" s="27">
        <v>0.8</v>
      </c>
      <c r="AA1603" s="22">
        <v>1</v>
      </c>
      <c r="AB1603" s="22">
        <v>1.34</v>
      </c>
      <c r="AC1603" s="22">
        <v>30</v>
      </c>
    </row>
    <row r="1604" spans="1:29" x14ac:dyDescent="0.2">
      <c r="A1604" s="25">
        <v>269.75969129084956</v>
      </c>
      <c r="B1604" s="26">
        <v>113.83593100000002</v>
      </c>
      <c r="C1604" s="26">
        <v>3675.5687083668204</v>
      </c>
      <c r="D1604" s="26">
        <f>C1604/Table1[[#This Row],[Std. Price ($)]]</f>
        <v>32.288300153374422</v>
      </c>
      <c r="E1604" s="22">
        <v>10</v>
      </c>
      <c r="F1604" s="22">
        <f t="shared" ref="F1604:Q1667" si="167">$E1604+$Z1604*$E1604</f>
        <v>4</v>
      </c>
      <c r="G1604" s="22">
        <f t="shared" si="163"/>
        <v>4</v>
      </c>
      <c r="H1604" s="22">
        <f t="shared" si="163"/>
        <v>4</v>
      </c>
      <c r="I1604" s="22">
        <f t="shared" si="163"/>
        <v>4</v>
      </c>
      <c r="J1604" s="22">
        <f t="shared" si="163"/>
        <v>4</v>
      </c>
      <c r="K1604" s="22">
        <f t="shared" si="163"/>
        <v>4</v>
      </c>
      <c r="L1604" s="22">
        <f t="shared" si="163"/>
        <v>4</v>
      </c>
      <c r="M1604" s="22">
        <f t="shared" si="163"/>
        <v>4</v>
      </c>
      <c r="N1604" s="22">
        <f t="shared" si="163"/>
        <v>4</v>
      </c>
      <c r="O1604" s="22">
        <f t="shared" si="163"/>
        <v>4</v>
      </c>
      <c r="P1604" s="22">
        <f t="shared" si="163"/>
        <v>4</v>
      </c>
      <c r="Q1604" s="22">
        <f t="shared" si="163"/>
        <v>4</v>
      </c>
      <c r="R1604" s="42">
        <f>SUM(Table1[[#This Row],[Oct]:[September]])</f>
        <v>48</v>
      </c>
      <c r="S1604" s="38">
        <f t="shared" si="164"/>
        <v>15.711699846625578</v>
      </c>
      <c r="T1604" s="37">
        <f>Table1[[#This Row],[Annual Demand]]/365</f>
        <v>0.13150684931506848</v>
      </c>
      <c r="U1604" s="37">
        <f>Table1[[#This Row],[Daily Demand]]*Table1[[#This Row],[Lead Time (days)]]</f>
        <v>5.786301369863013</v>
      </c>
      <c r="V1604" s="37">
        <f>T1604*AB1604*SQRT(Table1[[#This Row],[Lead Time (days)]])</f>
        <v>1.6574037308515748</v>
      </c>
      <c r="W1604" s="37">
        <f t="shared" si="165"/>
        <v>0.95</v>
      </c>
      <c r="X1604" s="37">
        <f>Table1[[#This Row],[Demand during Lead Time]]+NORMSINV(W1604)*V1604</f>
        <v>8.5124879078771265</v>
      </c>
      <c r="Y1604" s="43">
        <f t="shared" si="166"/>
        <v>969.02698611943504</v>
      </c>
      <c r="Z1604" s="27">
        <v>-0.6</v>
      </c>
      <c r="AA1604" s="22">
        <v>0.85</v>
      </c>
      <c r="AB1604" s="22">
        <v>1.9</v>
      </c>
      <c r="AC1604" s="22">
        <v>44</v>
      </c>
    </row>
    <row r="1605" spans="1:29" x14ac:dyDescent="0.2">
      <c r="A1605" s="25">
        <v>92457.865574912023</v>
      </c>
      <c r="B1605" s="26">
        <v>64.290732000000006</v>
      </c>
      <c r="C1605" s="26">
        <v>104.98959524533335</v>
      </c>
      <c r="D1605" s="26">
        <f>C1605/Table1[[#This Row],[Std. Price ($)]]</f>
        <v>1.6330440170650622</v>
      </c>
      <c r="E1605" s="22">
        <v>10</v>
      </c>
      <c r="F1605" s="22">
        <f t="shared" si="167"/>
        <v>8</v>
      </c>
      <c r="G1605" s="22">
        <f t="shared" si="163"/>
        <v>8</v>
      </c>
      <c r="H1605" s="22">
        <f t="shared" si="163"/>
        <v>8</v>
      </c>
      <c r="I1605" s="22">
        <f t="shared" si="163"/>
        <v>8</v>
      </c>
      <c r="J1605" s="22">
        <f t="shared" si="163"/>
        <v>8</v>
      </c>
      <c r="K1605" s="22">
        <f t="shared" si="163"/>
        <v>8</v>
      </c>
      <c r="L1605" s="22">
        <f t="shared" si="163"/>
        <v>8</v>
      </c>
      <c r="M1605" s="22">
        <f t="shared" si="163"/>
        <v>8</v>
      </c>
      <c r="N1605" s="22">
        <f t="shared" si="163"/>
        <v>8</v>
      </c>
      <c r="O1605" s="22">
        <f t="shared" si="163"/>
        <v>8</v>
      </c>
      <c r="P1605" s="22">
        <f t="shared" si="163"/>
        <v>8</v>
      </c>
      <c r="Q1605" s="22">
        <f t="shared" si="163"/>
        <v>8</v>
      </c>
      <c r="R1605" s="42">
        <f>SUM(Table1[[#This Row],[Oct]:[September]])</f>
        <v>96</v>
      </c>
      <c r="S1605" s="38">
        <f t="shared" si="164"/>
        <v>94.36695598293494</v>
      </c>
      <c r="T1605" s="37">
        <f>Table1[[#This Row],[Annual Demand]]/365</f>
        <v>0.26301369863013696</v>
      </c>
      <c r="U1605" s="37">
        <f>Table1[[#This Row],[Daily Demand]]*Table1[[#This Row],[Lead Time (days)]]</f>
        <v>4.2082191780821914</v>
      </c>
      <c r="V1605" s="37">
        <f>T1605*AB1605*SQRT(Table1[[#This Row],[Lead Time (days)]])</f>
        <v>0.26301369863013696</v>
      </c>
      <c r="W1605" s="37">
        <f t="shared" si="165"/>
        <v>0.8</v>
      </c>
      <c r="X1605" s="37">
        <f>Table1[[#This Row],[Demand during Lead Time]]+NORMSINV(W1605)*V1605</f>
        <v>4.429577091569862</v>
      </c>
      <c r="Y1605" s="43">
        <f t="shared" si="166"/>
        <v>284.78075366745747</v>
      </c>
      <c r="Z1605" s="27">
        <v>-0.2</v>
      </c>
      <c r="AA1605" s="22">
        <v>1</v>
      </c>
      <c r="AB1605" s="22">
        <v>0.25</v>
      </c>
      <c r="AC1605" s="22">
        <v>16</v>
      </c>
    </row>
    <row r="1606" spans="1:29" x14ac:dyDescent="0.2">
      <c r="A1606" s="25">
        <v>89602.68337395486</v>
      </c>
      <c r="B1606" s="26">
        <v>6.3367150000000008</v>
      </c>
      <c r="C1606" s="26">
        <v>212.68676743074388</v>
      </c>
      <c r="D1606" s="26">
        <f>C1606/Table1[[#This Row],[Std. Price ($)]]</f>
        <v>33.564199657195225</v>
      </c>
      <c r="E1606" s="22">
        <v>58</v>
      </c>
      <c r="F1606" s="22">
        <f t="shared" si="167"/>
        <v>17.400000000000006</v>
      </c>
      <c r="G1606" s="22">
        <f t="shared" si="163"/>
        <v>17.400000000000006</v>
      </c>
      <c r="H1606" s="22">
        <f t="shared" si="163"/>
        <v>17.400000000000006</v>
      </c>
      <c r="I1606" s="22">
        <f t="shared" si="163"/>
        <v>17.400000000000006</v>
      </c>
      <c r="J1606" s="22">
        <f t="shared" si="163"/>
        <v>17.400000000000006</v>
      </c>
      <c r="K1606" s="22">
        <f t="shared" si="163"/>
        <v>17.400000000000006</v>
      </c>
      <c r="L1606" s="22">
        <f t="shared" si="163"/>
        <v>17.400000000000006</v>
      </c>
      <c r="M1606" s="22">
        <f t="shared" si="163"/>
        <v>17.400000000000006</v>
      </c>
      <c r="N1606" s="22">
        <f t="shared" si="163"/>
        <v>17.400000000000006</v>
      </c>
      <c r="O1606" s="22">
        <f t="shared" si="163"/>
        <v>17.400000000000006</v>
      </c>
      <c r="P1606" s="22">
        <f t="shared" si="163"/>
        <v>17.400000000000006</v>
      </c>
      <c r="Q1606" s="22">
        <f t="shared" si="163"/>
        <v>17.400000000000006</v>
      </c>
      <c r="R1606" s="42">
        <f>SUM(Table1[[#This Row],[Oct]:[September]])</f>
        <v>208.80000000000007</v>
      </c>
      <c r="S1606" s="38">
        <f t="shared" si="164"/>
        <v>175.23580034280485</v>
      </c>
      <c r="T1606" s="37">
        <f>Table1[[#This Row],[Annual Demand]]/365</f>
        <v>0.57205479452054808</v>
      </c>
      <c r="U1606" s="37">
        <f>Table1[[#This Row],[Daily Demand]]*Table1[[#This Row],[Lead Time (days)]]</f>
        <v>18.877808219178085</v>
      </c>
      <c r="V1606" s="37">
        <f>T1606*AB1606*SQRT(Table1[[#This Row],[Lead Time (days)]])</f>
        <v>0.82155115109393195</v>
      </c>
      <c r="W1606" s="37">
        <f t="shared" si="165"/>
        <v>0.8</v>
      </c>
      <c r="X1606" s="37">
        <f>Table1[[#This Row],[Demand during Lead Time]]+NORMSINV(W1606)*V1606</f>
        <v>19.569243112405008</v>
      </c>
      <c r="Y1606" s="43">
        <f t="shared" si="166"/>
        <v>124.00471636902351</v>
      </c>
      <c r="Z1606" s="27">
        <v>-0.7</v>
      </c>
      <c r="AA1606" s="22">
        <v>0.85</v>
      </c>
      <c r="AB1606" s="22">
        <v>0.25</v>
      </c>
      <c r="AC1606" s="22">
        <v>33</v>
      </c>
    </row>
    <row r="1607" spans="1:29" x14ac:dyDescent="0.2">
      <c r="A1607" s="25">
        <v>71993.109065809505</v>
      </c>
      <c r="B1607" s="26">
        <v>278.21484900000002</v>
      </c>
      <c r="C1607" s="26">
        <v>1154.8747217206569</v>
      </c>
      <c r="D1607" s="26">
        <f>C1607/Table1[[#This Row],[Std. Price ($)]]</f>
        <v>4.1510175530589919</v>
      </c>
      <c r="E1607" s="22">
        <v>10</v>
      </c>
      <c r="F1607" s="22">
        <f t="shared" si="167"/>
        <v>18</v>
      </c>
      <c r="G1607" s="22">
        <f t="shared" si="163"/>
        <v>18</v>
      </c>
      <c r="H1607" s="22">
        <f t="shared" si="163"/>
        <v>18</v>
      </c>
      <c r="I1607" s="22">
        <f t="shared" si="163"/>
        <v>18</v>
      </c>
      <c r="J1607" s="22">
        <f t="shared" si="163"/>
        <v>18</v>
      </c>
      <c r="K1607" s="22">
        <f t="shared" si="163"/>
        <v>18</v>
      </c>
      <c r="L1607" s="22">
        <f t="shared" si="163"/>
        <v>18</v>
      </c>
      <c r="M1607" s="22">
        <f t="shared" si="163"/>
        <v>18</v>
      </c>
      <c r="N1607" s="22">
        <f t="shared" si="163"/>
        <v>18</v>
      </c>
      <c r="O1607" s="22">
        <f t="shared" si="163"/>
        <v>18</v>
      </c>
      <c r="P1607" s="22">
        <f t="shared" si="163"/>
        <v>18</v>
      </c>
      <c r="Q1607" s="22">
        <f t="shared" si="163"/>
        <v>18</v>
      </c>
      <c r="R1607" s="42">
        <f>SUM(Table1[[#This Row],[Oct]:[September]])</f>
        <v>216</v>
      </c>
      <c r="S1607" s="38">
        <f t="shared" si="164"/>
        <v>211.84898244694102</v>
      </c>
      <c r="T1607" s="37">
        <f>Table1[[#This Row],[Annual Demand]]/365</f>
        <v>0.59178082191780823</v>
      </c>
      <c r="U1607" s="37">
        <f>Table1[[#This Row],[Daily Demand]]*Table1[[#This Row],[Lead Time (days)]]</f>
        <v>9.4684931506849317</v>
      </c>
      <c r="V1607" s="37">
        <f>T1607*AB1607*SQRT(Table1[[#This Row],[Lead Time (days)]])</f>
        <v>1.9173698630136988</v>
      </c>
      <c r="W1607" s="37">
        <f t="shared" si="165"/>
        <v>0.8</v>
      </c>
      <c r="X1607" s="37">
        <f>Table1[[#This Row],[Demand during Lead Time]]+NORMSINV(W1607)*V1607</f>
        <v>11.082192340010051</v>
      </c>
      <c r="Y1607" s="43">
        <f t="shared" si="166"/>
        <v>3083.2304684648534</v>
      </c>
      <c r="Z1607" s="27">
        <v>0.8</v>
      </c>
      <c r="AA1607" s="22">
        <v>0.85</v>
      </c>
      <c r="AB1607" s="22">
        <v>0.81</v>
      </c>
      <c r="AC1607" s="22">
        <v>16</v>
      </c>
    </row>
    <row r="1608" spans="1:29" x14ac:dyDescent="0.2">
      <c r="A1608" s="25">
        <v>39698.912112714403</v>
      </c>
      <c r="B1608" s="26">
        <v>141.998175</v>
      </c>
      <c r="C1608" s="26">
        <v>2336.8051873377754</v>
      </c>
      <c r="D1608" s="26">
        <f>C1608/Table1[[#This Row],[Std. Price ($)]]</f>
        <v>16.456586060615042</v>
      </c>
      <c r="E1608" s="22">
        <v>18</v>
      </c>
      <c r="F1608" s="22">
        <f t="shared" si="167"/>
        <v>32.4</v>
      </c>
      <c r="G1608" s="22">
        <f t="shared" si="163"/>
        <v>32.4</v>
      </c>
      <c r="H1608" s="22">
        <f t="shared" si="163"/>
        <v>32.4</v>
      </c>
      <c r="I1608" s="22">
        <f t="shared" si="163"/>
        <v>32.4</v>
      </c>
      <c r="J1608" s="22">
        <f t="shared" si="163"/>
        <v>32.4</v>
      </c>
      <c r="K1608" s="22">
        <f t="shared" si="163"/>
        <v>32.4</v>
      </c>
      <c r="L1608" s="22">
        <f t="shared" si="163"/>
        <v>32.4</v>
      </c>
      <c r="M1608" s="22">
        <f t="shared" si="163"/>
        <v>32.4</v>
      </c>
      <c r="N1608" s="22">
        <f t="shared" si="163"/>
        <v>32.4</v>
      </c>
      <c r="O1608" s="22">
        <f t="shared" si="163"/>
        <v>32.4</v>
      </c>
      <c r="P1608" s="22">
        <f t="shared" si="163"/>
        <v>32.4</v>
      </c>
      <c r="Q1608" s="22">
        <f t="shared" si="163"/>
        <v>32.4</v>
      </c>
      <c r="R1608" s="42">
        <f>SUM(Table1[[#This Row],[Oct]:[September]])</f>
        <v>388.7999999999999</v>
      </c>
      <c r="S1608" s="38">
        <f t="shared" si="164"/>
        <v>372.34341393938485</v>
      </c>
      <c r="T1608" s="37">
        <f>Table1[[#This Row],[Annual Demand]]/365</f>
        <v>1.0652054794520545</v>
      </c>
      <c r="U1608" s="37">
        <f>Table1[[#This Row],[Daily Demand]]*Table1[[#This Row],[Lead Time (days)]]</f>
        <v>24.499726027397251</v>
      </c>
      <c r="V1608" s="37">
        <f>T1608*AB1608*SQRT(Table1[[#This Row],[Lead Time (days)]])</f>
        <v>5.2618023976764503</v>
      </c>
      <c r="W1608" s="37">
        <f t="shared" si="165"/>
        <v>0.8</v>
      </c>
      <c r="X1608" s="37">
        <f>Table1[[#This Row],[Demand during Lead Time]]+NORMSINV(W1608)*V1608</f>
        <v>28.928170652146626</v>
      </c>
      <c r="Y1608" s="43">
        <f t="shared" si="166"/>
        <v>4107.7474386933809</v>
      </c>
      <c r="Z1608" s="27">
        <v>0.8</v>
      </c>
      <c r="AA1608" s="22">
        <v>1</v>
      </c>
      <c r="AB1608" s="22">
        <v>1.03</v>
      </c>
      <c r="AC1608" s="22">
        <v>23</v>
      </c>
    </row>
    <row r="1609" spans="1:29" x14ac:dyDescent="0.2">
      <c r="A1609" s="25">
        <v>1438.0944105968019</v>
      </c>
      <c r="B1609" s="26">
        <v>5.189712000000001</v>
      </c>
      <c r="C1609" s="26">
        <v>25.933377465600003</v>
      </c>
      <c r="D1609" s="26">
        <f>C1609/Table1[[#This Row],[Std. Price ($)]]</f>
        <v>4.9970744938447451</v>
      </c>
      <c r="E1609" s="22">
        <v>18</v>
      </c>
      <c r="F1609" s="22">
        <f t="shared" si="167"/>
        <v>45</v>
      </c>
      <c r="G1609" s="22">
        <f t="shared" si="163"/>
        <v>45</v>
      </c>
      <c r="H1609" s="22">
        <f t="shared" si="163"/>
        <v>45</v>
      </c>
      <c r="I1609" s="22">
        <f t="shared" si="163"/>
        <v>45</v>
      </c>
      <c r="J1609" s="22">
        <f t="shared" si="163"/>
        <v>45</v>
      </c>
      <c r="K1609" s="22">
        <f t="shared" si="163"/>
        <v>45</v>
      </c>
      <c r="L1609" s="22">
        <f t="shared" si="163"/>
        <v>45</v>
      </c>
      <c r="M1609" s="22">
        <f t="shared" si="163"/>
        <v>45</v>
      </c>
      <c r="N1609" s="22">
        <f t="shared" si="163"/>
        <v>45</v>
      </c>
      <c r="O1609" s="22">
        <f t="shared" si="163"/>
        <v>45</v>
      </c>
      <c r="P1609" s="22">
        <f t="shared" si="163"/>
        <v>45</v>
      </c>
      <c r="Q1609" s="22">
        <f t="shared" si="163"/>
        <v>45</v>
      </c>
      <c r="R1609" s="42">
        <f>SUM(Table1[[#This Row],[Oct]:[September]])</f>
        <v>540</v>
      </c>
      <c r="S1609" s="38">
        <f t="shared" si="164"/>
        <v>535.00292550615529</v>
      </c>
      <c r="T1609" s="37">
        <f>Table1[[#This Row],[Annual Demand]]/365</f>
        <v>1.4794520547945205</v>
      </c>
      <c r="U1609" s="37">
        <f>Table1[[#This Row],[Daily Demand]]*Table1[[#This Row],[Lead Time (days)]]</f>
        <v>23.671232876712327</v>
      </c>
      <c r="V1609" s="37">
        <f>T1609*AB1609*SQRT(Table1[[#This Row],[Lead Time (days)]])</f>
        <v>1.4794520547945205</v>
      </c>
      <c r="W1609" s="37">
        <f t="shared" si="165"/>
        <v>0.8</v>
      </c>
      <c r="X1609" s="37">
        <f>Table1[[#This Row],[Demand during Lead Time]]+NORMSINV(W1609)*V1609</f>
        <v>24.916371140080475</v>
      </c>
      <c r="Y1609" s="43">
        <f t="shared" si="166"/>
        <v>129.30879030212935</v>
      </c>
      <c r="Z1609" s="27">
        <v>1.5</v>
      </c>
      <c r="AA1609" s="22">
        <v>1</v>
      </c>
      <c r="AB1609" s="22">
        <v>0.25</v>
      </c>
      <c r="AC1609" s="22">
        <v>16</v>
      </c>
    </row>
    <row r="1610" spans="1:29" x14ac:dyDescent="0.2">
      <c r="A1610" s="25">
        <v>54473.740502093438</v>
      </c>
      <c r="B1610" s="26">
        <v>99.376475000000013</v>
      </c>
      <c r="C1610" s="26">
        <v>1121.6872439132642</v>
      </c>
      <c r="D1610" s="26">
        <f>C1610/Table1[[#This Row],[Std. Price ($)]]</f>
        <v>11.287251272630309</v>
      </c>
      <c r="E1610" s="22">
        <v>18</v>
      </c>
      <c r="F1610" s="22">
        <f t="shared" si="167"/>
        <v>32.4</v>
      </c>
      <c r="G1610" s="22">
        <f t="shared" si="163"/>
        <v>32.4</v>
      </c>
      <c r="H1610" s="22">
        <f t="shared" si="163"/>
        <v>32.4</v>
      </c>
      <c r="I1610" s="22">
        <f t="shared" si="163"/>
        <v>32.4</v>
      </c>
      <c r="J1610" s="22">
        <f t="shared" si="163"/>
        <v>32.4</v>
      </c>
      <c r="K1610" s="22">
        <f t="shared" si="163"/>
        <v>32.4</v>
      </c>
      <c r="L1610" s="22">
        <f t="shared" si="163"/>
        <v>32.4</v>
      </c>
      <c r="M1610" s="22">
        <f t="shared" si="163"/>
        <v>32.4</v>
      </c>
      <c r="N1610" s="22">
        <f t="shared" si="163"/>
        <v>32.4</v>
      </c>
      <c r="O1610" s="22">
        <f t="shared" si="163"/>
        <v>32.4</v>
      </c>
      <c r="P1610" s="22">
        <f t="shared" si="163"/>
        <v>32.4</v>
      </c>
      <c r="Q1610" s="22">
        <f t="shared" si="163"/>
        <v>32.4</v>
      </c>
      <c r="R1610" s="42">
        <f>SUM(Table1[[#This Row],[Oct]:[September]])</f>
        <v>388.7999999999999</v>
      </c>
      <c r="S1610" s="38">
        <f t="shared" si="164"/>
        <v>377.51274872736957</v>
      </c>
      <c r="T1610" s="37">
        <f>Table1[[#This Row],[Annual Demand]]/365</f>
        <v>1.0652054794520545</v>
      </c>
      <c r="U1610" s="37">
        <f>Table1[[#This Row],[Daily Demand]]*Table1[[#This Row],[Lead Time (days)]]</f>
        <v>24.499726027397251</v>
      </c>
      <c r="V1610" s="37">
        <f>T1610*AB1610*SQRT(Table1[[#This Row],[Lead Time (days)]])</f>
        <v>4.2911786544157451</v>
      </c>
      <c r="W1610" s="37">
        <f t="shared" si="165"/>
        <v>0.8</v>
      </c>
      <c r="X1610" s="37">
        <f>Table1[[#This Row],[Demand during Lead Time]]+NORMSINV(W1610)*V1610</f>
        <v>28.11127310000839</v>
      </c>
      <c r="Y1610" s="43">
        <f t="shared" si="166"/>
        <v>2793.5992284411568</v>
      </c>
      <c r="Z1610" s="27">
        <v>0.8</v>
      </c>
      <c r="AA1610" s="22">
        <v>0.82</v>
      </c>
      <c r="AB1610" s="22">
        <v>0.84</v>
      </c>
      <c r="AC1610" s="22">
        <v>23</v>
      </c>
    </row>
    <row r="1611" spans="1:29" x14ac:dyDescent="0.2">
      <c r="A1611" s="25">
        <v>93472.757643422578</v>
      </c>
      <c r="B1611" s="26">
        <v>1140.479505</v>
      </c>
      <c r="C1611" s="26">
        <v>10868.853105196986</v>
      </c>
      <c r="D1611" s="26">
        <f>C1611/Table1[[#This Row],[Std. Price ($)]]</f>
        <v>9.5300731469058579</v>
      </c>
      <c r="E1611" s="22">
        <v>10</v>
      </c>
      <c r="F1611" s="22">
        <f t="shared" si="167"/>
        <v>6</v>
      </c>
      <c r="G1611" s="22">
        <f t="shared" si="163"/>
        <v>6</v>
      </c>
      <c r="H1611" s="22">
        <f t="shared" si="163"/>
        <v>6</v>
      </c>
      <c r="I1611" s="22">
        <f t="shared" si="163"/>
        <v>6</v>
      </c>
      <c r="J1611" s="22">
        <f t="shared" si="163"/>
        <v>6</v>
      </c>
      <c r="K1611" s="22">
        <f t="shared" si="163"/>
        <v>6</v>
      </c>
      <c r="L1611" s="22">
        <f t="shared" si="163"/>
        <v>6</v>
      </c>
      <c r="M1611" s="22">
        <f t="shared" si="163"/>
        <v>6</v>
      </c>
      <c r="N1611" s="22">
        <f t="shared" si="163"/>
        <v>6</v>
      </c>
      <c r="O1611" s="22">
        <f t="shared" si="163"/>
        <v>6</v>
      </c>
      <c r="P1611" s="22">
        <f t="shared" si="163"/>
        <v>6</v>
      </c>
      <c r="Q1611" s="22">
        <f t="shared" si="163"/>
        <v>6</v>
      </c>
      <c r="R1611" s="42">
        <f>SUM(Table1[[#This Row],[Oct]:[September]])</f>
        <v>72</v>
      </c>
      <c r="S1611" s="38">
        <f t="shared" si="164"/>
        <v>62.469926853094144</v>
      </c>
      <c r="T1611" s="37">
        <f>Table1[[#This Row],[Annual Demand]]/365</f>
        <v>0.19726027397260273</v>
      </c>
      <c r="U1611" s="37">
        <f>Table1[[#This Row],[Daily Demand]]*Table1[[#This Row],[Lead Time (days)]]</f>
        <v>4.536986301369863</v>
      </c>
      <c r="V1611" s="37">
        <f>T1611*AB1611*SQRT(Table1[[#This Row],[Lead Time (days)]])</f>
        <v>1.0122489330301696</v>
      </c>
      <c r="W1611" s="37">
        <f t="shared" si="165"/>
        <v>0.8</v>
      </c>
      <c r="X1611" s="37">
        <f>Table1[[#This Row],[Demand during Lead Time]]+NORMSINV(W1611)*V1611</f>
        <v>5.3889164970695811</v>
      </c>
      <c r="Y1611" s="43">
        <f t="shared" si="166"/>
        <v>6145.9488190642496</v>
      </c>
      <c r="Z1611" s="27">
        <v>-0.4</v>
      </c>
      <c r="AA1611" s="22">
        <v>0.85</v>
      </c>
      <c r="AB1611" s="22">
        <v>1.07</v>
      </c>
      <c r="AC1611" s="22">
        <v>23</v>
      </c>
    </row>
    <row r="1612" spans="1:29" x14ac:dyDescent="0.2">
      <c r="A1612" s="25">
        <v>5925.6847567412342</v>
      </c>
      <c r="B1612" s="26">
        <v>25.954819000000001</v>
      </c>
      <c r="C1612" s="26">
        <v>1148.7049253920229</v>
      </c>
      <c r="D1612" s="26">
        <f>C1612/Table1[[#This Row],[Std. Price ($)]]</f>
        <v>44.257866926061894</v>
      </c>
      <c r="E1612" s="22">
        <v>18</v>
      </c>
      <c r="F1612" s="22">
        <f t="shared" si="167"/>
        <v>21.6</v>
      </c>
      <c r="G1612" s="22">
        <f t="shared" si="163"/>
        <v>21.6</v>
      </c>
      <c r="H1612" s="22">
        <f t="shared" si="163"/>
        <v>21.6</v>
      </c>
      <c r="I1612" s="22">
        <f t="shared" si="163"/>
        <v>21.6</v>
      </c>
      <c r="J1612" s="22">
        <f t="shared" si="163"/>
        <v>21.6</v>
      </c>
      <c r="K1612" s="22">
        <f t="shared" si="163"/>
        <v>21.6</v>
      </c>
      <c r="L1612" s="22">
        <f t="shared" si="163"/>
        <v>21.6</v>
      </c>
      <c r="M1612" s="22">
        <f t="shared" si="163"/>
        <v>21.6</v>
      </c>
      <c r="N1612" s="22">
        <f t="shared" si="163"/>
        <v>21.6</v>
      </c>
      <c r="O1612" s="22">
        <f t="shared" si="163"/>
        <v>21.6</v>
      </c>
      <c r="P1612" s="22">
        <f t="shared" si="163"/>
        <v>21.6</v>
      </c>
      <c r="Q1612" s="22">
        <f t="shared" si="163"/>
        <v>21.6</v>
      </c>
      <c r="R1612" s="42">
        <f>SUM(Table1[[#This Row],[Oct]:[September]])</f>
        <v>259.2</v>
      </c>
      <c r="S1612" s="38">
        <f t="shared" si="164"/>
        <v>214.94213307393809</v>
      </c>
      <c r="T1612" s="37">
        <f>Table1[[#This Row],[Annual Demand]]/365</f>
        <v>0.71013698630136979</v>
      </c>
      <c r="U1612" s="37">
        <f>Table1[[#This Row],[Daily Demand]]*Table1[[#This Row],[Lead Time (days)]]</f>
        <v>53.970410958904104</v>
      </c>
      <c r="V1612" s="37">
        <f>T1612*AB1612*SQRT(Table1[[#This Row],[Lead Time (days)]])</f>
        <v>6.0670141043420696</v>
      </c>
      <c r="W1612" s="37">
        <f t="shared" si="165"/>
        <v>0.8</v>
      </c>
      <c r="X1612" s="37">
        <f>Table1[[#This Row],[Demand during Lead Time]]+NORMSINV(W1612)*V1612</f>
        <v>59.076538853504751</v>
      </c>
      <c r="Y1612" s="43">
        <f t="shared" si="166"/>
        <v>1533.3208730891834</v>
      </c>
      <c r="Z1612" s="27">
        <v>0.2</v>
      </c>
      <c r="AA1612" s="22">
        <v>0.85</v>
      </c>
      <c r="AB1612" s="22">
        <v>0.98</v>
      </c>
      <c r="AC1612" s="22">
        <v>76</v>
      </c>
    </row>
    <row r="1613" spans="1:29" x14ac:dyDescent="0.2">
      <c r="A1613" s="25">
        <v>87339.561341503359</v>
      </c>
      <c r="B1613" s="26">
        <v>37.681226000000002</v>
      </c>
      <c r="C1613" s="26">
        <v>1396.4262836611942</v>
      </c>
      <c r="D1613" s="26">
        <f>C1613/Table1[[#This Row],[Std. Price ($)]]</f>
        <v>37.058939739943554</v>
      </c>
      <c r="E1613" s="22">
        <v>18</v>
      </c>
      <c r="F1613" s="22">
        <f t="shared" si="167"/>
        <v>14.4</v>
      </c>
      <c r="G1613" s="22">
        <f t="shared" si="163"/>
        <v>14.4</v>
      </c>
      <c r="H1613" s="22">
        <f t="shared" si="163"/>
        <v>14.4</v>
      </c>
      <c r="I1613" s="22">
        <f t="shared" si="163"/>
        <v>14.4</v>
      </c>
      <c r="J1613" s="22">
        <f t="shared" si="163"/>
        <v>14.4</v>
      </c>
      <c r="K1613" s="22">
        <f t="shared" si="163"/>
        <v>14.4</v>
      </c>
      <c r="L1613" s="22">
        <f t="shared" si="163"/>
        <v>14.4</v>
      </c>
      <c r="M1613" s="22">
        <f t="shared" si="163"/>
        <v>14.4</v>
      </c>
      <c r="N1613" s="22">
        <f t="shared" si="163"/>
        <v>14.4</v>
      </c>
      <c r="O1613" s="22">
        <f t="shared" si="163"/>
        <v>14.4</v>
      </c>
      <c r="P1613" s="22">
        <f t="shared" si="163"/>
        <v>14.4</v>
      </c>
      <c r="Q1613" s="22">
        <f t="shared" si="163"/>
        <v>14.4</v>
      </c>
      <c r="R1613" s="42">
        <f>SUM(Table1[[#This Row],[Oct]:[September]])</f>
        <v>172.80000000000004</v>
      </c>
      <c r="S1613" s="38">
        <f t="shared" si="164"/>
        <v>135.74106026005649</v>
      </c>
      <c r="T1613" s="37">
        <f>Table1[[#This Row],[Annual Demand]]/365</f>
        <v>0.47342465753424667</v>
      </c>
      <c r="U1613" s="37">
        <f>Table1[[#This Row],[Daily Demand]]*Table1[[#This Row],[Lead Time (days)]]</f>
        <v>14.202739726027399</v>
      </c>
      <c r="V1613" s="37">
        <f>T1613*AB1613*SQRT(Table1[[#This Row],[Lead Time (days)]])</f>
        <v>3.8377193903178419</v>
      </c>
      <c r="W1613" s="37">
        <f t="shared" si="165"/>
        <v>0.8</v>
      </c>
      <c r="X1613" s="37">
        <f>Table1[[#This Row],[Demand during Lead Time]]+NORMSINV(W1613)*V1613</f>
        <v>17.432645853413398</v>
      </c>
      <c r="Y1613" s="43">
        <f t="shared" si="166"/>
        <v>656.88346818043317</v>
      </c>
      <c r="Z1613" s="27">
        <v>-0.2</v>
      </c>
      <c r="AA1613" s="22">
        <v>0.85</v>
      </c>
      <c r="AB1613" s="22">
        <v>1.48</v>
      </c>
      <c r="AC1613" s="22">
        <v>30</v>
      </c>
    </row>
    <row r="1614" spans="1:29" x14ac:dyDescent="0.2">
      <c r="A1614" s="25">
        <v>87129.24137172589</v>
      </c>
      <c r="B1614" s="26">
        <v>13.624512000000001</v>
      </c>
      <c r="C1614" s="26">
        <v>185.42780486442669</v>
      </c>
      <c r="D1614" s="26">
        <f>C1614/Table1[[#This Row],[Std. Price ($)]]</f>
        <v>13.609867631547219</v>
      </c>
      <c r="E1614" s="22">
        <v>10</v>
      </c>
      <c r="F1614" s="22">
        <f t="shared" si="167"/>
        <v>18</v>
      </c>
      <c r="G1614" s="22">
        <f t="shared" si="163"/>
        <v>18</v>
      </c>
      <c r="H1614" s="22">
        <f t="shared" si="163"/>
        <v>18</v>
      </c>
      <c r="I1614" s="22">
        <f t="shared" si="163"/>
        <v>18</v>
      </c>
      <c r="J1614" s="22">
        <f t="shared" si="163"/>
        <v>18</v>
      </c>
      <c r="K1614" s="22">
        <f t="shared" si="163"/>
        <v>18</v>
      </c>
      <c r="L1614" s="22">
        <f t="shared" si="163"/>
        <v>18</v>
      </c>
      <c r="M1614" s="22">
        <f t="shared" si="163"/>
        <v>18</v>
      </c>
      <c r="N1614" s="22">
        <f t="shared" si="163"/>
        <v>18</v>
      </c>
      <c r="O1614" s="22">
        <f t="shared" si="163"/>
        <v>18</v>
      </c>
      <c r="P1614" s="22">
        <f t="shared" si="163"/>
        <v>18</v>
      </c>
      <c r="Q1614" s="22">
        <f t="shared" si="163"/>
        <v>18</v>
      </c>
      <c r="R1614" s="42">
        <f>SUM(Table1[[#This Row],[Oct]:[September]])</f>
        <v>216</v>
      </c>
      <c r="S1614" s="38">
        <f t="shared" si="164"/>
        <v>202.39013236845278</v>
      </c>
      <c r="T1614" s="37">
        <f>Table1[[#This Row],[Annual Demand]]/365</f>
        <v>0.59178082191780823</v>
      </c>
      <c r="U1614" s="37">
        <f>Table1[[#This Row],[Daily Demand]]*Table1[[#This Row],[Lead Time (days)]]</f>
        <v>26.038356164383561</v>
      </c>
      <c r="V1614" s="37">
        <f>T1614*AB1614*SQRT(Table1[[#This Row],[Lead Time (days)]])</f>
        <v>2.8655638188670656</v>
      </c>
      <c r="W1614" s="37">
        <f t="shared" si="165"/>
        <v>0.8</v>
      </c>
      <c r="X1614" s="37">
        <f>Table1[[#This Row],[Demand during Lead Time]]+NORMSINV(W1614)*V1614</f>
        <v>28.450075520500373</v>
      </c>
      <c r="Y1614" s="43">
        <f t="shared" si="166"/>
        <v>387.61839532996362</v>
      </c>
      <c r="Z1614" s="27">
        <v>0.8</v>
      </c>
      <c r="AA1614" s="22">
        <v>1</v>
      </c>
      <c r="AB1614" s="22">
        <v>0.73</v>
      </c>
      <c r="AC1614" s="22">
        <v>44</v>
      </c>
    </row>
    <row r="1615" spans="1:29" x14ac:dyDescent="0.2">
      <c r="A1615" s="25">
        <v>28305.808334928493</v>
      </c>
      <c r="B1615" s="26">
        <v>343.99178000000006</v>
      </c>
      <c r="C1615" s="26">
        <v>9740.2602668527234</v>
      </c>
      <c r="D1615" s="26">
        <f>C1615/Table1[[#This Row],[Std. Price ($)]]</f>
        <v>28.315386684102513</v>
      </c>
      <c r="E1615" s="22">
        <v>18</v>
      </c>
      <c r="F1615" s="22">
        <f t="shared" si="167"/>
        <v>32.4</v>
      </c>
      <c r="G1615" s="22">
        <f t="shared" si="163"/>
        <v>32.4</v>
      </c>
      <c r="H1615" s="22">
        <f t="shared" si="163"/>
        <v>32.4</v>
      </c>
      <c r="I1615" s="22">
        <f t="shared" si="163"/>
        <v>32.4</v>
      </c>
      <c r="J1615" s="22">
        <f t="shared" si="163"/>
        <v>32.4</v>
      </c>
      <c r="K1615" s="22">
        <f t="shared" si="163"/>
        <v>32.4</v>
      </c>
      <c r="L1615" s="22">
        <f t="shared" si="163"/>
        <v>32.4</v>
      </c>
      <c r="M1615" s="22">
        <f t="shared" si="163"/>
        <v>32.4</v>
      </c>
      <c r="N1615" s="22">
        <f t="shared" si="163"/>
        <v>32.4</v>
      </c>
      <c r="O1615" s="22">
        <f t="shared" si="163"/>
        <v>32.4</v>
      </c>
      <c r="P1615" s="22">
        <f t="shared" si="163"/>
        <v>32.4</v>
      </c>
      <c r="Q1615" s="22">
        <f t="shared" si="163"/>
        <v>32.4</v>
      </c>
      <c r="R1615" s="42">
        <f>SUM(Table1[[#This Row],[Oct]:[September]])</f>
        <v>388.7999999999999</v>
      </c>
      <c r="S1615" s="38">
        <f t="shared" si="164"/>
        <v>360.48461331589738</v>
      </c>
      <c r="T1615" s="37">
        <f>Table1[[#This Row],[Annual Demand]]/365</f>
        <v>1.0652054794520545</v>
      </c>
      <c r="U1615" s="37">
        <f>Table1[[#This Row],[Daily Demand]]*Table1[[#This Row],[Lead Time (days)]]</f>
        <v>46.869041095890395</v>
      </c>
      <c r="V1615" s="37">
        <f>T1615*AB1615*SQRT(Table1[[#This Row],[Lead Time (days)]])</f>
        <v>6.5711696339499541</v>
      </c>
      <c r="W1615" s="37">
        <f t="shared" si="165"/>
        <v>0.8</v>
      </c>
      <c r="X1615" s="37">
        <f>Table1[[#This Row],[Demand during Lead Time]]+NORMSINV(W1615)*V1615</f>
        <v>52.399476989232234</v>
      </c>
      <c r="Y1615" s="43">
        <f t="shared" si="166"/>
        <v>18024.989360595042</v>
      </c>
      <c r="Z1615" s="27">
        <v>0.8</v>
      </c>
      <c r="AA1615" s="22">
        <v>1</v>
      </c>
      <c r="AB1615" s="22">
        <v>0.93</v>
      </c>
      <c r="AC1615" s="22">
        <v>44</v>
      </c>
    </row>
    <row r="1616" spans="1:29" x14ac:dyDescent="0.2">
      <c r="A1616" s="25">
        <v>2838.4356892635078</v>
      </c>
      <c r="B1616" s="26">
        <v>21.102884</v>
      </c>
      <c r="C1616" s="26">
        <v>245.51322026316808</v>
      </c>
      <c r="D1616" s="26">
        <f>C1616/Table1[[#This Row],[Std. Price ($)]]</f>
        <v>11.634107464324217</v>
      </c>
      <c r="E1616" s="22">
        <v>26</v>
      </c>
      <c r="F1616" s="22">
        <f t="shared" si="167"/>
        <v>31.2</v>
      </c>
      <c r="G1616" s="22">
        <f t="shared" si="167"/>
        <v>31.2</v>
      </c>
      <c r="H1616" s="22">
        <f t="shared" si="167"/>
        <v>31.2</v>
      </c>
      <c r="I1616" s="22">
        <f t="shared" si="167"/>
        <v>31.2</v>
      </c>
      <c r="J1616" s="22">
        <f t="shared" si="167"/>
        <v>31.2</v>
      </c>
      <c r="K1616" s="22">
        <f t="shared" si="167"/>
        <v>31.2</v>
      </c>
      <c r="L1616" s="22">
        <f t="shared" si="167"/>
        <v>31.2</v>
      </c>
      <c r="M1616" s="22">
        <f t="shared" si="167"/>
        <v>31.2</v>
      </c>
      <c r="N1616" s="22">
        <f t="shared" si="167"/>
        <v>31.2</v>
      </c>
      <c r="O1616" s="22">
        <f t="shared" si="167"/>
        <v>31.2</v>
      </c>
      <c r="P1616" s="22">
        <f t="shared" si="167"/>
        <v>31.2</v>
      </c>
      <c r="Q1616" s="22">
        <f t="shared" si="167"/>
        <v>31.2</v>
      </c>
      <c r="R1616" s="42">
        <f>SUM(Table1[[#This Row],[Oct]:[September]])</f>
        <v>374.39999999999992</v>
      </c>
      <c r="S1616" s="38">
        <f t="shared" si="164"/>
        <v>362.76589253567568</v>
      </c>
      <c r="T1616" s="37">
        <f>Table1[[#This Row],[Annual Demand]]/365</f>
        <v>1.0257534246575339</v>
      </c>
      <c r="U1616" s="37">
        <f>Table1[[#This Row],[Daily Demand]]*Table1[[#This Row],[Lead Time (days)]]</f>
        <v>16.412054794520543</v>
      </c>
      <c r="V1616" s="37">
        <f>T1616*AB1616*SQRT(Table1[[#This Row],[Lead Time (days)]])</f>
        <v>2.7900493150684924</v>
      </c>
      <c r="W1616" s="37">
        <f t="shared" si="165"/>
        <v>0.8</v>
      </c>
      <c r="X1616" s="37">
        <f>Table1[[#This Row],[Demand during Lead Time]]+NORMSINV(W1616)*V1616</f>
        <v>18.760219540797753</v>
      </c>
      <c r="Y1616" s="43">
        <f t="shared" si="166"/>
        <v>395.89473678398821</v>
      </c>
      <c r="Z1616" s="27">
        <v>0.2</v>
      </c>
      <c r="AA1616" s="22">
        <v>1</v>
      </c>
      <c r="AB1616" s="22">
        <v>0.68</v>
      </c>
      <c r="AC1616" s="22">
        <v>16</v>
      </c>
    </row>
    <row r="1617" spans="1:29" x14ac:dyDescent="0.2">
      <c r="A1617" s="25">
        <v>78229.362958847429</v>
      </c>
      <c r="B1617" s="26">
        <v>625.03126400000008</v>
      </c>
      <c r="C1617" s="26">
        <v>13448.134697759331</v>
      </c>
      <c r="D1617" s="26">
        <f>C1617/Table1[[#This Row],[Std. Price ($)]]</f>
        <v>21.515939237496013</v>
      </c>
      <c r="E1617" s="22">
        <v>18</v>
      </c>
      <c r="F1617" s="22">
        <f t="shared" si="167"/>
        <v>7.2000000000000011</v>
      </c>
      <c r="G1617" s="22">
        <f t="shared" si="167"/>
        <v>7.2000000000000011</v>
      </c>
      <c r="H1617" s="22">
        <f t="shared" si="167"/>
        <v>7.2000000000000011</v>
      </c>
      <c r="I1617" s="22">
        <f t="shared" si="167"/>
        <v>7.2000000000000011</v>
      </c>
      <c r="J1617" s="22">
        <f t="shared" si="167"/>
        <v>7.2000000000000011</v>
      </c>
      <c r="K1617" s="22">
        <f t="shared" si="167"/>
        <v>7.2000000000000011</v>
      </c>
      <c r="L1617" s="22">
        <f t="shared" si="167"/>
        <v>7.2000000000000011</v>
      </c>
      <c r="M1617" s="22">
        <f t="shared" si="167"/>
        <v>7.2000000000000011</v>
      </c>
      <c r="N1617" s="22">
        <f t="shared" si="167"/>
        <v>7.2000000000000011</v>
      </c>
      <c r="O1617" s="22">
        <f t="shared" si="167"/>
        <v>7.2000000000000011</v>
      </c>
      <c r="P1617" s="22">
        <f t="shared" si="167"/>
        <v>7.2000000000000011</v>
      </c>
      <c r="Q1617" s="22">
        <f t="shared" si="167"/>
        <v>7.2000000000000011</v>
      </c>
      <c r="R1617" s="42">
        <f>SUM(Table1[[#This Row],[Oct]:[September]])</f>
        <v>86.40000000000002</v>
      </c>
      <c r="S1617" s="38">
        <f t="shared" si="164"/>
        <v>64.884060762504006</v>
      </c>
      <c r="T1617" s="37">
        <f>Table1[[#This Row],[Annual Demand]]/365</f>
        <v>0.23671232876712334</v>
      </c>
      <c r="U1617" s="37">
        <f>Table1[[#This Row],[Daily Demand]]*Table1[[#This Row],[Lead Time (days)]]</f>
        <v>6.1545205479452072</v>
      </c>
      <c r="V1617" s="37">
        <f>T1617*AB1617*SQRT(Table1[[#This Row],[Lead Time (days)]])</f>
        <v>1.4001209088502009</v>
      </c>
      <c r="W1617" s="37">
        <f t="shared" si="165"/>
        <v>0.8</v>
      </c>
      <c r="X1617" s="37">
        <f>Table1[[#This Row],[Demand during Lead Time]]+NORMSINV(W1617)*V1617</f>
        <v>7.3328920344029438</v>
      </c>
      <c r="Y1617" s="43">
        <f t="shared" si="166"/>
        <v>4583.2867770384037</v>
      </c>
      <c r="Z1617" s="27">
        <v>-0.6</v>
      </c>
      <c r="AA1617" s="22">
        <v>0.7</v>
      </c>
      <c r="AB1617" s="22">
        <v>1.1599999999999999</v>
      </c>
      <c r="AC1617" s="22">
        <v>26</v>
      </c>
    </row>
    <row r="1618" spans="1:29" x14ac:dyDescent="0.2">
      <c r="A1618" s="25">
        <v>79791.067539812444</v>
      </c>
      <c r="B1618" s="26">
        <v>7.0148100000000007</v>
      </c>
      <c r="C1618" s="26">
        <v>129.91861841339338</v>
      </c>
      <c r="D1618" s="26">
        <f>C1618/Table1[[#This Row],[Std. Price ($)]]</f>
        <v>18.520618293780355</v>
      </c>
      <c r="E1618" s="22">
        <v>26</v>
      </c>
      <c r="F1618" s="22">
        <f t="shared" si="167"/>
        <v>23.4</v>
      </c>
      <c r="G1618" s="22">
        <f t="shared" si="167"/>
        <v>23.4</v>
      </c>
      <c r="H1618" s="22">
        <f t="shared" si="167"/>
        <v>23.4</v>
      </c>
      <c r="I1618" s="22">
        <f t="shared" si="167"/>
        <v>23.4</v>
      </c>
      <c r="J1618" s="22">
        <f t="shared" si="167"/>
        <v>23.4</v>
      </c>
      <c r="K1618" s="22">
        <f t="shared" si="167"/>
        <v>23.4</v>
      </c>
      <c r="L1618" s="22">
        <f t="shared" si="167"/>
        <v>23.4</v>
      </c>
      <c r="M1618" s="22">
        <f t="shared" si="167"/>
        <v>23.4</v>
      </c>
      <c r="N1618" s="22">
        <f t="shared" si="167"/>
        <v>23.4</v>
      </c>
      <c r="O1618" s="22">
        <f t="shared" si="167"/>
        <v>23.4</v>
      </c>
      <c r="P1618" s="22">
        <f t="shared" si="167"/>
        <v>23.4</v>
      </c>
      <c r="Q1618" s="22">
        <f t="shared" si="167"/>
        <v>23.4</v>
      </c>
      <c r="R1618" s="42">
        <f>SUM(Table1[[#This Row],[Oct]:[September]])</f>
        <v>280.8</v>
      </c>
      <c r="S1618" s="38">
        <f t="shared" si="164"/>
        <v>262.27938170621968</v>
      </c>
      <c r="T1618" s="37">
        <f>Table1[[#This Row],[Annual Demand]]/365</f>
        <v>0.76931506849315068</v>
      </c>
      <c r="U1618" s="37">
        <f>Table1[[#This Row],[Daily Demand]]*Table1[[#This Row],[Lead Time (days)]]</f>
        <v>8.4624657534246577</v>
      </c>
      <c r="V1618" s="37">
        <f>T1618*AB1618*SQRT(Table1[[#This Row],[Lead Time (days)]])</f>
        <v>3.9293553187478527</v>
      </c>
      <c r="W1618" s="37">
        <f t="shared" si="165"/>
        <v>0.95</v>
      </c>
      <c r="X1618" s="37">
        <f>Table1[[#This Row],[Demand during Lead Time]]+NORMSINV(W1618)*V1618</f>
        <v>14.925680101048119</v>
      </c>
      <c r="Y1618" s="43">
        <f t="shared" si="166"/>
        <v>104.70081002963336</v>
      </c>
      <c r="Z1618" s="27">
        <v>-0.1</v>
      </c>
      <c r="AA1618" s="22">
        <v>1</v>
      </c>
      <c r="AB1618" s="22">
        <v>1.54</v>
      </c>
      <c r="AC1618" s="22">
        <v>11</v>
      </c>
    </row>
    <row r="1619" spans="1:29" x14ac:dyDescent="0.2">
      <c r="A1619" s="25">
        <v>84121.201542060327</v>
      </c>
      <c r="B1619" s="26">
        <v>45.888545999999998</v>
      </c>
      <c r="C1619" s="26">
        <v>1791.5396733626185</v>
      </c>
      <c r="D1619" s="26">
        <f>C1619/Table1[[#This Row],[Std. Price ($)]]</f>
        <v>39.041107847753956</v>
      </c>
      <c r="E1619" s="22">
        <v>26</v>
      </c>
      <c r="F1619" s="22">
        <f t="shared" si="167"/>
        <v>20.8</v>
      </c>
      <c r="G1619" s="22">
        <f t="shared" si="167"/>
        <v>20.8</v>
      </c>
      <c r="H1619" s="22">
        <f t="shared" si="167"/>
        <v>20.8</v>
      </c>
      <c r="I1619" s="22">
        <f t="shared" si="167"/>
        <v>20.8</v>
      </c>
      <c r="J1619" s="22">
        <f t="shared" si="167"/>
        <v>20.8</v>
      </c>
      <c r="K1619" s="22">
        <f t="shared" si="167"/>
        <v>20.8</v>
      </c>
      <c r="L1619" s="22">
        <f t="shared" si="167"/>
        <v>20.8</v>
      </c>
      <c r="M1619" s="22">
        <f t="shared" si="167"/>
        <v>20.8</v>
      </c>
      <c r="N1619" s="22">
        <f t="shared" si="167"/>
        <v>20.8</v>
      </c>
      <c r="O1619" s="22">
        <f t="shared" si="167"/>
        <v>20.8</v>
      </c>
      <c r="P1619" s="22">
        <f t="shared" si="167"/>
        <v>20.8</v>
      </c>
      <c r="Q1619" s="22">
        <f t="shared" si="167"/>
        <v>20.8</v>
      </c>
      <c r="R1619" s="42">
        <f>SUM(Table1[[#This Row],[Oct]:[September]])</f>
        <v>249.60000000000005</v>
      </c>
      <c r="S1619" s="38">
        <f t="shared" si="164"/>
        <v>210.5588921522461</v>
      </c>
      <c r="T1619" s="37">
        <f>Table1[[#This Row],[Annual Demand]]/365</f>
        <v>0.68383561643835633</v>
      </c>
      <c r="U1619" s="37">
        <f>Table1[[#This Row],[Daily Demand]]*Table1[[#This Row],[Lead Time (days)]]</f>
        <v>51.971506849315084</v>
      </c>
      <c r="V1619" s="37">
        <f>T1619*AB1619*SQRT(Table1[[#This Row],[Lead Time (days)]])</f>
        <v>3.4576936014164188</v>
      </c>
      <c r="W1619" s="37">
        <f t="shared" si="165"/>
        <v>0.8</v>
      </c>
      <c r="X1619" s="37">
        <f>Table1[[#This Row],[Demand during Lead Time]]+NORMSINV(W1619)*V1619</f>
        <v>54.881575203456343</v>
      </c>
      <c r="Y1619" s="43">
        <f t="shared" si="166"/>
        <v>2518.4356882762659</v>
      </c>
      <c r="Z1619" s="27">
        <v>-0.2</v>
      </c>
      <c r="AA1619" s="22">
        <v>0.82</v>
      </c>
      <c r="AB1619" s="22">
        <v>0.57999999999999996</v>
      </c>
      <c r="AC1619" s="22">
        <v>76</v>
      </c>
    </row>
    <row r="1620" spans="1:29" x14ac:dyDescent="0.2">
      <c r="A1620" s="25">
        <v>99578.023350949414</v>
      </c>
      <c r="B1620" s="26">
        <v>156.025353</v>
      </c>
      <c r="C1620" s="26">
        <v>1536.2154680376518</v>
      </c>
      <c r="D1620" s="26">
        <f>C1620/Table1[[#This Row],[Std. Price ($)]]</f>
        <v>9.8459348977576227</v>
      </c>
      <c r="E1620" s="22">
        <v>18</v>
      </c>
      <c r="F1620" s="22">
        <f t="shared" si="167"/>
        <v>32.4</v>
      </c>
      <c r="G1620" s="22">
        <f t="shared" si="167"/>
        <v>32.4</v>
      </c>
      <c r="H1620" s="22">
        <f t="shared" si="167"/>
        <v>32.4</v>
      </c>
      <c r="I1620" s="22">
        <f t="shared" si="167"/>
        <v>32.4</v>
      </c>
      <c r="J1620" s="22">
        <f t="shared" si="167"/>
        <v>32.4</v>
      </c>
      <c r="K1620" s="22">
        <f t="shared" si="167"/>
        <v>32.4</v>
      </c>
      <c r="L1620" s="22">
        <f t="shared" si="167"/>
        <v>32.4</v>
      </c>
      <c r="M1620" s="22">
        <f t="shared" si="167"/>
        <v>32.4</v>
      </c>
      <c r="N1620" s="22">
        <f t="shared" si="167"/>
        <v>32.4</v>
      </c>
      <c r="O1620" s="22">
        <f t="shared" si="167"/>
        <v>32.4</v>
      </c>
      <c r="P1620" s="22">
        <f t="shared" si="167"/>
        <v>32.4</v>
      </c>
      <c r="Q1620" s="22">
        <f t="shared" si="167"/>
        <v>32.4</v>
      </c>
      <c r="R1620" s="42">
        <f>SUM(Table1[[#This Row],[Oct]:[September]])</f>
        <v>388.7999999999999</v>
      </c>
      <c r="S1620" s="38">
        <f t="shared" si="164"/>
        <v>378.95406510224228</v>
      </c>
      <c r="T1620" s="37">
        <f>Table1[[#This Row],[Annual Demand]]/365</f>
        <v>1.0652054794520545</v>
      </c>
      <c r="U1620" s="37">
        <f>Table1[[#This Row],[Daily Demand]]*Table1[[#This Row],[Lead Time (days)]]</f>
        <v>24.499726027397251</v>
      </c>
      <c r="V1620" s="37">
        <f>T1620*AB1620*SQRT(Table1[[#This Row],[Lead Time (days)]])</f>
        <v>3.729238592527969</v>
      </c>
      <c r="W1620" s="37">
        <f t="shared" si="165"/>
        <v>0.8</v>
      </c>
      <c r="X1620" s="37">
        <f>Table1[[#This Row],[Demand during Lead Time]]+NORMSINV(W1620)*V1620</f>
        <v>27.63833241192836</v>
      </c>
      <c r="Y1620" s="43">
        <f t="shared" si="166"/>
        <v>4312.2805709024633</v>
      </c>
      <c r="Z1620" s="27">
        <v>0.8</v>
      </c>
      <c r="AA1620" s="22">
        <v>0.82</v>
      </c>
      <c r="AB1620" s="22">
        <v>0.73</v>
      </c>
      <c r="AC1620" s="22">
        <v>23</v>
      </c>
    </row>
    <row r="1621" spans="1:29" x14ac:dyDescent="0.2">
      <c r="A1621" s="25">
        <v>71879.199721839497</v>
      </c>
      <c r="B1621" s="26">
        <v>134.98458600000001</v>
      </c>
      <c r="C1621" s="26">
        <v>3059.9420383658353</v>
      </c>
      <c r="D1621" s="26">
        <f>C1621/Table1[[#This Row],[Std. Price ($)]]</f>
        <v>22.668825597359948</v>
      </c>
      <c r="E1621" s="22">
        <v>26</v>
      </c>
      <c r="F1621" s="22">
        <f t="shared" si="167"/>
        <v>46.8</v>
      </c>
      <c r="G1621" s="22">
        <f t="shared" si="167"/>
        <v>46.8</v>
      </c>
      <c r="H1621" s="22">
        <f t="shared" si="167"/>
        <v>46.8</v>
      </c>
      <c r="I1621" s="22">
        <f t="shared" si="167"/>
        <v>46.8</v>
      </c>
      <c r="J1621" s="22">
        <f t="shared" si="167"/>
        <v>46.8</v>
      </c>
      <c r="K1621" s="22">
        <f t="shared" si="167"/>
        <v>46.8</v>
      </c>
      <c r="L1621" s="22">
        <f t="shared" si="167"/>
        <v>46.8</v>
      </c>
      <c r="M1621" s="22">
        <f t="shared" si="167"/>
        <v>46.8</v>
      </c>
      <c r="N1621" s="22">
        <f t="shared" si="167"/>
        <v>46.8</v>
      </c>
      <c r="O1621" s="22">
        <f t="shared" si="167"/>
        <v>46.8</v>
      </c>
      <c r="P1621" s="22">
        <f t="shared" si="167"/>
        <v>46.8</v>
      </c>
      <c r="Q1621" s="22">
        <f t="shared" si="167"/>
        <v>46.8</v>
      </c>
      <c r="R1621" s="42">
        <f>SUM(Table1[[#This Row],[Oct]:[September]])</f>
        <v>561.6</v>
      </c>
      <c r="S1621" s="38">
        <f t="shared" si="164"/>
        <v>538.93117440264007</v>
      </c>
      <c r="T1621" s="37">
        <f>Table1[[#This Row],[Annual Demand]]/365</f>
        <v>1.5386301369863014</v>
      </c>
      <c r="U1621" s="37">
        <f>Table1[[#This Row],[Daily Demand]]*Table1[[#This Row],[Lead Time (days)]]</f>
        <v>35.38849315068493</v>
      </c>
      <c r="V1621" s="37">
        <f>T1621*AB1621*SQRT(Table1[[#This Row],[Lead Time (days)]])</f>
        <v>7.1576405862675347</v>
      </c>
      <c r="W1621" s="37">
        <f t="shared" si="165"/>
        <v>0.8</v>
      </c>
      <c r="X1621" s="37">
        <f>Table1[[#This Row],[Demand during Lead Time]]+NORMSINV(W1621)*V1621</f>
        <v>41.412515450370975</v>
      </c>
      <c r="Y1621" s="43">
        <f t="shared" si="166"/>
        <v>5590.0512532869298</v>
      </c>
      <c r="Z1621" s="27">
        <v>0.8</v>
      </c>
      <c r="AA1621" s="22">
        <v>0.85</v>
      </c>
      <c r="AB1621" s="22">
        <v>0.97</v>
      </c>
      <c r="AC1621" s="22">
        <v>23</v>
      </c>
    </row>
    <row r="1622" spans="1:29" x14ac:dyDescent="0.2">
      <c r="A1622" s="25">
        <v>26139.86709374595</v>
      </c>
      <c r="B1622" s="26">
        <v>25.113022000000004</v>
      </c>
      <c r="C1622" s="26">
        <v>1057.0953320701803</v>
      </c>
      <c r="D1622" s="26">
        <f>C1622/Table1[[#This Row],[Std. Price ($)]]</f>
        <v>42.093513559227567</v>
      </c>
      <c r="E1622" s="22">
        <v>26</v>
      </c>
      <c r="F1622" s="22">
        <f t="shared" si="167"/>
        <v>15.6</v>
      </c>
      <c r="G1622" s="22">
        <f t="shared" si="167"/>
        <v>15.6</v>
      </c>
      <c r="H1622" s="22">
        <f t="shared" si="167"/>
        <v>15.6</v>
      </c>
      <c r="I1622" s="22">
        <f t="shared" si="167"/>
        <v>15.6</v>
      </c>
      <c r="J1622" s="22">
        <f t="shared" si="167"/>
        <v>15.6</v>
      </c>
      <c r="K1622" s="22">
        <f t="shared" si="167"/>
        <v>15.6</v>
      </c>
      <c r="L1622" s="22">
        <f t="shared" si="167"/>
        <v>15.6</v>
      </c>
      <c r="M1622" s="22">
        <f t="shared" si="167"/>
        <v>15.6</v>
      </c>
      <c r="N1622" s="22">
        <f t="shared" si="167"/>
        <v>15.6</v>
      </c>
      <c r="O1622" s="22">
        <f t="shared" si="167"/>
        <v>15.6</v>
      </c>
      <c r="P1622" s="22">
        <f t="shared" si="167"/>
        <v>15.6</v>
      </c>
      <c r="Q1622" s="22">
        <f t="shared" si="167"/>
        <v>15.6</v>
      </c>
      <c r="R1622" s="42">
        <f>SUM(Table1[[#This Row],[Oct]:[September]])</f>
        <v>187.19999999999996</v>
      </c>
      <c r="S1622" s="38">
        <f t="shared" si="164"/>
        <v>145.10648644077239</v>
      </c>
      <c r="T1622" s="37">
        <f>Table1[[#This Row],[Annual Demand]]/365</f>
        <v>0.51287671232876697</v>
      </c>
      <c r="U1622" s="37">
        <f>Table1[[#This Row],[Daily Demand]]*Table1[[#This Row],[Lead Time (days)]]</f>
        <v>15.386301369863009</v>
      </c>
      <c r="V1622" s="37">
        <f>T1622*AB1622*SQRT(Table1[[#This Row],[Lead Time (days)]])</f>
        <v>3.2024212480017109</v>
      </c>
      <c r="W1622" s="37">
        <f t="shared" si="165"/>
        <v>0.8</v>
      </c>
      <c r="X1622" s="37">
        <f>Table1[[#This Row],[Demand during Lead Time]]+NORMSINV(W1622)*V1622</f>
        <v>18.081527091026324</v>
      </c>
      <c r="Y1622" s="43">
        <f t="shared" si="166"/>
        <v>454.08178763054013</v>
      </c>
      <c r="Z1622" s="27">
        <v>-0.4</v>
      </c>
      <c r="AA1622" s="22">
        <v>0.85</v>
      </c>
      <c r="AB1622" s="22">
        <v>1.1399999999999999</v>
      </c>
      <c r="AC1622" s="22">
        <v>30</v>
      </c>
    </row>
    <row r="1623" spans="1:29" x14ac:dyDescent="0.2">
      <c r="A1623" s="25">
        <v>22414.89462226459</v>
      </c>
      <c r="B1623" s="26">
        <v>27.533132000000002</v>
      </c>
      <c r="C1623" s="26">
        <v>1159.5620694216236</v>
      </c>
      <c r="D1623" s="26">
        <f>C1623/Table1[[#This Row],[Std. Price ($)]]</f>
        <v>42.11515309706224</v>
      </c>
      <c r="E1623" s="22">
        <v>26</v>
      </c>
      <c r="F1623" s="22">
        <f t="shared" si="167"/>
        <v>57.2</v>
      </c>
      <c r="G1623" s="22">
        <f t="shared" si="167"/>
        <v>57.2</v>
      </c>
      <c r="H1623" s="22">
        <f t="shared" si="167"/>
        <v>57.2</v>
      </c>
      <c r="I1623" s="22">
        <f t="shared" si="167"/>
        <v>57.2</v>
      </c>
      <c r="J1623" s="22">
        <f t="shared" si="167"/>
        <v>57.2</v>
      </c>
      <c r="K1623" s="22">
        <f t="shared" si="167"/>
        <v>57.2</v>
      </c>
      <c r="L1623" s="22">
        <f t="shared" si="167"/>
        <v>57.2</v>
      </c>
      <c r="M1623" s="22">
        <f t="shared" si="167"/>
        <v>57.2</v>
      </c>
      <c r="N1623" s="22">
        <f t="shared" si="167"/>
        <v>57.2</v>
      </c>
      <c r="O1623" s="22">
        <f t="shared" si="167"/>
        <v>57.2</v>
      </c>
      <c r="P1623" s="22">
        <f t="shared" si="167"/>
        <v>57.2</v>
      </c>
      <c r="Q1623" s="22">
        <f t="shared" si="167"/>
        <v>57.2</v>
      </c>
      <c r="R1623" s="42">
        <f>SUM(Table1[[#This Row],[Oct]:[September]])</f>
        <v>686.40000000000009</v>
      </c>
      <c r="S1623" s="38">
        <f t="shared" si="164"/>
        <v>644.28484690293783</v>
      </c>
      <c r="T1623" s="37">
        <f>Table1[[#This Row],[Annual Demand]]/365</f>
        <v>1.8805479452054796</v>
      </c>
      <c r="U1623" s="37">
        <f>Table1[[#This Row],[Daily Demand]]*Table1[[#This Row],[Lead Time (days)]]</f>
        <v>56.416438356164392</v>
      </c>
      <c r="V1623" s="37">
        <f>T1623*AB1623*SQRT(Table1[[#This Row],[Lead Time (days)]])</f>
        <v>11.742211242672944</v>
      </c>
      <c r="W1623" s="37">
        <f t="shared" si="165"/>
        <v>0.8</v>
      </c>
      <c r="X1623" s="37">
        <f>Table1[[#This Row],[Demand during Lead Time]]+NORMSINV(W1623)*V1623</f>
        <v>66.298932667096537</v>
      </c>
      <c r="Y1623" s="43">
        <f t="shared" si="166"/>
        <v>1825.4172645822812</v>
      </c>
      <c r="Z1623" s="27">
        <v>1.2</v>
      </c>
      <c r="AA1623" s="22">
        <v>0.82</v>
      </c>
      <c r="AB1623" s="22">
        <v>1.1399999999999999</v>
      </c>
      <c r="AC1623" s="22">
        <v>30</v>
      </c>
    </row>
    <row r="1624" spans="1:29" x14ac:dyDescent="0.2">
      <c r="A1624" s="25">
        <v>68881.042211454929</v>
      </c>
      <c r="B1624" s="26">
        <v>27.942332000000004</v>
      </c>
      <c r="C1624" s="26">
        <v>1176.243017408483</v>
      </c>
      <c r="D1624" s="26">
        <f>C1624/Table1[[#This Row],[Std. Price ($)]]</f>
        <v>42.095377630202186</v>
      </c>
      <c r="E1624" s="22">
        <v>26</v>
      </c>
      <c r="F1624" s="22">
        <f t="shared" si="167"/>
        <v>41.6</v>
      </c>
      <c r="G1624" s="22">
        <f t="shared" si="167"/>
        <v>41.6</v>
      </c>
      <c r="H1624" s="22">
        <f t="shared" si="167"/>
        <v>41.6</v>
      </c>
      <c r="I1624" s="22">
        <f t="shared" si="167"/>
        <v>41.6</v>
      </c>
      <c r="J1624" s="22">
        <f t="shared" si="167"/>
        <v>41.6</v>
      </c>
      <c r="K1624" s="22">
        <f t="shared" si="167"/>
        <v>41.6</v>
      </c>
      <c r="L1624" s="22">
        <f t="shared" si="167"/>
        <v>41.6</v>
      </c>
      <c r="M1624" s="22">
        <f t="shared" si="167"/>
        <v>41.6</v>
      </c>
      <c r="N1624" s="22">
        <f t="shared" si="167"/>
        <v>41.6</v>
      </c>
      <c r="O1624" s="22">
        <f t="shared" si="167"/>
        <v>41.6</v>
      </c>
      <c r="P1624" s="22">
        <f t="shared" si="167"/>
        <v>41.6</v>
      </c>
      <c r="Q1624" s="22">
        <f t="shared" si="167"/>
        <v>41.6</v>
      </c>
      <c r="R1624" s="42">
        <f>SUM(Table1[[#This Row],[Oct]:[September]])</f>
        <v>499.2000000000001</v>
      </c>
      <c r="S1624" s="38">
        <f t="shared" si="164"/>
        <v>457.10462236979794</v>
      </c>
      <c r="T1624" s="37">
        <f>Table1[[#This Row],[Annual Demand]]/365</f>
        <v>1.3676712328767127</v>
      </c>
      <c r="U1624" s="37">
        <f>Table1[[#This Row],[Daily Demand]]*Table1[[#This Row],[Lead Time (days)]]</f>
        <v>41.030136986301379</v>
      </c>
      <c r="V1624" s="37">
        <f>T1624*AB1624*SQRT(Table1[[#This Row],[Lead Time (days)]])</f>
        <v>8.5397899946712332</v>
      </c>
      <c r="W1624" s="37">
        <f t="shared" si="165"/>
        <v>0.8</v>
      </c>
      <c r="X1624" s="37">
        <f>Table1[[#This Row],[Demand during Lead Time]]+NORMSINV(W1624)*V1624</f>
        <v>48.21740557607022</v>
      </c>
      <c r="Y1624" s="43">
        <f t="shared" si="166"/>
        <v>1347.3067547852056</v>
      </c>
      <c r="Z1624" s="27">
        <v>0.6</v>
      </c>
      <c r="AA1624" s="22">
        <v>0.82</v>
      </c>
      <c r="AB1624" s="22">
        <v>1.1399999999999999</v>
      </c>
      <c r="AC1624" s="22">
        <v>30</v>
      </c>
    </row>
    <row r="1625" spans="1:29" x14ac:dyDescent="0.2">
      <c r="A1625" s="25">
        <v>57501.492325084022</v>
      </c>
      <c r="B1625" s="26">
        <v>21.605617000000002</v>
      </c>
      <c r="C1625" s="26">
        <v>917.92822434262155</v>
      </c>
      <c r="D1625" s="26">
        <f>C1625/Table1[[#This Row],[Std. Price ($)]]</f>
        <v>42.485628822478034</v>
      </c>
      <c r="E1625" s="22">
        <v>26</v>
      </c>
      <c r="F1625" s="22">
        <f t="shared" si="167"/>
        <v>31.2</v>
      </c>
      <c r="G1625" s="22">
        <f t="shared" si="167"/>
        <v>31.2</v>
      </c>
      <c r="H1625" s="22">
        <f t="shared" si="167"/>
        <v>31.2</v>
      </c>
      <c r="I1625" s="22">
        <f t="shared" si="167"/>
        <v>31.2</v>
      </c>
      <c r="J1625" s="22">
        <f t="shared" si="167"/>
        <v>31.2</v>
      </c>
      <c r="K1625" s="22">
        <f t="shared" si="167"/>
        <v>31.2</v>
      </c>
      <c r="L1625" s="22">
        <f t="shared" si="167"/>
        <v>31.2</v>
      </c>
      <c r="M1625" s="22">
        <f t="shared" si="167"/>
        <v>31.2</v>
      </c>
      <c r="N1625" s="22">
        <f t="shared" si="167"/>
        <v>31.2</v>
      </c>
      <c r="O1625" s="22">
        <f t="shared" si="167"/>
        <v>31.2</v>
      </c>
      <c r="P1625" s="22">
        <f t="shared" si="167"/>
        <v>31.2</v>
      </c>
      <c r="Q1625" s="22">
        <f t="shared" si="167"/>
        <v>31.2</v>
      </c>
      <c r="R1625" s="42">
        <f>SUM(Table1[[#This Row],[Oct]:[September]])</f>
        <v>374.39999999999992</v>
      </c>
      <c r="S1625" s="38">
        <f t="shared" si="164"/>
        <v>331.9143711775219</v>
      </c>
      <c r="T1625" s="37">
        <f>Table1[[#This Row],[Annual Demand]]/365</f>
        <v>1.0257534246575339</v>
      </c>
      <c r="U1625" s="37">
        <f>Table1[[#This Row],[Daily Demand]]*Table1[[#This Row],[Lead Time (days)]]</f>
        <v>30.772602739726018</v>
      </c>
      <c r="V1625" s="37">
        <f>T1625*AB1625*SQRT(Table1[[#This Row],[Lead Time (days)]])</f>
        <v>6.4048424960034218</v>
      </c>
      <c r="W1625" s="37">
        <f t="shared" si="165"/>
        <v>0.8</v>
      </c>
      <c r="X1625" s="37">
        <f>Table1[[#This Row],[Demand during Lead Time]]+NORMSINV(W1625)*V1625</f>
        <v>36.163054182052647</v>
      </c>
      <c r="Y1625" s="43">
        <f t="shared" si="166"/>
        <v>781.32509820767791</v>
      </c>
      <c r="Z1625" s="27">
        <v>0.2</v>
      </c>
      <c r="AA1625" s="22">
        <v>0.82</v>
      </c>
      <c r="AB1625" s="22">
        <v>1.1399999999999999</v>
      </c>
      <c r="AC1625" s="22">
        <v>30</v>
      </c>
    </row>
    <row r="1626" spans="1:29" x14ac:dyDescent="0.2">
      <c r="A1626" s="25">
        <v>2753.1203186071498</v>
      </c>
      <c r="B1626" s="26">
        <v>24.727208000000001</v>
      </c>
      <c r="C1626" s="26">
        <v>1045.179194790441</v>
      </c>
      <c r="D1626" s="26">
        <f>C1626/Table1[[#This Row],[Std. Price ($)]]</f>
        <v>42.268386903626201</v>
      </c>
      <c r="E1626" s="22">
        <v>26</v>
      </c>
      <c r="F1626" s="22">
        <f t="shared" si="167"/>
        <v>65</v>
      </c>
      <c r="G1626" s="22">
        <f t="shared" si="167"/>
        <v>65</v>
      </c>
      <c r="H1626" s="22">
        <f t="shared" si="167"/>
        <v>65</v>
      </c>
      <c r="I1626" s="22">
        <f t="shared" si="167"/>
        <v>65</v>
      </c>
      <c r="J1626" s="22">
        <f t="shared" si="167"/>
        <v>65</v>
      </c>
      <c r="K1626" s="22">
        <f t="shared" si="167"/>
        <v>65</v>
      </c>
      <c r="L1626" s="22">
        <f t="shared" si="167"/>
        <v>65</v>
      </c>
      <c r="M1626" s="22">
        <f t="shared" si="167"/>
        <v>65</v>
      </c>
      <c r="N1626" s="22">
        <f t="shared" si="167"/>
        <v>65</v>
      </c>
      <c r="O1626" s="22">
        <f t="shared" si="167"/>
        <v>65</v>
      </c>
      <c r="P1626" s="22">
        <f t="shared" si="167"/>
        <v>65</v>
      </c>
      <c r="Q1626" s="22">
        <f t="shared" si="167"/>
        <v>65</v>
      </c>
      <c r="R1626" s="42">
        <f>SUM(Table1[[#This Row],[Oct]:[September]])</f>
        <v>780</v>
      </c>
      <c r="S1626" s="38">
        <f t="shared" si="164"/>
        <v>737.73161309637385</v>
      </c>
      <c r="T1626" s="37">
        <f>Table1[[#This Row],[Annual Demand]]/365</f>
        <v>2.1369863013698631</v>
      </c>
      <c r="U1626" s="37">
        <f>Table1[[#This Row],[Daily Demand]]*Table1[[#This Row],[Lead Time (days)]]</f>
        <v>64.109589041095887</v>
      </c>
      <c r="V1626" s="37">
        <f>T1626*AB1626*SQRT(Table1[[#This Row],[Lead Time (days)]])</f>
        <v>13.343421866673799</v>
      </c>
      <c r="W1626" s="37">
        <f t="shared" si="165"/>
        <v>0.8</v>
      </c>
      <c r="X1626" s="37">
        <f>Table1[[#This Row],[Demand during Lead Time]]+NORMSINV(W1626)*V1626</f>
        <v>75.339696212609695</v>
      </c>
      <c r="Y1626" s="43">
        <f t="shared" si="166"/>
        <v>1862.9403389060121</v>
      </c>
      <c r="Z1626" s="27">
        <v>1.5</v>
      </c>
      <c r="AA1626" s="22">
        <v>0.82</v>
      </c>
      <c r="AB1626" s="22">
        <v>1.1399999999999999</v>
      </c>
      <c r="AC1626" s="22">
        <v>30</v>
      </c>
    </row>
    <row r="1627" spans="1:29" x14ac:dyDescent="0.2">
      <c r="A1627" s="25">
        <v>87180.968820301568</v>
      </c>
      <c r="B1627" s="26">
        <v>28.854254000000001</v>
      </c>
      <c r="C1627" s="26">
        <v>1213.4173171398431</v>
      </c>
      <c r="D1627" s="26">
        <f>C1627/Table1[[#This Row],[Std. Price ($)]]</f>
        <v>42.053324862941977</v>
      </c>
      <c r="E1627" s="22">
        <v>26</v>
      </c>
      <c r="F1627" s="22">
        <f t="shared" si="167"/>
        <v>41.6</v>
      </c>
      <c r="G1627" s="22">
        <f t="shared" si="167"/>
        <v>41.6</v>
      </c>
      <c r="H1627" s="22">
        <f t="shared" si="167"/>
        <v>41.6</v>
      </c>
      <c r="I1627" s="22">
        <f t="shared" si="167"/>
        <v>41.6</v>
      </c>
      <c r="J1627" s="22">
        <f t="shared" si="167"/>
        <v>41.6</v>
      </c>
      <c r="K1627" s="22">
        <f t="shared" si="167"/>
        <v>41.6</v>
      </c>
      <c r="L1627" s="22">
        <f t="shared" si="167"/>
        <v>41.6</v>
      </c>
      <c r="M1627" s="22">
        <f t="shared" si="167"/>
        <v>41.6</v>
      </c>
      <c r="N1627" s="22">
        <f t="shared" si="167"/>
        <v>41.6</v>
      </c>
      <c r="O1627" s="22">
        <f t="shared" si="167"/>
        <v>41.6</v>
      </c>
      <c r="P1627" s="22">
        <f t="shared" si="167"/>
        <v>41.6</v>
      </c>
      <c r="Q1627" s="22">
        <f t="shared" si="167"/>
        <v>41.6</v>
      </c>
      <c r="R1627" s="42">
        <f>SUM(Table1[[#This Row],[Oct]:[September]])</f>
        <v>499.2000000000001</v>
      </c>
      <c r="S1627" s="38">
        <f t="shared" si="164"/>
        <v>457.14667513705814</v>
      </c>
      <c r="T1627" s="37">
        <f>Table1[[#This Row],[Annual Demand]]/365</f>
        <v>1.3676712328767127</v>
      </c>
      <c r="U1627" s="37">
        <f>Table1[[#This Row],[Daily Demand]]*Table1[[#This Row],[Lead Time (days)]]</f>
        <v>41.030136986301379</v>
      </c>
      <c r="V1627" s="37">
        <f>T1627*AB1627*SQRT(Table1[[#This Row],[Lead Time (days)]])</f>
        <v>8.5397899946712332</v>
      </c>
      <c r="W1627" s="37">
        <f t="shared" si="165"/>
        <v>0.8</v>
      </c>
      <c r="X1627" s="37">
        <f>Table1[[#This Row],[Demand during Lead Time]]+NORMSINV(W1627)*V1627</f>
        <v>48.21740557607022</v>
      </c>
      <c r="Y1627" s="43">
        <f t="shared" si="166"/>
        <v>1391.2772677129465</v>
      </c>
      <c r="Z1627" s="27">
        <v>0.6</v>
      </c>
      <c r="AA1627" s="22">
        <v>0.82</v>
      </c>
      <c r="AB1627" s="22">
        <v>1.1399999999999999</v>
      </c>
      <c r="AC1627" s="22">
        <v>30</v>
      </c>
    </row>
    <row r="1628" spans="1:29" x14ac:dyDescent="0.2">
      <c r="A1628" s="25">
        <v>29408.853443668293</v>
      </c>
      <c r="B1628" s="26">
        <v>29.111467000000005</v>
      </c>
      <c r="C1628" s="26">
        <v>442.40694170557509</v>
      </c>
      <c r="D1628" s="26">
        <f>C1628/Table1[[#This Row],[Std. Price ($)]]</f>
        <v>15.196999234204688</v>
      </c>
      <c r="E1628" s="22">
        <v>66</v>
      </c>
      <c r="F1628" s="22">
        <f t="shared" si="167"/>
        <v>118.80000000000001</v>
      </c>
      <c r="G1628" s="22">
        <f t="shared" si="167"/>
        <v>118.80000000000001</v>
      </c>
      <c r="H1628" s="22">
        <f t="shared" si="167"/>
        <v>118.80000000000001</v>
      </c>
      <c r="I1628" s="22">
        <f t="shared" si="167"/>
        <v>118.80000000000001</v>
      </c>
      <c r="J1628" s="22">
        <f t="shared" si="167"/>
        <v>118.80000000000001</v>
      </c>
      <c r="K1628" s="22">
        <f t="shared" si="167"/>
        <v>118.80000000000001</v>
      </c>
      <c r="L1628" s="22">
        <f t="shared" si="167"/>
        <v>118.80000000000001</v>
      </c>
      <c r="M1628" s="22">
        <f t="shared" si="167"/>
        <v>118.80000000000001</v>
      </c>
      <c r="N1628" s="22">
        <f t="shared" si="167"/>
        <v>118.80000000000001</v>
      </c>
      <c r="O1628" s="22">
        <f t="shared" si="167"/>
        <v>118.80000000000001</v>
      </c>
      <c r="P1628" s="22">
        <f t="shared" si="167"/>
        <v>118.80000000000001</v>
      </c>
      <c r="Q1628" s="22">
        <f t="shared" si="167"/>
        <v>118.80000000000001</v>
      </c>
      <c r="R1628" s="42">
        <f>SUM(Table1[[#This Row],[Oct]:[September]])</f>
        <v>1425.5999999999997</v>
      </c>
      <c r="S1628" s="38">
        <f t="shared" si="164"/>
        <v>1410.403000765795</v>
      </c>
      <c r="T1628" s="37">
        <f>Table1[[#This Row],[Annual Demand]]/365</f>
        <v>3.9057534246575334</v>
      </c>
      <c r="U1628" s="37">
        <f>Table1[[#This Row],[Daily Demand]]*Table1[[#This Row],[Lead Time (days)]]</f>
        <v>82.020821917808206</v>
      </c>
      <c r="V1628" s="37">
        <f>T1628*AB1628*SQRT(Table1[[#This Row],[Lead Time (days)]])</f>
        <v>4.4746026785815367</v>
      </c>
      <c r="W1628" s="37">
        <f t="shared" si="165"/>
        <v>0.8</v>
      </c>
      <c r="X1628" s="37">
        <f>Table1[[#This Row],[Demand during Lead Time]]+NORMSINV(W1628)*V1628</f>
        <v>85.786742543904666</v>
      </c>
      <c r="Y1628" s="43">
        <f t="shared" si="166"/>
        <v>2497.3779246043773</v>
      </c>
      <c r="Z1628" s="27">
        <v>0.8</v>
      </c>
      <c r="AA1628" s="22">
        <v>1</v>
      </c>
      <c r="AB1628" s="22">
        <v>0.25</v>
      </c>
      <c r="AC1628" s="22">
        <v>21</v>
      </c>
    </row>
    <row r="1629" spans="1:29" x14ac:dyDescent="0.2">
      <c r="A1629" s="25">
        <v>16643.793191584598</v>
      </c>
      <c r="B1629" s="26">
        <v>5.7872210000000006</v>
      </c>
      <c r="C1629" s="26">
        <v>76.664216176364562</v>
      </c>
      <c r="D1629" s="26">
        <f>C1629/Table1[[#This Row],[Std. Price ($)]]</f>
        <v>13.247155444100814</v>
      </c>
      <c r="E1629" s="22">
        <v>34</v>
      </c>
      <c r="F1629" s="22">
        <f t="shared" si="167"/>
        <v>61.2</v>
      </c>
      <c r="G1629" s="22">
        <f t="shared" si="167"/>
        <v>61.2</v>
      </c>
      <c r="H1629" s="22">
        <f t="shared" si="167"/>
        <v>61.2</v>
      </c>
      <c r="I1629" s="22">
        <f t="shared" si="167"/>
        <v>61.2</v>
      </c>
      <c r="J1629" s="22">
        <f t="shared" si="167"/>
        <v>61.2</v>
      </c>
      <c r="K1629" s="22">
        <f t="shared" si="167"/>
        <v>61.2</v>
      </c>
      <c r="L1629" s="22">
        <f t="shared" si="167"/>
        <v>61.2</v>
      </c>
      <c r="M1629" s="22">
        <f t="shared" si="167"/>
        <v>61.2</v>
      </c>
      <c r="N1629" s="22">
        <f t="shared" si="167"/>
        <v>61.2</v>
      </c>
      <c r="O1629" s="22">
        <f t="shared" si="167"/>
        <v>61.2</v>
      </c>
      <c r="P1629" s="22">
        <f t="shared" si="167"/>
        <v>61.2</v>
      </c>
      <c r="Q1629" s="22">
        <f t="shared" si="167"/>
        <v>61.2</v>
      </c>
      <c r="R1629" s="42">
        <f>SUM(Table1[[#This Row],[Oct]:[September]])</f>
        <v>734.40000000000009</v>
      </c>
      <c r="S1629" s="38">
        <f t="shared" si="164"/>
        <v>721.15284455589926</v>
      </c>
      <c r="T1629" s="37">
        <f>Table1[[#This Row],[Annual Demand]]/365</f>
        <v>2.012054794520548</v>
      </c>
      <c r="U1629" s="37">
        <f>Table1[[#This Row],[Daily Demand]]*Table1[[#This Row],[Lead Time (days)]]</f>
        <v>42.253150684931512</v>
      </c>
      <c r="V1629" s="37">
        <f>T1629*AB1629*SQRT(Table1[[#This Row],[Lead Time (days)]])</f>
        <v>2.3050983495723076</v>
      </c>
      <c r="W1629" s="37">
        <f t="shared" si="165"/>
        <v>0.8</v>
      </c>
      <c r="X1629" s="37">
        <f>Table1[[#This Row],[Demand during Lead Time]]+NORMSINV(W1629)*V1629</f>
        <v>44.193170401405446</v>
      </c>
      <c r="Y1629" s="43">
        <f t="shared" si="166"/>
        <v>255.75564380359205</v>
      </c>
      <c r="Z1629" s="27">
        <v>0.8</v>
      </c>
      <c r="AA1629" s="22">
        <v>0.83</v>
      </c>
      <c r="AB1629" s="22">
        <v>0.25</v>
      </c>
      <c r="AC1629" s="22">
        <v>21</v>
      </c>
    </row>
    <row r="1630" spans="1:29" x14ac:dyDescent="0.2">
      <c r="A1630" s="25">
        <v>41517.178673154398</v>
      </c>
      <c r="B1630" s="26">
        <v>44.240064000000004</v>
      </c>
      <c r="C1630" s="26">
        <v>1314.9357542616533</v>
      </c>
      <c r="D1630" s="26">
        <f>C1630/Table1[[#This Row],[Std. Price ($)]]</f>
        <v>29.722736256928858</v>
      </c>
      <c r="E1630" s="22">
        <v>10</v>
      </c>
      <c r="F1630" s="22">
        <f t="shared" si="167"/>
        <v>15</v>
      </c>
      <c r="G1630" s="22">
        <f t="shared" si="167"/>
        <v>15</v>
      </c>
      <c r="H1630" s="22">
        <f t="shared" si="167"/>
        <v>15</v>
      </c>
      <c r="I1630" s="22">
        <f t="shared" si="167"/>
        <v>15</v>
      </c>
      <c r="J1630" s="22">
        <f t="shared" si="167"/>
        <v>15</v>
      </c>
      <c r="K1630" s="22">
        <f t="shared" si="167"/>
        <v>15</v>
      </c>
      <c r="L1630" s="22">
        <f t="shared" si="167"/>
        <v>15</v>
      </c>
      <c r="M1630" s="22">
        <f t="shared" si="167"/>
        <v>15</v>
      </c>
      <c r="N1630" s="22">
        <f t="shared" si="167"/>
        <v>15</v>
      </c>
      <c r="O1630" s="22">
        <f t="shared" si="167"/>
        <v>15</v>
      </c>
      <c r="P1630" s="22">
        <f t="shared" si="167"/>
        <v>15</v>
      </c>
      <c r="Q1630" s="22">
        <f t="shared" si="167"/>
        <v>15</v>
      </c>
      <c r="R1630" s="42">
        <f>SUM(Table1[[#This Row],[Oct]:[September]])</f>
        <v>180</v>
      </c>
      <c r="S1630" s="38">
        <f t="shared" si="164"/>
        <v>150.27726374307113</v>
      </c>
      <c r="T1630" s="37">
        <f>Table1[[#This Row],[Annual Demand]]/365</f>
        <v>0.49315068493150682</v>
      </c>
      <c r="U1630" s="37">
        <f>Table1[[#This Row],[Daily Demand]]*Table1[[#This Row],[Lead Time (days)]]</f>
        <v>11.342465753424657</v>
      </c>
      <c r="V1630" s="37">
        <f>T1630*AB1630*SQRT(Table1[[#This Row],[Lead Time (days)]])</f>
        <v>6.6931413095219154</v>
      </c>
      <c r="W1630" s="37">
        <f t="shared" si="165"/>
        <v>0.95</v>
      </c>
      <c r="X1630" s="37">
        <f>Table1[[#This Row],[Demand during Lead Time]]+NORMSINV(W1630)*V1630</f>
        <v>22.351703512090502</v>
      </c>
      <c r="Y1630" s="43">
        <f t="shared" si="166"/>
        <v>988.84079388390865</v>
      </c>
      <c r="Z1630" s="27">
        <v>0.5</v>
      </c>
      <c r="AA1630" s="22">
        <v>1</v>
      </c>
      <c r="AB1630" s="22">
        <v>2.83</v>
      </c>
      <c r="AC1630" s="22">
        <v>23</v>
      </c>
    </row>
    <row r="1631" spans="1:29" x14ac:dyDescent="0.2">
      <c r="A1631" s="25">
        <v>1082.2286793170988</v>
      </c>
      <c r="B1631" s="26">
        <v>170.69993600000001</v>
      </c>
      <c r="C1631" s="26">
        <v>4776.1807069148535</v>
      </c>
      <c r="D1631" s="26">
        <f>C1631/Table1[[#This Row],[Std. Price ($)]]</f>
        <v>27.979979482328883</v>
      </c>
      <c r="E1631" s="22">
        <v>34</v>
      </c>
      <c r="F1631" s="22">
        <f t="shared" si="167"/>
        <v>61.2</v>
      </c>
      <c r="G1631" s="22">
        <f t="shared" si="167"/>
        <v>61.2</v>
      </c>
      <c r="H1631" s="22">
        <f t="shared" si="167"/>
        <v>61.2</v>
      </c>
      <c r="I1631" s="22">
        <f t="shared" si="167"/>
        <v>61.2</v>
      </c>
      <c r="J1631" s="22">
        <f t="shared" si="167"/>
        <v>61.2</v>
      </c>
      <c r="K1631" s="22">
        <f t="shared" si="167"/>
        <v>61.2</v>
      </c>
      <c r="L1631" s="22">
        <f t="shared" si="167"/>
        <v>61.2</v>
      </c>
      <c r="M1631" s="22">
        <f t="shared" si="167"/>
        <v>61.2</v>
      </c>
      <c r="N1631" s="22">
        <f t="shared" si="167"/>
        <v>61.2</v>
      </c>
      <c r="O1631" s="22">
        <f t="shared" si="167"/>
        <v>61.2</v>
      </c>
      <c r="P1631" s="22">
        <f t="shared" si="167"/>
        <v>61.2</v>
      </c>
      <c r="Q1631" s="22">
        <f t="shared" si="167"/>
        <v>61.2</v>
      </c>
      <c r="R1631" s="42">
        <f>SUM(Table1[[#This Row],[Oct]:[September]])</f>
        <v>734.40000000000009</v>
      </c>
      <c r="S1631" s="38">
        <f t="shared" si="164"/>
        <v>706.42002051767122</v>
      </c>
      <c r="T1631" s="37">
        <f>Table1[[#This Row],[Annual Demand]]/365</f>
        <v>2.012054794520548</v>
      </c>
      <c r="U1631" s="37">
        <f>Table1[[#This Row],[Daily Demand]]*Table1[[#This Row],[Lead Time (days)]]</f>
        <v>46.277260273972601</v>
      </c>
      <c r="V1631" s="37">
        <f>T1631*AB1631*SQRT(Table1[[#This Row],[Lead Time (days)]])</f>
        <v>8.7810229872766676</v>
      </c>
      <c r="W1631" s="37">
        <f t="shared" si="165"/>
        <v>0.8</v>
      </c>
      <c r="X1631" s="37">
        <f>Table1[[#This Row],[Demand during Lead Time]]+NORMSINV(W1631)*V1631</f>
        <v>53.66755567255651</v>
      </c>
      <c r="Y1631" s="43">
        <f t="shared" si="166"/>
        <v>9161.0483185818339</v>
      </c>
      <c r="Z1631" s="27">
        <v>0.8</v>
      </c>
      <c r="AA1631" s="22">
        <v>0.82</v>
      </c>
      <c r="AB1631" s="22">
        <v>0.91</v>
      </c>
      <c r="AC1631" s="22">
        <v>23</v>
      </c>
    </row>
    <row r="1632" spans="1:29" x14ac:dyDescent="0.2">
      <c r="A1632" s="25">
        <v>12328.159625148404</v>
      </c>
      <c r="B1632" s="26">
        <v>10.086824000000002</v>
      </c>
      <c r="C1632" s="26">
        <v>1289.4343017029767</v>
      </c>
      <c r="D1632" s="26">
        <f>C1632/Table1[[#This Row],[Std. Price ($)]]</f>
        <v>127.83352834380538</v>
      </c>
      <c r="E1632" s="22">
        <v>26</v>
      </c>
      <c r="F1632" s="22">
        <f t="shared" si="167"/>
        <v>36.4</v>
      </c>
      <c r="G1632" s="22">
        <f t="shared" si="167"/>
        <v>36.4</v>
      </c>
      <c r="H1632" s="22">
        <f t="shared" si="167"/>
        <v>36.4</v>
      </c>
      <c r="I1632" s="22">
        <f t="shared" si="167"/>
        <v>36.4</v>
      </c>
      <c r="J1632" s="22">
        <f t="shared" si="167"/>
        <v>36.4</v>
      </c>
      <c r="K1632" s="22">
        <f t="shared" si="167"/>
        <v>36.4</v>
      </c>
      <c r="L1632" s="22">
        <f t="shared" si="167"/>
        <v>36.4</v>
      </c>
      <c r="M1632" s="22">
        <f t="shared" si="167"/>
        <v>36.4</v>
      </c>
      <c r="N1632" s="22">
        <f t="shared" si="167"/>
        <v>36.4</v>
      </c>
      <c r="O1632" s="22">
        <f t="shared" si="167"/>
        <v>36.4</v>
      </c>
      <c r="P1632" s="22">
        <f t="shared" si="167"/>
        <v>36.4</v>
      </c>
      <c r="Q1632" s="22">
        <f t="shared" si="167"/>
        <v>36.4</v>
      </c>
      <c r="R1632" s="42">
        <f>SUM(Table1[[#This Row],[Oct]:[September]])</f>
        <v>436.7999999999999</v>
      </c>
      <c r="S1632" s="38">
        <f t="shared" si="164"/>
        <v>308.96647165619453</v>
      </c>
      <c r="T1632" s="37">
        <f>Table1[[#This Row],[Annual Demand]]/365</f>
        <v>1.1967123287671231</v>
      </c>
      <c r="U1632" s="37">
        <f>Table1[[#This Row],[Daily Demand]]*Table1[[#This Row],[Lead Time (days)]]</f>
        <v>52.655342465753414</v>
      </c>
      <c r="V1632" s="37">
        <f>T1632*AB1632*SQRT(Table1[[#This Row],[Lead Time (days)]])</f>
        <v>27.465796773469833</v>
      </c>
      <c r="W1632" s="37">
        <f t="shared" si="165"/>
        <v>0.95</v>
      </c>
      <c r="X1632" s="37">
        <f>Table1[[#This Row],[Demand during Lead Time]]+NORMSINV(W1632)*V1632</f>
        <v>97.83255790570729</v>
      </c>
      <c r="Y1632" s="43">
        <f t="shared" si="166"/>
        <v>986.81979306467815</v>
      </c>
      <c r="Z1632" s="27">
        <v>0.4</v>
      </c>
      <c r="AA1632" s="22">
        <v>1</v>
      </c>
      <c r="AB1632" s="22">
        <v>3.46</v>
      </c>
      <c r="AC1632" s="22">
        <v>44</v>
      </c>
    </row>
    <row r="1633" spans="1:29" x14ac:dyDescent="0.2">
      <c r="A1633" s="25">
        <v>72626.318056653166</v>
      </c>
      <c r="B1633" s="26">
        <v>57.533135000000001</v>
      </c>
      <c r="C1633" s="26">
        <v>1562.0635251705003</v>
      </c>
      <c r="D1633" s="26">
        <f>C1633/Table1[[#This Row],[Std. Price ($)]]</f>
        <v>27.150676304541726</v>
      </c>
      <c r="E1633" s="22">
        <v>10</v>
      </c>
      <c r="F1633" s="22">
        <f t="shared" si="167"/>
        <v>25</v>
      </c>
      <c r="G1633" s="22">
        <f t="shared" si="167"/>
        <v>25</v>
      </c>
      <c r="H1633" s="22">
        <f t="shared" si="167"/>
        <v>25</v>
      </c>
      <c r="I1633" s="22">
        <f t="shared" si="167"/>
        <v>25</v>
      </c>
      <c r="J1633" s="22">
        <f t="shared" si="167"/>
        <v>25</v>
      </c>
      <c r="K1633" s="22">
        <f t="shared" ref="G1633:Q1656" si="168">$E1633+$Z1633*$E1633</f>
        <v>25</v>
      </c>
      <c r="L1633" s="22">
        <f t="shared" si="168"/>
        <v>25</v>
      </c>
      <c r="M1633" s="22">
        <f t="shared" si="168"/>
        <v>25</v>
      </c>
      <c r="N1633" s="22">
        <f t="shared" si="168"/>
        <v>25</v>
      </c>
      <c r="O1633" s="22">
        <f t="shared" si="168"/>
        <v>25</v>
      </c>
      <c r="P1633" s="22">
        <f t="shared" si="168"/>
        <v>25</v>
      </c>
      <c r="Q1633" s="22">
        <f t="shared" si="168"/>
        <v>25</v>
      </c>
      <c r="R1633" s="42">
        <f>SUM(Table1[[#This Row],[Oct]:[September]])</f>
        <v>300</v>
      </c>
      <c r="S1633" s="38">
        <f t="shared" si="164"/>
        <v>272.84932369545828</v>
      </c>
      <c r="T1633" s="37">
        <f>Table1[[#This Row],[Annual Demand]]/365</f>
        <v>0.82191780821917804</v>
      </c>
      <c r="U1633" s="37">
        <f>Table1[[#This Row],[Daily Demand]]*Table1[[#This Row],[Lead Time (days)]]</f>
        <v>36.164383561643831</v>
      </c>
      <c r="V1633" s="37">
        <f>T1633*AB1633*SQRT(Table1[[#This Row],[Lead Time (days)]])</f>
        <v>10.631372615659775</v>
      </c>
      <c r="W1633" s="37">
        <f t="shared" si="165"/>
        <v>0.95</v>
      </c>
      <c r="X1633" s="37">
        <f>Table1[[#This Row],[Demand during Lead Time]]+NORMSINV(W1633)*V1633</f>
        <v>53.651435367984362</v>
      </c>
      <c r="Y1633" s="43">
        <f t="shared" si="166"/>
        <v>3086.7352739700191</v>
      </c>
      <c r="Z1633" s="27">
        <v>1.5</v>
      </c>
      <c r="AA1633" s="22">
        <v>1</v>
      </c>
      <c r="AB1633" s="22">
        <v>1.95</v>
      </c>
      <c r="AC1633" s="22">
        <v>44</v>
      </c>
    </row>
    <row r="1634" spans="1:29" x14ac:dyDescent="0.2">
      <c r="A1634" s="25">
        <v>16289.396600729822</v>
      </c>
      <c r="B1634" s="26">
        <v>6.3484080000000001</v>
      </c>
      <c r="C1634" s="26">
        <v>281.97848653357431</v>
      </c>
      <c r="D1634" s="26">
        <f>C1634/Table1[[#This Row],[Std. Price ($)]]</f>
        <v>44.41719664734439</v>
      </c>
      <c r="E1634" s="22">
        <v>34</v>
      </c>
      <c r="F1634" s="22">
        <f t="shared" si="167"/>
        <v>51</v>
      </c>
      <c r="G1634" s="22">
        <f t="shared" si="168"/>
        <v>51</v>
      </c>
      <c r="H1634" s="22">
        <f t="shared" si="168"/>
        <v>51</v>
      </c>
      <c r="I1634" s="22">
        <f t="shared" si="168"/>
        <v>51</v>
      </c>
      <c r="J1634" s="22">
        <f t="shared" si="168"/>
        <v>51</v>
      </c>
      <c r="K1634" s="22">
        <f t="shared" si="168"/>
        <v>51</v>
      </c>
      <c r="L1634" s="22">
        <f t="shared" si="168"/>
        <v>51</v>
      </c>
      <c r="M1634" s="22">
        <f t="shared" si="168"/>
        <v>51</v>
      </c>
      <c r="N1634" s="22">
        <f t="shared" si="168"/>
        <v>51</v>
      </c>
      <c r="O1634" s="22">
        <f t="shared" si="168"/>
        <v>51</v>
      </c>
      <c r="P1634" s="22">
        <f t="shared" si="168"/>
        <v>51</v>
      </c>
      <c r="Q1634" s="22">
        <f t="shared" si="168"/>
        <v>51</v>
      </c>
      <c r="R1634" s="42">
        <f>SUM(Table1[[#This Row],[Oct]:[September]])</f>
        <v>612</v>
      </c>
      <c r="S1634" s="38">
        <f t="shared" si="164"/>
        <v>567.58280335265556</v>
      </c>
      <c r="T1634" s="37">
        <f>Table1[[#This Row],[Annual Demand]]/365</f>
        <v>1.6767123287671233</v>
      </c>
      <c r="U1634" s="37">
        <f>Table1[[#This Row],[Daily Demand]]*Table1[[#This Row],[Lead Time (days)]]</f>
        <v>35.210958904109589</v>
      </c>
      <c r="V1634" s="37">
        <f>T1634*AB1634*SQRT(Table1[[#This Row],[Lead Time (days)]])</f>
        <v>11.141308689599486</v>
      </c>
      <c r="W1634" s="37">
        <f t="shared" si="165"/>
        <v>0.8</v>
      </c>
      <c r="X1634" s="37">
        <f>Table1[[#This Row],[Demand during Lead Time]]+NORMSINV(W1634)*V1634</f>
        <v>44.587720867066942</v>
      </c>
      <c r="Y1634" s="43">
        <f t="shared" si="166"/>
        <v>283.06104385425471</v>
      </c>
      <c r="Z1634" s="27">
        <v>0.5</v>
      </c>
      <c r="AA1634" s="22">
        <v>0.85</v>
      </c>
      <c r="AB1634" s="22">
        <v>1.45</v>
      </c>
      <c r="AC1634" s="22">
        <v>21</v>
      </c>
    </row>
    <row r="1635" spans="1:29" x14ac:dyDescent="0.2">
      <c r="A1635" s="25">
        <v>25964.720272971597</v>
      </c>
      <c r="B1635" s="26">
        <v>7.2486370000000004</v>
      </c>
      <c r="C1635" s="26">
        <v>116.88293647812031</v>
      </c>
      <c r="D1635" s="26">
        <f>C1635/Table1[[#This Row],[Std. Price ($)]]</f>
        <v>16.124815807181449</v>
      </c>
      <c r="E1635" s="22">
        <v>10</v>
      </c>
      <c r="F1635" s="22">
        <f t="shared" si="167"/>
        <v>22</v>
      </c>
      <c r="G1635" s="22">
        <f t="shared" si="168"/>
        <v>22</v>
      </c>
      <c r="H1635" s="22">
        <f t="shared" si="168"/>
        <v>22</v>
      </c>
      <c r="I1635" s="22">
        <f t="shared" si="168"/>
        <v>22</v>
      </c>
      <c r="J1635" s="22">
        <f t="shared" si="168"/>
        <v>22</v>
      </c>
      <c r="K1635" s="22">
        <f t="shared" si="168"/>
        <v>22</v>
      </c>
      <c r="L1635" s="22">
        <f t="shared" si="168"/>
        <v>22</v>
      </c>
      <c r="M1635" s="22">
        <f t="shared" si="168"/>
        <v>22</v>
      </c>
      <c r="N1635" s="22">
        <f t="shared" si="168"/>
        <v>22</v>
      </c>
      <c r="O1635" s="22">
        <f t="shared" si="168"/>
        <v>22</v>
      </c>
      <c r="P1635" s="22">
        <f t="shared" si="168"/>
        <v>22</v>
      </c>
      <c r="Q1635" s="22">
        <f t="shared" si="168"/>
        <v>22</v>
      </c>
      <c r="R1635" s="42">
        <f>SUM(Table1[[#This Row],[Oct]:[September]])</f>
        <v>264</v>
      </c>
      <c r="S1635" s="38">
        <f t="shared" si="164"/>
        <v>247.87518419281855</v>
      </c>
      <c r="T1635" s="37">
        <f>Table1[[#This Row],[Annual Demand]]/365</f>
        <v>0.72328767123287674</v>
      </c>
      <c r="U1635" s="37">
        <f>Table1[[#This Row],[Daily Demand]]*Table1[[#This Row],[Lead Time (days)]]</f>
        <v>15.189041095890412</v>
      </c>
      <c r="V1635" s="37">
        <f>T1635*AB1635*SQRT(Table1[[#This Row],[Lead Time (days)]])</f>
        <v>6.1318629299080341</v>
      </c>
      <c r="W1635" s="37">
        <f t="shared" si="165"/>
        <v>0.95</v>
      </c>
      <c r="X1635" s="37">
        <f>Table1[[#This Row],[Demand during Lead Time]]+NORMSINV(W1635)*V1635</f>
        <v>25.275058076118917</v>
      </c>
      <c r="Y1635" s="43">
        <f t="shared" si="166"/>
        <v>183.20972114770441</v>
      </c>
      <c r="Z1635" s="27">
        <v>1.2</v>
      </c>
      <c r="AA1635" s="22">
        <v>0.82</v>
      </c>
      <c r="AB1635" s="22">
        <v>1.85</v>
      </c>
      <c r="AC1635" s="22">
        <v>21</v>
      </c>
    </row>
    <row r="1636" spans="1:29" x14ac:dyDescent="0.2">
      <c r="A1636" s="25">
        <v>14077.968112619832</v>
      </c>
      <c r="B1636" s="26">
        <v>105.689804</v>
      </c>
      <c r="C1636" s="26">
        <v>1209.1855873562765</v>
      </c>
      <c r="D1636" s="26">
        <f>C1636/Table1[[#This Row],[Std. Price ($)]]</f>
        <v>11.440891567518438</v>
      </c>
      <c r="E1636" s="22">
        <v>26</v>
      </c>
      <c r="F1636" s="22">
        <f t="shared" si="167"/>
        <v>15.6</v>
      </c>
      <c r="G1636" s="22">
        <f t="shared" si="168"/>
        <v>15.6</v>
      </c>
      <c r="H1636" s="22">
        <f t="shared" si="168"/>
        <v>15.6</v>
      </c>
      <c r="I1636" s="22">
        <f t="shared" si="168"/>
        <v>15.6</v>
      </c>
      <c r="J1636" s="22">
        <f t="shared" si="168"/>
        <v>15.6</v>
      </c>
      <c r="K1636" s="22">
        <f t="shared" si="168"/>
        <v>15.6</v>
      </c>
      <c r="L1636" s="22">
        <f t="shared" si="168"/>
        <v>15.6</v>
      </c>
      <c r="M1636" s="22">
        <f t="shared" si="168"/>
        <v>15.6</v>
      </c>
      <c r="N1636" s="22">
        <f t="shared" si="168"/>
        <v>15.6</v>
      </c>
      <c r="O1636" s="22">
        <f t="shared" si="168"/>
        <v>15.6</v>
      </c>
      <c r="P1636" s="22">
        <f t="shared" si="168"/>
        <v>15.6</v>
      </c>
      <c r="Q1636" s="22">
        <f t="shared" si="168"/>
        <v>15.6</v>
      </c>
      <c r="R1636" s="42">
        <f>SUM(Table1[[#This Row],[Oct]:[September]])</f>
        <v>187.19999999999996</v>
      </c>
      <c r="S1636" s="38">
        <f t="shared" si="164"/>
        <v>175.75910843248153</v>
      </c>
      <c r="T1636" s="37">
        <f>Table1[[#This Row],[Annual Demand]]/365</f>
        <v>0.51287671232876697</v>
      </c>
      <c r="U1636" s="37">
        <f>Table1[[#This Row],[Daily Demand]]*Table1[[#This Row],[Lead Time (days)]]</f>
        <v>5.6416438356164367</v>
      </c>
      <c r="V1636" s="37">
        <f>T1636*AB1636*SQRT(Table1[[#This Row],[Lead Time (days)]])</f>
        <v>2.0922541307618427</v>
      </c>
      <c r="W1636" s="37">
        <f t="shared" si="165"/>
        <v>0.8</v>
      </c>
      <c r="X1636" s="37">
        <f>Table1[[#This Row],[Demand during Lead Time]]+NORMSINV(W1636)*V1636</f>
        <v>7.4025293380962456</v>
      </c>
      <c r="Y1636" s="43">
        <f t="shared" si="166"/>
        <v>782.37187484764195</v>
      </c>
      <c r="Z1636" s="27">
        <v>-0.4</v>
      </c>
      <c r="AA1636" s="22">
        <v>0.7</v>
      </c>
      <c r="AB1636" s="22">
        <v>1.23</v>
      </c>
      <c r="AC1636" s="22">
        <v>11</v>
      </c>
    </row>
    <row r="1637" spans="1:29" x14ac:dyDescent="0.2">
      <c r="A1637" s="25">
        <v>56373.145922449752</v>
      </c>
      <c r="B1637" s="26">
        <v>42.228175</v>
      </c>
      <c r="C1637" s="26">
        <v>1383.1823575246208</v>
      </c>
      <c r="D1637" s="26">
        <f>C1637/Table1[[#This Row],[Std. Price ($)]]</f>
        <v>32.75496413294254</v>
      </c>
      <c r="E1637" s="22">
        <v>34</v>
      </c>
      <c r="F1637" s="22">
        <f t="shared" si="167"/>
        <v>85</v>
      </c>
      <c r="G1637" s="22">
        <f t="shared" si="168"/>
        <v>85</v>
      </c>
      <c r="H1637" s="22">
        <f t="shared" si="168"/>
        <v>85</v>
      </c>
      <c r="I1637" s="22">
        <f t="shared" si="168"/>
        <v>85</v>
      </c>
      <c r="J1637" s="22">
        <f t="shared" si="168"/>
        <v>85</v>
      </c>
      <c r="K1637" s="22">
        <f t="shared" si="168"/>
        <v>85</v>
      </c>
      <c r="L1637" s="22">
        <f t="shared" si="168"/>
        <v>85</v>
      </c>
      <c r="M1637" s="22">
        <f t="shared" si="168"/>
        <v>85</v>
      </c>
      <c r="N1637" s="22">
        <f t="shared" si="168"/>
        <v>85</v>
      </c>
      <c r="O1637" s="22">
        <f t="shared" si="168"/>
        <v>85</v>
      </c>
      <c r="P1637" s="22">
        <f t="shared" si="168"/>
        <v>85</v>
      </c>
      <c r="Q1637" s="22">
        <f t="shared" si="168"/>
        <v>85</v>
      </c>
      <c r="R1637" s="42">
        <f>SUM(Table1[[#This Row],[Oct]:[September]])</f>
        <v>1020</v>
      </c>
      <c r="S1637" s="38">
        <f t="shared" si="164"/>
        <v>987.24503586705748</v>
      </c>
      <c r="T1637" s="37">
        <f>Table1[[#This Row],[Annual Demand]]/365</f>
        <v>2.7945205479452055</v>
      </c>
      <c r="U1637" s="37">
        <f>Table1[[#This Row],[Daily Demand]]*Table1[[#This Row],[Lead Time (days)]]</f>
        <v>114.57534246575342</v>
      </c>
      <c r="V1637" s="37">
        <f>T1637*AB1637*SQRT(Table1[[#This Row],[Lead Time (days)]])</f>
        <v>8.2310846361739518</v>
      </c>
      <c r="W1637" s="37">
        <f t="shared" si="165"/>
        <v>0.8</v>
      </c>
      <c r="X1637" s="37">
        <f>Table1[[#This Row],[Demand during Lead Time]]+NORMSINV(W1637)*V1637</f>
        <v>121.50279807089321</v>
      </c>
      <c r="Y1637" s="43">
        <f t="shared" si="166"/>
        <v>5130.8414199273411</v>
      </c>
      <c r="Z1637" s="27">
        <v>1.5</v>
      </c>
      <c r="AA1637" s="22">
        <v>0.82</v>
      </c>
      <c r="AB1637" s="22">
        <v>0.46</v>
      </c>
      <c r="AC1637" s="22">
        <v>41</v>
      </c>
    </row>
    <row r="1638" spans="1:29" x14ac:dyDescent="0.2">
      <c r="A1638" s="25">
        <v>95073.070571137636</v>
      </c>
      <c r="B1638" s="26">
        <v>41.013258</v>
      </c>
      <c r="C1638" s="26">
        <v>1106.5184151344456</v>
      </c>
      <c r="D1638" s="26">
        <f>C1638/Table1[[#This Row],[Std. Price ($)]]</f>
        <v>26.979529768994347</v>
      </c>
      <c r="E1638" s="22">
        <v>42</v>
      </c>
      <c r="F1638" s="22">
        <f t="shared" si="167"/>
        <v>12.600000000000001</v>
      </c>
      <c r="G1638" s="22">
        <f t="shared" si="168"/>
        <v>12.600000000000001</v>
      </c>
      <c r="H1638" s="22">
        <f t="shared" si="168"/>
        <v>12.600000000000001</v>
      </c>
      <c r="I1638" s="22">
        <f t="shared" si="168"/>
        <v>12.600000000000001</v>
      </c>
      <c r="J1638" s="22">
        <f t="shared" si="168"/>
        <v>12.600000000000001</v>
      </c>
      <c r="K1638" s="22">
        <f t="shared" si="168"/>
        <v>12.600000000000001</v>
      </c>
      <c r="L1638" s="22">
        <f t="shared" si="168"/>
        <v>12.600000000000001</v>
      </c>
      <c r="M1638" s="22">
        <f t="shared" si="168"/>
        <v>12.600000000000001</v>
      </c>
      <c r="N1638" s="22">
        <f t="shared" si="168"/>
        <v>12.600000000000001</v>
      </c>
      <c r="O1638" s="22">
        <f t="shared" si="168"/>
        <v>12.600000000000001</v>
      </c>
      <c r="P1638" s="22">
        <f t="shared" si="168"/>
        <v>12.600000000000001</v>
      </c>
      <c r="Q1638" s="22">
        <f t="shared" si="168"/>
        <v>12.600000000000001</v>
      </c>
      <c r="R1638" s="42">
        <f>SUM(Table1[[#This Row],[Oct]:[September]])</f>
        <v>151.19999999999999</v>
      </c>
      <c r="S1638" s="38">
        <f t="shared" si="164"/>
        <v>124.22047023100563</v>
      </c>
      <c r="T1638" s="37">
        <f>Table1[[#This Row],[Annual Demand]]/365</f>
        <v>0.41424657534246573</v>
      </c>
      <c r="U1638" s="37">
        <f>Table1[[#This Row],[Daily Demand]]*Table1[[#This Row],[Lead Time (days)]]</f>
        <v>12.427397260273972</v>
      </c>
      <c r="V1638" s="37">
        <f>T1638*AB1638*SQRT(Table1[[#This Row],[Lead Time (days)]])</f>
        <v>1.4521100395797237</v>
      </c>
      <c r="W1638" s="37">
        <f t="shared" si="165"/>
        <v>0.8</v>
      </c>
      <c r="X1638" s="37">
        <f>Table1[[#This Row],[Demand during Lead Time]]+NORMSINV(W1638)*V1638</f>
        <v>13.649523903068673</v>
      </c>
      <c r="Y1638" s="43">
        <f t="shared" si="166"/>
        <v>559.81144541372248</v>
      </c>
      <c r="Z1638" s="27">
        <v>-0.7</v>
      </c>
      <c r="AA1638" s="22">
        <v>0.85</v>
      </c>
      <c r="AB1638" s="22">
        <v>0.64</v>
      </c>
      <c r="AC1638" s="22">
        <v>30</v>
      </c>
    </row>
    <row r="1639" spans="1:29" x14ac:dyDescent="0.2">
      <c r="A1639" s="25">
        <v>6038.4370720272918</v>
      </c>
      <c r="B1639" s="26">
        <v>55.908039000000009</v>
      </c>
      <c r="C1639" s="26">
        <v>10733.378175834807</v>
      </c>
      <c r="D1639" s="26">
        <f>C1639/Table1[[#This Row],[Std. Price ($)]]</f>
        <v>191.98273392910104</v>
      </c>
      <c r="E1639" s="22">
        <v>74</v>
      </c>
      <c r="F1639" s="22">
        <f t="shared" si="167"/>
        <v>162.80000000000001</v>
      </c>
      <c r="G1639" s="22">
        <f t="shared" si="168"/>
        <v>162.80000000000001</v>
      </c>
      <c r="H1639" s="22">
        <f t="shared" si="168"/>
        <v>162.80000000000001</v>
      </c>
      <c r="I1639" s="22">
        <f t="shared" si="168"/>
        <v>162.80000000000001</v>
      </c>
      <c r="J1639" s="22">
        <f t="shared" si="168"/>
        <v>162.80000000000001</v>
      </c>
      <c r="K1639" s="22">
        <f t="shared" si="168"/>
        <v>162.80000000000001</v>
      </c>
      <c r="L1639" s="22">
        <f t="shared" si="168"/>
        <v>162.80000000000001</v>
      </c>
      <c r="M1639" s="22">
        <f t="shared" si="168"/>
        <v>162.80000000000001</v>
      </c>
      <c r="N1639" s="22">
        <f t="shared" si="168"/>
        <v>162.80000000000001</v>
      </c>
      <c r="O1639" s="22">
        <f t="shared" si="168"/>
        <v>162.80000000000001</v>
      </c>
      <c r="P1639" s="22">
        <f t="shared" si="168"/>
        <v>162.80000000000001</v>
      </c>
      <c r="Q1639" s="22">
        <f t="shared" si="168"/>
        <v>162.80000000000001</v>
      </c>
      <c r="R1639" s="42">
        <f>SUM(Table1[[#This Row],[Oct]:[September]])</f>
        <v>1953.5999999999997</v>
      </c>
      <c r="S1639" s="38">
        <f t="shared" si="164"/>
        <v>1761.6172660708987</v>
      </c>
      <c r="T1639" s="37">
        <f>Table1[[#This Row],[Annual Demand]]/365</f>
        <v>5.3523287671232866</v>
      </c>
      <c r="U1639" s="37">
        <f>Table1[[#This Row],[Daily Demand]]*Table1[[#This Row],[Lead Time (days)]]</f>
        <v>235.50246575342462</v>
      </c>
      <c r="V1639" s="37">
        <f>T1639*AB1639*SQRT(Table1[[#This Row],[Lead Time (days)]])</f>
        <v>53.965065476527279</v>
      </c>
      <c r="W1639" s="37">
        <f t="shared" si="165"/>
        <v>0.95</v>
      </c>
      <c r="X1639" s="37">
        <f>Table1[[#This Row],[Demand during Lead Time]]+NORMSINV(W1639)*V1639</f>
        <v>324.26709943116418</v>
      </c>
      <c r="Y1639" s="43">
        <f t="shared" si="166"/>
        <v>18129.137641414407</v>
      </c>
      <c r="Z1639" s="27">
        <v>1.2</v>
      </c>
      <c r="AA1639" s="22">
        <v>1</v>
      </c>
      <c r="AB1639" s="22">
        <v>1.52</v>
      </c>
      <c r="AC1639" s="22">
        <v>44</v>
      </c>
    </row>
    <row r="1640" spans="1:29" x14ac:dyDescent="0.2">
      <c r="A1640" s="25">
        <v>58786.997466267509</v>
      </c>
      <c r="B1640" s="26">
        <v>29.473895000000002</v>
      </c>
      <c r="C1640" s="26">
        <v>1164.9431836470999</v>
      </c>
      <c r="D1640" s="26">
        <f>C1640/Table1[[#This Row],[Std. Price ($)]]</f>
        <v>39.524575345304712</v>
      </c>
      <c r="E1640" s="22">
        <v>34</v>
      </c>
      <c r="F1640" s="22">
        <f t="shared" si="167"/>
        <v>74.8</v>
      </c>
      <c r="G1640" s="22">
        <f t="shared" si="168"/>
        <v>74.8</v>
      </c>
      <c r="H1640" s="22">
        <f t="shared" si="168"/>
        <v>74.8</v>
      </c>
      <c r="I1640" s="22">
        <f t="shared" si="168"/>
        <v>74.8</v>
      </c>
      <c r="J1640" s="22">
        <f t="shared" si="168"/>
        <v>74.8</v>
      </c>
      <c r="K1640" s="22">
        <f t="shared" si="168"/>
        <v>74.8</v>
      </c>
      <c r="L1640" s="22">
        <f t="shared" si="168"/>
        <v>74.8</v>
      </c>
      <c r="M1640" s="22">
        <f t="shared" si="168"/>
        <v>74.8</v>
      </c>
      <c r="N1640" s="22">
        <f t="shared" si="168"/>
        <v>74.8</v>
      </c>
      <c r="O1640" s="22">
        <f t="shared" si="168"/>
        <v>74.8</v>
      </c>
      <c r="P1640" s="22">
        <f t="shared" si="168"/>
        <v>74.8</v>
      </c>
      <c r="Q1640" s="22">
        <f t="shared" si="168"/>
        <v>74.8</v>
      </c>
      <c r="R1640" s="42">
        <f>SUM(Table1[[#This Row],[Oct]:[September]])</f>
        <v>897.5999999999998</v>
      </c>
      <c r="S1640" s="38">
        <f t="shared" si="164"/>
        <v>858.0754246546951</v>
      </c>
      <c r="T1640" s="37">
        <f>Table1[[#This Row],[Annual Demand]]/365</f>
        <v>2.4591780821917801</v>
      </c>
      <c r="U1640" s="37">
        <f>Table1[[#This Row],[Daily Demand]]*Table1[[#This Row],[Lead Time (days)]]</f>
        <v>73.775342465753397</v>
      </c>
      <c r="V1640" s="37">
        <f>T1640*AB1640*SQRT(Table1[[#This Row],[Lead Time (days)]])</f>
        <v>11.044967930017595</v>
      </c>
      <c r="W1640" s="37">
        <f t="shared" si="165"/>
        <v>0.8</v>
      </c>
      <c r="X1640" s="37">
        <f>Table1[[#This Row],[Demand during Lead Time]]+NORMSINV(W1640)*V1640</f>
        <v>83.071021999788087</v>
      </c>
      <c r="Y1640" s="43">
        <f t="shared" si="166"/>
        <v>2448.4265799644445</v>
      </c>
      <c r="Z1640" s="27">
        <v>1.2</v>
      </c>
      <c r="AA1640" s="22">
        <v>1</v>
      </c>
      <c r="AB1640" s="22">
        <v>0.82</v>
      </c>
      <c r="AC1640" s="22">
        <v>30</v>
      </c>
    </row>
    <row r="1641" spans="1:29" x14ac:dyDescent="0.2">
      <c r="A1641" s="25">
        <v>64638.53689229767</v>
      </c>
      <c r="B1641" s="26">
        <v>26.352304000000004</v>
      </c>
      <c r="C1641" s="26">
        <v>1092.0691157505487</v>
      </c>
      <c r="D1641" s="26">
        <f>C1641/Table1[[#This Row],[Std. Price ($)]]</f>
        <v>41.441124683084581</v>
      </c>
      <c r="E1641" s="22">
        <v>34</v>
      </c>
      <c r="F1641" s="22">
        <f t="shared" si="167"/>
        <v>20.399999999999999</v>
      </c>
      <c r="G1641" s="22">
        <f t="shared" si="168"/>
        <v>20.399999999999999</v>
      </c>
      <c r="H1641" s="22">
        <f t="shared" si="168"/>
        <v>20.399999999999999</v>
      </c>
      <c r="I1641" s="22">
        <f t="shared" si="168"/>
        <v>20.399999999999999</v>
      </c>
      <c r="J1641" s="22">
        <f t="shared" si="168"/>
        <v>20.399999999999999</v>
      </c>
      <c r="K1641" s="22">
        <f t="shared" si="168"/>
        <v>20.399999999999999</v>
      </c>
      <c r="L1641" s="22">
        <f t="shared" si="168"/>
        <v>20.399999999999999</v>
      </c>
      <c r="M1641" s="22">
        <f t="shared" si="168"/>
        <v>20.399999999999999</v>
      </c>
      <c r="N1641" s="22">
        <f t="shared" si="168"/>
        <v>20.399999999999999</v>
      </c>
      <c r="O1641" s="22">
        <f t="shared" si="168"/>
        <v>20.399999999999999</v>
      </c>
      <c r="P1641" s="22">
        <f t="shared" si="168"/>
        <v>20.399999999999999</v>
      </c>
      <c r="Q1641" s="22">
        <f t="shared" si="168"/>
        <v>20.399999999999999</v>
      </c>
      <c r="R1641" s="42">
        <f>SUM(Table1[[#This Row],[Oct]:[September]])</f>
        <v>244.80000000000004</v>
      </c>
      <c r="S1641" s="38">
        <f t="shared" si="164"/>
        <v>203.35887531691546</v>
      </c>
      <c r="T1641" s="37">
        <f>Table1[[#This Row],[Annual Demand]]/365</f>
        <v>0.67068493150684938</v>
      </c>
      <c r="U1641" s="37">
        <f>Table1[[#This Row],[Daily Demand]]*Table1[[#This Row],[Lead Time (days)]]</f>
        <v>20.12054794520548</v>
      </c>
      <c r="V1641" s="37">
        <f>T1641*AB1641*SQRT(Table1[[#This Row],[Lead Time (days)]])</f>
        <v>3.0122639809138909</v>
      </c>
      <c r="W1641" s="37">
        <f t="shared" si="165"/>
        <v>0.8</v>
      </c>
      <c r="X1641" s="37">
        <f>Table1[[#This Row],[Demand during Lead Time]]+NORMSINV(W1641)*V1641</f>
        <v>22.655733272669487</v>
      </c>
      <c r="Y1641" s="43">
        <f t="shared" si="166"/>
        <v>597.03077054430128</v>
      </c>
      <c r="Z1641" s="27">
        <v>-0.4</v>
      </c>
      <c r="AA1641" s="22">
        <v>0.75</v>
      </c>
      <c r="AB1641" s="22">
        <v>0.82</v>
      </c>
      <c r="AC1641" s="22">
        <v>30</v>
      </c>
    </row>
    <row r="1642" spans="1:29" x14ac:dyDescent="0.2">
      <c r="A1642" s="25">
        <v>69829.514547343613</v>
      </c>
      <c r="B1642" s="26">
        <v>22.412313000000001</v>
      </c>
      <c r="C1642" s="26">
        <v>1106.8992848421128</v>
      </c>
      <c r="D1642" s="26">
        <f>C1642/Table1[[#This Row],[Std. Price ($)]]</f>
        <v>49.387998679213197</v>
      </c>
      <c r="E1642" s="22">
        <v>34</v>
      </c>
      <c r="F1642" s="22">
        <f t="shared" si="167"/>
        <v>51</v>
      </c>
      <c r="G1642" s="22">
        <f t="shared" si="168"/>
        <v>51</v>
      </c>
      <c r="H1642" s="22">
        <f t="shared" si="168"/>
        <v>51</v>
      </c>
      <c r="I1642" s="22">
        <f t="shared" si="168"/>
        <v>51</v>
      </c>
      <c r="J1642" s="22">
        <f t="shared" si="168"/>
        <v>51</v>
      </c>
      <c r="K1642" s="22">
        <f t="shared" si="168"/>
        <v>51</v>
      </c>
      <c r="L1642" s="22">
        <f t="shared" si="168"/>
        <v>51</v>
      </c>
      <c r="M1642" s="22">
        <f t="shared" si="168"/>
        <v>51</v>
      </c>
      <c r="N1642" s="22">
        <f t="shared" si="168"/>
        <v>51</v>
      </c>
      <c r="O1642" s="22">
        <f t="shared" si="168"/>
        <v>51</v>
      </c>
      <c r="P1642" s="22">
        <f t="shared" si="168"/>
        <v>51</v>
      </c>
      <c r="Q1642" s="22">
        <f t="shared" si="168"/>
        <v>51</v>
      </c>
      <c r="R1642" s="42">
        <f>SUM(Table1[[#This Row],[Oct]:[September]])</f>
        <v>612</v>
      </c>
      <c r="S1642" s="38">
        <f t="shared" si="164"/>
        <v>562.61200132078682</v>
      </c>
      <c r="T1642" s="37">
        <f>Table1[[#This Row],[Annual Demand]]/365</f>
        <v>1.6767123287671233</v>
      </c>
      <c r="U1642" s="37">
        <f>Table1[[#This Row],[Daily Demand]]*Table1[[#This Row],[Lead Time (days)]]</f>
        <v>62.038356164383565</v>
      </c>
      <c r="V1642" s="37">
        <f>T1642*AB1642*SQRT(Table1[[#This Row],[Lead Time (days)]])</f>
        <v>8.363215200561255</v>
      </c>
      <c r="W1642" s="37">
        <f t="shared" si="165"/>
        <v>0.8</v>
      </c>
      <c r="X1642" s="37">
        <f>Table1[[#This Row],[Demand during Lead Time]]+NORMSINV(W1642)*V1642</f>
        <v>69.077015658115684</v>
      </c>
      <c r="Y1642" s="43">
        <f t="shared" si="166"/>
        <v>1548.1756960355897</v>
      </c>
      <c r="Z1642" s="27">
        <v>0.5</v>
      </c>
      <c r="AA1642" s="22">
        <v>1</v>
      </c>
      <c r="AB1642" s="22">
        <v>0.82</v>
      </c>
      <c r="AC1642" s="22">
        <v>37</v>
      </c>
    </row>
    <row r="1643" spans="1:29" x14ac:dyDescent="0.2">
      <c r="A1643" s="25">
        <v>65187.641517148084</v>
      </c>
      <c r="B1643" s="26">
        <v>24.516756000000004</v>
      </c>
      <c r="C1643" s="26">
        <v>1019.3885282194666</v>
      </c>
      <c r="D1643" s="26">
        <f>C1643/Table1[[#This Row],[Std. Price ($)]]</f>
        <v>41.579258210974828</v>
      </c>
      <c r="E1643" s="22">
        <v>34</v>
      </c>
      <c r="F1643" s="22">
        <f t="shared" si="167"/>
        <v>74.8</v>
      </c>
      <c r="G1643" s="22">
        <f t="shared" si="168"/>
        <v>74.8</v>
      </c>
      <c r="H1643" s="22">
        <f t="shared" si="168"/>
        <v>74.8</v>
      </c>
      <c r="I1643" s="22">
        <f t="shared" si="168"/>
        <v>74.8</v>
      </c>
      <c r="J1643" s="22">
        <f t="shared" si="168"/>
        <v>74.8</v>
      </c>
      <c r="K1643" s="22">
        <f t="shared" si="168"/>
        <v>74.8</v>
      </c>
      <c r="L1643" s="22">
        <f t="shared" si="168"/>
        <v>74.8</v>
      </c>
      <c r="M1643" s="22">
        <f t="shared" si="168"/>
        <v>74.8</v>
      </c>
      <c r="N1643" s="22">
        <f t="shared" si="168"/>
        <v>74.8</v>
      </c>
      <c r="O1643" s="22">
        <f t="shared" si="168"/>
        <v>74.8</v>
      </c>
      <c r="P1643" s="22">
        <f t="shared" si="168"/>
        <v>74.8</v>
      </c>
      <c r="Q1643" s="22">
        <f t="shared" si="168"/>
        <v>74.8</v>
      </c>
      <c r="R1643" s="42">
        <f>SUM(Table1[[#This Row],[Oct]:[September]])</f>
        <v>897.5999999999998</v>
      </c>
      <c r="S1643" s="38">
        <f t="shared" si="164"/>
        <v>856.02074178902501</v>
      </c>
      <c r="T1643" s="37">
        <f>Table1[[#This Row],[Annual Demand]]/365</f>
        <v>2.4591780821917801</v>
      </c>
      <c r="U1643" s="37">
        <f>Table1[[#This Row],[Daily Demand]]*Table1[[#This Row],[Lead Time (days)]]</f>
        <v>73.775342465753397</v>
      </c>
      <c r="V1643" s="37">
        <f>T1643*AB1643*SQRT(Table1[[#This Row],[Lead Time (days)]])</f>
        <v>11.044967930017595</v>
      </c>
      <c r="W1643" s="37">
        <f t="shared" si="165"/>
        <v>0.8</v>
      </c>
      <c r="X1643" s="37">
        <f>Table1[[#This Row],[Demand during Lead Time]]+NORMSINV(W1643)*V1643</f>
        <v>83.071021999788087</v>
      </c>
      <c r="Y1643" s="43">
        <f t="shared" si="166"/>
        <v>2036.6319770394371</v>
      </c>
      <c r="Z1643" s="27">
        <v>1.2</v>
      </c>
      <c r="AA1643" s="22">
        <v>0.75</v>
      </c>
      <c r="AB1643" s="22">
        <v>0.82</v>
      </c>
      <c r="AC1643" s="22">
        <v>30</v>
      </c>
    </row>
    <row r="1644" spans="1:29" x14ac:dyDescent="0.2">
      <c r="A1644" s="25">
        <v>40051.270235325799</v>
      </c>
      <c r="B1644" s="26">
        <v>29.473895000000002</v>
      </c>
      <c r="C1644" s="26">
        <v>1164.9431836470999</v>
      </c>
      <c r="D1644" s="26">
        <f>C1644/Table1[[#This Row],[Std. Price ($)]]</f>
        <v>39.524575345304712</v>
      </c>
      <c r="E1644" s="22">
        <v>34</v>
      </c>
      <c r="F1644" s="22">
        <f t="shared" si="167"/>
        <v>27.2</v>
      </c>
      <c r="G1644" s="22">
        <f t="shared" si="168"/>
        <v>27.2</v>
      </c>
      <c r="H1644" s="22">
        <f t="shared" si="168"/>
        <v>27.2</v>
      </c>
      <c r="I1644" s="22">
        <f t="shared" si="168"/>
        <v>27.2</v>
      </c>
      <c r="J1644" s="22">
        <f t="shared" si="168"/>
        <v>27.2</v>
      </c>
      <c r="K1644" s="22">
        <f t="shared" si="168"/>
        <v>27.2</v>
      </c>
      <c r="L1644" s="22">
        <f t="shared" si="168"/>
        <v>27.2</v>
      </c>
      <c r="M1644" s="22">
        <f t="shared" si="168"/>
        <v>27.2</v>
      </c>
      <c r="N1644" s="22">
        <f t="shared" si="168"/>
        <v>27.2</v>
      </c>
      <c r="O1644" s="22">
        <f t="shared" si="168"/>
        <v>27.2</v>
      </c>
      <c r="P1644" s="22">
        <f t="shared" si="168"/>
        <v>27.2</v>
      </c>
      <c r="Q1644" s="22">
        <f t="shared" si="168"/>
        <v>27.2</v>
      </c>
      <c r="R1644" s="42">
        <f>SUM(Table1[[#This Row],[Oct]:[September]])</f>
        <v>326.39999999999992</v>
      </c>
      <c r="S1644" s="38">
        <f t="shared" si="164"/>
        <v>286.87542465469522</v>
      </c>
      <c r="T1644" s="37">
        <f>Table1[[#This Row],[Annual Demand]]/365</f>
        <v>0.89424657534246554</v>
      </c>
      <c r="U1644" s="37">
        <f>Table1[[#This Row],[Daily Demand]]*Table1[[#This Row],[Lead Time (days)]]</f>
        <v>26.827397260273965</v>
      </c>
      <c r="V1644" s="37">
        <f>T1644*AB1644*SQRT(Table1[[#This Row],[Lead Time (days)]])</f>
        <v>4.0163519745518537</v>
      </c>
      <c r="W1644" s="37">
        <f t="shared" si="165"/>
        <v>0.8</v>
      </c>
      <c r="X1644" s="37">
        <f>Table1[[#This Row],[Demand during Lead Time]]+NORMSINV(W1644)*V1644</f>
        <v>30.207644363559307</v>
      </c>
      <c r="Y1644" s="43">
        <f t="shared" si="166"/>
        <v>890.33693816888888</v>
      </c>
      <c r="Z1644" s="27">
        <v>-0.2</v>
      </c>
      <c r="AA1644" s="22">
        <v>1</v>
      </c>
      <c r="AB1644" s="22">
        <v>0.82</v>
      </c>
      <c r="AC1644" s="22">
        <v>30</v>
      </c>
    </row>
    <row r="1645" spans="1:29" x14ac:dyDescent="0.2">
      <c r="A1645" s="25">
        <v>85361.352775510051</v>
      </c>
      <c r="B1645" s="26">
        <v>21.816058000000002</v>
      </c>
      <c r="C1645" s="26">
        <v>874.90276042884</v>
      </c>
      <c r="D1645" s="26">
        <f>C1645/Table1[[#This Row],[Std. Price ($)]]</f>
        <v>40.103613605576221</v>
      </c>
      <c r="E1645" s="22">
        <v>34</v>
      </c>
      <c r="F1645" s="22">
        <f t="shared" si="167"/>
        <v>30.6</v>
      </c>
      <c r="G1645" s="22">
        <f t="shared" si="168"/>
        <v>30.6</v>
      </c>
      <c r="H1645" s="22">
        <f t="shared" si="168"/>
        <v>30.6</v>
      </c>
      <c r="I1645" s="22">
        <f t="shared" si="168"/>
        <v>30.6</v>
      </c>
      <c r="J1645" s="22">
        <f t="shared" si="168"/>
        <v>30.6</v>
      </c>
      <c r="K1645" s="22">
        <f t="shared" si="168"/>
        <v>30.6</v>
      </c>
      <c r="L1645" s="22">
        <f t="shared" si="168"/>
        <v>30.6</v>
      </c>
      <c r="M1645" s="22">
        <f t="shared" si="168"/>
        <v>30.6</v>
      </c>
      <c r="N1645" s="22">
        <f t="shared" si="168"/>
        <v>30.6</v>
      </c>
      <c r="O1645" s="22">
        <f t="shared" si="168"/>
        <v>30.6</v>
      </c>
      <c r="P1645" s="22">
        <f t="shared" si="168"/>
        <v>30.6</v>
      </c>
      <c r="Q1645" s="22">
        <f t="shared" si="168"/>
        <v>30.6</v>
      </c>
      <c r="R1645" s="42">
        <f>SUM(Table1[[#This Row],[Oct]:[September]])</f>
        <v>367.20000000000005</v>
      </c>
      <c r="S1645" s="38">
        <f t="shared" si="164"/>
        <v>327.0963863944238</v>
      </c>
      <c r="T1645" s="37">
        <f>Table1[[#This Row],[Annual Demand]]/365</f>
        <v>1.006027397260274</v>
      </c>
      <c r="U1645" s="37">
        <f>Table1[[#This Row],[Daily Demand]]*Table1[[#This Row],[Lead Time (days)]]</f>
        <v>30.18082191780822</v>
      </c>
      <c r="V1645" s="37">
        <f>T1645*AB1645*SQRT(Table1[[#This Row],[Lead Time (days)]])</f>
        <v>4.518395971370837</v>
      </c>
      <c r="W1645" s="37">
        <f t="shared" si="165"/>
        <v>0.8</v>
      </c>
      <c r="X1645" s="37">
        <f>Table1[[#This Row],[Demand during Lead Time]]+NORMSINV(W1645)*V1645</f>
        <v>33.983599909004234</v>
      </c>
      <c r="Y1645" s="43">
        <f t="shared" si="166"/>
        <v>741.38818666363113</v>
      </c>
      <c r="Z1645" s="27">
        <v>-0.1</v>
      </c>
      <c r="AA1645" s="22">
        <v>1</v>
      </c>
      <c r="AB1645" s="22">
        <v>0.82</v>
      </c>
      <c r="AC1645" s="22">
        <v>30</v>
      </c>
    </row>
    <row r="1646" spans="1:29" x14ac:dyDescent="0.2">
      <c r="A1646" s="25">
        <v>37091.966535578635</v>
      </c>
      <c r="B1646" s="26">
        <v>9.0724920000000004</v>
      </c>
      <c r="C1646" s="26">
        <v>102.02372416690669</v>
      </c>
      <c r="D1646" s="26">
        <f>C1646/Table1[[#This Row],[Std. Price ($)]]</f>
        <v>11.245391472035102</v>
      </c>
      <c r="E1646" s="22">
        <v>10</v>
      </c>
      <c r="F1646" s="22">
        <f t="shared" si="167"/>
        <v>22</v>
      </c>
      <c r="G1646" s="22">
        <f t="shared" si="168"/>
        <v>22</v>
      </c>
      <c r="H1646" s="22">
        <f t="shared" si="168"/>
        <v>22</v>
      </c>
      <c r="I1646" s="22">
        <f t="shared" si="168"/>
        <v>22</v>
      </c>
      <c r="J1646" s="22">
        <f t="shared" si="168"/>
        <v>22</v>
      </c>
      <c r="K1646" s="22">
        <f t="shared" si="168"/>
        <v>22</v>
      </c>
      <c r="L1646" s="22">
        <f t="shared" si="168"/>
        <v>22</v>
      </c>
      <c r="M1646" s="22">
        <f t="shared" si="168"/>
        <v>22</v>
      </c>
      <c r="N1646" s="22">
        <f t="shared" si="168"/>
        <v>22</v>
      </c>
      <c r="O1646" s="22">
        <f t="shared" si="168"/>
        <v>22</v>
      </c>
      <c r="P1646" s="22">
        <f t="shared" si="168"/>
        <v>22</v>
      </c>
      <c r="Q1646" s="22">
        <f t="shared" si="168"/>
        <v>22</v>
      </c>
      <c r="R1646" s="42">
        <f>SUM(Table1[[#This Row],[Oct]:[September]])</f>
        <v>264</v>
      </c>
      <c r="S1646" s="38">
        <f t="shared" si="164"/>
        <v>252.7546085279649</v>
      </c>
      <c r="T1646" s="37">
        <f>Table1[[#This Row],[Annual Demand]]/365</f>
        <v>0.72328767123287674</v>
      </c>
      <c r="U1646" s="37">
        <f>Table1[[#This Row],[Daily Demand]]*Table1[[#This Row],[Lead Time (days)]]</f>
        <v>16.635616438356166</v>
      </c>
      <c r="V1646" s="37">
        <f>T1646*AB1646*SQRT(Table1[[#This Row],[Lead Time (days)]])</f>
        <v>4.0237683443816081</v>
      </c>
      <c r="W1646" s="37">
        <f t="shared" si="165"/>
        <v>0.8</v>
      </c>
      <c r="X1646" s="37">
        <f>Table1[[#This Row],[Demand during Lead Time]]+NORMSINV(W1646)*V1646</f>
        <v>20.022105315966261</v>
      </c>
      <c r="Y1646" s="43">
        <f t="shared" si="166"/>
        <v>181.65039030226137</v>
      </c>
      <c r="Z1646" s="27">
        <v>1.2</v>
      </c>
      <c r="AA1646" s="22">
        <v>1</v>
      </c>
      <c r="AB1646" s="22">
        <v>1.1599999999999999</v>
      </c>
      <c r="AC1646" s="22">
        <v>23</v>
      </c>
    </row>
    <row r="1647" spans="1:29" x14ac:dyDescent="0.2">
      <c r="A1647" s="25">
        <v>48685.61793384776</v>
      </c>
      <c r="B1647" s="26">
        <v>51.851140000000001</v>
      </c>
      <c r="C1647" s="26">
        <v>6846.3216537029621</v>
      </c>
      <c r="D1647" s="26">
        <f>C1647/Table1[[#This Row],[Std. Price ($)]]</f>
        <v>132.03801601474842</v>
      </c>
      <c r="E1647" s="22">
        <v>58</v>
      </c>
      <c r="F1647" s="22">
        <f t="shared" si="167"/>
        <v>34.799999999999997</v>
      </c>
      <c r="G1647" s="22">
        <f t="shared" si="168"/>
        <v>34.799999999999997</v>
      </c>
      <c r="H1647" s="22">
        <f t="shared" si="168"/>
        <v>34.799999999999997</v>
      </c>
      <c r="I1647" s="22">
        <f t="shared" si="168"/>
        <v>34.799999999999997</v>
      </c>
      <c r="J1647" s="22">
        <f t="shared" si="168"/>
        <v>34.799999999999997</v>
      </c>
      <c r="K1647" s="22">
        <f t="shared" si="168"/>
        <v>34.799999999999997</v>
      </c>
      <c r="L1647" s="22">
        <f t="shared" si="168"/>
        <v>34.799999999999997</v>
      </c>
      <c r="M1647" s="22">
        <f t="shared" si="168"/>
        <v>34.799999999999997</v>
      </c>
      <c r="N1647" s="22">
        <f t="shared" si="168"/>
        <v>34.799999999999997</v>
      </c>
      <c r="O1647" s="22">
        <f t="shared" si="168"/>
        <v>34.799999999999997</v>
      </c>
      <c r="P1647" s="22">
        <f t="shared" si="168"/>
        <v>34.799999999999997</v>
      </c>
      <c r="Q1647" s="22">
        <f t="shared" si="168"/>
        <v>34.799999999999997</v>
      </c>
      <c r="R1647" s="42">
        <f>SUM(Table1[[#This Row],[Oct]:[September]])</f>
        <v>417.60000000000008</v>
      </c>
      <c r="S1647" s="38">
        <f t="shared" si="164"/>
        <v>285.56198398525169</v>
      </c>
      <c r="T1647" s="37">
        <f>Table1[[#This Row],[Annual Demand]]/365</f>
        <v>1.1441095890410962</v>
      </c>
      <c r="U1647" s="37">
        <f>Table1[[#This Row],[Daily Demand]]*Table1[[#This Row],[Lead Time (days)]]</f>
        <v>50.340821917808228</v>
      </c>
      <c r="V1647" s="37">
        <f>T1647*AB1647*SQRT(Table1[[#This Row],[Lead Time (days)]])</f>
        <v>10.093588720886096</v>
      </c>
      <c r="W1647" s="37">
        <f t="shared" si="165"/>
        <v>0.8</v>
      </c>
      <c r="X1647" s="37">
        <f>Table1[[#This Row],[Demand during Lead Time]]+NORMSINV(W1647)*V1647</f>
        <v>58.835800508258046</v>
      </c>
      <c r="Y1647" s="43">
        <f t="shared" si="166"/>
        <v>3050.703329165759</v>
      </c>
      <c r="Z1647" s="27">
        <v>-0.4</v>
      </c>
      <c r="AA1647" s="22">
        <v>1</v>
      </c>
      <c r="AB1647" s="22">
        <v>1.33</v>
      </c>
      <c r="AC1647" s="22">
        <v>44</v>
      </c>
    </row>
    <row r="1648" spans="1:29" x14ac:dyDescent="0.2">
      <c r="A1648" s="25">
        <v>6647.5297473158053</v>
      </c>
      <c r="B1648" s="26">
        <v>21.921284</v>
      </c>
      <c r="C1648" s="26">
        <v>1219.2171813440668</v>
      </c>
      <c r="D1648" s="26">
        <f>C1648/Table1[[#This Row],[Std. Price ($)]]</f>
        <v>55.617963863068731</v>
      </c>
      <c r="E1648" s="22">
        <v>50</v>
      </c>
      <c r="F1648" s="22">
        <f t="shared" si="167"/>
        <v>20</v>
      </c>
      <c r="G1648" s="22">
        <f t="shared" si="168"/>
        <v>20</v>
      </c>
      <c r="H1648" s="22">
        <f t="shared" si="168"/>
        <v>20</v>
      </c>
      <c r="I1648" s="22">
        <f t="shared" si="168"/>
        <v>20</v>
      </c>
      <c r="J1648" s="22">
        <f t="shared" si="168"/>
        <v>20</v>
      </c>
      <c r="K1648" s="22">
        <f t="shared" si="168"/>
        <v>20</v>
      </c>
      <c r="L1648" s="22">
        <f t="shared" si="168"/>
        <v>20</v>
      </c>
      <c r="M1648" s="22">
        <f t="shared" si="168"/>
        <v>20</v>
      </c>
      <c r="N1648" s="22">
        <f t="shared" si="168"/>
        <v>20</v>
      </c>
      <c r="O1648" s="22">
        <f t="shared" si="168"/>
        <v>20</v>
      </c>
      <c r="P1648" s="22">
        <f t="shared" si="168"/>
        <v>20</v>
      </c>
      <c r="Q1648" s="22">
        <f t="shared" si="168"/>
        <v>20</v>
      </c>
      <c r="R1648" s="42">
        <f>SUM(Table1[[#This Row],[Oct]:[September]])</f>
        <v>240</v>
      </c>
      <c r="S1648" s="38">
        <f t="shared" si="164"/>
        <v>184.38203613693128</v>
      </c>
      <c r="T1648" s="37">
        <f>Table1[[#This Row],[Annual Demand]]/365</f>
        <v>0.65753424657534243</v>
      </c>
      <c r="U1648" s="37">
        <f>Table1[[#This Row],[Daily Demand]]*Table1[[#This Row],[Lead Time (days)]]</f>
        <v>15.123287671232877</v>
      </c>
      <c r="V1648" s="37">
        <f>T1648*AB1648*SQRT(Table1[[#This Row],[Lead Time (days)]])</f>
        <v>3.2164919367313796</v>
      </c>
      <c r="W1648" s="37">
        <f t="shared" si="165"/>
        <v>0.8</v>
      </c>
      <c r="X1648" s="37">
        <f>Table1[[#This Row],[Demand during Lead Time]]+NORMSINV(W1648)*V1648</f>
        <v>17.830355582802074</v>
      </c>
      <c r="Y1648" s="43">
        <f t="shared" si="166"/>
        <v>390.86428855158977</v>
      </c>
      <c r="Z1648" s="27">
        <v>-0.6</v>
      </c>
      <c r="AA1648" s="22">
        <v>1</v>
      </c>
      <c r="AB1648" s="22">
        <v>1.02</v>
      </c>
      <c r="AC1648" s="22">
        <v>23</v>
      </c>
    </row>
    <row r="1649" spans="1:29" x14ac:dyDescent="0.2">
      <c r="A1649" s="25">
        <v>95126.425023113756</v>
      </c>
      <c r="B1649" s="26">
        <v>641.46930100000009</v>
      </c>
      <c r="C1649" s="26">
        <v>17309.024072626824</v>
      </c>
      <c r="D1649" s="26">
        <f>C1649/Table1[[#This Row],[Std. Price ($)]]</f>
        <v>26.983402082755042</v>
      </c>
      <c r="E1649" s="22">
        <v>50</v>
      </c>
      <c r="F1649" s="22">
        <f t="shared" si="167"/>
        <v>75</v>
      </c>
      <c r="G1649" s="22">
        <f t="shared" si="168"/>
        <v>75</v>
      </c>
      <c r="H1649" s="22">
        <f t="shared" si="168"/>
        <v>75</v>
      </c>
      <c r="I1649" s="22">
        <f t="shared" si="168"/>
        <v>75</v>
      </c>
      <c r="J1649" s="22">
        <f t="shared" si="168"/>
        <v>75</v>
      </c>
      <c r="K1649" s="22">
        <f t="shared" si="168"/>
        <v>75</v>
      </c>
      <c r="L1649" s="22">
        <f t="shared" si="168"/>
        <v>75</v>
      </c>
      <c r="M1649" s="22">
        <f t="shared" si="168"/>
        <v>75</v>
      </c>
      <c r="N1649" s="22">
        <f t="shared" si="168"/>
        <v>75</v>
      </c>
      <c r="O1649" s="22">
        <f t="shared" si="168"/>
        <v>75</v>
      </c>
      <c r="P1649" s="22">
        <f t="shared" si="168"/>
        <v>75</v>
      </c>
      <c r="Q1649" s="22">
        <f t="shared" si="168"/>
        <v>75</v>
      </c>
      <c r="R1649" s="42">
        <f>SUM(Table1[[#This Row],[Oct]:[September]])</f>
        <v>900</v>
      </c>
      <c r="S1649" s="38">
        <f t="shared" si="164"/>
        <v>873.01659791724501</v>
      </c>
      <c r="T1649" s="37">
        <f>Table1[[#This Row],[Annual Demand]]/365</f>
        <v>2.4657534246575343</v>
      </c>
      <c r="U1649" s="37">
        <f>Table1[[#This Row],[Daily Demand]]*Table1[[#This Row],[Lead Time (days)]]</f>
        <v>39.452054794520549</v>
      </c>
      <c r="V1649" s="37">
        <f>T1649*AB1649*SQRT(Table1[[#This Row],[Lead Time (days)]])</f>
        <v>8.4821917808219176</v>
      </c>
      <c r="W1649" s="37">
        <f t="shared" si="165"/>
        <v>0.8</v>
      </c>
      <c r="X1649" s="37">
        <f>Table1[[#This Row],[Demand during Lead Time]]+NORMSINV(W1649)*V1649</f>
        <v>46.59084750449793</v>
      </c>
      <c r="Y1649" s="43">
        <f t="shared" si="166"/>
        <v>29886.598381707885</v>
      </c>
      <c r="Z1649" s="27">
        <v>0.5</v>
      </c>
      <c r="AA1649" s="22">
        <v>0.82</v>
      </c>
      <c r="AB1649" s="22">
        <v>0.86</v>
      </c>
      <c r="AC1649" s="22">
        <v>16</v>
      </c>
    </row>
    <row r="1650" spans="1:29" x14ac:dyDescent="0.2">
      <c r="A1650" s="25">
        <v>3316.9795875012674</v>
      </c>
      <c r="B1650" s="26">
        <v>183.54020299999999</v>
      </c>
      <c r="C1650" s="26">
        <v>3226.9509675658192</v>
      </c>
      <c r="D1650" s="26">
        <f>C1650/Table1[[#This Row],[Std. Price ($)]]</f>
        <v>17.581711880125901</v>
      </c>
      <c r="E1650" s="22">
        <v>26</v>
      </c>
      <c r="F1650" s="22">
        <f t="shared" si="167"/>
        <v>65</v>
      </c>
      <c r="G1650" s="22">
        <f t="shared" si="168"/>
        <v>65</v>
      </c>
      <c r="H1650" s="22">
        <f t="shared" si="168"/>
        <v>65</v>
      </c>
      <c r="I1650" s="22">
        <f t="shared" si="168"/>
        <v>65</v>
      </c>
      <c r="J1650" s="22">
        <f t="shared" si="168"/>
        <v>65</v>
      </c>
      <c r="K1650" s="22">
        <f t="shared" si="168"/>
        <v>65</v>
      </c>
      <c r="L1650" s="22">
        <f t="shared" si="168"/>
        <v>65</v>
      </c>
      <c r="M1650" s="22">
        <f t="shared" si="168"/>
        <v>65</v>
      </c>
      <c r="N1650" s="22">
        <f t="shared" si="168"/>
        <v>65</v>
      </c>
      <c r="O1650" s="22">
        <f t="shared" si="168"/>
        <v>65</v>
      </c>
      <c r="P1650" s="22">
        <f t="shared" si="168"/>
        <v>65</v>
      </c>
      <c r="Q1650" s="22">
        <f t="shared" si="168"/>
        <v>65</v>
      </c>
      <c r="R1650" s="42">
        <f>SUM(Table1[[#This Row],[Oct]:[September]])</f>
        <v>780</v>
      </c>
      <c r="S1650" s="38">
        <f t="shared" si="164"/>
        <v>762.41828811987409</v>
      </c>
      <c r="T1650" s="37">
        <f>Table1[[#This Row],[Annual Demand]]/365</f>
        <v>2.1369863013698631</v>
      </c>
      <c r="U1650" s="37">
        <f>Table1[[#This Row],[Daily Demand]]*Table1[[#This Row],[Lead Time (days)]]</f>
        <v>49.150684931506852</v>
      </c>
      <c r="V1650" s="37">
        <f>T1650*AB1650*SQRT(Table1[[#This Row],[Lead Time (days)]])</f>
        <v>7.5839834390578131</v>
      </c>
      <c r="W1650" s="37">
        <f t="shared" si="165"/>
        <v>0.8</v>
      </c>
      <c r="X1650" s="37">
        <f>Table1[[#This Row],[Demand during Lead Time]]+NORMSINV(W1650)*V1650</f>
        <v>55.533526428883249</v>
      </c>
      <c r="Y1650" s="43">
        <f t="shared" si="166"/>
        <v>10192.634714063097</v>
      </c>
      <c r="Z1650" s="27">
        <v>1.5</v>
      </c>
      <c r="AA1650" s="22">
        <v>0.82</v>
      </c>
      <c r="AB1650" s="22">
        <v>0.74</v>
      </c>
      <c r="AC1650" s="22">
        <v>23</v>
      </c>
    </row>
    <row r="1651" spans="1:29" x14ac:dyDescent="0.2">
      <c r="A1651" s="25">
        <v>17330.332727177189</v>
      </c>
      <c r="B1651" s="26">
        <v>5.8865950000000007</v>
      </c>
      <c r="C1651" s="26">
        <v>63.443771357438642</v>
      </c>
      <c r="D1651" s="26">
        <f>C1651/Table1[[#This Row],[Std. Price ($)]]</f>
        <v>10.777668814898703</v>
      </c>
      <c r="E1651" s="22">
        <v>26</v>
      </c>
      <c r="F1651" s="22">
        <f t="shared" si="167"/>
        <v>46.8</v>
      </c>
      <c r="G1651" s="22">
        <f t="shared" si="168"/>
        <v>46.8</v>
      </c>
      <c r="H1651" s="22">
        <f t="shared" si="168"/>
        <v>46.8</v>
      </c>
      <c r="I1651" s="22">
        <f t="shared" si="168"/>
        <v>46.8</v>
      </c>
      <c r="J1651" s="22">
        <f t="shared" si="168"/>
        <v>46.8</v>
      </c>
      <c r="K1651" s="22">
        <f t="shared" si="168"/>
        <v>46.8</v>
      </c>
      <c r="L1651" s="22">
        <f t="shared" si="168"/>
        <v>46.8</v>
      </c>
      <c r="M1651" s="22">
        <f t="shared" si="168"/>
        <v>46.8</v>
      </c>
      <c r="N1651" s="22">
        <f t="shared" si="168"/>
        <v>46.8</v>
      </c>
      <c r="O1651" s="22">
        <f t="shared" si="168"/>
        <v>46.8</v>
      </c>
      <c r="P1651" s="22">
        <f t="shared" si="168"/>
        <v>46.8</v>
      </c>
      <c r="Q1651" s="22">
        <f t="shared" si="168"/>
        <v>46.8</v>
      </c>
      <c r="R1651" s="42">
        <f>SUM(Table1[[#This Row],[Oct]:[September]])</f>
        <v>561.6</v>
      </c>
      <c r="S1651" s="38">
        <f t="shared" si="164"/>
        <v>550.82233118510135</v>
      </c>
      <c r="T1651" s="37">
        <f>Table1[[#This Row],[Annual Demand]]/365</f>
        <v>1.5386301369863014</v>
      </c>
      <c r="U1651" s="37">
        <f>Table1[[#This Row],[Daily Demand]]*Table1[[#This Row],[Lead Time (days)]]</f>
        <v>35.38849315068493</v>
      </c>
      <c r="V1651" s="37">
        <f>T1651*AB1651*SQRT(Table1[[#This Row],[Lead Time (days)]])</f>
        <v>1.8447527284194678</v>
      </c>
      <c r="W1651" s="37">
        <f t="shared" si="165"/>
        <v>0.8</v>
      </c>
      <c r="X1651" s="37">
        <f>Table1[[#This Row],[Demand during Lead Time]]+NORMSINV(W1651)*V1651</f>
        <v>36.941076217614324</v>
      </c>
      <c r="Y1651" s="43">
        <f t="shared" si="166"/>
        <v>217.45715455722743</v>
      </c>
      <c r="Z1651" s="27">
        <v>0.8</v>
      </c>
      <c r="AA1651" s="22">
        <v>0.85</v>
      </c>
      <c r="AB1651" s="22">
        <v>0.25</v>
      </c>
      <c r="AC1651" s="22">
        <v>23</v>
      </c>
    </row>
    <row r="1652" spans="1:29" x14ac:dyDescent="0.2">
      <c r="A1652" s="25">
        <v>73163.297418864298</v>
      </c>
      <c r="B1652" s="26">
        <v>8.3359320000000015</v>
      </c>
      <c r="C1652" s="26">
        <v>311.30737661702773</v>
      </c>
      <c r="D1652" s="26">
        <f>C1652/Table1[[#This Row],[Std. Price ($)]]</f>
        <v>37.345239454571811</v>
      </c>
      <c r="E1652" s="22">
        <v>34</v>
      </c>
      <c r="F1652" s="22">
        <f t="shared" si="167"/>
        <v>54.4</v>
      </c>
      <c r="G1652" s="22">
        <f t="shared" si="168"/>
        <v>54.4</v>
      </c>
      <c r="H1652" s="22">
        <f t="shared" si="168"/>
        <v>54.4</v>
      </c>
      <c r="I1652" s="22">
        <f t="shared" si="168"/>
        <v>54.4</v>
      </c>
      <c r="J1652" s="22">
        <f t="shared" si="168"/>
        <v>54.4</v>
      </c>
      <c r="K1652" s="22">
        <f t="shared" si="168"/>
        <v>54.4</v>
      </c>
      <c r="L1652" s="22">
        <f t="shared" si="168"/>
        <v>54.4</v>
      </c>
      <c r="M1652" s="22">
        <f t="shared" si="168"/>
        <v>54.4</v>
      </c>
      <c r="N1652" s="22">
        <f t="shared" si="168"/>
        <v>54.4</v>
      </c>
      <c r="O1652" s="22">
        <f t="shared" si="168"/>
        <v>54.4</v>
      </c>
      <c r="P1652" s="22">
        <f t="shared" si="168"/>
        <v>54.4</v>
      </c>
      <c r="Q1652" s="22">
        <f t="shared" si="168"/>
        <v>54.4</v>
      </c>
      <c r="R1652" s="42">
        <f>SUM(Table1[[#This Row],[Oct]:[September]])</f>
        <v>652.79999999999984</v>
      </c>
      <c r="S1652" s="38">
        <f t="shared" si="164"/>
        <v>615.45476054542803</v>
      </c>
      <c r="T1652" s="37">
        <f>Table1[[#This Row],[Annual Demand]]/365</f>
        <v>1.7884931506849311</v>
      </c>
      <c r="U1652" s="37">
        <f>Table1[[#This Row],[Daily Demand]]*Table1[[#This Row],[Lead Time (days)]]</f>
        <v>118.04054794520545</v>
      </c>
      <c r="V1652" s="37">
        <f>T1652*AB1652*SQRT(Table1[[#This Row],[Lead Time (days)]])</f>
        <v>3.6324467606481878</v>
      </c>
      <c r="W1652" s="37">
        <f t="shared" si="165"/>
        <v>0.8</v>
      </c>
      <c r="X1652" s="37">
        <f>Table1[[#This Row],[Demand during Lead Time]]+NORMSINV(W1652)*V1652</f>
        <v>121.09769226879011</v>
      </c>
      <c r="Y1652" s="43">
        <f t="shared" si="166"/>
        <v>1009.4621281095602</v>
      </c>
      <c r="Z1652" s="27">
        <v>0.6</v>
      </c>
      <c r="AA1652" s="22">
        <v>0.82</v>
      </c>
      <c r="AB1652" s="22">
        <v>0.25</v>
      </c>
      <c r="AC1652" s="22">
        <v>66</v>
      </c>
    </row>
    <row r="1653" spans="1:29" x14ac:dyDescent="0.2">
      <c r="A1653" s="25">
        <v>30529.136633842969</v>
      </c>
      <c r="B1653" s="26">
        <v>80.787233999999998</v>
      </c>
      <c r="C1653" s="26">
        <v>2423.1951397548983</v>
      </c>
      <c r="D1653" s="26">
        <f>C1653/Table1[[#This Row],[Std. Price ($)]]</f>
        <v>29.994777884769498</v>
      </c>
      <c r="E1653" s="22">
        <v>106</v>
      </c>
      <c r="F1653" s="22">
        <f t="shared" si="167"/>
        <v>31.800000000000011</v>
      </c>
      <c r="G1653" s="22">
        <f t="shared" si="168"/>
        <v>31.800000000000011</v>
      </c>
      <c r="H1653" s="22">
        <f t="shared" si="168"/>
        <v>31.800000000000011</v>
      </c>
      <c r="I1653" s="22">
        <f t="shared" si="168"/>
        <v>31.800000000000011</v>
      </c>
      <c r="J1653" s="22">
        <f t="shared" si="168"/>
        <v>31.800000000000011</v>
      </c>
      <c r="K1653" s="22">
        <f t="shared" si="168"/>
        <v>31.800000000000011</v>
      </c>
      <c r="L1653" s="22">
        <f t="shared" si="168"/>
        <v>31.800000000000011</v>
      </c>
      <c r="M1653" s="22">
        <f t="shared" si="168"/>
        <v>31.800000000000011</v>
      </c>
      <c r="N1653" s="22">
        <f t="shared" si="168"/>
        <v>31.800000000000011</v>
      </c>
      <c r="O1653" s="22">
        <f t="shared" si="168"/>
        <v>31.800000000000011</v>
      </c>
      <c r="P1653" s="22">
        <f t="shared" si="168"/>
        <v>31.800000000000011</v>
      </c>
      <c r="Q1653" s="22">
        <f t="shared" si="168"/>
        <v>31.800000000000011</v>
      </c>
      <c r="R1653" s="42">
        <f>SUM(Table1[[#This Row],[Oct]:[September]])</f>
        <v>381.60000000000014</v>
      </c>
      <c r="S1653" s="38">
        <f t="shared" si="164"/>
        <v>351.60522211523062</v>
      </c>
      <c r="T1653" s="37">
        <f>Table1[[#This Row],[Annual Demand]]/365</f>
        <v>1.045479452054795</v>
      </c>
      <c r="U1653" s="37">
        <f>Table1[[#This Row],[Daily Demand]]*Table1[[#This Row],[Lead Time (days)]]</f>
        <v>24.046027397260286</v>
      </c>
      <c r="V1653" s="37">
        <f>T1653*AB1653*SQRT(Table1[[#This Row],[Lead Time (days)]])</f>
        <v>1.2534858282850236</v>
      </c>
      <c r="W1653" s="37">
        <f t="shared" si="165"/>
        <v>0.8</v>
      </c>
      <c r="X1653" s="37">
        <f>Table1[[#This Row],[Demand during Lead Time]]+NORMSINV(W1653)*V1653</f>
        <v>25.100987686327695</v>
      </c>
      <c r="Y1653" s="43">
        <f t="shared" si="166"/>
        <v>2027.839365846474</v>
      </c>
      <c r="Z1653" s="27">
        <v>-0.7</v>
      </c>
      <c r="AA1653" s="22">
        <v>0.82</v>
      </c>
      <c r="AB1653" s="22">
        <v>0.25</v>
      </c>
      <c r="AC1653" s="22">
        <v>23</v>
      </c>
    </row>
    <row r="1654" spans="1:29" x14ac:dyDescent="0.2">
      <c r="A1654" s="25">
        <v>75565.46092883173</v>
      </c>
      <c r="B1654" s="26">
        <v>373.60878500000001</v>
      </c>
      <c r="C1654" s="26">
        <v>25362.13704986867</v>
      </c>
      <c r="D1654" s="26">
        <f>C1654/Table1[[#This Row],[Std. Price ($)]]</f>
        <v>67.884209547879522</v>
      </c>
      <c r="E1654" s="22">
        <v>50</v>
      </c>
      <c r="F1654" s="22">
        <f t="shared" si="167"/>
        <v>30</v>
      </c>
      <c r="G1654" s="22">
        <f t="shared" si="168"/>
        <v>30</v>
      </c>
      <c r="H1654" s="22">
        <f t="shared" si="168"/>
        <v>30</v>
      </c>
      <c r="I1654" s="22">
        <f t="shared" si="168"/>
        <v>30</v>
      </c>
      <c r="J1654" s="22">
        <f t="shared" si="168"/>
        <v>30</v>
      </c>
      <c r="K1654" s="22">
        <f t="shared" si="168"/>
        <v>30</v>
      </c>
      <c r="L1654" s="22">
        <f t="shared" si="168"/>
        <v>30</v>
      </c>
      <c r="M1654" s="22">
        <f t="shared" si="168"/>
        <v>30</v>
      </c>
      <c r="N1654" s="22">
        <f t="shared" si="168"/>
        <v>30</v>
      </c>
      <c r="O1654" s="22">
        <f t="shared" si="168"/>
        <v>30</v>
      </c>
      <c r="P1654" s="22">
        <f t="shared" si="168"/>
        <v>30</v>
      </c>
      <c r="Q1654" s="22">
        <f t="shared" si="168"/>
        <v>30</v>
      </c>
      <c r="R1654" s="42">
        <f>SUM(Table1[[#This Row],[Oct]:[September]])</f>
        <v>360</v>
      </c>
      <c r="S1654" s="38">
        <f t="shared" si="164"/>
        <v>292.11579045212045</v>
      </c>
      <c r="T1654" s="37">
        <f>Table1[[#This Row],[Annual Demand]]/365</f>
        <v>0.98630136986301364</v>
      </c>
      <c r="U1654" s="37">
        <f>Table1[[#This Row],[Daily Demand]]*Table1[[#This Row],[Lead Time (days)]]</f>
        <v>25.643835616438356</v>
      </c>
      <c r="V1654" s="37">
        <f>T1654*AB1654*SQRT(Table1[[#This Row],[Lead Time (days)]])</f>
        <v>6.8396711064521298</v>
      </c>
      <c r="W1654" s="37">
        <f t="shared" si="165"/>
        <v>0.8</v>
      </c>
      <c r="X1654" s="37">
        <f>Table1[[#This Row],[Demand during Lead Time]]+NORMSINV(W1654)*V1654</f>
        <v>31.400248050283619</v>
      </c>
      <c r="Y1654" s="43">
        <f t="shared" si="166"/>
        <v>11731.408522765081</v>
      </c>
      <c r="Z1654" s="27">
        <v>-0.4</v>
      </c>
      <c r="AA1654" s="22">
        <v>1</v>
      </c>
      <c r="AB1654" s="22">
        <v>1.36</v>
      </c>
      <c r="AC1654" s="22">
        <v>26</v>
      </c>
    </row>
    <row r="1655" spans="1:29" x14ac:dyDescent="0.2">
      <c r="A1655" s="25">
        <v>26376.721453590701</v>
      </c>
      <c r="B1655" s="26">
        <v>31.332818000000003</v>
      </c>
      <c r="C1655" s="26">
        <v>1793.4398474008503</v>
      </c>
      <c r="D1655" s="26">
        <f>C1655/Table1[[#This Row],[Std. Price ($)]]</f>
        <v>57.238383327055047</v>
      </c>
      <c r="E1655" s="22">
        <v>74</v>
      </c>
      <c r="F1655" s="22">
        <f t="shared" si="167"/>
        <v>66.599999999999994</v>
      </c>
      <c r="G1655" s="22">
        <f t="shared" si="168"/>
        <v>66.599999999999994</v>
      </c>
      <c r="H1655" s="22">
        <f t="shared" si="168"/>
        <v>66.599999999999994</v>
      </c>
      <c r="I1655" s="22">
        <f t="shared" si="168"/>
        <v>66.599999999999994</v>
      </c>
      <c r="J1655" s="22">
        <f t="shared" si="168"/>
        <v>66.599999999999994</v>
      </c>
      <c r="K1655" s="22">
        <f t="shared" si="168"/>
        <v>66.599999999999994</v>
      </c>
      <c r="L1655" s="22">
        <f t="shared" si="168"/>
        <v>66.599999999999994</v>
      </c>
      <c r="M1655" s="22">
        <f t="shared" si="168"/>
        <v>66.599999999999994</v>
      </c>
      <c r="N1655" s="22">
        <f t="shared" si="168"/>
        <v>66.599999999999994</v>
      </c>
      <c r="O1655" s="22">
        <f t="shared" si="168"/>
        <v>66.599999999999994</v>
      </c>
      <c r="P1655" s="22">
        <f t="shared" si="168"/>
        <v>66.599999999999994</v>
      </c>
      <c r="Q1655" s="22">
        <f t="shared" si="168"/>
        <v>66.599999999999994</v>
      </c>
      <c r="R1655" s="42">
        <f>SUM(Table1[[#This Row],[Oct]:[September]])</f>
        <v>799.20000000000016</v>
      </c>
      <c r="S1655" s="38">
        <f t="shared" si="164"/>
        <v>741.96161667294507</v>
      </c>
      <c r="T1655" s="37">
        <f>Table1[[#This Row],[Annual Demand]]/365</f>
        <v>2.1895890410958909</v>
      </c>
      <c r="U1655" s="37">
        <f>Table1[[#This Row],[Daily Demand]]*Table1[[#This Row],[Lead Time (days)]]</f>
        <v>190.49424657534252</v>
      </c>
      <c r="V1655" s="37">
        <f>T1655*AB1655*SQRT(Table1[[#This Row],[Lead Time (days)]])</f>
        <v>5.1057817391976599</v>
      </c>
      <c r="W1655" s="37">
        <f t="shared" si="165"/>
        <v>0.8</v>
      </c>
      <c r="X1655" s="37">
        <f>Table1[[#This Row],[Demand during Lead Time]]+NORMSINV(W1655)*V1655</f>
        <v>194.7913809010401</v>
      </c>
      <c r="Y1655" s="43">
        <f t="shared" si="166"/>
        <v>6103.3628857409658</v>
      </c>
      <c r="Z1655" s="27">
        <v>-0.1</v>
      </c>
      <c r="AA1655" s="22">
        <v>1</v>
      </c>
      <c r="AB1655" s="22">
        <v>0.25</v>
      </c>
      <c r="AC1655" s="22">
        <v>87</v>
      </c>
    </row>
    <row r="1656" spans="1:29" x14ac:dyDescent="0.2">
      <c r="A1656" s="25">
        <v>81114.434590001401</v>
      </c>
      <c r="B1656" s="26">
        <v>122.97560000000001</v>
      </c>
      <c r="C1656" s="26">
        <v>1083.7260550225797</v>
      </c>
      <c r="D1656" s="26">
        <f>C1656/Table1[[#This Row],[Std. Price ($)]]</f>
        <v>8.8125291116496243</v>
      </c>
      <c r="E1656" s="22">
        <v>42</v>
      </c>
      <c r="F1656" s="22">
        <f t="shared" si="167"/>
        <v>75.599999999999994</v>
      </c>
      <c r="G1656" s="22">
        <f t="shared" si="168"/>
        <v>75.599999999999994</v>
      </c>
      <c r="H1656" s="22">
        <f t="shared" si="168"/>
        <v>75.599999999999994</v>
      </c>
      <c r="I1656" s="22">
        <f t="shared" si="168"/>
        <v>75.599999999999994</v>
      </c>
      <c r="J1656" s="22">
        <f t="shared" si="168"/>
        <v>75.599999999999994</v>
      </c>
      <c r="K1656" s="22">
        <f t="shared" si="168"/>
        <v>75.599999999999994</v>
      </c>
      <c r="L1656" s="22">
        <f t="shared" si="168"/>
        <v>75.599999999999994</v>
      </c>
      <c r="M1656" s="22">
        <f t="shared" ref="G1656:Q1679" si="169">$E1656+$Z1656*$E1656</f>
        <v>75.599999999999994</v>
      </c>
      <c r="N1656" s="22">
        <f t="shared" si="169"/>
        <v>75.599999999999994</v>
      </c>
      <c r="O1656" s="22">
        <f t="shared" si="169"/>
        <v>75.599999999999994</v>
      </c>
      <c r="P1656" s="22">
        <f t="shared" si="169"/>
        <v>75.599999999999994</v>
      </c>
      <c r="Q1656" s="22">
        <f t="shared" si="169"/>
        <v>75.599999999999994</v>
      </c>
      <c r="R1656" s="42">
        <f>SUM(Table1[[#This Row],[Oct]:[September]])</f>
        <v>907.20000000000016</v>
      </c>
      <c r="S1656" s="38">
        <f t="shared" si="164"/>
        <v>898.38747088835055</v>
      </c>
      <c r="T1656" s="37">
        <f>Table1[[#This Row],[Annual Demand]]/365</f>
        <v>2.4854794520547951</v>
      </c>
      <c r="U1656" s="37">
        <f>Table1[[#This Row],[Daily Demand]]*Table1[[#This Row],[Lead Time (days)]]</f>
        <v>29.825753424657542</v>
      </c>
      <c r="V1656" s="37">
        <f>T1656*AB1656*SQRT(Table1[[#This Row],[Lead Time (days)]])</f>
        <v>3.9605785567571696</v>
      </c>
      <c r="W1656" s="37">
        <f t="shared" si="165"/>
        <v>0.8</v>
      </c>
      <c r="X1656" s="37">
        <f>Table1[[#This Row],[Demand during Lead Time]]+NORMSINV(W1656)*V1656</f>
        <v>33.159060435257942</v>
      </c>
      <c r="Y1656" s="43">
        <f t="shared" si="166"/>
        <v>4077.7553524621071</v>
      </c>
      <c r="Z1656" s="27">
        <v>0.8</v>
      </c>
      <c r="AA1656" s="22">
        <v>0.7</v>
      </c>
      <c r="AB1656" s="22">
        <v>0.46</v>
      </c>
      <c r="AC1656" s="22">
        <v>12</v>
      </c>
    </row>
    <row r="1657" spans="1:29" x14ac:dyDescent="0.2">
      <c r="A1657" s="25">
        <v>9225.6619220787979</v>
      </c>
      <c r="B1657" s="26">
        <v>5.7872210000000006</v>
      </c>
      <c r="C1657" s="26">
        <v>483.99263006287163</v>
      </c>
      <c r="D1657" s="26">
        <f>C1657/Table1[[#This Row],[Std. Price ($)]]</f>
        <v>83.631267937214005</v>
      </c>
      <c r="E1657" s="22">
        <v>58</v>
      </c>
      <c r="F1657" s="22">
        <f t="shared" si="167"/>
        <v>87</v>
      </c>
      <c r="G1657" s="22">
        <f t="shared" si="169"/>
        <v>87</v>
      </c>
      <c r="H1657" s="22">
        <f t="shared" si="169"/>
        <v>87</v>
      </c>
      <c r="I1657" s="22">
        <f t="shared" si="169"/>
        <v>87</v>
      </c>
      <c r="J1657" s="22">
        <f t="shared" si="169"/>
        <v>87</v>
      </c>
      <c r="K1657" s="22">
        <f t="shared" si="169"/>
        <v>87</v>
      </c>
      <c r="L1657" s="22">
        <f t="shared" si="169"/>
        <v>87</v>
      </c>
      <c r="M1657" s="22">
        <f t="shared" si="169"/>
        <v>87</v>
      </c>
      <c r="N1657" s="22">
        <f t="shared" si="169"/>
        <v>87</v>
      </c>
      <c r="O1657" s="22">
        <f t="shared" si="169"/>
        <v>87</v>
      </c>
      <c r="P1657" s="22">
        <f t="shared" si="169"/>
        <v>87</v>
      </c>
      <c r="Q1657" s="22">
        <f t="shared" si="169"/>
        <v>87</v>
      </c>
      <c r="R1657" s="42">
        <f>SUM(Table1[[#This Row],[Oct]:[September]])</f>
        <v>1044</v>
      </c>
      <c r="S1657" s="38">
        <f t="shared" si="164"/>
        <v>960.36873206278597</v>
      </c>
      <c r="T1657" s="37">
        <f>Table1[[#This Row],[Annual Demand]]/365</f>
        <v>2.8602739726027395</v>
      </c>
      <c r="U1657" s="37">
        <f>Table1[[#This Row],[Daily Demand]]*Table1[[#This Row],[Lead Time (days)]]</f>
        <v>60.06575342465753</v>
      </c>
      <c r="V1657" s="37">
        <f>T1657*AB1657*SQRT(Table1[[#This Row],[Lead Time (days)]])</f>
        <v>20.971875180422561</v>
      </c>
      <c r="W1657" s="37">
        <f t="shared" si="165"/>
        <v>0.95</v>
      </c>
      <c r="X1657" s="37">
        <f>Table1[[#This Row],[Demand during Lead Time]]+NORMSINV(W1657)*V1657</f>
        <v>94.561418379149131</v>
      </c>
      <c r="Y1657" s="43">
        <f t="shared" si="166"/>
        <v>547.24782623359783</v>
      </c>
      <c r="Z1657" s="27">
        <v>0.5</v>
      </c>
      <c r="AA1657" s="22">
        <v>0.82</v>
      </c>
      <c r="AB1657" s="22">
        <v>1.6</v>
      </c>
      <c r="AC1657" s="22">
        <v>21</v>
      </c>
    </row>
    <row r="1658" spans="1:29" x14ac:dyDescent="0.2">
      <c r="A1658" s="25">
        <v>26561.549605724911</v>
      </c>
      <c r="B1658" s="26">
        <v>30.631337000000002</v>
      </c>
      <c r="C1658" s="26">
        <v>3029.8703386840461</v>
      </c>
      <c r="D1658" s="26">
        <f>C1658/Table1[[#This Row],[Std. Price ($)]]</f>
        <v>98.914074128858488</v>
      </c>
      <c r="E1658" s="22">
        <v>26</v>
      </c>
      <c r="F1658" s="22">
        <f t="shared" si="167"/>
        <v>23.4</v>
      </c>
      <c r="G1658" s="22">
        <f t="shared" si="169"/>
        <v>23.4</v>
      </c>
      <c r="H1658" s="22">
        <f t="shared" si="169"/>
        <v>23.4</v>
      </c>
      <c r="I1658" s="22">
        <f t="shared" si="169"/>
        <v>23.4</v>
      </c>
      <c r="J1658" s="22">
        <f t="shared" si="169"/>
        <v>23.4</v>
      </c>
      <c r="K1658" s="22">
        <f t="shared" si="169"/>
        <v>23.4</v>
      </c>
      <c r="L1658" s="22">
        <f t="shared" si="169"/>
        <v>23.4</v>
      </c>
      <c r="M1658" s="22">
        <f t="shared" si="169"/>
        <v>23.4</v>
      </c>
      <c r="N1658" s="22">
        <f t="shared" si="169"/>
        <v>23.4</v>
      </c>
      <c r="O1658" s="22">
        <f t="shared" si="169"/>
        <v>23.4</v>
      </c>
      <c r="P1658" s="22">
        <f t="shared" si="169"/>
        <v>23.4</v>
      </c>
      <c r="Q1658" s="22">
        <f t="shared" si="169"/>
        <v>23.4</v>
      </c>
      <c r="R1658" s="42">
        <f>SUM(Table1[[#This Row],[Oct]:[September]])</f>
        <v>280.8</v>
      </c>
      <c r="S1658" s="38">
        <f t="shared" si="164"/>
        <v>181.88592587114152</v>
      </c>
      <c r="T1658" s="37">
        <f>Table1[[#This Row],[Annual Demand]]/365</f>
        <v>0.76931506849315068</v>
      </c>
      <c r="U1658" s="37">
        <f>Table1[[#This Row],[Daily Demand]]*Table1[[#This Row],[Lead Time (days)]]</f>
        <v>50.774794520547943</v>
      </c>
      <c r="V1658" s="37">
        <f>T1658*AB1658*SQRT(Table1[[#This Row],[Lead Time (days)]])</f>
        <v>9.1874193877041463</v>
      </c>
      <c r="W1658" s="37">
        <f t="shared" si="165"/>
        <v>0.8</v>
      </c>
      <c r="X1658" s="37">
        <f>Table1[[#This Row],[Demand during Lead Time]]+NORMSINV(W1658)*V1658</f>
        <v>58.507121758979217</v>
      </c>
      <c r="Y1658" s="43">
        <f t="shared" si="166"/>
        <v>1792.1513634993253</v>
      </c>
      <c r="Z1658" s="27">
        <v>-0.1</v>
      </c>
      <c r="AA1658" s="22">
        <v>1</v>
      </c>
      <c r="AB1658" s="22">
        <v>1.47</v>
      </c>
      <c r="AC1658" s="22">
        <v>66</v>
      </c>
    </row>
    <row r="1659" spans="1:29" x14ac:dyDescent="0.2">
      <c r="A1659" s="25">
        <v>32623.096738568103</v>
      </c>
      <c r="B1659" s="26">
        <v>190.00174600000003</v>
      </c>
      <c r="C1659" s="26">
        <v>8835.1340169488321</v>
      </c>
      <c r="D1659" s="26">
        <f>C1659/Table1[[#This Row],[Std. Price ($)]]</f>
        <v>46.500278039280914</v>
      </c>
      <c r="E1659" s="22">
        <v>58</v>
      </c>
      <c r="F1659" s="22">
        <f t="shared" si="167"/>
        <v>104.4</v>
      </c>
      <c r="G1659" s="22">
        <f t="shared" si="169"/>
        <v>104.4</v>
      </c>
      <c r="H1659" s="22">
        <f t="shared" si="169"/>
        <v>104.4</v>
      </c>
      <c r="I1659" s="22">
        <f t="shared" si="169"/>
        <v>104.4</v>
      </c>
      <c r="J1659" s="22">
        <f t="shared" si="169"/>
        <v>104.4</v>
      </c>
      <c r="K1659" s="22">
        <f t="shared" si="169"/>
        <v>104.4</v>
      </c>
      <c r="L1659" s="22">
        <f t="shared" si="169"/>
        <v>104.4</v>
      </c>
      <c r="M1659" s="22">
        <f t="shared" si="169"/>
        <v>104.4</v>
      </c>
      <c r="N1659" s="22">
        <f t="shared" si="169"/>
        <v>104.4</v>
      </c>
      <c r="O1659" s="22">
        <f t="shared" si="169"/>
        <v>104.4</v>
      </c>
      <c r="P1659" s="22">
        <f t="shared" si="169"/>
        <v>104.4</v>
      </c>
      <c r="Q1659" s="22">
        <f t="shared" si="169"/>
        <v>104.4</v>
      </c>
      <c r="R1659" s="42">
        <f>SUM(Table1[[#This Row],[Oct]:[September]])</f>
        <v>1252.8000000000002</v>
      </c>
      <c r="S1659" s="38">
        <f t="shared" si="164"/>
        <v>1206.2997219607194</v>
      </c>
      <c r="T1659" s="37">
        <f>Table1[[#This Row],[Annual Demand]]/365</f>
        <v>3.432328767123288</v>
      </c>
      <c r="U1659" s="37">
        <f>Table1[[#This Row],[Daily Demand]]*Table1[[#This Row],[Lead Time (days)]]</f>
        <v>151.02246575342468</v>
      </c>
      <c r="V1659" s="37">
        <f>T1659*AB1659*SQRT(Table1[[#This Row],[Lead Time (days)]])</f>
        <v>10.700721877029617</v>
      </c>
      <c r="W1659" s="37">
        <f t="shared" si="165"/>
        <v>0.8</v>
      </c>
      <c r="X1659" s="37">
        <f>Table1[[#This Row],[Demand during Lead Time]]+NORMSINV(W1659)*V1659</f>
        <v>160.02842049969104</v>
      </c>
      <c r="Y1659" s="43">
        <f t="shared" si="166"/>
        <v>30405.679304563495</v>
      </c>
      <c r="Z1659" s="27">
        <v>0.8</v>
      </c>
      <c r="AA1659" s="22">
        <v>1</v>
      </c>
      <c r="AB1659" s="22">
        <v>0.47</v>
      </c>
      <c r="AC1659" s="22">
        <v>44</v>
      </c>
    </row>
    <row r="1660" spans="1:29" x14ac:dyDescent="0.2">
      <c r="A1660" s="25">
        <v>68540.276107225509</v>
      </c>
      <c r="B1660" s="26">
        <v>9.6687799999999999</v>
      </c>
      <c r="C1660" s="26">
        <v>166.72204427450001</v>
      </c>
      <c r="D1660" s="26">
        <f>C1660/Table1[[#This Row],[Std. Price ($)]]</f>
        <v>17.243338277890281</v>
      </c>
      <c r="E1660" s="22">
        <v>66</v>
      </c>
      <c r="F1660" s="22">
        <f t="shared" si="167"/>
        <v>39.599999999999994</v>
      </c>
      <c r="G1660" s="22">
        <f t="shared" si="169"/>
        <v>39.599999999999994</v>
      </c>
      <c r="H1660" s="22">
        <f t="shared" si="169"/>
        <v>39.599999999999994</v>
      </c>
      <c r="I1660" s="22">
        <f t="shared" si="169"/>
        <v>39.599999999999994</v>
      </c>
      <c r="J1660" s="22">
        <f t="shared" si="169"/>
        <v>39.599999999999994</v>
      </c>
      <c r="K1660" s="22">
        <f t="shared" si="169"/>
        <v>39.599999999999994</v>
      </c>
      <c r="L1660" s="22">
        <f t="shared" si="169"/>
        <v>39.599999999999994</v>
      </c>
      <c r="M1660" s="22">
        <f t="shared" si="169"/>
        <v>39.599999999999994</v>
      </c>
      <c r="N1660" s="22">
        <f t="shared" si="169"/>
        <v>39.599999999999994</v>
      </c>
      <c r="O1660" s="22">
        <f t="shared" si="169"/>
        <v>39.599999999999994</v>
      </c>
      <c r="P1660" s="22">
        <f t="shared" si="169"/>
        <v>39.599999999999994</v>
      </c>
      <c r="Q1660" s="22">
        <f t="shared" si="169"/>
        <v>39.599999999999994</v>
      </c>
      <c r="R1660" s="42">
        <f>SUM(Table1[[#This Row],[Oct]:[September]])</f>
        <v>475.20000000000005</v>
      </c>
      <c r="S1660" s="38">
        <f t="shared" si="164"/>
        <v>457.95666172210974</v>
      </c>
      <c r="T1660" s="37">
        <f>Table1[[#This Row],[Annual Demand]]/365</f>
        <v>1.3019178082191782</v>
      </c>
      <c r="U1660" s="37">
        <f>Table1[[#This Row],[Daily Demand]]*Table1[[#This Row],[Lead Time (days)]]</f>
        <v>24.736438356164385</v>
      </c>
      <c r="V1660" s="37">
        <f>T1660*AB1660*SQRT(Table1[[#This Row],[Lead Time (days)]])</f>
        <v>1.4187320397058414</v>
      </c>
      <c r="W1660" s="37">
        <f t="shared" si="165"/>
        <v>0.8</v>
      </c>
      <c r="X1660" s="37">
        <f>Table1[[#This Row],[Demand during Lead Time]]+NORMSINV(W1660)*V1660</f>
        <v>25.930473365531032</v>
      </c>
      <c r="Y1660" s="43">
        <f t="shared" si="166"/>
        <v>250.71604226717912</v>
      </c>
      <c r="Z1660" s="27">
        <v>-0.4</v>
      </c>
      <c r="AA1660" s="22">
        <v>1</v>
      </c>
      <c r="AB1660" s="22">
        <v>0.25</v>
      </c>
      <c r="AC1660" s="22">
        <v>19</v>
      </c>
    </row>
    <row r="1661" spans="1:29" x14ac:dyDescent="0.2">
      <c r="A1661" s="25">
        <v>28155.980699037253</v>
      </c>
      <c r="B1661" s="26">
        <v>218.608137</v>
      </c>
      <c r="C1661" s="26">
        <v>18227.80037001583</v>
      </c>
      <c r="D1661" s="26">
        <f>C1661/Table1[[#This Row],[Std. Price ($)]]</f>
        <v>83.381161470745397</v>
      </c>
      <c r="E1661" s="22">
        <v>42</v>
      </c>
      <c r="F1661" s="22">
        <f t="shared" si="167"/>
        <v>37.799999999999997</v>
      </c>
      <c r="G1661" s="22">
        <f t="shared" si="169"/>
        <v>37.799999999999997</v>
      </c>
      <c r="H1661" s="22">
        <f t="shared" si="169"/>
        <v>37.799999999999997</v>
      </c>
      <c r="I1661" s="22">
        <f t="shared" si="169"/>
        <v>37.799999999999997</v>
      </c>
      <c r="J1661" s="22">
        <f t="shared" si="169"/>
        <v>37.799999999999997</v>
      </c>
      <c r="K1661" s="22">
        <f t="shared" si="169"/>
        <v>37.799999999999997</v>
      </c>
      <c r="L1661" s="22">
        <f t="shared" si="169"/>
        <v>37.799999999999997</v>
      </c>
      <c r="M1661" s="22">
        <f t="shared" si="169"/>
        <v>37.799999999999997</v>
      </c>
      <c r="N1661" s="22">
        <f t="shared" si="169"/>
        <v>37.799999999999997</v>
      </c>
      <c r="O1661" s="22">
        <f t="shared" si="169"/>
        <v>37.799999999999997</v>
      </c>
      <c r="P1661" s="22">
        <f t="shared" si="169"/>
        <v>37.799999999999997</v>
      </c>
      <c r="Q1661" s="22">
        <f t="shared" si="169"/>
        <v>37.799999999999997</v>
      </c>
      <c r="R1661" s="42">
        <f>SUM(Table1[[#This Row],[Oct]:[September]])</f>
        <v>453.60000000000008</v>
      </c>
      <c r="S1661" s="38">
        <f t="shared" si="164"/>
        <v>370.2188385292547</v>
      </c>
      <c r="T1661" s="37">
        <f>Table1[[#This Row],[Annual Demand]]/365</f>
        <v>1.2427397260273976</v>
      </c>
      <c r="U1661" s="37">
        <f>Table1[[#This Row],[Daily Demand]]*Table1[[#This Row],[Lead Time (days)]]</f>
        <v>54.68054794520549</v>
      </c>
      <c r="V1661" s="37">
        <f>T1661*AB1661*SQRT(Table1[[#This Row],[Lead Time (days)]])</f>
        <v>9.6447812369265495</v>
      </c>
      <c r="W1661" s="37">
        <f t="shared" si="165"/>
        <v>0.8</v>
      </c>
      <c r="X1661" s="37">
        <f>Table1[[#This Row],[Demand during Lead Time]]+NORMSINV(W1661)*V1661</f>
        <v>62.797800627368517</v>
      </c>
      <c r="Y1661" s="43">
        <f t="shared" si="166"/>
        <v>13728.110202846463</v>
      </c>
      <c r="Z1661" s="27">
        <v>-0.1</v>
      </c>
      <c r="AA1661" s="22">
        <v>0.92</v>
      </c>
      <c r="AB1661" s="22">
        <v>1.17</v>
      </c>
      <c r="AC1661" s="22">
        <v>44</v>
      </c>
    </row>
    <row r="1662" spans="1:29" x14ac:dyDescent="0.2">
      <c r="A1662" s="25">
        <v>49101.294499170246</v>
      </c>
      <c r="B1662" s="26">
        <v>12.860485000000001</v>
      </c>
      <c r="C1662" s="26">
        <v>349.26577372946531</v>
      </c>
      <c r="D1662" s="26">
        <f>C1662/Table1[[#This Row],[Std. Price ($)]]</f>
        <v>27.158056148696204</v>
      </c>
      <c r="E1662" s="22">
        <v>66</v>
      </c>
      <c r="F1662" s="22">
        <f t="shared" si="167"/>
        <v>79.2</v>
      </c>
      <c r="G1662" s="22">
        <f t="shared" si="169"/>
        <v>79.2</v>
      </c>
      <c r="H1662" s="22">
        <f t="shared" si="169"/>
        <v>79.2</v>
      </c>
      <c r="I1662" s="22">
        <f t="shared" si="169"/>
        <v>79.2</v>
      </c>
      <c r="J1662" s="22">
        <f t="shared" si="169"/>
        <v>79.2</v>
      </c>
      <c r="K1662" s="22">
        <f t="shared" si="169"/>
        <v>79.2</v>
      </c>
      <c r="L1662" s="22">
        <f t="shared" si="169"/>
        <v>79.2</v>
      </c>
      <c r="M1662" s="22">
        <f t="shared" si="169"/>
        <v>79.2</v>
      </c>
      <c r="N1662" s="22">
        <f t="shared" si="169"/>
        <v>79.2</v>
      </c>
      <c r="O1662" s="22">
        <f t="shared" si="169"/>
        <v>79.2</v>
      </c>
      <c r="P1662" s="22">
        <f t="shared" si="169"/>
        <v>79.2</v>
      </c>
      <c r="Q1662" s="22">
        <f t="shared" si="169"/>
        <v>79.2</v>
      </c>
      <c r="R1662" s="42">
        <f>SUM(Table1[[#This Row],[Oct]:[September]])</f>
        <v>950.4000000000002</v>
      </c>
      <c r="S1662" s="38">
        <f t="shared" si="164"/>
        <v>923.24194385130397</v>
      </c>
      <c r="T1662" s="37">
        <f>Table1[[#This Row],[Annual Demand]]/365</f>
        <v>2.6038356164383569</v>
      </c>
      <c r="U1662" s="37">
        <f>Table1[[#This Row],[Daily Demand]]*Table1[[#This Row],[Lead Time (days)]]</f>
        <v>54.680547945205497</v>
      </c>
      <c r="V1662" s="37">
        <f>T1662*AB1662*SQRT(Table1[[#This Row],[Lead Time (days)]])</f>
        <v>4.6535867857248006</v>
      </c>
      <c r="W1662" s="37">
        <f t="shared" si="165"/>
        <v>0.8</v>
      </c>
      <c r="X1662" s="37">
        <f>Table1[[#This Row],[Demand during Lead Time]]+NORMSINV(W1662)*V1662</f>
        <v>58.597105396345817</v>
      </c>
      <c r="Y1662" s="43">
        <f t="shared" si="166"/>
        <v>753.58719499312451</v>
      </c>
      <c r="Z1662" s="27">
        <v>0.2</v>
      </c>
      <c r="AA1662" s="22">
        <v>0.82</v>
      </c>
      <c r="AB1662" s="22">
        <v>0.39</v>
      </c>
      <c r="AC1662" s="22">
        <v>21</v>
      </c>
    </row>
    <row r="1663" spans="1:29" x14ac:dyDescent="0.2">
      <c r="A1663" s="25">
        <v>65992.878141551104</v>
      </c>
      <c r="B1663" s="26">
        <v>19.208893000000003</v>
      </c>
      <c r="C1663" s="26">
        <v>931.3442411121423</v>
      </c>
      <c r="D1663" s="26">
        <f>C1663/Table1[[#This Row],[Std. Price ($)]]</f>
        <v>48.485055391382637</v>
      </c>
      <c r="E1663" s="22">
        <v>66</v>
      </c>
      <c r="F1663" s="22">
        <f t="shared" si="167"/>
        <v>39.599999999999994</v>
      </c>
      <c r="G1663" s="22">
        <f t="shared" si="169"/>
        <v>39.599999999999994</v>
      </c>
      <c r="H1663" s="22">
        <f t="shared" si="169"/>
        <v>39.599999999999994</v>
      </c>
      <c r="I1663" s="22">
        <f t="shared" si="169"/>
        <v>39.599999999999994</v>
      </c>
      <c r="J1663" s="22">
        <f t="shared" si="169"/>
        <v>39.599999999999994</v>
      </c>
      <c r="K1663" s="22">
        <f t="shared" si="169"/>
        <v>39.599999999999994</v>
      </c>
      <c r="L1663" s="22">
        <f t="shared" si="169"/>
        <v>39.599999999999994</v>
      </c>
      <c r="M1663" s="22">
        <f t="shared" si="169"/>
        <v>39.599999999999994</v>
      </c>
      <c r="N1663" s="22">
        <f t="shared" si="169"/>
        <v>39.599999999999994</v>
      </c>
      <c r="O1663" s="22">
        <f t="shared" si="169"/>
        <v>39.599999999999994</v>
      </c>
      <c r="P1663" s="22">
        <f t="shared" si="169"/>
        <v>39.599999999999994</v>
      </c>
      <c r="Q1663" s="22">
        <f t="shared" si="169"/>
        <v>39.599999999999994</v>
      </c>
      <c r="R1663" s="42">
        <f>SUM(Table1[[#This Row],[Oct]:[September]])</f>
        <v>475.20000000000005</v>
      </c>
      <c r="S1663" s="38">
        <f t="shared" si="164"/>
        <v>426.71494460861743</v>
      </c>
      <c r="T1663" s="37">
        <f>Table1[[#This Row],[Annual Demand]]/365</f>
        <v>1.3019178082191782</v>
      </c>
      <c r="U1663" s="37">
        <f>Table1[[#This Row],[Daily Demand]]*Table1[[#This Row],[Lead Time (days)]]</f>
        <v>14.321095890410961</v>
      </c>
      <c r="V1663" s="37">
        <f>T1663*AB1663*SQRT(Table1[[#This Row],[Lead Time (days)]])</f>
        <v>6.1315214863977481</v>
      </c>
      <c r="W1663" s="37">
        <f t="shared" si="165"/>
        <v>0.8</v>
      </c>
      <c r="X1663" s="37">
        <f>Table1[[#This Row],[Demand during Lead Time]]+NORMSINV(W1663)*V1663</f>
        <v>19.481514567471866</v>
      </c>
      <c r="Y1663" s="43">
        <f t="shared" si="166"/>
        <v>374.21832880450842</v>
      </c>
      <c r="Z1663" s="27">
        <v>-0.4</v>
      </c>
      <c r="AA1663" s="22">
        <v>1</v>
      </c>
      <c r="AB1663" s="22">
        <v>1.42</v>
      </c>
      <c r="AC1663" s="22">
        <v>11</v>
      </c>
    </row>
    <row r="1664" spans="1:29" x14ac:dyDescent="0.2">
      <c r="A1664" s="25">
        <v>48763.900145347397</v>
      </c>
      <c r="B1664" s="26">
        <v>14.906474000000001</v>
      </c>
      <c r="C1664" s="26">
        <v>314.6403475002482</v>
      </c>
      <c r="D1664" s="26">
        <f>C1664/Table1[[#This Row],[Std. Price ($)]]</f>
        <v>21.107630650967369</v>
      </c>
      <c r="E1664" s="22">
        <v>34</v>
      </c>
      <c r="F1664" s="22">
        <f t="shared" si="167"/>
        <v>51</v>
      </c>
      <c r="G1664" s="22">
        <f t="shared" si="169"/>
        <v>51</v>
      </c>
      <c r="H1664" s="22">
        <f t="shared" si="169"/>
        <v>51</v>
      </c>
      <c r="I1664" s="22">
        <f t="shared" si="169"/>
        <v>51</v>
      </c>
      <c r="J1664" s="22">
        <f t="shared" si="169"/>
        <v>51</v>
      </c>
      <c r="K1664" s="22">
        <f t="shared" si="169"/>
        <v>51</v>
      </c>
      <c r="L1664" s="22">
        <f t="shared" si="169"/>
        <v>51</v>
      </c>
      <c r="M1664" s="22">
        <f t="shared" si="169"/>
        <v>51</v>
      </c>
      <c r="N1664" s="22">
        <f t="shared" si="169"/>
        <v>51</v>
      </c>
      <c r="O1664" s="22">
        <f t="shared" si="169"/>
        <v>51</v>
      </c>
      <c r="P1664" s="22">
        <f t="shared" si="169"/>
        <v>51</v>
      </c>
      <c r="Q1664" s="22">
        <f t="shared" si="169"/>
        <v>51</v>
      </c>
      <c r="R1664" s="42">
        <f>SUM(Table1[[#This Row],[Oct]:[September]])</f>
        <v>612</v>
      </c>
      <c r="S1664" s="38">
        <f t="shared" si="164"/>
        <v>590.89236934903261</v>
      </c>
      <c r="T1664" s="37">
        <f>Table1[[#This Row],[Annual Demand]]/365</f>
        <v>1.6767123287671233</v>
      </c>
      <c r="U1664" s="37">
        <f>Table1[[#This Row],[Daily Demand]]*Table1[[#This Row],[Lead Time (days)]]</f>
        <v>26.827397260273973</v>
      </c>
      <c r="V1664" s="37">
        <f>T1664*AB1664*SQRT(Table1[[#This Row],[Lead Time (days)]])</f>
        <v>6.2373698630136989</v>
      </c>
      <c r="W1664" s="37">
        <f t="shared" si="165"/>
        <v>0.8</v>
      </c>
      <c r="X1664" s="37">
        <f>Table1[[#This Row],[Demand during Lead Time]]+NORMSINV(W1664)*V1664</f>
        <v>32.076900178634084</v>
      </c>
      <c r="Y1664" s="43">
        <f t="shared" si="166"/>
        <v>478.15347851340437</v>
      </c>
      <c r="Z1664" s="27">
        <v>0.5</v>
      </c>
      <c r="AA1664" s="22">
        <v>0.85</v>
      </c>
      <c r="AB1664" s="22">
        <v>0.93</v>
      </c>
      <c r="AC1664" s="22">
        <v>16</v>
      </c>
    </row>
    <row r="1665" spans="1:29" x14ac:dyDescent="0.2">
      <c r="A1665" s="25">
        <v>85710.851990425101</v>
      </c>
      <c r="B1665" s="26">
        <v>6.4732580000000004</v>
      </c>
      <c r="C1665" s="26">
        <v>558.3451667792242</v>
      </c>
      <c r="D1665" s="26">
        <f>C1665/Table1[[#This Row],[Std. Price ($)]]</f>
        <v>86.254119143594181</v>
      </c>
      <c r="E1665" s="22">
        <v>74</v>
      </c>
      <c r="F1665" s="22">
        <f t="shared" si="167"/>
        <v>162.80000000000001</v>
      </c>
      <c r="G1665" s="22">
        <f t="shared" si="169"/>
        <v>162.80000000000001</v>
      </c>
      <c r="H1665" s="22">
        <f t="shared" si="169"/>
        <v>162.80000000000001</v>
      </c>
      <c r="I1665" s="22">
        <f t="shared" si="169"/>
        <v>162.80000000000001</v>
      </c>
      <c r="J1665" s="22">
        <f t="shared" si="169"/>
        <v>162.80000000000001</v>
      </c>
      <c r="K1665" s="22">
        <f t="shared" si="169"/>
        <v>162.80000000000001</v>
      </c>
      <c r="L1665" s="22">
        <f t="shared" si="169"/>
        <v>162.80000000000001</v>
      </c>
      <c r="M1665" s="22">
        <f t="shared" si="169"/>
        <v>162.80000000000001</v>
      </c>
      <c r="N1665" s="22">
        <f t="shared" si="169"/>
        <v>162.80000000000001</v>
      </c>
      <c r="O1665" s="22">
        <f t="shared" si="169"/>
        <v>162.80000000000001</v>
      </c>
      <c r="P1665" s="22">
        <f t="shared" si="169"/>
        <v>162.80000000000001</v>
      </c>
      <c r="Q1665" s="22">
        <f t="shared" si="169"/>
        <v>162.80000000000001</v>
      </c>
      <c r="R1665" s="42">
        <f>SUM(Table1[[#This Row],[Oct]:[September]])</f>
        <v>1953.5999999999997</v>
      </c>
      <c r="S1665" s="38">
        <f t="shared" si="164"/>
        <v>1867.3458808564055</v>
      </c>
      <c r="T1665" s="37">
        <f>Table1[[#This Row],[Annual Demand]]/365</f>
        <v>5.3523287671232866</v>
      </c>
      <c r="U1665" s="37">
        <f>Table1[[#This Row],[Daily Demand]]*Table1[[#This Row],[Lead Time (days)]]</f>
        <v>123.10356164383559</v>
      </c>
      <c r="V1665" s="37">
        <f>T1665*AB1665*SQRT(Table1[[#This Row],[Lead Time (days)]])</f>
        <v>29.775885748423892</v>
      </c>
      <c r="W1665" s="37">
        <f t="shared" si="165"/>
        <v>0.8</v>
      </c>
      <c r="X1665" s="37">
        <f>Table1[[#This Row],[Demand during Lead Time]]+NORMSINV(W1665)*V1665</f>
        <v>148.16357933815027</v>
      </c>
      <c r="Y1665" s="43">
        <f t="shared" si="166"/>
        <v>959.10107525931596</v>
      </c>
      <c r="Z1665" s="27">
        <v>1.2</v>
      </c>
      <c r="AA1665" s="22">
        <v>1</v>
      </c>
      <c r="AB1665" s="22">
        <v>1.1599999999999999</v>
      </c>
      <c r="AC1665" s="22">
        <v>23</v>
      </c>
    </row>
    <row r="1666" spans="1:29" x14ac:dyDescent="0.2">
      <c r="A1666" s="25">
        <v>39928.922147488869</v>
      </c>
      <c r="B1666" s="26">
        <v>7.1667970000000008</v>
      </c>
      <c r="C1666" s="26">
        <v>469.53881783195601</v>
      </c>
      <c r="D1666" s="26">
        <f>C1666/Table1[[#This Row],[Std. Price ($)]]</f>
        <v>65.515852874297394</v>
      </c>
      <c r="E1666" s="22">
        <v>130</v>
      </c>
      <c r="F1666" s="22">
        <f t="shared" si="167"/>
        <v>104</v>
      </c>
      <c r="G1666" s="22">
        <f t="shared" si="169"/>
        <v>104</v>
      </c>
      <c r="H1666" s="22">
        <f t="shared" si="169"/>
        <v>104</v>
      </c>
      <c r="I1666" s="22">
        <f t="shared" si="169"/>
        <v>104</v>
      </c>
      <c r="J1666" s="22">
        <f t="shared" si="169"/>
        <v>104</v>
      </c>
      <c r="K1666" s="22">
        <f t="shared" si="169"/>
        <v>104</v>
      </c>
      <c r="L1666" s="22">
        <f t="shared" si="169"/>
        <v>104</v>
      </c>
      <c r="M1666" s="22">
        <f t="shared" si="169"/>
        <v>104</v>
      </c>
      <c r="N1666" s="22">
        <f t="shared" si="169"/>
        <v>104</v>
      </c>
      <c r="O1666" s="22">
        <f t="shared" si="169"/>
        <v>104</v>
      </c>
      <c r="P1666" s="22">
        <f t="shared" si="169"/>
        <v>104</v>
      </c>
      <c r="Q1666" s="22">
        <f t="shared" si="169"/>
        <v>104</v>
      </c>
      <c r="R1666" s="42">
        <f>SUM(Table1[[#This Row],[Oct]:[September]])</f>
        <v>1248</v>
      </c>
      <c r="S1666" s="38">
        <f t="shared" si="164"/>
        <v>1182.4841471257025</v>
      </c>
      <c r="T1666" s="37">
        <f>Table1[[#This Row],[Annual Demand]]/365</f>
        <v>3.419178082191781</v>
      </c>
      <c r="U1666" s="37">
        <f>Table1[[#This Row],[Daily Demand]]*Table1[[#This Row],[Lead Time (days)]]</f>
        <v>102.57534246575344</v>
      </c>
      <c r="V1666" s="37">
        <f>T1666*AB1666*SQRT(Table1[[#This Row],[Lead Time (days)]])</f>
        <v>4.6819024093592283</v>
      </c>
      <c r="W1666" s="37">
        <f t="shared" si="165"/>
        <v>0.8</v>
      </c>
      <c r="X1666" s="37">
        <f>Table1[[#This Row],[Demand during Lead Time]]+NORMSINV(W1666)*V1666</f>
        <v>106.51573094698635</v>
      </c>
      <c r="Y1666" s="43">
        <f t="shared" si="166"/>
        <v>763.37662100366902</v>
      </c>
      <c r="Z1666" s="27">
        <v>-0.2</v>
      </c>
      <c r="AA1666" s="22">
        <v>0.85</v>
      </c>
      <c r="AB1666" s="22">
        <v>0.25</v>
      </c>
      <c r="AC1666" s="22">
        <v>30</v>
      </c>
    </row>
    <row r="1667" spans="1:29" x14ac:dyDescent="0.2">
      <c r="A1667" s="25">
        <v>48946.686386588422</v>
      </c>
      <c r="B1667" s="26">
        <v>76.367896000000002</v>
      </c>
      <c r="C1667" s="26">
        <v>1321.5753508031362</v>
      </c>
      <c r="D1667" s="26">
        <f>C1667/Table1[[#This Row],[Std. Price ($)]]</f>
        <v>17.305378569066981</v>
      </c>
      <c r="E1667" s="22">
        <v>66</v>
      </c>
      <c r="F1667" s="22">
        <f t="shared" si="167"/>
        <v>39.599999999999994</v>
      </c>
      <c r="G1667" s="22">
        <f t="shared" si="169"/>
        <v>39.599999999999994</v>
      </c>
      <c r="H1667" s="22">
        <f t="shared" si="169"/>
        <v>39.599999999999994</v>
      </c>
      <c r="I1667" s="22">
        <f t="shared" si="169"/>
        <v>39.599999999999994</v>
      </c>
      <c r="J1667" s="22">
        <f t="shared" si="169"/>
        <v>39.599999999999994</v>
      </c>
      <c r="K1667" s="22">
        <f t="shared" si="169"/>
        <v>39.599999999999994</v>
      </c>
      <c r="L1667" s="22">
        <f t="shared" si="169"/>
        <v>39.599999999999994</v>
      </c>
      <c r="M1667" s="22">
        <f t="shared" si="169"/>
        <v>39.599999999999994</v>
      </c>
      <c r="N1667" s="22">
        <f t="shared" si="169"/>
        <v>39.599999999999994</v>
      </c>
      <c r="O1667" s="22">
        <f t="shared" si="169"/>
        <v>39.599999999999994</v>
      </c>
      <c r="P1667" s="22">
        <f t="shared" si="169"/>
        <v>39.599999999999994</v>
      </c>
      <c r="Q1667" s="22">
        <f t="shared" si="169"/>
        <v>39.599999999999994</v>
      </c>
      <c r="R1667" s="42">
        <f>SUM(Table1[[#This Row],[Oct]:[September]])</f>
        <v>475.20000000000005</v>
      </c>
      <c r="S1667" s="38">
        <f t="shared" ref="S1667:S1730" si="170">R1667-D1667</f>
        <v>457.89462143093306</v>
      </c>
      <c r="T1667" s="37">
        <f>Table1[[#This Row],[Annual Demand]]/365</f>
        <v>1.3019178082191782</v>
      </c>
      <c r="U1667" s="37">
        <f>Table1[[#This Row],[Daily Demand]]*Table1[[#This Row],[Lead Time (days)]]</f>
        <v>10.415342465753426</v>
      </c>
      <c r="V1667" s="37">
        <f>T1667*AB1667*SQRT(Table1[[#This Row],[Lead Time (days)]])</f>
        <v>2.6144895464996347</v>
      </c>
      <c r="W1667" s="37">
        <f t="shared" ref="W1667:W1730" si="171">IF(AB1667&gt;1.5,0.95,0.8)</f>
        <v>0.8</v>
      </c>
      <c r="X1667" s="37">
        <f>Table1[[#This Row],[Demand during Lead Time]]+NORMSINV(W1667)*V1667</f>
        <v>12.61575238304194</v>
      </c>
      <c r="Y1667" s="43">
        <f t="shared" ref="Y1667:Y1730" si="172">IF(S1667&gt;0,X1667*B1667,0)</f>
        <v>963.43846594989907</v>
      </c>
      <c r="Z1667" s="27">
        <v>-0.4</v>
      </c>
      <c r="AA1667" s="22">
        <v>1</v>
      </c>
      <c r="AB1667" s="22">
        <v>0.71</v>
      </c>
      <c r="AC1667" s="22">
        <v>8</v>
      </c>
    </row>
    <row r="1668" spans="1:29" x14ac:dyDescent="0.2">
      <c r="A1668" s="25">
        <v>89693.700521313716</v>
      </c>
      <c r="B1668" s="26">
        <v>196.63681400000002</v>
      </c>
      <c r="C1668" s="26">
        <v>7340.5913789186643</v>
      </c>
      <c r="D1668" s="26">
        <f>C1668/Table1[[#This Row],[Std. Price ($)]]</f>
        <v>37.330707458058505</v>
      </c>
      <c r="E1668" s="22">
        <v>58</v>
      </c>
      <c r="F1668" s="22">
        <f t="shared" ref="F1668:F1731" si="173">$E1668+$Z1668*$E1668</f>
        <v>87</v>
      </c>
      <c r="G1668" s="22">
        <f t="shared" si="169"/>
        <v>87</v>
      </c>
      <c r="H1668" s="22">
        <f t="shared" si="169"/>
        <v>87</v>
      </c>
      <c r="I1668" s="22">
        <f t="shared" si="169"/>
        <v>87</v>
      </c>
      <c r="J1668" s="22">
        <f t="shared" si="169"/>
        <v>87</v>
      </c>
      <c r="K1668" s="22">
        <f t="shared" si="169"/>
        <v>87</v>
      </c>
      <c r="L1668" s="22">
        <f t="shared" si="169"/>
        <v>87</v>
      </c>
      <c r="M1668" s="22">
        <f t="shared" si="169"/>
        <v>87</v>
      </c>
      <c r="N1668" s="22">
        <f t="shared" si="169"/>
        <v>87</v>
      </c>
      <c r="O1668" s="22">
        <f t="shared" si="169"/>
        <v>87</v>
      </c>
      <c r="P1668" s="22">
        <f t="shared" si="169"/>
        <v>87</v>
      </c>
      <c r="Q1668" s="22">
        <f t="shared" si="169"/>
        <v>87</v>
      </c>
      <c r="R1668" s="42">
        <f>SUM(Table1[[#This Row],[Oct]:[September]])</f>
        <v>1044</v>
      </c>
      <c r="S1668" s="38">
        <f t="shared" si="170"/>
        <v>1006.6692925419414</v>
      </c>
      <c r="T1668" s="37">
        <f>Table1[[#This Row],[Annual Demand]]/365</f>
        <v>2.8602739726027395</v>
      </c>
      <c r="U1668" s="37">
        <f>Table1[[#This Row],[Daily Demand]]*Table1[[#This Row],[Lead Time (days)]]</f>
        <v>65.786301369863011</v>
      </c>
      <c r="V1668" s="37">
        <f>T1668*AB1668*SQRT(Table1[[#This Row],[Lead Time (days)]])</f>
        <v>9.0534787748586201</v>
      </c>
      <c r="W1668" s="37">
        <f t="shared" si="171"/>
        <v>0.8</v>
      </c>
      <c r="X1668" s="37">
        <f>Table1[[#This Row],[Demand during Lead Time]]+NORMSINV(W1668)*V1668</f>
        <v>73.405901344485727</v>
      </c>
      <c r="Y1668" s="43">
        <f t="shared" si="172"/>
        <v>14434.302569177991</v>
      </c>
      <c r="Z1668" s="27">
        <v>0.5</v>
      </c>
      <c r="AA1668" s="22">
        <v>0.7</v>
      </c>
      <c r="AB1668" s="22">
        <v>0.66</v>
      </c>
      <c r="AC1668" s="22">
        <v>23</v>
      </c>
    </row>
    <row r="1669" spans="1:29" x14ac:dyDescent="0.2">
      <c r="A1669" s="25">
        <v>38529.69786482511</v>
      </c>
      <c r="B1669" s="26">
        <v>52.657836000000003</v>
      </c>
      <c r="C1669" s="26">
        <v>5976.4496642576005</v>
      </c>
      <c r="D1669" s="26">
        <f>C1669/Table1[[#This Row],[Std. Price ($)]]</f>
        <v>113.49592232118312</v>
      </c>
      <c r="E1669" s="22">
        <v>66</v>
      </c>
      <c r="F1669" s="22">
        <f t="shared" si="173"/>
        <v>99</v>
      </c>
      <c r="G1669" s="22">
        <f t="shared" si="169"/>
        <v>99</v>
      </c>
      <c r="H1669" s="22">
        <f t="shared" si="169"/>
        <v>99</v>
      </c>
      <c r="I1669" s="22">
        <f t="shared" si="169"/>
        <v>99</v>
      </c>
      <c r="J1669" s="22">
        <f t="shared" si="169"/>
        <v>99</v>
      </c>
      <c r="K1669" s="22">
        <f t="shared" si="169"/>
        <v>99</v>
      </c>
      <c r="L1669" s="22">
        <f t="shared" si="169"/>
        <v>99</v>
      </c>
      <c r="M1669" s="22">
        <f t="shared" si="169"/>
        <v>99</v>
      </c>
      <c r="N1669" s="22">
        <f t="shared" si="169"/>
        <v>99</v>
      </c>
      <c r="O1669" s="22">
        <f t="shared" si="169"/>
        <v>99</v>
      </c>
      <c r="P1669" s="22">
        <f t="shared" si="169"/>
        <v>99</v>
      </c>
      <c r="Q1669" s="22">
        <f t="shared" si="169"/>
        <v>99</v>
      </c>
      <c r="R1669" s="42">
        <f>SUM(Table1[[#This Row],[Oct]:[September]])</f>
        <v>1188</v>
      </c>
      <c r="S1669" s="38">
        <f t="shared" si="170"/>
        <v>1074.5040776788169</v>
      </c>
      <c r="T1669" s="37">
        <f>Table1[[#This Row],[Annual Demand]]/365</f>
        <v>3.2547945205479452</v>
      </c>
      <c r="U1669" s="37">
        <f>Table1[[#This Row],[Daily Demand]]*Table1[[#This Row],[Lead Time (days)]]</f>
        <v>143.21095890410959</v>
      </c>
      <c r="V1669" s="37">
        <f>T1669*AB1669*SQRT(Table1[[#This Row],[Lead Time (days)]])</f>
        <v>21.589864388724465</v>
      </c>
      <c r="W1669" s="37">
        <f t="shared" si="171"/>
        <v>0.8</v>
      </c>
      <c r="X1669" s="37">
        <f>Table1[[#This Row],[Demand during Lead Time]]+NORMSINV(W1669)*V1669</f>
        <v>161.38144720361981</v>
      </c>
      <c r="Y1669" s="43">
        <f t="shared" si="172"/>
        <v>8497.9977802908707</v>
      </c>
      <c r="Z1669" s="27">
        <v>0.5</v>
      </c>
      <c r="AA1669" s="22">
        <v>1</v>
      </c>
      <c r="AB1669" s="22">
        <v>1</v>
      </c>
      <c r="AC1669" s="22">
        <v>44</v>
      </c>
    </row>
    <row r="1670" spans="1:29" x14ac:dyDescent="0.2">
      <c r="A1670" s="25">
        <v>16511.170695133027</v>
      </c>
      <c r="B1670" s="26">
        <v>27.766959000000003</v>
      </c>
      <c r="C1670" s="26">
        <v>2788.103354252426</v>
      </c>
      <c r="D1670" s="26">
        <f>C1670/Table1[[#This Row],[Std. Price ($)]]</f>
        <v>100.41082836087401</v>
      </c>
      <c r="E1670" s="22">
        <v>74</v>
      </c>
      <c r="F1670" s="22">
        <f t="shared" si="173"/>
        <v>44.4</v>
      </c>
      <c r="G1670" s="22">
        <f t="shared" si="169"/>
        <v>44.4</v>
      </c>
      <c r="H1670" s="22">
        <f t="shared" si="169"/>
        <v>44.4</v>
      </c>
      <c r="I1670" s="22">
        <f t="shared" si="169"/>
        <v>44.4</v>
      </c>
      <c r="J1670" s="22">
        <f t="shared" si="169"/>
        <v>44.4</v>
      </c>
      <c r="K1670" s="22">
        <f t="shared" si="169"/>
        <v>44.4</v>
      </c>
      <c r="L1670" s="22">
        <f t="shared" si="169"/>
        <v>44.4</v>
      </c>
      <c r="M1670" s="22">
        <f t="shared" si="169"/>
        <v>44.4</v>
      </c>
      <c r="N1670" s="22">
        <f t="shared" si="169"/>
        <v>44.4</v>
      </c>
      <c r="O1670" s="22">
        <f t="shared" si="169"/>
        <v>44.4</v>
      </c>
      <c r="P1670" s="22">
        <f t="shared" si="169"/>
        <v>44.4</v>
      </c>
      <c r="Q1670" s="22">
        <f t="shared" si="169"/>
        <v>44.4</v>
      </c>
      <c r="R1670" s="42">
        <f>SUM(Table1[[#This Row],[Oct]:[September]])</f>
        <v>532.79999999999984</v>
      </c>
      <c r="S1670" s="38">
        <f t="shared" si="170"/>
        <v>432.38917163912583</v>
      </c>
      <c r="T1670" s="37">
        <f>Table1[[#This Row],[Annual Demand]]/365</f>
        <v>1.4597260273972599</v>
      </c>
      <c r="U1670" s="37">
        <f>Table1[[#This Row],[Daily Demand]]*Table1[[#This Row],[Lead Time (days)]]</f>
        <v>179.54630136986296</v>
      </c>
      <c r="V1670" s="37">
        <f>T1670*AB1670*SQRT(Table1[[#This Row],[Lead Time (days)]])</f>
        <v>4.0472861990513262</v>
      </c>
      <c r="W1670" s="37">
        <f t="shared" si="171"/>
        <v>0.8</v>
      </c>
      <c r="X1670" s="37">
        <f>Table1[[#This Row],[Demand during Lead Time]]+NORMSINV(W1670)*V1670</f>
        <v>182.95258337333118</v>
      </c>
      <c r="Y1670" s="43">
        <f t="shared" si="172"/>
        <v>5080.0368814713693</v>
      </c>
      <c r="Z1670" s="27">
        <v>-0.4</v>
      </c>
      <c r="AA1670" s="22">
        <v>1</v>
      </c>
      <c r="AB1670" s="22">
        <v>0.25</v>
      </c>
      <c r="AC1670" s="22">
        <v>123</v>
      </c>
    </row>
    <row r="1671" spans="1:29" x14ac:dyDescent="0.2">
      <c r="A1671" s="25">
        <v>30237.844447345906</v>
      </c>
      <c r="B1671" s="26">
        <v>27.883867000000002</v>
      </c>
      <c r="C1671" s="26">
        <v>2345.2486811532926</v>
      </c>
      <c r="D1671" s="26">
        <f>C1671/Table1[[#This Row],[Std. Price ($)]]</f>
        <v>84.107727280197267</v>
      </c>
      <c r="E1671" s="22">
        <v>50</v>
      </c>
      <c r="F1671" s="22">
        <f t="shared" si="173"/>
        <v>80</v>
      </c>
      <c r="G1671" s="22">
        <f t="shared" si="169"/>
        <v>80</v>
      </c>
      <c r="H1671" s="22">
        <f t="shared" si="169"/>
        <v>80</v>
      </c>
      <c r="I1671" s="22">
        <f t="shared" si="169"/>
        <v>80</v>
      </c>
      <c r="J1671" s="22">
        <f t="shared" si="169"/>
        <v>80</v>
      </c>
      <c r="K1671" s="22">
        <f t="shared" si="169"/>
        <v>80</v>
      </c>
      <c r="L1671" s="22">
        <f t="shared" si="169"/>
        <v>80</v>
      </c>
      <c r="M1671" s="22">
        <f t="shared" si="169"/>
        <v>80</v>
      </c>
      <c r="N1671" s="22">
        <f t="shared" si="169"/>
        <v>80</v>
      </c>
      <c r="O1671" s="22">
        <f t="shared" si="169"/>
        <v>80</v>
      </c>
      <c r="P1671" s="22">
        <f t="shared" si="169"/>
        <v>80</v>
      </c>
      <c r="Q1671" s="22">
        <f t="shared" si="169"/>
        <v>80</v>
      </c>
      <c r="R1671" s="42">
        <f>SUM(Table1[[#This Row],[Oct]:[September]])</f>
        <v>960</v>
      </c>
      <c r="S1671" s="38">
        <f t="shared" si="170"/>
        <v>875.89227271980269</v>
      </c>
      <c r="T1671" s="37">
        <f>Table1[[#This Row],[Annual Demand]]/365</f>
        <v>2.6301369863013697</v>
      </c>
      <c r="U1671" s="37">
        <f>Table1[[#This Row],[Daily Demand]]*Table1[[#This Row],[Lead Time (days)]]</f>
        <v>86.794520547945197</v>
      </c>
      <c r="V1671" s="37">
        <f>T1671*AB1671*SQRT(Table1[[#This Row],[Lead Time (days)]])</f>
        <v>19.339502959084736</v>
      </c>
      <c r="W1671" s="37">
        <f t="shared" si="171"/>
        <v>0.8</v>
      </c>
      <c r="X1671" s="37">
        <f>Table1[[#This Row],[Demand during Lead Time]]+NORMSINV(W1671)*V1671</f>
        <v>103.07105688505713</v>
      </c>
      <c r="Y1671" s="43">
        <f t="shared" si="172"/>
        <v>2874.0196417323677</v>
      </c>
      <c r="Z1671" s="27">
        <v>0.6</v>
      </c>
      <c r="AA1671" s="22">
        <v>0.82</v>
      </c>
      <c r="AB1671" s="22">
        <v>1.28</v>
      </c>
      <c r="AC1671" s="22">
        <v>33</v>
      </c>
    </row>
    <row r="1672" spans="1:29" x14ac:dyDescent="0.2">
      <c r="A1672" s="25">
        <v>95354.159864203466</v>
      </c>
      <c r="B1672" s="26">
        <v>7.1784900000000009</v>
      </c>
      <c r="C1672" s="26">
        <v>209.03750331200007</v>
      </c>
      <c r="D1672" s="26">
        <f>C1672/Table1[[#This Row],[Std. Price ($)]]</f>
        <v>29.119982518886289</v>
      </c>
      <c r="E1672" s="22">
        <v>50</v>
      </c>
      <c r="F1672" s="22">
        <f t="shared" si="173"/>
        <v>110</v>
      </c>
      <c r="G1672" s="22">
        <f t="shared" si="169"/>
        <v>110</v>
      </c>
      <c r="H1672" s="22">
        <f t="shared" si="169"/>
        <v>110</v>
      </c>
      <c r="I1672" s="22">
        <f t="shared" si="169"/>
        <v>110</v>
      </c>
      <c r="J1672" s="22">
        <f t="shared" si="169"/>
        <v>110</v>
      </c>
      <c r="K1672" s="22">
        <f t="shared" si="169"/>
        <v>110</v>
      </c>
      <c r="L1672" s="22">
        <f t="shared" si="169"/>
        <v>110</v>
      </c>
      <c r="M1672" s="22">
        <f t="shared" si="169"/>
        <v>110</v>
      </c>
      <c r="N1672" s="22">
        <f t="shared" si="169"/>
        <v>110</v>
      </c>
      <c r="O1672" s="22">
        <f t="shared" si="169"/>
        <v>110</v>
      </c>
      <c r="P1672" s="22">
        <f t="shared" si="169"/>
        <v>110</v>
      </c>
      <c r="Q1672" s="22">
        <f t="shared" si="169"/>
        <v>110</v>
      </c>
      <c r="R1672" s="42">
        <f>SUM(Table1[[#This Row],[Oct]:[September]])</f>
        <v>1320</v>
      </c>
      <c r="S1672" s="38">
        <f t="shared" si="170"/>
        <v>1290.8800174811138</v>
      </c>
      <c r="T1672" s="37">
        <f>Table1[[#This Row],[Annual Demand]]/365</f>
        <v>3.6164383561643834</v>
      </c>
      <c r="U1672" s="37">
        <f>Table1[[#This Row],[Daily Demand]]*Table1[[#This Row],[Lead Time (days)]]</f>
        <v>43.397260273972599</v>
      </c>
      <c r="V1672" s="37">
        <f>T1672*AB1672*SQRT(Table1[[#This Row],[Lead Time (days)]])</f>
        <v>14.031035144711389</v>
      </c>
      <c r="W1672" s="37">
        <f t="shared" si="171"/>
        <v>0.8</v>
      </c>
      <c r="X1672" s="37">
        <f>Table1[[#This Row],[Demand during Lead Time]]+NORMSINV(W1672)*V1672</f>
        <v>55.206077380769514</v>
      </c>
      <c r="Y1672" s="43">
        <f t="shared" si="172"/>
        <v>396.29627441708021</v>
      </c>
      <c r="Z1672" s="27">
        <v>1.2</v>
      </c>
      <c r="AA1672" s="22">
        <v>1</v>
      </c>
      <c r="AB1672" s="22">
        <v>1.1200000000000001</v>
      </c>
      <c r="AC1672" s="22">
        <v>12</v>
      </c>
    </row>
    <row r="1673" spans="1:29" x14ac:dyDescent="0.2">
      <c r="A1673" s="25">
        <v>10194.793221537346</v>
      </c>
      <c r="B1673" s="26">
        <v>35.07405</v>
      </c>
      <c r="C1673" s="26">
        <v>1181.5096046752353</v>
      </c>
      <c r="D1673" s="26">
        <f>C1673/Table1[[#This Row],[Std. Price ($)]]</f>
        <v>33.686147013967172</v>
      </c>
      <c r="E1673" s="22">
        <v>90</v>
      </c>
      <c r="F1673" s="22">
        <f t="shared" si="173"/>
        <v>162</v>
      </c>
      <c r="G1673" s="22">
        <f t="shared" si="169"/>
        <v>162</v>
      </c>
      <c r="H1673" s="22">
        <f t="shared" si="169"/>
        <v>162</v>
      </c>
      <c r="I1673" s="22">
        <f t="shared" si="169"/>
        <v>162</v>
      </c>
      <c r="J1673" s="22">
        <f t="shared" si="169"/>
        <v>162</v>
      </c>
      <c r="K1673" s="22">
        <f t="shared" si="169"/>
        <v>162</v>
      </c>
      <c r="L1673" s="22">
        <f t="shared" si="169"/>
        <v>162</v>
      </c>
      <c r="M1673" s="22">
        <f t="shared" si="169"/>
        <v>162</v>
      </c>
      <c r="N1673" s="22">
        <f t="shared" si="169"/>
        <v>162</v>
      </c>
      <c r="O1673" s="22">
        <f t="shared" si="169"/>
        <v>162</v>
      </c>
      <c r="P1673" s="22">
        <f t="shared" si="169"/>
        <v>162</v>
      </c>
      <c r="Q1673" s="22">
        <f t="shared" si="169"/>
        <v>162</v>
      </c>
      <c r="R1673" s="42">
        <f>SUM(Table1[[#This Row],[Oct]:[September]])</f>
        <v>1944</v>
      </c>
      <c r="S1673" s="38">
        <f t="shared" si="170"/>
        <v>1910.3138529860328</v>
      </c>
      <c r="T1673" s="37">
        <f>Table1[[#This Row],[Annual Demand]]/365</f>
        <v>5.3260273972602743</v>
      </c>
      <c r="U1673" s="37">
        <f>Table1[[#This Row],[Daily Demand]]*Table1[[#This Row],[Lead Time (days)]]</f>
        <v>111.84657534246575</v>
      </c>
      <c r="V1673" s="37">
        <f>T1673*AB1673*SQRT(Table1[[#This Row],[Lead Time (days)]])</f>
        <v>12.203461850676922</v>
      </c>
      <c r="W1673" s="37">
        <f t="shared" si="171"/>
        <v>0.8</v>
      </c>
      <c r="X1673" s="37">
        <f>Table1[[#This Row],[Demand during Lead Time]]+NORMSINV(W1673)*V1673</f>
        <v>122.11726795909247</v>
      </c>
      <c r="Y1673" s="43">
        <f t="shared" si="172"/>
        <v>4283.1471622606077</v>
      </c>
      <c r="Z1673" s="27">
        <v>0.8</v>
      </c>
      <c r="AA1673" s="22">
        <v>0.8</v>
      </c>
      <c r="AB1673" s="22">
        <v>0.5</v>
      </c>
      <c r="AC1673" s="22">
        <v>21</v>
      </c>
    </row>
    <row r="1674" spans="1:29" x14ac:dyDescent="0.2">
      <c r="A1674" s="25">
        <v>12342.418337911087</v>
      </c>
      <c r="B1674" s="26">
        <v>20.309630000000002</v>
      </c>
      <c r="C1674" s="26">
        <v>2458.4563932122905</v>
      </c>
      <c r="D1674" s="26">
        <f>C1674/Table1[[#This Row],[Std. Price ($)]]</f>
        <v>121.04880262280949</v>
      </c>
      <c r="E1674" s="22">
        <v>82</v>
      </c>
      <c r="F1674" s="22">
        <f t="shared" si="173"/>
        <v>98.4</v>
      </c>
      <c r="G1674" s="22">
        <f t="shared" si="169"/>
        <v>98.4</v>
      </c>
      <c r="H1674" s="22">
        <f t="shared" si="169"/>
        <v>98.4</v>
      </c>
      <c r="I1674" s="22">
        <f t="shared" si="169"/>
        <v>98.4</v>
      </c>
      <c r="J1674" s="22">
        <f t="shared" si="169"/>
        <v>98.4</v>
      </c>
      <c r="K1674" s="22">
        <f t="shared" si="169"/>
        <v>98.4</v>
      </c>
      <c r="L1674" s="22">
        <f t="shared" si="169"/>
        <v>98.4</v>
      </c>
      <c r="M1674" s="22">
        <f t="shared" si="169"/>
        <v>98.4</v>
      </c>
      <c r="N1674" s="22">
        <f t="shared" si="169"/>
        <v>98.4</v>
      </c>
      <c r="O1674" s="22">
        <f t="shared" si="169"/>
        <v>98.4</v>
      </c>
      <c r="P1674" s="22">
        <f t="shared" si="169"/>
        <v>98.4</v>
      </c>
      <c r="Q1674" s="22">
        <f t="shared" si="169"/>
        <v>98.4</v>
      </c>
      <c r="R1674" s="42">
        <f>SUM(Table1[[#This Row],[Oct]:[September]])</f>
        <v>1180.8</v>
      </c>
      <c r="S1674" s="38">
        <f t="shared" si="170"/>
        <v>1059.7511973771905</v>
      </c>
      <c r="T1674" s="37">
        <f>Table1[[#This Row],[Annual Demand]]/365</f>
        <v>3.2350684931506848</v>
      </c>
      <c r="U1674" s="37">
        <f>Table1[[#This Row],[Daily Demand]]*Table1[[#This Row],[Lead Time (days)]]</f>
        <v>142.34301369863013</v>
      </c>
      <c r="V1674" s="37">
        <f>T1674*AB1674*SQRT(Table1[[#This Row],[Lead Time (days)]])</f>
        <v>17.381803547867623</v>
      </c>
      <c r="W1674" s="37">
        <f t="shared" si="171"/>
        <v>0.8</v>
      </c>
      <c r="X1674" s="37">
        <f>Table1[[#This Row],[Demand during Lead Time]]+NORMSINV(W1674)*V1674</f>
        <v>156.97190864230853</v>
      </c>
      <c r="Y1674" s="43">
        <f t="shared" si="172"/>
        <v>3188.0413849190891</v>
      </c>
      <c r="Z1674" s="27">
        <v>0.2</v>
      </c>
      <c r="AA1674" s="22">
        <v>0.85</v>
      </c>
      <c r="AB1674" s="22">
        <v>0.81</v>
      </c>
      <c r="AC1674" s="22">
        <v>44</v>
      </c>
    </row>
    <row r="1675" spans="1:29" x14ac:dyDescent="0.2">
      <c r="A1675" s="25">
        <v>40524.067175698176</v>
      </c>
      <c r="B1675" s="26">
        <v>5.8456750000000008</v>
      </c>
      <c r="C1675" s="26">
        <v>520.64342968486733</v>
      </c>
      <c r="D1675" s="26">
        <f>C1675/Table1[[#This Row],[Std. Price ($)]]</f>
        <v>89.06472386591237</v>
      </c>
      <c r="E1675" s="22">
        <v>58</v>
      </c>
      <c r="F1675" s="22">
        <f t="shared" si="173"/>
        <v>46.4</v>
      </c>
      <c r="G1675" s="22">
        <f t="shared" si="169"/>
        <v>46.4</v>
      </c>
      <c r="H1675" s="22">
        <f t="shared" si="169"/>
        <v>46.4</v>
      </c>
      <c r="I1675" s="22">
        <f t="shared" si="169"/>
        <v>46.4</v>
      </c>
      <c r="J1675" s="22">
        <f t="shared" si="169"/>
        <v>46.4</v>
      </c>
      <c r="K1675" s="22">
        <f t="shared" si="169"/>
        <v>46.4</v>
      </c>
      <c r="L1675" s="22">
        <f t="shared" si="169"/>
        <v>46.4</v>
      </c>
      <c r="M1675" s="22">
        <f t="shared" si="169"/>
        <v>46.4</v>
      </c>
      <c r="N1675" s="22">
        <f t="shared" si="169"/>
        <v>46.4</v>
      </c>
      <c r="O1675" s="22">
        <f t="shared" si="169"/>
        <v>46.4</v>
      </c>
      <c r="P1675" s="22">
        <f t="shared" si="169"/>
        <v>46.4</v>
      </c>
      <c r="Q1675" s="22">
        <f t="shared" si="169"/>
        <v>46.4</v>
      </c>
      <c r="R1675" s="42">
        <f>SUM(Table1[[#This Row],[Oct]:[September]])</f>
        <v>556.79999999999984</v>
      </c>
      <c r="S1675" s="38">
        <f t="shared" si="170"/>
        <v>467.73527613408748</v>
      </c>
      <c r="T1675" s="37">
        <f>Table1[[#This Row],[Annual Demand]]/365</f>
        <v>1.5254794520547941</v>
      </c>
      <c r="U1675" s="37">
        <f>Table1[[#This Row],[Daily Demand]]*Table1[[#This Row],[Lead Time (days)]]</f>
        <v>16.780273972602735</v>
      </c>
      <c r="V1675" s="37">
        <f>T1675*AB1675*SQRT(Table1[[#This Row],[Lead Time (days)]])</f>
        <v>17.505672668804948</v>
      </c>
      <c r="W1675" s="37">
        <f t="shared" si="171"/>
        <v>0.95</v>
      </c>
      <c r="X1675" s="37">
        <f>Table1[[#This Row],[Demand during Lead Time]]+NORMSINV(W1675)*V1675</f>
        <v>45.574543154111801</v>
      </c>
      <c r="Y1675" s="43">
        <f t="shared" si="172"/>
        <v>266.41396755241254</v>
      </c>
      <c r="Z1675" s="27">
        <v>-0.2</v>
      </c>
      <c r="AA1675" s="22">
        <v>0.85</v>
      </c>
      <c r="AB1675" s="22">
        <v>3.46</v>
      </c>
      <c r="AC1675" s="22">
        <v>11</v>
      </c>
    </row>
    <row r="1676" spans="1:29" x14ac:dyDescent="0.2">
      <c r="A1676" s="25">
        <v>73436.207373070443</v>
      </c>
      <c r="B1676" s="26">
        <v>34.933756000000002</v>
      </c>
      <c r="C1676" s="26">
        <v>2507.6024905815189</v>
      </c>
      <c r="D1676" s="26">
        <f>C1676/Table1[[#This Row],[Std. Price ($)]]</f>
        <v>71.781645540248192</v>
      </c>
      <c r="E1676" s="22">
        <v>74</v>
      </c>
      <c r="F1676" s="22">
        <f t="shared" si="173"/>
        <v>66.599999999999994</v>
      </c>
      <c r="G1676" s="22">
        <f t="shared" si="169"/>
        <v>66.599999999999994</v>
      </c>
      <c r="H1676" s="22">
        <f t="shared" si="169"/>
        <v>66.599999999999994</v>
      </c>
      <c r="I1676" s="22">
        <f t="shared" si="169"/>
        <v>66.599999999999994</v>
      </c>
      <c r="J1676" s="22">
        <f t="shared" si="169"/>
        <v>66.599999999999994</v>
      </c>
      <c r="K1676" s="22">
        <f t="shared" si="169"/>
        <v>66.599999999999994</v>
      </c>
      <c r="L1676" s="22">
        <f t="shared" si="169"/>
        <v>66.599999999999994</v>
      </c>
      <c r="M1676" s="22">
        <f t="shared" si="169"/>
        <v>66.599999999999994</v>
      </c>
      <c r="N1676" s="22">
        <f t="shared" si="169"/>
        <v>66.599999999999994</v>
      </c>
      <c r="O1676" s="22">
        <f t="shared" si="169"/>
        <v>66.599999999999994</v>
      </c>
      <c r="P1676" s="22">
        <f t="shared" si="169"/>
        <v>66.599999999999994</v>
      </c>
      <c r="Q1676" s="22">
        <f t="shared" si="169"/>
        <v>66.599999999999994</v>
      </c>
      <c r="R1676" s="42">
        <f>SUM(Table1[[#This Row],[Oct]:[September]])</f>
        <v>799.20000000000016</v>
      </c>
      <c r="S1676" s="38">
        <f t="shared" si="170"/>
        <v>727.41835445975198</v>
      </c>
      <c r="T1676" s="37">
        <f>Table1[[#This Row],[Annual Demand]]/365</f>
        <v>2.1895890410958909</v>
      </c>
      <c r="U1676" s="37">
        <f>Table1[[#This Row],[Daily Demand]]*Table1[[#This Row],[Lead Time (days)]]</f>
        <v>50.360547945205489</v>
      </c>
      <c r="V1676" s="37">
        <f>T1676*AB1676*SQRT(Table1[[#This Row],[Lead Time (days)]])</f>
        <v>11.130954155171009</v>
      </c>
      <c r="W1676" s="37">
        <f t="shared" si="171"/>
        <v>0.8</v>
      </c>
      <c r="X1676" s="37">
        <f>Table1[[#This Row],[Demand during Lead Time]]+NORMSINV(W1676)*V1676</f>
        <v>59.728595312124071</v>
      </c>
      <c r="Y1676" s="43">
        <f t="shared" si="172"/>
        <v>2086.5441748564863</v>
      </c>
      <c r="Z1676" s="27">
        <v>-0.1</v>
      </c>
      <c r="AA1676" s="22">
        <v>0.85</v>
      </c>
      <c r="AB1676" s="22">
        <v>1.06</v>
      </c>
      <c r="AC1676" s="22">
        <v>23</v>
      </c>
    </row>
    <row r="1677" spans="1:29" x14ac:dyDescent="0.2">
      <c r="A1677" s="25">
        <v>57978.834570754625</v>
      </c>
      <c r="B1677" s="26">
        <v>17.537025</v>
      </c>
      <c r="C1677" s="26">
        <v>2346.5642000655262</v>
      </c>
      <c r="D1677" s="26">
        <f>C1677/Table1[[#This Row],[Std. Price ($)]]</f>
        <v>133.80628698798833</v>
      </c>
      <c r="E1677" s="22">
        <v>66</v>
      </c>
      <c r="F1677" s="22">
        <f t="shared" si="173"/>
        <v>145.19999999999999</v>
      </c>
      <c r="G1677" s="22">
        <f t="shared" si="169"/>
        <v>145.19999999999999</v>
      </c>
      <c r="H1677" s="22">
        <f t="shared" si="169"/>
        <v>145.19999999999999</v>
      </c>
      <c r="I1677" s="22">
        <f t="shared" si="169"/>
        <v>145.19999999999999</v>
      </c>
      <c r="J1677" s="22">
        <f t="shared" si="169"/>
        <v>145.19999999999999</v>
      </c>
      <c r="K1677" s="22">
        <f t="shared" si="169"/>
        <v>145.19999999999999</v>
      </c>
      <c r="L1677" s="22">
        <f t="shared" si="169"/>
        <v>145.19999999999999</v>
      </c>
      <c r="M1677" s="22">
        <f t="shared" si="169"/>
        <v>145.19999999999999</v>
      </c>
      <c r="N1677" s="22">
        <f t="shared" si="169"/>
        <v>145.19999999999999</v>
      </c>
      <c r="O1677" s="22">
        <f t="shared" si="169"/>
        <v>145.19999999999999</v>
      </c>
      <c r="P1677" s="22">
        <f t="shared" si="169"/>
        <v>145.19999999999999</v>
      </c>
      <c r="Q1677" s="22">
        <f t="shared" si="169"/>
        <v>145.19999999999999</v>
      </c>
      <c r="R1677" s="42">
        <f>SUM(Table1[[#This Row],[Oct]:[September]])</f>
        <v>1742.4000000000003</v>
      </c>
      <c r="S1677" s="38">
        <f t="shared" si="170"/>
        <v>1608.5937130120119</v>
      </c>
      <c r="T1677" s="37">
        <f>Table1[[#This Row],[Annual Demand]]/365</f>
        <v>4.7736986301369875</v>
      </c>
      <c r="U1677" s="37">
        <f>Table1[[#This Row],[Daily Demand]]*Table1[[#This Row],[Lead Time (days)]]</f>
        <v>176.62684931506854</v>
      </c>
      <c r="V1677" s="37">
        <f>T1677*AB1677*SQRT(Table1[[#This Row],[Lead Time (days)]])</f>
        <v>39.781066966916491</v>
      </c>
      <c r="W1677" s="37">
        <f t="shared" si="171"/>
        <v>0.8</v>
      </c>
      <c r="X1677" s="37">
        <f>Table1[[#This Row],[Demand during Lead Time]]+NORMSINV(W1677)*V1677</f>
        <v>210.10743996861152</v>
      </c>
      <c r="Y1677" s="43">
        <f t="shared" si="172"/>
        <v>3684.6594274155395</v>
      </c>
      <c r="Z1677" s="27">
        <v>1.2</v>
      </c>
      <c r="AA1677" s="22">
        <v>1</v>
      </c>
      <c r="AB1677" s="22">
        <v>1.37</v>
      </c>
      <c r="AC1677" s="22">
        <v>37</v>
      </c>
    </row>
    <row r="1678" spans="1:29" x14ac:dyDescent="0.2">
      <c r="A1678" s="25">
        <v>86446.444119472537</v>
      </c>
      <c r="B1678" s="26">
        <v>20.226041000000002</v>
      </c>
      <c r="C1678" s="26">
        <v>1347.870013002117</v>
      </c>
      <c r="D1678" s="26">
        <f>C1678/Table1[[#This Row],[Std. Price ($)]]</f>
        <v>66.640328327333904</v>
      </c>
      <c r="E1678" s="22">
        <v>82</v>
      </c>
      <c r="F1678" s="22">
        <f t="shared" si="173"/>
        <v>73.8</v>
      </c>
      <c r="G1678" s="22">
        <f t="shared" si="169"/>
        <v>73.8</v>
      </c>
      <c r="H1678" s="22">
        <f t="shared" si="169"/>
        <v>73.8</v>
      </c>
      <c r="I1678" s="22">
        <f t="shared" si="169"/>
        <v>73.8</v>
      </c>
      <c r="J1678" s="22">
        <f t="shared" si="169"/>
        <v>73.8</v>
      </c>
      <c r="K1678" s="22">
        <f t="shared" si="169"/>
        <v>73.8</v>
      </c>
      <c r="L1678" s="22">
        <f t="shared" si="169"/>
        <v>73.8</v>
      </c>
      <c r="M1678" s="22">
        <f t="shared" si="169"/>
        <v>73.8</v>
      </c>
      <c r="N1678" s="22">
        <f t="shared" si="169"/>
        <v>73.8</v>
      </c>
      <c r="O1678" s="22">
        <f t="shared" si="169"/>
        <v>73.8</v>
      </c>
      <c r="P1678" s="22">
        <f t="shared" si="169"/>
        <v>73.8</v>
      </c>
      <c r="Q1678" s="22">
        <f t="shared" si="169"/>
        <v>73.8</v>
      </c>
      <c r="R1678" s="42">
        <f>SUM(Table1[[#This Row],[Oct]:[September]])</f>
        <v>885.5999999999998</v>
      </c>
      <c r="S1678" s="38">
        <f t="shared" si="170"/>
        <v>818.95967167266588</v>
      </c>
      <c r="T1678" s="37">
        <f>Table1[[#This Row],[Annual Demand]]/365</f>
        <v>2.4263013698630131</v>
      </c>
      <c r="U1678" s="37">
        <f>Table1[[#This Row],[Daily Demand]]*Table1[[#This Row],[Lead Time (days)]]</f>
        <v>38.82082191780821</v>
      </c>
      <c r="V1678" s="37">
        <f>T1678*AB1678*SQRT(Table1[[#This Row],[Lead Time (days)]])</f>
        <v>10.093413698630135</v>
      </c>
      <c r="W1678" s="37">
        <f t="shared" si="171"/>
        <v>0.8</v>
      </c>
      <c r="X1678" s="37">
        <f>Table1[[#This Row],[Demand during Lead Time]]+NORMSINV(W1678)*V1678</f>
        <v>47.31565320581106</v>
      </c>
      <c r="Y1678" s="43">
        <f t="shared" si="172"/>
        <v>957.00834168251606</v>
      </c>
      <c r="Z1678" s="27">
        <v>-0.1</v>
      </c>
      <c r="AA1678" s="22">
        <v>0.75</v>
      </c>
      <c r="AB1678" s="22">
        <v>1.04</v>
      </c>
      <c r="AC1678" s="22">
        <v>16</v>
      </c>
    </row>
    <row r="1679" spans="1:29" x14ac:dyDescent="0.2">
      <c r="A1679" s="25">
        <v>35399.658312769345</v>
      </c>
      <c r="B1679" s="26">
        <v>15.993769000000002</v>
      </c>
      <c r="C1679" s="26">
        <v>772.05182948570427</v>
      </c>
      <c r="D1679" s="26">
        <f>C1679/Table1[[#This Row],[Std. Price ($)]]</f>
        <v>48.272038284766033</v>
      </c>
      <c r="E1679" s="22">
        <v>90</v>
      </c>
      <c r="F1679" s="22">
        <f t="shared" si="173"/>
        <v>54</v>
      </c>
      <c r="G1679" s="22">
        <f t="shared" si="169"/>
        <v>54</v>
      </c>
      <c r="H1679" s="22">
        <f t="shared" si="169"/>
        <v>54</v>
      </c>
      <c r="I1679" s="22">
        <f t="shared" si="169"/>
        <v>54</v>
      </c>
      <c r="J1679" s="22">
        <f t="shared" si="169"/>
        <v>54</v>
      </c>
      <c r="K1679" s="22">
        <f t="shared" si="169"/>
        <v>54</v>
      </c>
      <c r="L1679" s="22">
        <f t="shared" si="169"/>
        <v>54</v>
      </c>
      <c r="M1679" s="22">
        <f t="shared" si="169"/>
        <v>54</v>
      </c>
      <c r="N1679" s="22">
        <f t="shared" si="169"/>
        <v>54</v>
      </c>
      <c r="O1679" s="22">
        <f t="shared" ref="G1679:Q1702" si="174">$E1679+$Z1679*$E1679</f>
        <v>54</v>
      </c>
      <c r="P1679" s="22">
        <f t="shared" si="174"/>
        <v>54</v>
      </c>
      <c r="Q1679" s="22">
        <f t="shared" si="174"/>
        <v>54</v>
      </c>
      <c r="R1679" s="42">
        <f>SUM(Table1[[#This Row],[Oct]:[September]])</f>
        <v>648</v>
      </c>
      <c r="S1679" s="38">
        <f t="shared" si="170"/>
        <v>599.72796171523396</v>
      </c>
      <c r="T1679" s="37">
        <f>Table1[[#This Row],[Annual Demand]]/365</f>
        <v>1.7753424657534247</v>
      </c>
      <c r="U1679" s="37">
        <f>Table1[[#This Row],[Daily Demand]]*Table1[[#This Row],[Lead Time (days)]]</f>
        <v>28.405479452054795</v>
      </c>
      <c r="V1679" s="37">
        <f>T1679*AB1679*SQRT(Table1[[#This Row],[Lead Time (days)]])</f>
        <v>4.6158904109589045</v>
      </c>
      <c r="W1679" s="37">
        <f t="shared" si="171"/>
        <v>0.8</v>
      </c>
      <c r="X1679" s="37">
        <f>Table1[[#This Row],[Demand during Lead Time]]+NORMSINV(W1679)*V1679</f>
        <v>32.290310833763414</v>
      </c>
      <c r="Y1679" s="43">
        <f t="shared" si="172"/>
        <v>516.44377241340953</v>
      </c>
      <c r="Z1679" s="27">
        <v>-0.4</v>
      </c>
      <c r="AA1679" s="22">
        <v>0.82</v>
      </c>
      <c r="AB1679" s="22">
        <v>0.65</v>
      </c>
      <c r="AC1679" s="22">
        <v>16</v>
      </c>
    </row>
    <row r="1680" spans="1:29" x14ac:dyDescent="0.2">
      <c r="A1680" s="25">
        <v>68922.106380340236</v>
      </c>
      <c r="B1680" s="26">
        <v>633.42565000000002</v>
      </c>
      <c r="C1680" s="26">
        <v>172682.48270892818</v>
      </c>
      <c r="D1680" s="26">
        <f>C1680/Table1[[#This Row],[Std. Price ($)]]</f>
        <v>272.61681415794919</v>
      </c>
      <c r="E1680" s="22">
        <v>82</v>
      </c>
      <c r="F1680" s="22">
        <f t="shared" si="173"/>
        <v>49.199999999999996</v>
      </c>
      <c r="G1680" s="22">
        <f t="shared" si="174"/>
        <v>49.199999999999996</v>
      </c>
      <c r="H1680" s="22">
        <f t="shared" si="174"/>
        <v>49.199999999999996</v>
      </c>
      <c r="I1680" s="22">
        <f t="shared" si="174"/>
        <v>49.199999999999996</v>
      </c>
      <c r="J1680" s="22">
        <f t="shared" si="174"/>
        <v>49.199999999999996</v>
      </c>
      <c r="K1680" s="22">
        <f t="shared" si="174"/>
        <v>49.199999999999996</v>
      </c>
      <c r="L1680" s="22">
        <f t="shared" si="174"/>
        <v>49.199999999999996</v>
      </c>
      <c r="M1680" s="22">
        <f t="shared" si="174"/>
        <v>49.199999999999996</v>
      </c>
      <c r="N1680" s="22">
        <f t="shared" si="174"/>
        <v>49.199999999999996</v>
      </c>
      <c r="O1680" s="22">
        <f t="shared" si="174"/>
        <v>49.199999999999996</v>
      </c>
      <c r="P1680" s="22">
        <f t="shared" si="174"/>
        <v>49.199999999999996</v>
      </c>
      <c r="Q1680" s="22">
        <f t="shared" si="174"/>
        <v>49.199999999999996</v>
      </c>
      <c r="R1680" s="42">
        <f>SUM(Table1[[#This Row],[Oct]:[September]])</f>
        <v>590.4</v>
      </c>
      <c r="S1680" s="38">
        <f t="shared" si="170"/>
        <v>317.78318584205078</v>
      </c>
      <c r="T1680" s="37">
        <f>Table1[[#This Row],[Annual Demand]]/365</f>
        <v>1.6175342465753424</v>
      </c>
      <c r="U1680" s="37">
        <f>Table1[[#This Row],[Daily Demand]]*Table1[[#This Row],[Lead Time (days)]]</f>
        <v>122.93260273972602</v>
      </c>
      <c r="V1680" s="37">
        <f>T1680*AB1680*SQRT(Table1[[#This Row],[Lead Time (days)]])</f>
        <v>16.075523766266912</v>
      </c>
      <c r="W1680" s="37">
        <f t="shared" si="171"/>
        <v>0.8</v>
      </c>
      <c r="X1680" s="37">
        <f>Table1[[#This Row],[Demand during Lead Time]]+NORMSINV(W1680)*V1680</f>
        <v>136.46210488222229</v>
      </c>
      <c r="Y1680" s="43">
        <f t="shared" si="172"/>
        <v>86438.597485389837</v>
      </c>
      <c r="Z1680" s="27">
        <v>-0.4</v>
      </c>
      <c r="AA1680" s="22">
        <v>1</v>
      </c>
      <c r="AB1680" s="22">
        <v>1.1399999999999999</v>
      </c>
      <c r="AC1680" s="22">
        <v>76</v>
      </c>
    </row>
    <row r="1681" spans="1:29" x14ac:dyDescent="0.2">
      <c r="A1681" s="25">
        <v>51201.692175325777</v>
      </c>
      <c r="B1681" s="26">
        <v>23.803593000000003</v>
      </c>
      <c r="C1681" s="26">
        <v>1235.4673133849285</v>
      </c>
      <c r="D1681" s="26">
        <f>C1681/Table1[[#This Row],[Std. Price ($)]]</f>
        <v>51.902555777395804</v>
      </c>
      <c r="E1681" s="22">
        <v>82</v>
      </c>
      <c r="F1681" s="22">
        <f t="shared" si="173"/>
        <v>180.39999999999998</v>
      </c>
      <c r="G1681" s="22">
        <f t="shared" si="174"/>
        <v>180.39999999999998</v>
      </c>
      <c r="H1681" s="22">
        <f t="shared" si="174"/>
        <v>180.39999999999998</v>
      </c>
      <c r="I1681" s="22">
        <f t="shared" si="174"/>
        <v>180.39999999999998</v>
      </c>
      <c r="J1681" s="22">
        <f t="shared" si="174"/>
        <v>180.39999999999998</v>
      </c>
      <c r="K1681" s="22">
        <f t="shared" si="174"/>
        <v>180.39999999999998</v>
      </c>
      <c r="L1681" s="22">
        <f t="shared" si="174"/>
        <v>180.39999999999998</v>
      </c>
      <c r="M1681" s="22">
        <f t="shared" si="174"/>
        <v>180.39999999999998</v>
      </c>
      <c r="N1681" s="22">
        <f t="shared" si="174"/>
        <v>180.39999999999998</v>
      </c>
      <c r="O1681" s="22">
        <f t="shared" si="174"/>
        <v>180.39999999999998</v>
      </c>
      <c r="P1681" s="22">
        <f t="shared" si="174"/>
        <v>180.39999999999998</v>
      </c>
      <c r="Q1681" s="22">
        <f t="shared" si="174"/>
        <v>180.39999999999998</v>
      </c>
      <c r="R1681" s="42">
        <f>SUM(Table1[[#This Row],[Oct]:[September]])</f>
        <v>2164.8000000000002</v>
      </c>
      <c r="S1681" s="38">
        <f t="shared" si="170"/>
        <v>2112.8974442226045</v>
      </c>
      <c r="T1681" s="37">
        <f>Table1[[#This Row],[Annual Demand]]/365</f>
        <v>5.9309589041095894</v>
      </c>
      <c r="U1681" s="37">
        <f>Table1[[#This Row],[Daily Demand]]*Table1[[#This Row],[Lead Time (days)]]</f>
        <v>136.41205479452054</v>
      </c>
      <c r="V1681" s="37">
        <f>T1681*AB1681*SQRT(Table1[[#This Row],[Lead Time (days)]])</f>
        <v>23.323981334156841</v>
      </c>
      <c r="W1681" s="37">
        <f t="shared" si="171"/>
        <v>0.8</v>
      </c>
      <c r="X1681" s="37">
        <f>Table1[[#This Row],[Demand during Lead Time]]+NORMSINV(W1681)*V1681</f>
        <v>156.04201273680525</v>
      </c>
      <c r="Y1681" s="43">
        <f t="shared" si="172"/>
        <v>3714.3605620877288</v>
      </c>
      <c r="Z1681" s="27">
        <v>1.2</v>
      </c>
      <c r="AA1681" s="22">
        <v>0.85</v>
      </c>
      <c r="AB1681" s="22">
        <v>0.82</v>
      </c>
      <c r="AC1681" s="22">
        <v>23</v>
      </c>
    </row>
    <row r="1682" spans="1:29" x14ac:dyDescent="0.2">
      <c r="A1682" s="25">
        <v>68884.345922272012</v>
      </c>
      <c r="B1682" s="26">
        <v>6.7459040000000012</v>
      </c>
      <c r="C1682" s="26">
        <v>1054.1165746999566</v>
      </c>
      <c r="D1682" s="26">
        <f>C1682/Table1[[#This Row],[Std. Price ($)]]</f>
        <v>156.26023950236416</v>
      </c>
      <c r="E1682" s="22">
        <v>58</v>
      </c>
      <c r="F1682" s="22">
        <f t="shared" si="173"/>
        <v>46.4</v>
      </c>
      <c r="G1682" s="22">
        <f t="shared" si="174"/>
        <v>46.4</v>
      </c>
      <c r="H1682" s="22">
        <f t="shared" si="174"/>
        <v>46.4</v>
      </c>
      <c r="I1682" s="22">
        <f t="shared" si="174"/>
        <v>46.4</v>
      </c>
      <c r="J1682" s="22">
        <f t="shared" si="174"/>
        <v>46.4</v>
      </c>
      <c r="K1682" s="22">
        <f t="shared" si="174"/>
        <v>46.4</v>
      </c>
      <c r="L1682" s="22">
        <f t="shared" si="174"/>
        <v>46.4</v>
      </c>
      <c r="M1682" s="22">
        <f t="shared" si="174"/>
        <v>46.4</v>
      </c>
      <c r="N1682" s="22">
        <f t="shared" si="174"/>
        <v>46.4</v>
      </c>
      <c r="O1682" s="22">
        <f t="shared" si="174"/>
        <v>46.4</v>
      </c>
      <c r="P1682" s="22">
        <f t="shared" si="174"/>
        <v>46.4</v>
      </c>
      <c r="Q1682" s="22">
        <f t="shared" si="174"/>
        <v>46.4</v>
      </c>
      <c r="R1682" s="42">
        <f>SUM(Table1[[#This Row],[Oct]:[September]])</f>
        <v>556.79999999999984</v>
      </c>
      <c r="S1682" s="38">
        <f t="shared" si="170"/>
        <v>400.53976049763571</v>
      </c>
      <c r="T1682" s="37">
        <f>Table1[[#This Row],[Annual Demand]]/365</f>
        <v>1.5254794520547941</v>
      </c>
      <c r="U1682" s="37">
        <f>Table1[[#This Row],[Daily Demand]]*Table1[[#This Row],[Lead Time (days)]]</f>
        <v>50.340821917808206</v>
      </c>
      <c r="V1682" s="37">
        <f>T1682*AB1682*SQRT(Table1[[#This Row],[Lead Time (days)]])</f>
        <v>14.371668136469841</v>
      </c>
      <c r="W1682" s="37">
        <f t="shared" si="171"/>
        <v>0.95</v>
      </c>
      <c r="X1682" s="37">
        <f>Table1[[#This Row],[Demand during Lead Time]]+NORMSINV(W1682)*V1682</f>
        <v>73.980112377423524</v>
      </c>
      <c r="Y1682" s="43">
        <f t="shared" si="172"/>
        <v>499.06273600731095</v>
      </c>
      <c r="Z1682" s="27">
        <v>-0.2</v>
      </c>
      <c r="AA1682" s="22">
        <v>0.85</v>
      </c>
      <c r="AB1682" s="22">
        <v>1.64</v>
      </c>
      <c r="AC1682" s="22">
        <v>33</v>
      </c>
    </row>
    <row r="1683" spans="1:29" x14ac:dyDescent="0.2">
      <c r="A1683" s="25">
        <v>59404.987309265853</v>
      </c>
      <c r="B1683" s="26">
        <v>8.6749850000000013</v>
      </c>
      <c r="C1683" s="26">
        <v>191.81404358462501</v>
      </c>
      <c r="D1683" s="26">
        <f>C1683/Table1[[#This Row],[Std. Price ($)]]</f>
        <v>22.111167176038343</v>
      </c>
      <c r="E1683" s="22">
        <v>42</v>
      </c>
      <c r="F1683" s="22">
        <f t="shared" si="173"/>
        <v>63</v>
      </c>
      <c r="G1683" s="22">
        <f t="shared" si="174"/>
        <v>63</v>
      </c>
      <c r="H1683" s="22">
        <f t="shared" si="174"/>
        <v>63</v>
      </c>
      <c r="I1683" s="22">
        <f t="shared" si="174"/>
        <v>63</v>
      </c>
      <c r="J1683" s="22">
        <f t="shared" si="174"/>
        <v>63</v>
      </c>
      <c r="K1683" s="22">
        <f t="shared" si="174"/>
        <v>63</v>
      </c>
      <c r="L1683" s="22">
        <f t="shared" si="174"/>
        <v>63</v>
      </c>
      <c r="M1683" s="22">
        <f t="shared" si="174"/>
        <v>63</v>
      </c>
      <c r="N1683" s="22">
        <f t="shared" si="174"/>
        <v>63</v>
      </c>
      <c r="O1683" s="22">
        <f t="shared" si="174"/>
        <v>63</v>
      </c>
      <c r="P1683" s="22">
        <f t="shared" si="174"/>
        <v>63</v>
      </c>
      <c r="Q1683" s="22">
        <f t="shared" si="174"/>
        <v>63</v>
      </c>
      <c r="R1683" s="42">
        <f>SUM(Table1[[#This Row],[Oct]:[September]])</f>
        <v>756</v>
      </c>
      <c r="S1683" s="38">
        <f t="shared" si="170"/>
        <v>733.88883282396171</v>
      </c>
      <c r="T1683" s="37">
        <f>Table1[[#This Row],[Annual Demand]]/365</f>
        <v>2.0712328767123287</v>
      </c>
      <c r="U1683" s="37">
        <f>Table1[[#This Row],[Daily Demand]]*Table1[[#This Row],[Lead Time (days)]]</f>
        <v>76.635616438356166</v>
      </c>
      <c r="V1683" s="37">
        <f>T1683*AB1683*SQRT(Table1[[#This Row],[Lead Time (days)]])</f>
        <v>3.1497044334968862</v>
      </c>
      <c r="W1683" s="37">
        <f t="shared" si="171"/>
        <v>0.8</v>
      </c>
      <c r="X1683" s="37">
        <f>Table1[[#This Row],[Demand during Lead Time]]+NORMSINV(W1683)*V1683</f>
        <v>79.286474569065888</v>
      </c>
      <c r="Y1683" s="43">
        <f t="shared" si="172"/>
        <v>687.80897758952813</v>
      </c>
      <c r="Z1683" s="27">
        <v>0.5</v>
      </c>
      <c r="AA1683" s="22">
        <v>1</v>
      </c>
      <c r="AB1683" s="22">
        <v>0.25</v>
      </c>
      <c r="AC1683" s="22">
        <v>37</v>
      </c>
    </row>
    <row r="1684" spans="1:29" x14ac:dyDescent="0.2">
      <c r="A1684" s="25">
        <v>82482.983191593245</v>
      </c>
      <c r="B1684" s="26">
        <v>11.861696</v>
      </c>
      <c r="C1684" s="26">
        <v>908.41782934988817</v>
      </c>
      <c r="D1684" s="26">
        <f>C1684/Table1[[#This Row],[Std. Price ($)]]</f>
        <v>76.584143561754416</v>
      </c>
      <c r="E1684" s="22">
        <v>82</v>
      </c>
      <c r="F1684" s="22">
        <f t="shared" si="173"/>
        <v>65.599999999999994</v>
      </c>
      <c r="G1684" s="22">
        <f t="shared" si="174"/>
        <v>65.599999999999994</v>
      </c>
      <c r="H1684" s="22">
        <f t="shared" si="174"/>
        <v>65.599999999999994</v>
      </c>
      <c r="I1684" s="22">
        <f t="shared" si="174"/>
        <v>65.599999999999994</v>
      </c>
      <c r="J1684" s="22">
        <f t="shared" si="174"/>
        <v>65.599999999999994</v>
      </c>
      <c r="K1684" s="22">
        <f t="shared" si="174"/>
        <v>65.599999999999994</v>
      </c>
      <c r="L1684" s="22">
        <f t="shared" si="174"/>
        <v>65.599999999999994</v>
      </c>
      <c r="M1684" s="22">
        <f t="shared" si="174"/>
        <v>65.599999999999994</v>
      </c>
      <c r="N1684" s="22">
        <f t="shared" si="174"/>
        <v>65.599999999999994</v>
      </c>
      <c r="O1684" s="22">
        <f t="shared" si="174"/>
        <v>65.599999999999994</v>
      </c>
      <c r="P1684" s="22">
        <f t="shared" si="174"/>
        <v>65.599999999999994</v>
      </c>
      <c r="Q1684" s="22">
        <f t="shared" si="174"/>
        <v>65.599999999999994</v>
      </c>
      <c r="R1684" s="42">
        <f>SUM(Table1[[#This Row],[Oct]:[September]])</f>
        <v>787.20000000000016</v>
      </c>
      <c r="S1684" s="38">
        <f t="shared" si="170"/>
        <v>710.61585643824571</v>
      </c>
      <c r="T1684" s="37">
        <f>Table1[[#This Row],[Annual Demand]]/365</f>
        <v>2.1567123287671239</v>
      </c>
      <c r="U1684" s="37">
        <f>Table1[[#This Row],[Daily Demand]]*Table1[[#This Row],[Lead Time (days)]]</f>
        <v>94.895342465753458</v>
      </c>
      <c r="V1684" s="37">
        <f>T1684*AB1684*SQRT(Table1[[#This Row],[Lead Time (days)]])</f>
        <v>5.4362842371931679</v>
      </c>
      <c r="W1684" s="37">
        <f t="shared" si="171"/>
        <v>0.8</v>
      </c>
      <c r="X1684" s="37">
        <f>Table1[[#This Row],[Demand during Lead Time]]+NORMSINV(W1684)*V1684</f>
        <v>99.470634711512957</v>
      </c>
      <c r="Y1684" s="43">
        <f t="shared" si="172"/>
        <v>1179.8904298750144</v>
      </c>
      <c r="Z1684" s="27">
        <v>-0.2</v>
      </c>
      <c r="AA1684" s="22">
        <v>1</v>
      </c>
      <c r="AB1684" s="22">
        <v>0.38</v>
      </c>
      <c r="AC1684" s="22">
        <v>44</v>
      </c>
    </row>
    <row r="1685" spans="1:29" x14ac:dyDescent="0.2">
      <c r="A1685" s="25">
        <v>82555.757998845744</v>
      </c>
      <c r="B1685" s="26">
        <v>6.9446630000000003</v>
      </c>
      <c r="C1685" s="26">
        <v>429.80887551848497</v>
      </c>
      <c r="D1685" s="26">
        <f>C1685/Table1[[#This Row],[Std. Price ($)]]</f>
        <v>61.890530255893623</v>
      </c>
      <c r="E1685" s="22">
        <v>66</v>
      </c>
      <c r="F1685" s="22">
        <f t="shared" si="173"/>
        <v>145.19999999999999</v>
      </c>
      <c r="G1685" s="22">
        <f t="shared" si="174"/>
        <v>145.19999999999999</v>
      </c>
      <c r="H1685" s="22">
        <f t="shared" si="174"/>
        <v>145.19999999999999</v>
      </c>
      <c r="I1685" s="22">
        <f t="shared" si="174"/>
        <v>145.19999999999999</v>
      </c>
      <c r="J1685" s="22">
        <f t="shared" si="174"/>
        <v>145.19999999999999</v>
      </c>
      <c r="K1685" s="22">
        <f t="shared" si="174"/>
        <v>145.19999999999999</v>
      </c>
      <c r="L1685" s="22">
        <f t="shared" si="174"/>
        <v>145.19999999999999</v>
      </c>
      <c r="M1685" s="22">
        <f t="shared" si="174"/>
        <v>145.19999999999999</v>
      </c>
      <c r="N1685" s="22">
        <f t="shared" si="174"/>
        <v>145.19999999999999</v>
      </c>
      <c r="O1685" s="22">
        <f t="shared" si="174"/>
        <v>145.19999999999999</v>
      </c>
      <c r="P1685" s="22">
        <f t="shared" si="174"/>
        <v>145.19999999999999</v>
      </c>
      <c r="Q1685" s="22">
        <f t="shared" si="174"/>
        <v>145.19999999999999</v>
      </c>
      <c r="R1685" s="42">
        <f>SUM(Table1[[#This Row],[Oct]:[September]])</f>
        <v>1742.4000000000003</v>
      </c>
      <c r="S1685" s="38">
        <f t="shared" si="170"/>
        <v>1680.5094697441068</v>
      </c>
      <c r="T1685" s="37">
        <f>Table1[[#This Row],[Annual Demand]]/365</f>
        <v>4.7736986301369875</v>
      </c>
      <c r="U1685" s="37">
        <f>Table1[[#This Row],[Daily Demand]]*Table1[[#This Row],[Lead Time (days)]]</f>
        <v>147.98465753424662</v>
      </c>
      <c r="V1685" s="37">
        <f>T1685*AB1685*SQRT(Table1[[#This Row],[Lead Time (days)]])</f>
        <v>16.478874049295669</v>
      </c>
      <c r="W1685" s="37">
        <f t="shared" si="171"/>
        <v>0.8</v>
      </c>
      <c r="X1685" s="37">
        <f>Table1[[#This Row],[Demand during Lead Time]]+NORMSINV(W1685)*V1685</f>
        <v>161.85362783950754</v>
      </c>
      <c r="Y1685" s="43">
        <f t="shared" si="172"/>
        <v>1124.0189006727981</v>
      </c>
      <c r="Z1685" s="27">
        <v>1.2</v>
      </c>
      <c r="AA1685" s="22">
        <v>0.85</v>
      </c>
      <c r="AB1685" s="22">
        <v>0.62</v>
      </c>
      <c r="AC1685" s="22">
        <v>31</v>
      </c>
    </row>
    <row r="1686" spans="1:29" x14ac:dyDescent="0.2">
      <c r="A1686" s="25">
        <v>48497.52952364603</v>
      </c>
      <c r="B1686" s="26">
        <v>54.961038000000002</v>
      </c>
      <c r="C1686" s="26">
        <v>1038.707363195776</v>
      </c>
      <c r="D1686" s="26">
        <f>C1686/Table1[[#This Row],[Std. Price ($)]]</f>
        <v>18.898976456663281</v>
      </c>
      <c r="E1686" s="22">
        <v>82</v>
      </c>
      <c r="F1686" s="22">
        <f t="shared" si="173"/>
        <v>114.80000000000001</v>
      </c>
      <c r="G1686" s="22">
        <f t="shared" si="174"/>
        <v>114.80000000000001</v>
      </c>
      <c r="H1686" s="22">
        <f t="shared" si="174"/>
        <v>114.80000000000001</v>
      </c>
      <c r="I1686" s="22">
        <f t="shared" si="174"/>
        <v>114.80000000000001</v>
      </c>
      <c r="J1686" s="22">
        <f t="shared" si="174"/>
        <v>114.80000000000001</v>
      </c>
      <c r="K1686" s="22">
        <f t="shared" si="174"/>
        <v>114.80000000000001</v>
      </c>
      <c r="L1686" s="22">
        <f t="shared" si="174"/>
        <v>114.80000000000001</v>
      </c>
      <c r="M1686" s="22">
        <f t="shared" si="174"/>
        <v>114.80000000000001</v>
      </c>
      <c r="N1686" s="22">
        <f t="shared" si="174"/>
        <v>114.80000000000001</v>
      </c>
      <c r="O1686" s="22">
        <f t="shared" si="174"/>
        <v>114.80000000000001</v>
      </c>
      <c r="P1686" s="22">
        <f t="shared" si="174"/>
        <v>114.80000000000001</v>
      </c>
      <c r="Q1686" s="22">
        <f t="shared" si="174"/>
        <v>114.80000000000001</v>
      </c>
      <c r="R1686" s="42">
        <f>SUM(Table1[[#This Row],[Oct]:[September]])</f>
        <v>1377.5999999999997</v>
      </c>
      <c r="S1686" s="38">
        <f t="shared" si="170"/>
        <v>1358.7010235433363</v>
      </c>
      <c r="T1686" s="37">
        <f>Table1[[#This Row],[Annual Demand]]/365</f>
        <v>3.774246575342465</v>
      </c>
      <c r="U1686" s="37">
        <f>Table1[[#This Row],[Daily Demand]]*Table1[[#This Row],[Lead Time (days)]]</f>
        <v>56.613698630136973</v>
      </c>
      <c r="V1686" s="37">
        <f>T1686*AB1686*SQRT(Table1[[#This Row],[Lead Time (days)]])</f>
        <v>3.6543985326954362</v>
      </c>
      <c r="W1686" s="37">
        <f t="shared" si="171"/>
        <v>0.8</v>
      </c>
      <c r="X1686" s="37">
        <f>Table1[[#This Row],[Demand during Lead Time]]+NORMSINV(W1686)*V1686</f>
        <v>59.689318031191156</v>
      </c>
      <c r="Y1686" s="43">
        <f t="shared" si="172"/>
        <v>3280.5868765063824</v>
      </c>
      <c r="Z1686" s="27">
        <v>0.4</v>
      </c>
      <c r="AA1686" s="22">
        <v>0.8</v>
      </c>
      <c r="AB1686" s="22">
        <v>0.25</v>
      </c>
      <c r="AC1686" s="22">
        <v>15</v>
      </c>
    </row>
    <row r="1687" spans="1:29" x14ac:dyDescent="0.2">
      <c r="A1687" s="25">
        <v>43580.497142835527</v>
      </c>
      <c r="B1687" s="26">
        <v>6.0795020000000006</v>
      </c>
      <c r="C1687" s="26">
        <v>270.58395336185237</v>
      </c>
      <c r="D1687" s="26">
        <f>C1687/Table1[[#This Row],[Std. Price ($)]]</f>
        <v>44.507585220278294</v>
      </c>
      <c r="E1687" s="22">
        <v>82</v>
      </c>
      <c r="F1687" s="22">
        <f t="shared" si="173"/>
        <v>180.39999999999998</v>
      </c>
      <c r="G1687" s="22">
        <f t="shared" si="174"/>
        <v>180.39999999999998</v>
      </c>
      <c r="H1687" s="22">
        <f t="shared" si="174"/>
        <v>180.39999999999998</v>
      </c>
      <c r="I1687" s="22">
        <f t="shared" si="174"/>
        <v>180.39999999999998</v>
      </c>
      <c r="J1687" s="22">
        <f t="shared" si="174"/>
        <v>180.39999999999998</v>
      </c>
      <c r="K1687" s="22">
        <f t="shared" si="174"/>
        <v>180.39999999999998</v>
      </c>
      <c r="L1687" s="22">
        <f t="shared" si="174"/>
        <v>180.39999999999998</v>
      </c>
      <c r="M1687" s="22">
        <f t="shared" si="174"/>
        <v>180.39999999999998</v>
      </c>
      <c r="N1687" s="22">
        <f t="shared" si="174"/>
        <v>180.39999999999998</v>
      </c>
      <c r="O1687" s="22">
        <f t="shared" si="174"/>
        <v>180.39999999999998</v>
      </c>
      <c r="P1687" s="22">
        <f t="shared" si="174"/>
        <v>180.39999999999998</v>
      </c>
      <c r="Q1687" s="22">
        <f t="shared" si="174"/>
        <v>180.39999999999998</v>
      </c>
      <c r="R1687" s="42">
        <f>SUM(Table1[[#This Row],[Oct]:[September]])</f>
        <v>2164.8000000000002</v>
      </c>
      <c r="S1687" s="38">
        <f t="shared" si="170"/>
        <v>2120.2924147797221</v>
      </c>
      <c r="T1687" s="37">
        <f>Table1[[#This Row],[Annual Demand]]/365</f>
        <v>5.9309589041095894</v>
      </c>
      <c r="U1687" s="37">
        <f>Table1[[#This Row],[Daily Demand]]*Table1[[#This Row],[Lead Time (days)]]</f>
        <v>65.240547945205478</v>
      </c>
      <c r="V1687" s="37">
        <f>T1687*AB1687*SQRT(Table1[[#This Row],[Lead Time (days)]])</f>
        <v>21.637841865143855</v>
      </c>
      <c r="W1687" s="37">
        <f t="shared" si="171"/>
        <v>0.8</v>
      </c>
      <c r="X1687" s="37">
        <f>Table1[[#This Row],[Demand during Lead Time]]+NORMSINV(W1687)*V1687</f>
        <v>83.451415107603509</v>
      </c>
      <c r="Y1687" s="43">
        <f t="shared" si="172"/>
        <v>507.3430450495058</v>
      </c>
      <c r="Z1687" s="27">
        <v>1.2</v>
      </c>
      <c r="AA1687" s="22">
        <v>0.82</v>
      </c>
      <c r="AB1687" s="22">
        <v>1.1000000000000001</v>
      </c>
      <c r="AC1687" s="22">
        <v>11</v>
      </c>
    </row>
    <row r="1688" spans="1:29" x14ac:dyDescent="0.2">
      <c r="A1688" s="25">
        <v>26840.769425959086</v>
      </c>
      <c r="B1688" s="26">
        <v>12.148686</v>
      </c>
      <c r="C1688" s="26">
        <v>149.80002025265674</v>
      </c>
      <c r="D1688" s="26">
        <f>C1688/Table1[[#This Row],[Std. Price ($)]]</f>
        <v>12.330553300386292</v>
      </c>
      <c r="E1688" s="22">
        <v>74</v>
      </c>
      <c r="F1688" s="22">
        <f t="shared" si="173"/>
        <v>162.80000000000001</v>
      </c>
      <c r="G1688" s="22">
        <f t="shared" si="174"/>
        <v>162.80000000000001</v>
      </c>
      <c r="H1688" s="22">
        <f t="shared" si="174"/>
        <v>162.80000000000001</v>
      </c>
      <c r="I1688" s="22">
        <f t="shared" si="174"/>
        <v>162.80000000000001</v>
      </c>
      <c r="J1688" s="22">
        <f t="shared" si="174"/>
        <v>162.80000000000001</v>
      </c>
      <c r="K1688" s="22">
        <f t="shared" si="174"/>
        <v>162.80000000000001</v>
      </c>
      <c r="L1688" s="22">
        <f t="shared" si="174"/>
        <v>162.80000000000001</v>
      </c>
      <c r="M1688" s="22">
        <f t="shared" si="174"/>
        <v>162.80000000000001</v>
      </c>
      <c r="N1688" s="22">
        <f t="shared" si="174"/>
        <v>162.80000000000001</v>
      </c>
      <c r="O1688" s="22">
        <f t="shared" si="174"/>
        <v>162.80000000000001</v>
      </c>
      <c r="P1688" s="22">
        <f t="shared" si="174"/>
        <v>162.80000000000001</v>
      </c>
      <c r="Q1688" s="22">
        <f t="shared" si="174"/>
        <v>162.80000000000001</v>
      </c>
      <c r="R1688" s="42">
        <f>SUM(Table1[[#This Row],[Oct]:[September]])</f>
        <v>1953.5999999999997</v>
      </c>
      <c r="S1688" s="38">
        <f t="shared" si="170"/>
        <v>1941.2694466996134</v>
      </c>
      <c r="T1688" s="37">
        <f>Table1[[#This Row],[Annual Demand]]/365</f>
        <v>5.3523287671232866</v>
      </c>
      <c r="U1688" s="37">
        <f>Table1[[#This Row],[Daily Demand]]*Table1[[#This Row],[Lead Time (days)]]</f>
        <v>42.818630136986293</v>
      </c>
      <c r="V1688" s="37">
        <f>T1688*AB1688*SQRT(Table1[[#This Row],[Lead Time (days)]])</f>
        <v>6.3582421835061522</v>
      </c>
      <c r="W1688" s="37">
        <f t="shared" si="171"/>
        <v>0.8</v>
      </c>
      <c r="X1688" s="37">
        <f>Table1[[#This Row],[Demand during Lead Time]]+NORMSINV(W1688)*V1688</f>
        <v>48.169861766824084</v>
      </c>
      <c r="Y1688" s="43">
        <f t="shared" si="172"/>
        <v>585.20052526855102</v>
      </c>
      <c r="Z1688" s="27">
        <v>1.2</v>
      </c>
      <c r="AA1688" s="22">
        <v>0.82</v>
      </c>
      <c r="AB1688" s="22">
        <v>0.42</v>
      </c>
      <c r="AC1688" s="22">
        <v>8</v>
      </c>
    </row>
    <row r="1689" spans="1:29" x14ac:dyDescent="0.2">
      <c r="A1689" s="25">
        <v>39582.743547801627</v>
      </c>
      <c r="B1689" s="26">
        <v>9.3409250000000004</v>
      </c>
      <c r="C1689" s="26">
        <v>14969.420062424942</v>
      </c>
      <c r="D1689" s="26">
        <f>C1689/Table1[[#This Row],[Std. Price ($)]]</f>
        <v>1602.5629220259173</v>
      </c>
      <c r="E1689" s="22">
        <v>146</v>
      </c>
      <c r="F1689" s="22">
        <f t="shared" si="173"/>
        <v>365</v>
      </c>
      <c r="G1689" s="22">
        <f t="shared" si="174"/>
        <v>365</v>
      </c>
      <c r="H1689" s="22">
        <f t="shared" si="174"/>
        <v>365</v>
      </c>
      <c r="I1689" s="22">
        <f t="shared" si="174"/>
        <v>365</v>
      </c>
      <c r="J1689" s="22">
        <f t="shared" si="174"/>
        <v>365</v>
      </c>
      <c r="K1689" s="22">
        <f t="shared" si="174"/>
        <v>365</v>
      </c>
      <c r="L1689" s="22">
        <f t="shared" si="174"/>
        <v>365</v>
      </c>
      <c r="M1689" s="22">
        <f t="shared" si="174"/>
        <v>365</v>
      </c>
      <c r="N1689" s="22">
        <f t="shared" si="174"/>
        <v>365</v>
      </c>
      <c r="O1689" s="22">
        <f t="shared" si="174"/>
        <v>365</v>
      </c>
      <c r="P1689" s="22">
        <f t="shared" si="174"/>
        <v>365</v>
      </c>
      <c r="Q1689" s="22">
        <f t="shared" si="174"/>
        <v>365</v>
      </c>
      <c r="R1689" s="42">
        <f>SUM(Table1[[#This Row],[Oct]:[September]])</f>
        <v>4380</v>
      </c>
      <c r="S1689" s="38">
        <f t="shared" si="170"/>
        <v>2777.437077974083</v>
      </c>
      <c r="T1689" s="37">
        <f>Table1[[#This Row],[Annual Demand]]/365</f>
        <v>12</v>
      </c>
      <c r="U1689" s="37">
        <f>Table1[[#This Row],[Daily Demand]]*Table1[[#This Row],[Lead Time (days)]]</f>
        <v>2172</v>
      </c>
      <c r="V1689" s="37">
        <f>T1689*AB1689*SQRT(Table1[[#This Row],[Lead Time (days)]])</f>
        <v>237.32192819038025</v>
      </c>
      <c r="W1689" s="37">
        <f t="shared" si="171"/>
        <v>0.8</v>
      </c>
      <c r="X1689" s="37">
        <f>Table1[[#This Row],[Demand during Lead Time]]+NORMSINV(W1689)*V1689</f>
        <v>2371.7351739574906</v>
      </c>
      <c r="Y1689" s="43">
        <f t="shared" si="172"/>
        <v>22154.200379798873</v>
      </c>
      <c r="Z1689" s="27">
        <v>1.5</v>
      </c>
      <c r="AA1689" s="22">
        <v>1</v>
      </c>
      <c r="AB1689" s="22">
        <v>1.47</v>
      </c>
      <c r="AC1689" s="22">
        <v>181</v>
      </c>
    </row>
    <row r="1690" spans="1:29" x14ac:dyDescent="0.2">
      <c r="A1690" s="25">
        <v>58892.402695975732</v>
      </c>
      <c r="B1690" s="26">
        <v>12.720191000000002</v>
      </c>
      <c r="C1690" s="26">
        <v>934.45166586895948</v>
      </c>
      <c r="D1690" s="26">
        <f>C1690/Table1[[#This Row],[Std. Price ($)]]</f>
        <v>73.462078192769226</v>
      </c>
      <c r="E1690" s="22">
        <v>58</v>
      </c>
      <c r="F1690" s="22">
        <f t="shared" si="173"/>
        <v>34.799999999999997</v>
      </c>
      <c r="G1690" s="22">
        <f t="shared" si="174"/>
        <v>34.799999999999997</v>
      </c>
      <c r="H1690" s="22">
        <f t="shared" si="174"/>
        <v>34.799999999999997</v>
      </c>
      <c r="I1690" s="22">
        <f t="shared" si="174"/>
        <v>34.799999999999997</v>
      </c>
      <c r="J1690" s="22">
        <f t="shared" si="174"/>
        <v>34.799999999999997</v>
      </c>
      <c r="K1690" s="22">
        <f t="shared" si="174"/>
        <v>34.799999999999997</v>
      </c>
      <c r="L1690" s="22">
        <f t="shared" si="174"/>
        <v>34.799999999999997</v>
      </c>
      <c r="M1690" s="22">
        <f t="shared" si="174"/>
        <v>34.799999999999997</v>
      </c>
      <c r="N1690" s="22">
        <f t="shared" si="174"/>
        <v>34.799999999999997</v>
      </c>
      <c r="O1690" s="22">
        <f t="shared" si="174"/>
        <v>34.799999999999997</v>
      </c>
      <c r="P1690" s="22">
        <f t="shared" si="174"/>
        <v>34.799999999999997</v>
      </c>
      <c r="Q1690" s="22">
        <f t="shared" si="174"/>
        <v>34.799999999999997</v>
      </c>
      <c r="R1690" s="42">
        <f>SUM(Table1[[#This Row],[Oct]:[September]])</f>
        <v>417.60000000000008</v>
      </c>
      <c r="S1690" s="38">
        <f t="shared" si="170"/>
        <v>344.13792180723084</v>
      </c>
      <c r="T1690" s="37">
        <f>Table1[[#This Row],[Annual Demand]]/365</f>
        <v>1.1441095890410962</v>
      </c>
      <c r="U1690" s="37">
        <f>Table1[[#This Row],[Daily Demand]]*Table1[[#This Row],[Lead Time (days)]]</f>
        <v>12.585205479452057</v>
      </c>
      <c r="V1690" s="37">
        <f>T1690*AB1690*SQRT(Table1[[#This Row],[Lead Time (days)]])</f>
        <v>9.3346722757066889</v>
      </c>
      <c r="W1690" s="37">
        <f t="shared" si="171"/>
        <v>0.95</v>
      </c>
      <c r="X1690" s="37">
        <f>Table1[[#This Row],[Demand during Lead Time]]+NORMSINV(W1690)*V1690</f>
        <v>27.939375028551552</v>
      </c>
      <c r="Y1690" s="43">
        <f t="shared" si="172"/>
        <v>355.39418678380622</v>
      </c>
      <c r="Z1690" s="27">
        <v>-0.4</v>
      </c>
      <c r="AA1690" s="22">
        <v>1</v>
      </c>
      <c r="AB1690" s="22">
        <v>2.46</v>
      </c>
      <c r="AC1690" s="22">
        <v>11</v>
      </c>
    </row>
    <row r="1691" spans="1:29" x14ac:dyDescent="0.2">
      <c r="A1691" s="25">
        <v>33180.04635394759</v>
      </c>
      <c r="B1691" s="26">
        <v>57.287560000000006</v>
      </c>
      <c r="C1691" s="26">
        <v>9781.0645834749685</v>
      </c>
      <c r="D1691" s="26">
        <f>C1691/Table1[[#This Row],[Std. Price ($)]]</f>
        <v>170.73627474228203</v>
      </c>
      <c r="E1691" s="22">
        <v>122</v>
      </c>
      <c r="F1691" s="22">
        <f t="shared" si="173"/>
        <v>146.4</v>
      </c>
      <c r="G1691" s="22">
        <f t="shared" si="174"/>
        <v>146.4</v>
      </c>
      <c r="H1691" s="22">
        <f t="shared" si="174"/>
        <v>146.4</v>
      </c>
      <c r="I1691" s="22">
        <f t="shared" si="174"/>
        <v>146.4</v>
      </c>
      <c r="J1691" s="22">
        <f t="shared" si="174"/>
        <v>146.4</v>
      </c>
      <c r="K1691" s="22">
        <f t="shared" si="174"/>
        <v>146.4</v>
      </c>
      <c r="L1691" s="22">
        <f t="shared" si="174"/>
        <v>146.4</v>
      </c>
      <c r="M1691" s="22">
        <f t="shared" si="174"/>
        <v>146.4</v>
      </c>
      <c r="N1691" s="22">
        <f t="shared" si="174"/>
        <v>146.4</v>
      </c>
      <c r="O1691" s="22">
        <f t="shared" si="174"/>
        <v>146.4</v>
      </c>
      <c r="P1691" s="22">
        <f t="shared" si="174"/>
        <v>146.4</v>
      </c>
      <c r="Q1691" s="22">
        <f t="shared" si="174"/>
        <v>146.4</v>
      </c>
      <c r="R1691" s="42">
        <f>SUM(Table1[[#This Row],[Oct]:[September]])</f>
        <v>1756.8000000000004</v>
      </c>
      <c r="S1691" s="38">
        <f t="shared" si="170"/>
        <v>1586.0637252577185</v>
      </c>
      <c r="T1691" s="37">
        <f>Table1[[#This Row],[Annual Demand]]/365</f>
        <v>4.8131506849315082</v>
      </c>
      <c r="U1691" s="37">
        <f>Table1[[#This Row],[Daily Demand]]*Table1[[#This Row],[Lead Time (days)]]</f>
        <v>245.47068493150692</v>
      </c>
      <c r="V1691" s="37">
        <f>T1691*AB1691*SQRT(Table1[[#This Row],[Lead Time (days)]])</f>
        <v>21.65484581330513</v>
      </c>
      <c r="W1691" s="37">
        <f t="shared" si="171"/>
        <v>0.8</v>
      </c>
      <c r="X1691" s="37">
        <f>Table1[[#This Row],[Demand during Lead Time]]+NORMSINV(W1691)*V1691</f>
        <v>263.69586297773208</v>
      </c>
      <c r="Y1691" s="43">
        <f t="shared" si="172"/>
        <v>15106.492572088606</v>
      </c>
      <c r="Z1691" s="27">
        <v>0.2</v>
      </c>
      <c r="AA1691" s="22">
        <v>0.7</v>
      </c>
      <c r="AB1691" s="22">
        <v>0.63</v>
      </c>
      <c r="AC1691" s="22">
        <v>51</v>
      </c>
    </row>
    <row r="1692" spans="1:29" x14ac:dyDescent="0.2">
      <c r="A1692" s="25">
        <v>77659.501680429821</v>
      </c>
      <c r="B1692" s="26">
        <v>6.4271020000000005</v>
      </c>
      <c r="C1692" s="26">
        <v>429.12466695938406</v>
      </c>
      <c r="D1692" s="26">
        <f>C1692/Table1[[#This Row],[Std. Price ($)]]</f>
        <v>66.7679876497034</v>
      </c>
      <c r="E1692" s="22">
        <v>114</v>
      </c>
      <c r="F1692" s="22">
        <f t="shared" si="173"/>
        <v>182.39999999999998</v>
      </c>
      <c r="G1692" s="22">
        <f t="shared" si="174"/>
        <v>182.39999999999998</v>
      </c>
      <c r="H1692" s="22">
        <f t="shared" si="174"/>
        <v>182.39999999999998</v>
      </c>
      <c r="I1692" s="22">
        <f t="shared" si="174"/>
        <v>182.39999999999998</v>
      </c>
      <c r="J1692" s="22">
        <f t="shared" si="174"/>
        <v>182.39999999999998</v>
      </c>
      <c r="K1692" s="22">
        <f t="shared" si="174"/>
        <v>182.39999999999998</v>
      </c>
      <c r="L1692" s="22">
        <f t="shared" si="174"/>
        <v>182.39999999999998</v>
      </c>
      <c r="M1692" s="22">
        <f t="shared" si="174"/>
        <v>182.39999999999998</v>
      </c>
      <c r="N1692" s="22">
        <f t="shared" si="174"/>
        <v>182.39999999999998</v>
      </c>
      <c r="O1692" s="22">
        <f t="shared" si="174"/>
        <v>182.39999999999998</v>
      </c>
      <c r="P1692" s="22">
        <f t="shared" si="174"/>
        <v>182.39999999999998</v>
      </c>
      <c r="Q1692" s="22">
        <f t="shared" si="174"/>
        <v>182.39999999999998</v>
      </c>
      <c r="R1692" s="42">
        <f>SUM(Table1[[#This Row],[Oct]:[September]])</f>
        <v>2188.8000000000002</v>
      </c>
      <c r="S1692" s="38">
        <f t="shared" si="170"/>
        <v>2122.032012350297</v>
      </c>
      <c r="T1692" s="37">
        <f>Table1[[#This Row],[Annual Demand]]/365</f>
        <v>5.9967123287671233</v>
      </c>
      <c r="U1692" s="37">
        <f>Table1[[#This Row],[Daily Demand]]*Table1[[#This Row],[Lead Time (days)]]</f>
        <v>71.960547945205477</v>
      </c>
      <c r="V1692" s="37">
        <f>T1692*AB1692*SQRT(Table1[[#This Row],[Lead Time (days)]])</f>
        <v>23.058275158594533</v>
      </c>
      <c r="W1692" s="37">
        <f t="shared" si="171"/>
        <v>0.8</v>
      </c>
      <c r="X1692" s="37">
        <f>Table1[[#This Row],[Demand during Lead Time]]+NORMSINV(W1692)*V1692</f>
        <v>91.366881928245505</v>
      </c>
      <c r="Y1692" s="43">
        <f t="shared" si="172"/>
        <v>587.22426957479058</v>
      </c>
      <c r="Z1692" s="27">
        <v>0.6</v>
      </c>
      <c r="AA1692" s="22">
        <v>1</v>
      </c>
      <c r="AB1692" s="22">
        <v>1.1100000000000001</v>
      </c>
      <c r="AC1692" s="22">
        <v>12</v>
      </c>
    </row>
    <row r="1693" spans="1:29" x14ac:dyDescent="0.2">
      <c r="A1693" s="25">
        <v>84694.082524901241</v>
      </c>
      <c r="B1693" s="26">
        <v>7.1911180000000003</v>
      </c>
      <c r="C1693" s="26">
        <v>1032.8902647948439</v>
      </c>
      <c r="D1693" s="26">
        <f>C1693/Table1[[#This Row],[Std. Price ($)]]</f>
        <v>143.63416992946631</v>
      </c>
      <c r="E1693" s="22">
        <v>122</v>
      </c>
      <c r="F1693" s="22">
        <f t="shared" si="173"/>
        <v>195.2</v>
      </c>
      <c r="G1693" s="22">
        <f t="shared" si="174"/>
        <v>195.2</v>
      </c>
      <c r="H1693" s="22">
        <f t="shared" si="174"/>
        <v>195.2</v>
      </c>
      <c r="I1693" s="22">
        <f t="shared" si="174"/>
        <v>195.2</v>
      </c>
      <c r="J1693" s="22">
        <f t="shared" si="174"/>
        <v>195.2</v>
      </c>
      <c r="K1693" s="22">
        <f t="shared" si="174"/>
        <v>195.2</v>
      </c>
      <c r="L1693" s="22">
        <f t="shared" si="174"/>
        <v>195.2</v>
      </c>
      <c r="M1693" s="22">
        <f t="shared" si="174"/>
        <v>195.2</v>
      </c>
      <c r="N1693" s="22">
        <f t="shared" si="174"/>
        <v>195.2</v>
      </c>
      <c r="O1693" s="22">
        <f t="shared" si="174"/>
        <v>195.2</v>
      </c>
      <c r="P1693" s="22">
        <f t="shared" si="174"/>
        <v>195.2</v>
      </c>
      <c r="Q1693" s="22">
        <f t="shared" si="174"/>
        <v>195.2</v>
      </c>
      <c r="R1693" s="42">
        <f>SUM(Table1[[#This Row],[Oct]:[September]])</f>
        <v>2342.4</v>
      </c>
      <c r="S1693" s="38">
        <f t="shared" si="170"/>
        <v>2198.7658300705339</v>
      </c>
      <c r="T1693" s="37">
        <f>Table1[[#This Row],[Annual Demand]]/365</f>
        <v>6.4175342465753431</v>
      </c>
      <c r="U1693" s="37">
        <f>Table1[[#This Row],[Daily Demand]]*Table1[[#This Row],[Lead Time (days)]]</f>
        <v>308.04164383561647</v>
      </c>
      <c r="V1693" s="37">
        <f>T1693*AB1693*SQRT(Table1[[#This Row],[Lead Time (days)]])</f>
        <v>27.121808713491468</v>
      </c>
      <c r="W1693" s="37">
        <f t="shared" si="171"/>
        <v>0.8</v>
      </c>
      <c r="X1693" s="37">
        <f>Table1[[#This Row],[Demand during Lead Time]]+NORMSINV(W1693)*V1693</f>
        <v>330.86793394179381</v>
      </c>
      <c r="Y1693" s="43">
        <f t="shared" si="172"/>
        <v>2379.3103553916444</v>
      </c>
      <c r="Z1693" s="27">
        <v>0.6</v>
      </c>
      <c r="AA1693" s="22">
        <v>0.82</v>
      </c>
      <c r="AB1693" s="22">
        <v>0.61</v>
      </c>
      <c r="AC1693" s="22">
        <v>48</v>
      </c>
    </row>
    <row r="1694" spans="1:29" x14ac:dyDescent="0.2">
      <c r="A1694" s="25">
        <v>2669.1779973021635</v>
      </c>
      <c r="B1694" s="26">
        <v>30.163683000000002</v>
      </c>
      <c r="C1694" s="26">
        <v>3774.3760014565228</v>
      </c>
      <c r="D1694" s="26">
        <f>C1694/Table1[[#This Row],[Std. Price ($)]]</f>
        <v>125.12981261129559</v>
      </c>
      <c r="E1694" s="22">
        <v>98</v>
      </c>
      <c r="F1694" s="22">
        <f t="shared" si="173"/>
        <v>137.19999999999999</v>
      </c>
      <c r="G1694" s="22">
        <f t="shared" si="174"/>
        <v>137.19999999999999</v>
      </c>
      <c r="H1694" s="22">
        <f t="shared" si="174"/>
        <v>137.19999999999999</v>
      </c>
      <c r="I1694" s="22">
        <f t="shared" si="174"/>
        <v>137.19999999999999</v>
      </c>
      <c r="J1694" s="22">
        <f t="shared" si="174"/>
        <v>137.19999999999999</v>
      </c>
      <c r="K1694" s="22">
        <f t="shared" si="174"/>
        <v>137.19999999999999</v>
      </c>
      <c r="L1694" s="22">
        <f t="shared" si="174"/>
        <v>137.19999999999999</v>
      </c>
      <c r="M1694" s="22">
        <f t="shared" si="174"/>
        <v>137.19999999999999</v>
      </c>
      <c r="N1694" s="22">
        <f t="shared" si="174"/>
        <v>137.19999999999999</v>
      </c>
      <c r="O1694" s="22">
        <f t="shared" si="174"/>
        <v>137.19999999999999</v>
      </c>
      <c r="P1694" s="22">
        <f t="shared" si="174"/>
        <v>137.19999999999999</v>
      </c>
      <c r="Q1694" s="22">
        <f t="shared" si="174"/>
        <v>137.19999999999999</v>
      </c>
      <c r="R1694" s="42">
        <f>SUM(Table1[[#This Row],[Oct]:[September]])</f>
        <v>1646.4000000000003</v>
      </c>
      <c r="S1694" s="38">
        <f t="shared" si="170"/>
        <v>1521.2701873887047</v>
      </c>
      <c r="T1694" s="37">
        <f>Table1[[#This Row],[Annual Demand]]/365</f>
        <v>4.5106849315068498</v>
      </c>
      <c r="U1694" s="37">
        <f>Table1[[#This Row],[Daily Demand]]*Table1[[#This Row],[Lead Time (days)]]</f>
        <v>297.7052054794521</v>
      </c>
      <c r="V1694" s="37">
        <f>T1694*AB1694*SQRT(Table1[[#This Row],[Lead Time (days)]])</f>
        <v>17.223139478943956</v>
      </c>
      <c r="W1694" s="37">
        <f t="shared" si="171"/>
        <v>0.8</v>
      </c>
      <c r="X1694" s="37">
        <f>Table1[[#This Row],[Demand during Lead Time]]+NORMSINV(W1694)*V1694</f>
        <v>312.20056537371926</v>
      </c>
      <c r="Y1694" s="43">
        <f t="shared" si="172"/>
        <v>9417.1188863536445</v>
      </c>
      <c r="Z1694" s="27">
        <v>0.4</v>
      </c>
      <c r="AA1694" s="22">
        <v>1</v>
      </c>
      <c r="AB1694" s="22">
        <v>0.47</v>
      </c>
      <c r="AC1694" s="22">
        <v>66</v>
      </c>
    </row>
    <row r="1695" spans="1:29" x14ac:dyDescent="0.2">
      <c r="A1695" s="25">
        <v>28199.61617042519</v>
      </c>
      <c r="B1695" s="26">
        <v>28.152773000000003</v>
      </c>
      <c r="C1695" s="26">
        <v>3074.7132783732754</v>
      </c>
      <c r="D1695" s="26">
        <f>C1695/Table1[[#This Row],[Std. Price ($)]]</f>
        <v>109.21529038625343</v>
      </c>
      <c r="E1695" s="22">
        <v>114</v>
      </c>
      <c r="F1695" s="22">
        <f t="shared" si="173"/>
        <v>159.6</v>
      </c>
      <c r="G1695" s="22">
        <f t="shared" si="174"/>
        <v>159.6</v>
      </c>
      <c r="H1695" s="22">
        <f t="shared" si="174"/>
        <v>159.6</v>
      </c>
      <c r="I1695" s="22">
        <f t="shared" si="174"/>
        <v>159.6</v>
      </c>
      <c r="J1695" s="22">
        <f t="shared" si="174"/>
        <v>159.6</v>
      </c>
      <c r="K1695" s="22">
        <f t="shared" si="174"/>
        <v>159.6</v>
      </c>
      <c r="L1695" s="22">
        <f t="shared" si="174"/>
        <v>159.6</v>
      </c>
      <c r="M1695" s="22">
        <f t="shared" si="174"/>
        <v>159.6</v>
      </c>
      <c r="N1695" s="22">
        <f t="shared" si="174"/>
        <v>159.6</v>
      </c>
      <c r="O1695" s="22">
        <f t="shared" si="174"/>
        <v>159.6</v>
      </c>
      <c r="P1695" s="22">
        <f t="shared" si="174"/>
        <v>159.6</v>
      </c>
      <c r="Q1695" s="22">
        <f t="shared" si="174"/>
        <v>159.6</v>
      </c>
      <c r="R1695" s="42">
        <f>SUM(Table1[[#This Row],[Oct]:[September]])</f>
        <v>1915.1999999999996</v>
      </c>
      <c r="S1695" s="38">
        <f t="shared" si="170"/>
        <v>1805.9847096137462</v>
      </c>
      <c r="T1695" s="37">
        <f>Table1[[#This Row],[Annual Demand]]/365</f>
        <v>5.2471232876712319</v>
      </c>
      <c r="U1695" s="37">
        <f>Table1[[#This Row],[Daily Demand]]*Table1[[#This Row],[Lead Time (days)]]</f>
        <v>456.49972602739717</v>
      </c>
      <c r="V1695" s="37">
        <f>T1695*AB1695*SQRT(Table1[[#This Row],[Lead Time (days)]])</f>
        <v>12.235476960599792</v>
      </c>
      <c r="W1695" s="37">
        <f t="shared" si="171"/>
        <v>0.8</v>
      </c>
      <c r="X1695" s="37">
        <f>Table1[[#This Row],[Demand during Lead Time]]+NORMSINV(W1695)*V1695</f>
        <v>466.79736324033013</v>
      </c>
      <c r="Y1695" s="43">
        <f t="shared" si="172"/>
        <v>13141.64020430356</v>
      </c>
      <c r="Z1695" s="27">
        <v>0.4</v>
      </c>
      <c r="AA1695" s="22">
        <v>1</v>
      </c>
      <c r="AB1695" s="22">
        <v>0.25</v>
      </c>
      <c r="AC1695" s="22">
        <v>87</v>
      </c>
    </row>
    <row r="1696" spans="1:29" x14ac:dyDescent="0.2">
      <c r="A1696" s="25">
        <v>29973.663944282071</v>
      </c>
      <c r="B1696" s="26">
        <v>101.42246400000001</v>
      </c>
      <c r="C1696" s="26">
        <v>25609.62022939009</v>
      </c>
      <c r="D1696" s="26">
        <f>C1696/Table1[[#This Row],[Std. Price ($)]]</f>
        <v>252.50441785155297</v>
      </c>
      <c r="E1696" s="22">
        <v>82</v>
      </c>
      <c r="F1696" s="22">
        <f t="shared" si="173"/>
        <v>131.19999999999999</v>
      </c>
      <c r="G1696" s="22">
        <f t="shared" si="174"/>
        <v>131.19999999999999</v>
      </c>
      <c r="H1696" s="22">
        <f t="shared" si="174"/>
        <v>131.19999999999999</v>
      </c>
      <c r="I1696" s="22">
        <f t="shared" si="174"/>
        <v>131.19999999999999</v>
      </c>
      <c r="J1696" s="22">
        <f t="shared" si="174"/>
        <v>131.19999999999999</v>
      </c>
      <c r="K1696" s="22">
        <f t="shared" si="174"/>
        <v>131.19999999999999</v>
      </c>
      <c r="L1696" s="22">
        <f t="shared" si="174"/>
        <v>131.19999999999999</v>
      </c>
      <c r="M1696" s="22">
        <f t="shared" si="174"/>
        <v>131.19999999999999</v>
      </c>
      <c r="N1696" s="22">
        <f t="shared" si="174"/>
        <v>131.19999999999999</v>
      </c>
      <c r="O1696" s="22">
        <f t="shared" si="174"/>
        <v>131.19999999999999</v>
      </c>
      <c r="P1696" s="22">
        <f t="shared" si="174"/>
        <v>131.19999999999999</v>
      </c>
      <c r="Q1696" s="22">
        <f t="shared" si="174"/>
        <v>131.19999999999999</v>
      </c>
      <c r="R1696" s="42">
        <f>SUM(Table1[[#This Row],[Oct]:[September]])</f>
        <v>1574.4000000000003</v>
      </c>
      <c r="S1696" s="38">
        <f t="shared" si="170"/>
        <v>1321.8955821484474</v>
      </c>
      <c r="T1696" s="37">
        <f>Table1[[#This Row],[Annual Demand]]/365</f>
        <v>4.3134246575342479</v>
      </c>
      <c r="U1696" s="37">
        <f>Table1[[#This Row],[Daily Demand]]*Table1[[#This Row],[Lead Time (days)]]</f>
        <v>219.98465753424665</v>
      </c>
      <c r="V1696" s="37">
        <f>T1696*AB1696*SQRT(Table1[[#This Row],[Lead Time (days)]])</f>
        <v>48.054261018960752</v>
      </c>
      <c r="W1696" s="37">
        <f t="shared" si="171"/>
        <v>0.95</v>
      </c>
      <c r="X1696" s="37">
        <f>Table1[[#This Row],[Demand during Lead Time]]+NORMSINV(W1696)*V1696</f>
        <v>299.02688306175696</v>
      </c>
      <c r="Y1696" s="43">
        <f t="shared" si="172"/>
        <v>30328.043282363258</v>
      </c>
      <c r="Z1696" s="27">
        <v>0.6</v>
      </c>
      <c r="AA1696" s="22">
        <v>0.87</v>
      </c>
      <c r="AB1696" s="22">
        <v>1.56</v>
      </c>
      <c r="AC1696" s="22">
        <v>51</v>
      </c>
    </row>
    <row r="1697" spans="1:29" x14ac:dyDescent="0.2">
      <c r="A1697" s="25">
        <v>97640.658619448499</v>
      </c>
      <c r="B1697" s="26">
        <v>5.7287670000000013</v>
      </c>
      <c r="C1697" s="26">
        <v>207.76773963281607</v>
      </c>
      <c r="D1697" s="26">
        <f>C1697/Table1[[#This Row],[Std. Price ($)]]</f>
        <v>36.267444571024797</v>
      </c>
      <c r="E1697" s="22">
        <v>66</v>
      </c>
      <c r="F1697" s="22">
        <f t="shared" si="173"/>
        <v>105.6</v>
      </c>
      <c r="G1697" s="22">
        <f t="shared" si="174"/>
        <v>105.6</v>
      </c>
      <c r="H1697" s="22">
        <f t="shared" si="174"/>
        <v>105.6</v>
      </c>
      <c r="I1697" s="22">
        <f t="shared" si="174"/>
        <v>105.6</v>
      </c>
      <c r="J1697" s="22">
        <f t="shared" si="174"/>
        <v>105.6</v>
      </c>
      <c r="K1697" s="22">
        <f t="shared" si="174"/>
        <v>105.6</v>
      </c>
      <c r="L1697" s="22">
        <f t="shared" si="174"/>
        <v>105.6</v>
      </c>
      <c r="M1697" s="22">
        <f t="shared" si="174"/>
        <v>105.6</v>
      </c>
      <c r="N1697" s="22">
        <f t="shared" si="174"/>
        <v>105.6</v>
      </c>
      <c r="O1697" s="22">
        <f t="shared" si="174"/>
        <v>105.6</v>
      </c>
      <c r="P1697" s="22">
        <f t="shared" si="174"/>
        <v>105.6</v>
      </c>
      <c r="Q1697" s="22">
        <f t="shared" si="174"/>
        <v>105.6</v>
      </c>
      <c r="R1697" s="42">
        <f>SUM(Table1[[#This Row],[Oct]:[September]])</f>
        <v>1267.1999999999998</v>
      </c>
      <c r="S1697" s="38">
        <f t="shared" si="170"/>
        <v>1230.9325554289751</v>
      </c>
      <c r="T1697" s="37">
        <f>Table1[[#This Row],[Annual Demand]]/365</f>
        <v>3.4717808219178079</v>
      </c>
      <c r="U1697" s="37">
        <f>Table1[[#This Row],[Daily Demand]]*Table1[[#This Row],[Lead Time (days)]]</f>
        <v>38.189589041095886</v>
      </c>
      <c r="V1697" s="37">
        <f>T1697*AB1697*SQRT(Table1[[#This Row],[Lead Time (days)]])</f>
        <v>12.896345661531413</v>
      </c>
      <c r="W1697" s="37">
        <f t="shared" si="171"/>
        <v>0.8</v>
      </c>
      <c r="X1697" s="37">
        <f>Table1[[#This Row],[Demand during Lead Time]]+NORMSINV(W1697)*V1697</f>
        <v>49.043427385336656</v>
      </c>
      <c r="Y1697" s="43">
        <f t="shared" si="172"/>
        <v>280.95836837201296</v>
      </c>
      <c r="Z1697" s="27">
        <v>0.6</v>
      </c>
      <c r="AA1697" s="22">
        <v>1</v>
      </c>
      <c r="AB1697" s="22">
        <v>1.1200000000000001</v>
      </c>
      <c r="AC1697" s="22">
        <v>11</v>
      </c>
    </row>
    <row r="1698" spans="1:29" x14ac:dyDescent="0.2">
      <c r="A1698" s="25">
        <v>33429.502556007159</v>
      </c>
      <c r="B1698" s="26">
        <v>27.462985</v>
      </c>
      <c r="C1698" s="26">
        <v>1271.4150446654801</v>
      </c>
      <c r="D1698" s="26">
        <f>C1698/Table1[[#This Row],[Std. Price ($)]]</f>
        <v>46.295588213206983</v>
      </c>
      <c r="E1698" s="22">
        <v>122</v>
      </c>
      <c r="F1698" s="22">
        <f t="shared" si="173"/>
        <v>48.8</v>
      </c>
      <c r="G1698" s="22">
        <f t="shared" si="174"/>
        <v>48.8</v>
      </c>
      <c r="H1698" s="22">
        <f t="shared" si="174"/>
        <v>48.8</v>
      </c>
      <c r="I1698" s="22">
        <f t="shared" si="174"/>
        <v>48.8</v>
      </c>
      <c r="J1698" s="22">
        <f t="shared" si="174"/>
        <v>48.8</v>
      </c>
      <c r="K1698" s="22">
        <f t="shared" si="174"/>
        <v>48.8</v>
      </c>
      <c r="L1698" s="22">
        <f t="shared" si="174"/>
        <v>48.8</v>
      </c>
      <c r="M1698" s="22">
        <f t="shared" si="174"/>
        <v>48.8</v>
      </c>
      <c r="N1698" s="22">
        <f t="shared" si="174"/>
        <v>48.8</v>
      </c>
      <c r="O1698" s="22">
        <f t="shared" si="174"/>
        <v>48.8</v>
      </c>
      <c r="P1698" s="22">
        <f t="shared" si="174"/>
        <v>48.8</v>
      </c>
      <c r="Q1698" s="22">
        <f t="shared" si="174"/>
        <v>48.8</v>
      </c>
      <c r="R1698" s="42">
        <f>SUM(Table1[[#This Row],[Oct]:[September]])</f>
        <v>585.6</v>
      </c>
      <c r="S1698" s="38">
        <f t="shared" si="170"/>
        <v>539.30441178679303</v>
      </c>
      <c r="T1698" s="37">
        <f>Table1[[#This Row],[Annual Demand]]/365</f>
        <v>1.6043835616438358</v>
      </c>
      <c r="U1698" s="37">
        <f>Table1[[#This Row],[Daily Demand]]*Table1[[#This Row],[Lead Time (days)]]</f>
        <v>19.252602739726029</v>
      </c>
      <c r="V1698" s="37">
        <f>T1698*AB1698*SQRT(Table1[[#This Row],[Lead Time (days)]])</f>
        <v>3.6681134735459775</v>
      </c>
      <c r="W1698" s="37">
        <f t="shared" si="171"/>
        <v>0.8</v>
      </c>
      <c r="X1698" s="37">
        <f>Table1[[#This Row],[Demand during Lead Time]]+NORMSINV(W1698)*V1698</f>
        <v>22.339764926217224</v>
      </c>
      <c r="Y1698" s="43">
        <f t="shared" si="172"/>
        <v>613.51662907222976</v>
      </c>
      <c r="Z1698" s="27">
        <v>-0.6</v>
      </c>
      <c r="AA1698" s="22">
        <v>1</v>
      </c>
      <c r="AB1698" s="22">
        <v>0.66</v>
      </c>
      <c r="AC1698" s="22">
        <v>12</v>
      </c>
    </row>
    <row r="1699" spans="1:29" x14ac:dyDescent="0.2">
      <c r="A1699" s="25">
        <v>21705.944204616455</v>
      </c>
      <c r="B1699" s="26">
        <v>73.725652000000011</v>
      </c>
      <c r="C1699" s="26">
        <v>2788.5998916585932</v>
      </c>
      <c r="D1699" s="26">
        <f>C1699/Table1[[#This Row],[Std. Price ($)]]</f>
        <v>37.824011263523211</v>
      </c>
      <c r="E1699" s="22">
        <v>122</v>
      </c>
      <c r="F1699" s="22">
        <f t="shared" si="173"/>
        <v>146.4</v>
      </c>
      <c r="G1699" s="22">
        <f t="shared" si="174"/>
        <v>146.4</v>
      </c>
      <c r="H1699" s="22">
        <f t="shared" si="174"/>
        <v>146.4</v>
      </c>
      <c r="I1699" s="22">
        <f t="shared" si="174"/>
        <v>146.4</v>
      </c>
      <c r="J1699" s="22">
        <f t="shared" si="174"/>
        <v>146.4</v>
      </c>
      <c r="K1699" s="22">
        <f t="shared" si="174"/>
        <v>146.4</v>
      </c>
      <c r="L1699" s="22">
        <f t="shared" si="174"/>
        <v>146.4</v>
      </c>
      <c r="M1699" s="22">
        <f t="shared" si="174"/>
        <v>146.4</v>
      </c>
      <c r="N1699" s="22">
        <f t="shared" si="174"/>
        <v>146.4</v>
      </c>
      <c r="O1699" s="22">
        <f t="shared" si="174"/>
        <v>146.4</v>
      </c>
      <c r="P1699" s="22">
        <f t="shared" si="174"/>
        <v>146.4</v>
      </c>
      <c r="Q1699" s="22">
        <f t="shared" si="174"/>
        <v>146.4</v>
      </c>
      <c r="R1699" s="42">
        <f>SUM(Table1[[#This Row],[Oct]:[September]])</f>
        <v>1756.8000000000004</v>
      </c>
      <c r="S1699" s="38">
        <f t="shared" si="170"/>
        <v>1718.9759887364771</v>
      </c>
      <c r="T1699" s="37">
        <f>Table1[[#This Row],[Annual Demand]]/365</f>
        <v>4.8131506849315082</v>
      </c>
      <c r="U1699" s="37">
        <f>Table1[[#This Row],[Daily Demand]]*Table1[[#This Row],[Lead Time (days)]]</f>
        <v>57.757808219178102</v>
      </c>
      <c r="V1699" s="37">
        <f>T1699*AB1699*SQRT(Table1[[#This Row],[Lead Time (days)]])</f>
        <v>11.004340420637932</v>
      </c>
      <c r="W1699" s="37">
        <f t="shared" si="171"/>
        <v>0.8</v>
      </c>
      <c r="X1699" s="37">
        <f>Table1[[#This Row],[Demand during Lead Time]]+NORMSINV(W1699)*V1699</f>
        <v>67.019294778651684</v>
      </c>
      <c r="Y1699" s="43">
        <f t="shared" si="172"/>
        <v>4941.0412041362915</v>
      </c>
      <c r="Z1699" s="27">
        <v>0.2</v>
      </c>
      <c r="AA1699" s="22">
        <v>1</v>
      </c>
      <c r="AB1699" s="22">
        <v>0.66</v>
      </c>
      <c r="AC1699" s="22">
        <v>12</v>
      </c>
    </row>
    <row r="1700" spans="1:29" x14ac:dyDescent="0.2">
      <c r="A1700" s="25">
        <v>61949.221826514469</v>
      </c>
      <c r="B1700" s="26">
        <v>16.952463000000002</v>
      </c>
      <c r="C1700" s="26">
        <v>1142.6440687959443</v>
      </c>
      <c r="D1700" s="26">
        <f>C1700/Table1[[#This Row],[Std. Price ($)]]</f>
        <v>67.402835139409788</v>
      </c>
      <c r="E1700" s="22">
        <v>114</v>
      </c>
      <c r="F1700" s="22">
        <f t="shared" si="173"/>
        <v>102.6</v>
      </c>
      <c r="G1700" s="22">
        <f t="shared" si="174"/>
        <v>102.6</v>
      </c>
      <c r="H1700" s="22">
        <f t="shared" si="174"/>
        <v>102.6</v>
      </c>
      <c r="I1700" s="22">
        <f t="shared" si="174"/>
        <v>102.6</v>
      </c>
      <c r="J1700" s="22">
        <f t="shared" si="174"/>
        <v>102.6</v>
      </c>
      <c r="K1700" s="22">
        <f t="shared" si="174"/>
        <v>102.6</v>
      </c>
      <c r="L1700" s="22">
        <f t="shared" si="174"/>
        <v>102.6</v>
      </c>
      <c r="M1700" s="22">
        <f t="shared" si="174"/>
        <v>102.6</v>
      </c>
      <c r="N1700" s="22">
        <f t="shared" si="174"/>
        <v>102.6</v>
      </c>
      <c r="O1700" s="22">
        <f t="shared" si="174"/>
        <v>102.6</v>
      </c>
      <c r="P1700" s="22">
        <f t="shared" si="174"/>
        <v>102.6</v>
      </c>
      <c r="Q1700" s="22">
        <f t="shared" si="174"/>
        <v>102.6</v>
      </c>
      <c r="R1700" s="42">
        <f>SUM(Table1[[#This Row],[Oct]:[September]])</f>
        <v>1231.1999999999998</v>
      </c>
      <c r="S1700" s="38">
        <f t="shared" si="170"/>
        <v>1163.7971648605901</v>
      </c>
      <c r="T1700" s="37">
        <f>Table1[[#This Row],[Annual Demand]]/365</f>
        <v>3.3731506849315065</v>
      </c>
      <c r="U1700" s="37">
        <f>Table1[[#This Row],[Daily Demand]]*Table1[[#This Row],[Lead Time (days)]]</f>
        <v>26.985205479452052</v>
      </c>
      <c r="V1700" s="37">
        <f>T1700*AB1700*SQRT(Table1[[#This Row],[Lead Time (days)]])</f>
        <v>14.978916102192848</v>
      </c>
      <c r="W1700" s="37">
        <f t="shared" si="171"/>
        <v>0.95</v>
      </c>
      <c r="X1700" s="37">
        <f>Table1[[#This Row],[Demand during Lead Time]]+NORMSINV(W1700)*V1700</f>
        <v>51.623329957945757</v>
      </c>
      <c r="Y1700" s="43">
        <f t="shared" si="172"/>
        <v>875.14259104886708</v>
      </c>
      <c r="Z1700" s="27">
        <v>-0.1</v>
      </c>
      <c r="AA1700" s="22">
        <v>1</v>
      </c>
      <c r="AB1700" s="22">
        <v>1.57</v>
      </c>
      <c r="AC1700" s="22">
        <v>8</v>
      </c>
    </row>
    <row r="1701" spans="1:29" x14ac:dyDescent="0.2">
      <c r="A1701" s="25">
        <v>57758.835656623472</v>
      </c>
      <c r="B1701" s="26">
        <v>12.860485000000001</v>
      </c>
      <c r="C1701" s="26">
        <v>598.44795261341028</v>
      </c>
      <c r="D1701" s="26">
        <f>C1701/Table1[[#This Row],[Std. Price ($)]]</f>
        <v>46.533855652676415</v>
      </c>
      <c r="E1701" s="22">
        <v>114</v>
      </c>
      <c r="F1701" s="22">
        <f t="shared" si="173"/>
        <v>102.6</v>
      </c>
      <c r="G1701" s="22">
        <f t="shared" si="174"/>
        <v>102.6</v>
      </c>
      <c r="H1701" s="22">
        <f t="shared" si="174"/>
        <v>102.6</v>
      </c>
      <c r="I1701" s="22">
        <f t="shared" si="174"/>
        <v>102.6</v>
      </c>
      <c r="J1701" s="22">
        <f t="shared" si="174"/>
        <v>102.6</v>
      </c>
      <c r="K1701" s="22">
        <f t="shared" si="174"/>
        <v>102.6</v>
      </c>
      <c r="L1701" s="22">
        <f t="shared" si="174"/>
        <v>102.6</v>
      </c>
      <c r="M1701" s="22">
        <f t="shared" si="174"/>
        <v>102.6</v>
      </c>
      <c r="N1701" s="22">
        <f t="shared" si="174"/>
        <v>102.6</v>
      </c>
      <c r="O1701" s="22">
        <f t="shared" si="174"/>
        <v>102.6</v>
      </c>
      <c r="P1701" s="22">
        <f t="shared" si="174"/>
        <v>102.6</v>
      </c>
      <c r="Q1701" s="22">
        <f t="shared" si="174"/>
        <v>102.6</v>
      </c>
      <c r="R1701" s="42">
        <f>SUM(Table1[[#This Row],[Oct]:[September]])</f>
        <v>1231.1999999999998</v>
      </c>
      <c r="S1701" s="38">
        <f t="shared" si="170"/>
        <v>1184.6661443473233</v>
      </c>
      <c r="T1701" s="37">
        <f>Table1[[#This Row],[Annual Demand]]/365</f>
        <v>3.3731506849315065</v>
      </c>
      <c r="U1701" s="37">
        <f>Table1[[#This Row],[Daily Demand]]*Table1[[#This Row],[Lead Time (days)]]</f>
        <v>70.836164383561638</v>
      </c>
      <c r="V1701" s="37">
        <f>T1701*AB1701*SQRT(Table1[[#This Row],[Lead Time (days)]])</f>
        <v>6.0285101542343984</v>
      </c>
      <c r="W1701" s="37">
        <f t="shared" si="171"/>
        <v>0.8</v>
      </c>
      <c r="X1701" s="37">
        <f>Table1[[#This Row],[Demand during Lead Time]]+NORMSINV(W1701)*V1701</f>
        <v>75.909886536175236</v>
      </c>
      <c r="Y1701" s="43">
        <f t="shared" si="172"/>
        <v>976.23795715018366</v>
      </c>
      <c r="Z1701" s="27">
        <v>-0.1</v>
      </c>
      <c r="AA1701" s="22">
        <v>0.83</v>
      </c>
      <c r="AB1701" s="22">
        <v>0.39</v>
      </c>
      <c r="AC1701" s="22">
        <v>21</v>
      </c>
    </row>
    <row r="1702" spans="1:29" x14ac:dyDescent="0.2">
      <c r="A1702" s="25">
        <v>28562.10694120912</v>
      </c>
      <c r="B1702" s="26">
        <v>29.427123000000005</v>
      </c>
      <c r="C1702" s="26">
        <v>3766.718397464098</v>
      </c>
      <c r="D1702" s="26">
        <f>C1702/Table1[[#This Row],[Std. Price ($)]]</f>
        <v>128.00158538991724</v>
      </c>
      <c r="E1702" s="22">
        <v>66</v>
      </c>
      <c r="F1702" s="22">
        <f t="shared" si="173"/>
        <v>26.4</v>
      </c>
      <c r="G1702" s="22">
        <f t="shared" si="174"/>
        <v>26.4</v>
      </c>
      <c r="H1702" s="22">
        <f t="shared" si="174"/>
        <v>26.4</v>
      </c>
      <c r="I1702" s="22">
        <f t="shared" si="174"/>
        <v>26.4</v>
      </c>
      <c r="J1702" s="22">
        <f t="shared" si="174"/>
        <v>26.4</v>
      </c>
      <c r="K1702" s="22">
        <f t="shared" si="174"/>
        <v>26.4</v>
      </c>
      <c r="L1702" s="22">
        <f t="shared" si="174"/>
        <v>26.4</v>
      </c>
      <c r="M1702" s="22">
        <f t="shared" si="174"/>
        <v>26.4</v>
      </c>
      <c r="N1702" s="22">
        <f t="shared" si="174"/>
        <v>26.4</v>
      </c>
      <c r="O1702" s="22">
        <f t="shared" si="174"/>
        <v>26.4</v>
      </c>
      <c r="P1702" s="22">
        <f t="shared" si="174"/>
        <v>26.4</v>
      </c>
      <c r="Q1702" s="22">
        <f t="shared" ref="G1702:Q1726" si="175">$E1702+$Z1702*$E1702</f>
        <v>26.4</v>
      </c>
      <c r="R1702" s="42">
        <f>SUM(Table1[[#This Row],[Oct]:[September]])</f>
        <v>316.79999999999995</v>
      </c>
      <c r="S1702" s="38">
        <f t="shared" si="170"/>
        <v>188.79841461008272</v>
      </c>
      <c r="T1702" s="37">
        <f>Table1[[#This Row],[Annual Demand]]/365</f>
        <v>0.86794520547945198</v>
      </c>
      <c r="U1702" s="37">
        <f>Table1[[#This Row],[Daily Demand]]*Table1[[#This Row],[Lead Time (days)]]</f>
        <v>32.113972602739722</v>
      </c>
      <c r="V1702" s="37">
        <f>T1702*AB1702*SQRT(Table1[[#This Row],[Lead Time (days)]])</f>
        <v>6.9689460379999675</v>
      </c>
      <c r="W1702" s="37">
        <f t="shared" si="171"/>
        <v>0.8</v>
      </c>
      <c r="X1702" s="37">
        <f>Table1[[#This Row],[Demand during Lead Time]]+NORMSINV(W1702)*V1702</f>
        <v>37.979185563944334</v>
      </c>
      <c r="Y1702" s="43">
        <f t="shared" si="172"/>
        <v>1117.6181650300146</v>
      </c>
      <c r="Z1702" s="27">
        <v>-0.6</v>
      </c>
      <c r="AA1702" s="22">
        <v>0.82</v>
      </c>
      <c r="AB1702" s="22">
        <v>1.32</v>
      </c>
      <c r="AC1702" s="22">
        <v>37</v>
      </c>
    </row>
    <row r="1703" spans="1:29" x14ac:dyDescent="0.2">
      <c r="A1703" s="25">
        <v>71502.147417326007</v>
      </c>
      <c r="B1703" s="26">
        <v>60.537807000000008</v>
      </c>
      <c r="C1703" s="26">
        <v>7473.5085196985292</v>
      </c>
      <c r="D1703" s="26">
        <f>C1703/Table1[[#This Row],[Std. Price ($)]]</f>
        <v>123.45192021406604</v>
      </c>
      <c r="E1703" s="22">
        <v>106</v>
      </c>
      <c r="F1703" s="22">
        <f t="shared" si="173"/>
        <v>265</v>
      </c>
      <c r="G1703" s="22">
        <f t="shared" si="175"/>
        <v>265</v>
      </c>
      <c r="H1703" s="22">
        <f t="shared" si="175"/>
        <v>265</v>
      </c>
      <c r="I1703" s="22">
        <f t="shared" si="175"/>
        <v>265</v>
      </c>
      <c r="J1703" s="22">
        <f t="shared" si="175"/>
        <v>265</v>
      </c>
      <c r="K1703" s="22">
        <f t="shared" si="175"/>
        <v>265</v>
      </c>
      <c r="L1703" s="22">
        <f t="shared" si="175"/>
        <v>265</v>
      </c>
      <c r="M1703" s="22">
        <f t="shared" si="175"/>
        <v>265</v>
      </c>
      <c r="N1703" s="22">
        <f t="shared" si="175"/>
        <v>265</v>
      </c>
      <c r="O1703" s="22">
        <f t="shared" si="175"/>
        <v>265</v>
      </c>
      <c r="P1703" s="22">
        <f t="shared" si="175"/>
        <v>265</v>
      </c>
      <c r="Q1703" s="22">
        <f t="shared" si="175"/>
        <v>265</v>
      </c>
      <c r="R1703" s="42">
        <f>SUM(Table1[[#This Row],[Oct]:[September]])</f>
        <v>3180</v>
      </c>
      <c r="S1703" s="38">
        <f t="shared" si="170"/>
        <v>3056.5480797859341</v>
      </c>
      <c r="T1703" s="37">
        <f>Table1[[#This Row],[Annual Demand]]/365</f>
        <v>8.712328767123287</v>
      </c>
      <c r="U1703" s="37">
        <f>Table1[[#This Row],[Daily Demand]]*Table1[[#This Row],[Lead Time (days)]]</f>
        <v>182.95890410958901</v>
      </c>
      <c r="V1703" s="37">
        <f>T1703*AB1703*SQRT(Table1[[#This Row],[Lead Time (days)]])</f>
        <v>57.092615658197758</v>
      </c>
      <c r="W1703" s="37">
        <f t="shared" si="171"/>
        <v>0.8</v>
      </c>
      <c r="X1703" s="37">
        <f>Table1[[#This Row],[Demand during Lead Time]]+NORMSINV(W1703)*V1703</f>
        <v>231.00926172774572</v>
      </c>
      <c r="Y1703" s="43">
        <f t="shared" si="172"/>
        <v>13984.794101686759</v>
      </c>
      <c r="Z1703" s="27">
        <v>1.5</v>
      </c>
      <c r="AA1703" s="22">
        <v>1</v>
      </c>
      <c r="AB1703" s="22">
        <v>1.43</v>
      </c>
      <c r="AC1703" s="22">
        <v>21</v>
      </c>
    </row>
    <row r="1704" spans="1:29" x14ac:dyDescent="0.2">
      <c r="A1704" s="25">
        <v>56881.876250297282</v>
      </c>
      <c r="B1704" s="26">
        <v>8.3359320000000015</v>
      </c>
      <c r="C1704" s="26">
        <v>469.76205792302738</v>
      </c>
      <c r="D1704" s="26">
        <f>C1704/Table1[[#This Row],[Std. Price ($)]]</f>
        <v>56.353873558832689</v>
      </c>
      <c r="E1704" s="22">
        <v>220</v>
      </c>
      <c r="F1704" s="22">
        <f t="shared" si="173"/>
        <v>330</v>
      </c>
      <c r="G1704" s="22">
        <f t="shared" si="175"/>
        <v>330</v>
      </c>
      <c r="H1704" s="22">
        <f t="shared" si="175"/>
        <v>330</v>
      </c>
      <c r="I1704" s="22">
        <f t="shared" si="175"/>
        <v>330</v>
      </c>
      <c r="J1704" s="22">
        <f t="shared" si="175"/>
        <v>330</v>
      </c>
      <c r="K1704" s="22">
        <f t="shared" si="175"/>
        <v>330</v>
      </c>
      <c r="L1704" s="22">
        <f t="shared" si="175"/>
        <v>330</v>
      </c>
      <c r="M1704" s="22">
        <f t="shared" si="175"/>
        <v>330</v>
      </c>
      <c r="N1704" s="22">
        <f t="shared" si="175"/>
        <v>330</v>
      </c>
      <c r="O1704" s="22">
        <f t="shared" si="175"/>
        <v>330</v>
      </c>
      <c r="P1704" s="22">
        <f t="shared" si="175"/>
        <v>330</v>
      </c>
      <c r="Q1704" s="22">
        <f t="shared" si="175"/>
        <v>330</v>
      </c>
      <c r="R1704" s="42">
        <f>SUM(Table1[[#This Row],[Oct]:[September]])</f>
        <v>3960</v>
      </c>
      <c r="S1704" s="38">
        <f t="shared" si="170"/>
        <v>3903.6461264411673</v>
      </c>
      <c r="T1704" s="37">
        <f>Table1[[#This Row],[Annual Demand]]/365</f>
        <v>10.849315068493151</v>
      </c>
      <c r="U1704" s="37">
        <f>Table1[[#This Row],[Daily Demand]]*Table1[[#This Row],[Lead Time (days)]]</f>
        <v>173.58904109589042</v>
      </c>
      <c r="V1704" s="37">
        <f>T1704*AB1704*SQRT(Table1[[#This Row],[Lead Time (days)]])</f>
        <v>10.849315068493151</v>
      </c>
      <c r="W1704" s="37">
        <f t="shared" si="171"/>
        <v>0.8</v>
      </c>
      <c r="X1704" s="37">
        <f>Table1[[#This Row],[Demand during Lead Time]]+NORMSINV(W1704)*V1704</f>
        <v>182.72005502725685</v>
      </c>
      <c r="Y1704" s="43">
        <f t="shared" si="172"/>
        <v>1523.1419537434715</v>
      </c>
      <c r="Z1704" s="27">
        <v>0.5</v>
      </c>
      <c r="AA1704" s="22">
        <v>0.85</v>
      </c>
      <c r="AB1704" s="22">
        <v>0.25</v>
      </c>
      <c r="AC1704" s="22">
        <v>16</v>
      </c>
    </row>
    <row r="1705" spans="1:29" x14ac:dyDescent="0.2">
      <c r="A1705" s="25">
        <v>90821.500730421103</v>
      </c>
      <c r="B1705" s="26">
        <v>6.4302480000000006</v>
      </c>
      <c r="C1705" s="26">
        <v>447.37409911733323</v>
      </c>
      <c r="D1705" s="26">
        <f>C1705/Table1[[#This Row],[Std. Price ($)]]</f>
        <v>69.573381791391739</v>
      </c>
      <c r="E1705" s="22">
        <v>146</v>
      </c>
      <c r="F1705" s="22">
        <f t="shared" si="173"/>
        <v>219</v>
      </c>
      <c r="G1705" s="22">
        <f t="shared" si="175"/>
        <v>219</v>
      </c>
      <c r="H1705" s="22">
        <f t="shared" si="175"/>
        <v>219</v>
      </c>
      <c r="I1705" s="22">
        <f t="shared" si="175"/>
        <v>219</v>
      </c>
      <c r="J1705" s="22">
        <f t="shared" si="175"/>
        <v>219</v>
      </c>
      <c r="K1705" s="22">
        <f t="shared" si="175"/>
        <v>219</v>
      </c>
      <c r="L1705" s="22">
        <f t="shared" si="175"/>
        <v>219</v>
      </c>
      <c r="M1705" s="22">
        <f t="shared" si="175"/>
        <v>219</v>
      </c>
      <c r="N1705" s="22">
        <f t="shared" si="175"/>
        <v>219</v>
      </c>
      <c r="O1705" s="22">
        <f t="shared" si="175"/>
        <v>219</v>
      </c>
      <c r="P1705" s="22">
        <f t="shared" si="175"/>
        <v>219</v>
      </c>
      <c r="Q1705" s="22">
        <f t="shared" si="175"/>
        <v>219</v>
      </c>
      <c r="R1705" s="42">
        <f>SUM(Table1[[#This Row],[Oct]:[September]])</f>
        <v>2628</v>
      </c>
      <c r="S1705" s="38">
        <f t="shared" si="170"/>
        <v>2558.4266182086085</v>
      </c>
      <c r="T1705" s="37">
        <f>Table1[[#This Row],[Annual Demand]]/365</f>
        <v>7.2</v>
      </c>
      <c r="U1705" s="37">
        <f>Table1[[#This Row],[Daily Demand]]*Table1[[#This Row],[Lead Time (days)]]</f>
        <v>79.2</v>
      </c>
      <c r="V1705" s="37">
        <f>T1705*AB1705*SQRT(Table1[[#This Row],[Lead Time (days)]])</f>
        <v>22.685713566030934</v>
      </c>
      <c r="W1705" s="37">
        <f t="shared" si="171"/>
        <v>0.8</v>
      </c>
      <c r="X1705" s="37">
        <f>Table1[[#This Row],[Demand during Lead Time]]+NORMSINV(W1705)*V1705</f>
        <v>98.292778235924771</v>
      </c>
      <c r="Y1705" s="43">
        <f t="shared" si="172"/>
        <v>632.04694066599882</v>
      </c>
      <c r="Z1705" s="27">
        <v>0.5</v>
      </c>
      <c r="AA1705" s="22">
        <v>0.82</v>
      </c>
      <c r="AB1705" s="22">
        <v>0.95</v>
      </c>
      <c r="AC1705" s="22">
        <v>11</v>
      </c>
    </row>
    <row r="1706" spans="1:29" x14ac:dyDescent="0.2">
      <c r="A1706" s="25">
        <v>59338.993828077277</v>
      </c>
      <c r="B1706" s="26">
        <v>9.0374130000000008</v>
      </c>
      <c r="C1706" s="26">
        <v>1135.5520889583754</v>
      </c>
      <c r="D1706" s="26">
        <f>C1706/Table1[[#This Row],[Std. Price ($)]]</f>
        <v>125.65012675180112</v>
      </c>
      <c r="E1706" s="22">
        <v>50</v>
      </c>
      <c r="F1706" s="22">
        <f t="shared" si="173"/>
        <v>90</v>
      </c>
      <c r="G1706" s="22">
        <f t="shared" si="175"/>
        <v>90</v>
      </c>
      <c r="H1706" s="22">
        <f t="shared" si="175"/>
        <v>90</v>
      </c>
      <c r="I1706" s="22">
        <f t="shared" si="175"/>
        <v>90</v>
      </c>
      <c r="J1706" s="22">
        <f t="shared" si="175"/>
        <v>90</v>
      </c>
      <c r="K1706" s="22">
        <f t="shared" si="175"/>
        <v>90</v>
      </c>
      <c r="L1706" s="22">
        <f t="shared" si="175"/>
        <v>90</v>
      </c>
      <c r="M1706" s="22">
        <f t="shared" si="175"/>
        <v>90</v>
      </c>
      <c r="N1706" s="22">
        <f t="shared" si="175"/>
        <v>90</v>
      </c>
      <c r="O1706" s="22">
        <f t="shared" si="175"/>
        <v>90</v>
      </c>
      <c r="P1706" s="22">
        <f t="shared" si="175"/>
        <v>90</v>
      </c>
      <c r="Q1706" s="22">
        <f t="shared" si="175"/>
        <v>90</v>
      </c>
      <c r="R1706" s="42">
        <f>SUM(Table1[[#This Row],[Oct]:[September]])</f>
        <v>1080</v>
      </c>
      <c r="S1706" s="38">
        <f t="shared" si="170"/>
        <v>954.34987324819883</v>
      </c>
      <c r="T1706" s="37">
        <f>Table1[[#This Row],[Annual Demand]]/365</f>
        <v>2.9589041095890409</v>
      </c>
      <c r="U1706" s="37">
        <f>Table1[[#This Row],[Daily Demand]]*Table1[[#This Row],[Lead Time (days)]]</f>
        <v>109.47945205479452</v>
      </c>
      <c r="V1706" s="37">
        <f>T1706*AB1706*SQRT(Table1[[#This Row],[Lead Time (days)]])</f>
        <v>36.896537649534949</v>
      </c>
      <c r="W1706" s="37">
        <f t="shared" si="171"/>
        <v>0.95</v>
      </c>
      <c r="X1706" s="37">
        <f>Table1[[#This Row],[Demand during Lead Time]]+NORMSINV(W1706)*V1706</f>
        <v>170.16885582958361</v>
      </c>
      <c r="Y1706" s="43">
        <f t="shared" si="172"/>
        <v>1537.8862298694048</v>
      </c>
      <c r="Z1706" s="27">
        <v>0.8</v>
      </c>
      <c r="AA1706" s="22">
        <v>1</v>
      </c>
      <c r="AB1706" s="22">
        <v>2.0499999999999998</v>
      </c>
      <c r="AC1706" s="22">
        <v>37</v>
      </c>
    </row>
    <row r="1707" spans="1:29" x14ac:dyDescent="0.2">
      <c r="A1707" s="25">
        <v>27500.373609168295</v>
      </c>
      <c r="B1707" s="26">
        <v>12.860485000000001</v>
      </c>
      <c r="C1707" s="26">
        <v>1014.7172603517951</v>
      </c>
      <c r="D1707" s="26">
        <f>C1707/Table1[[#This Row],[Std. Price ($)]]</f>
        <v>78.901943461058821</v>
      </c>
      <c r="E1707" s="22">
        <v>82</v>
      </c>
      <c r="F1707" s="22">
        <f t="shared" si="173"/>
        <v>65.599999999999994</v>
      </c>
      <c r="G1707" s="22">
        <f t="shared" si="175"/>
        <v>65.599999999999994</v>
      </c>
      <c r="H1707" s="22">
        <f t="shared" si="175"/>
        <v>65.599999999999994</v>
      </c>
      <c r="I1707" s="22">
        <f t="shared" si="175"/>
        <v>65.599999999999994</v>
      </c>
      <c r="J1707" s="22">
        <f t="shared" si="175"/>
        <v>65.599999999999994</v>
      </c>
      <c r="K1707" s="22">
        <f t="shared" si="175"/>
        <v>65.599999999999994</v>
      </c>
      <c r="L1707" s="22">
        <f t="shared" si="175"/>
        <v>65.599999999999994</v>
      </c>
      <c r="M1707" s="22">
        <f t="shared" si="175"/>
        <v>65.599999999999994</v>
      </c>
      <c r="N1707" s="22">
        <f t="shared" si="175"/>
        <v>65.599999999999994</v>
      </c>
      <c r="O1707" s="22">
        <f t="shared" si="175"/>
        <v>65.599999999999994</v>
      </c>
      <c r="P1707" s="22">
        <f t="shared" si="175"/>
        <v>65.599999999999994</v>
      </c>
      <c r="Q1707" s="22">
        <f t="shared" si="175"/>
        <v>65.599999999999994</v>
      </c>
      <c r="R1707" s="42">
        <f>SUM(Table1[[#This Row],[Oct]:[September]])</f>
        <v>787.20000000000016</v>
      </c>
      <c r="S1707" s="38">
        <f t="shared" si="170"/>
        <v>708.2980565389413</v>
      </c>
      <c r="T1707" s="37">
        <f>Table1[[#This Row],[Annual Demand]]/365</f>
        <v>2.1567123287671239</v>
      </c>
      <c r="U1707" s="37">
        <f>Table1[[#This Row],[Daily Demand]]*Table1[[#This Row],[Lead Time (days)]]</f>
        <v>45.290958904109601</v>
      </c>
      <c r="V1707" s="37">
        <f>T1707*AB1707*SQRT(Table1[[#This Row],[Lead Time (days)]])</f>
        <v>9.1914666739024433</v>
      </c>
      <c r="W1707" s="37">
        <f t="shared" si="171"/>
        <v>0.8</v>
      </c>
      <c r="X1707" s="37">
        <f>Table1[[#This Row],[Demand during Lead Time]]+NORMSINV(W1707)*V1707</f>
        <v>53.026692424543711</v>
      </c>
      <c r="Y1707" s="43">
        <f t="shared" si="172"/>
        <v>681.94898252545806</v>
      </c>
      <c r="Z1707" s="27">
        <v>-0.2</v>
      </c>
      <c r="AA1707" s="22">
        <v>1</v>
      </c>
      <c r="AB1707" s="22">
        <v>0.93</v>
      </c>
      <c r="AC1707" s="22">
        <v>21</v>
      </c>
    </row>
    <row r="1708" spans="1:29" x14ac:dyDescent="0.2">
      <c r="A1708" s="25">
        <v>45812.715337786532</v>
      </c>
      <c r="B1708" s="26">
        <v>17.127825000000001</v>
      </c>
      <c r="C1708" s="26">
        <v>1039.7071799830612</v>
      </c>
      <c r="D1708" s="26">
        <f>C1708/Table1[[#This Row],[Std. Price ($)]]</f>
        <v>60.702814279283047</v>
      </c>
      <c r="E1708" s="22">
        <v>90</v>
      </c>
      <c r="F1708" s="22">
        <f t="shared" si="173"/>
        <v>54</v>
      </c>
      <c r="G1708" s="22">
        <f t="shared" si="175"/>
        <v>54</v>
      </c>
      <c r="H1708" s="22">
        <f t="shared" si="175"/>
        <v>54</v>
      </c>
      <c r="I1708" s="22">
        <f t="shared" si="175"/>
        <v>54</v>
      </c>
      <c r="J1708" s="22">
        <f t="shared" si="175"/>
        <v>54</v>
      </c>
      <c r="K1708" s="22">
        <f t="shared" si="175"/>
        <v>54</v>
      </c>
      <c r="L1708" s="22">
        <f t="shared" si="175"/>
        <v>54</v>
      </c>
      <c r="M1708" s="22">
        <f t="shared" si="175"/>
        <v>54</v>
      </c>
      <c r="N1708" s="22">
        <f t="shared" si="175"/>
        <v>54</v>
      </c>
      <c r="O1708" s="22">
        <f t="shared" si="175"/>
        <v>54</v>
      </c>
      <c r="P1708" s="22">
        <f t="shared" si="175"/>
        <v>54</v>
      </c>
      <c r="Q1708" s="22">
        <f t="shared" si="175"/>
        <v>54</v>
      </c>
      <c r="R1708" s="42">
        <f>SUM(Table1[[#This Row],[Oct]:[September]])</f>
        <v>648</v>
      </c>
      <c r="S1708" s="38">
        <f t="shared" si="170"/>
        <v>587.29718572071693</v>
      </c>
      <c r="T1708" s="37">
        <f>Table1[[#This Row],[Annual Demand]]/365</f>
        <v>1.7753424657534247</v>
      </c>
      <c r="U1708" s="37">
        <f>Table1[[#This Row],[Daily Demand]]*Table1[[#This Row],[Lead Time (days)]]</f>
        <v>19.528767123287672</v>
      </c>
      <c r="V1708" s="37">
        <f>T1708*AB1708*SQRT(Table1[[#This Row],[Lead Time (days)]])</f>
        <v>7.5368253866092676</v>
      </c>
      <c r="W1708" s="37">
        <f t="shared" si="171"/>
        <v>0.8</v>
      </c>
      <c r="X1708" s="37">
        <f>Table1[[#This Row],[Demand during Lead Time]]+NORMSINV(W1708)*V1708</f>
        <v>25.871919402389423</v>
      </c>
      <c r="Y1708" s="43">
        <f t="shared" si="172"/>
        <v>443.12970793823064</v>
      </c>
      <c r="Z1708" s="27">
        <v>-0.4</v>
      </c>
      <c r="AA1708" s="22">
        <v>0.82</v>
      </c>
      <c r="AB1708" s="22">
        <v>1.28</v>
      </c>
      <c r="AC1708" s="22">
        <v>11</v>
      </c>
    </row>
    <row r="1709" spans="1:29" x14ac:dyDescent="0.2">
      <c r="A1709" s="25">
        <v>19252.278203520367</v>
      </c>
      <c r="B1709" s="26">
        <v>109.337503</v>
      </c>
      <c r="C1709" s="26">
        <v>2332.5956342130467</v>
      </c>
      <c r="D1709" s="26">
        <f>C1709/Table1[[#This Row],[Std. Price ($)]]</f>
        <v>21.333902551378429</v>
      </c>
      <c r="E1709" s="22">
        <v>82</v>
      </c>
      <c r="F1709" s="22">
        <f t="shared" si="173"/>
        <v>147.60000000000002</v>
      </c>
      <c r="G1709" s="22">
        <f t="shared" si="175"/>
        <v>147.60000000000002</v>
      </c>
      <c r="H1709" s="22">
        <f t="shared" si="175"/>
        <v>147.60000000000002</v>
      </c>
      <c r="I1709" s="22">
        <f t="shared" si="175"/>
        <v>147.60000000000002</v>
      </c>
      <c r="J1709" s="22">
        <f t="shared" si="175"/>
        <v>147.60000000000002</v>
      </c>
      <c r="K1709" s="22">
        <f t="shared" si="175"/>
        <v>147.60000000000002</v>
      </c>
      <c r="L1709" s="22">
        <f t="shared" si="175"/>
        <v>147.60000000000002</v>
      </c>
      <c r="M1709" s="22">
        <f t="shared" si="175"/>
        <v>147.60000000000002</v>
      </c>
      <c r="N1709" s="22">
        <f t="shared" si="175"/>
        <v>147.60000000000002</v>
      </c>
      <c r="O1709" s="22">
        <f t="shared" si="175"/>
        <v>147.60000000000002</v>
      </c>
      <c r="P1709" s="22">
        <f t="shared" si="175"/>
        <v>147.60000000000002</v>
      </c>
      <c r="Q1709" s="22">
        <f t="shared" si="175"/>
        <v>147.60000000000002</v>
      </c>
      <c r="R1709" s="42">
        <f>SUM(Table1[[#This Row],[Oct]:[September]])</f>
        <v>1771.1999999999998</v>
      </c>
      <c r="S1709" s="38">
        <f t="shared" si="170"/>
        <v>1749.8660974486213</v>
      </c>
      <c r="T1709" s="37">
        <f>Table1[[#This Row],[Annual Demand]]/365</f>
        <v>4.8526027397260272</v>
      </c>
      <c r="U1709" s="37">
        <f>Table1[[#This Row],[Daily Demand]]*Table1[[#This Row],[Lead Time (days)]]</f>
        <v>24.263013698630136</v>
      </c>
      <c r="V1709" s="37">
        <f>T1709*AB1709*SQRT(Table1[[#This Row],[Lead Time (days)]])</f>
        <v>14.540004455731017</v>
      </c>
      <c r="W1709" s="37">
        <f t="shared" si="171"/>
        <v>0.8</v>
      </c>
      <c r="X1709" s="37">
        <f>Table1[[#This Row],[Demand during Lead Time]]+NORMSINV(W1709)*V1709</f>
        <v>36.500190184818152</v>
      </c>
      <c r="Y1709" s="43">
        <f t="shared" si="172"/>
        <v>3990.8396538331253</v>
      </c>
      <c r="Z1709" s="27">
        <v>0.8</v>
      </c>
      <c r="AA1709" s="22">
        <v>0.85</v>
      </c>
      <c r="AB1709" s="22">
        <v>1.34</v>
      </c>
      <c r="AC1709" s="22">
        <v>5</v>
      </c>
    </row>
    <row r="1710" spans="1:29" x14ac:dyDescent="0.2">
      <c r="A1710" s="25">
        <v>74569.653912837879</v>
      </c>
      <c r="B1710" s="26">
        <v>634.67662500000006</v>
      </c>
      <c r="C1710" s="26">
        <v>131154.0634201857</v>
      </c>
      <c r="D1710" s="26">
        <f>C1710/Table1[[#This Row],[Std. Price ($)]]</f>
        <v>206.64706758372532</v>
      </c>
      <c r="E1710" s="22">
        <v>122</v>
      </c>
      <c r="F1710" s="22">
        <f t="shared" si="173"/>
        <v>305</v>
      </c>
      <c r="G1710" s="22">
        <f t="shared" si="175"/>
        <v>305</v>
      </c>
      <c r="H1710" s="22">
        <f t="shared" si="175"/>
        <v>305</v>
      </c>
      <c r="I1710" s="22">
        <f t="shared" si="175"/>
        <v>305</v>
      </c>
      <c r="J1710" s="22">
        <f t="shared" si="175"/>
        <v>305</v>
      </c>
      <c r="K1710" s="22">
        <f t="shared" si="175"/>
        <v>305</v>
      </c>
      <c r="L1710" s="22">
        <f t="shared" si="175"/>
        <v>305</v>
      </c>
      <c r="M1710" s="22">
        <f t="shared" si="175"/>
        <v>305</v>
      </c>
      <c r="N1710" s="22">
        <f t="shared" si="175"/>
        <v>305</v>
      </c>
      <c r="O1710" s="22">
        <f t="shared" si="175"/>
        <v>305</v>
      </c>
      <c r="P1710" s="22">
        <f t="shared" si="175"/>
        <v>305</v>
      </c>
      <c r="Q1710" s="22">
        <f t="shared" si="175"/>
        <v>305</v>
      </c>
      <c r="R1710" s="42">
        <f>SUM(Table1[[#This Row],[Oct]:[September]])</f>
        <v>3660</v>
      </c>
      <c r="S1710" s="38">
        <f t="shared" si="170"/>
        <v>3453.3529324162746</v>
      </c>
      <c r="T1710" s="37">
        <f>Table1[[#This Row],[Annual Demand]]/365</f>
        <v>10.027397260273972</v>
      </c>
      <c r="U1710" s="37">
        <f>Table1[[#This Row],[Daily Demand]]*Table1[[#This Row],[Lead Time (days)]]</f>
        <v>762.08219178082186</v>
      </c>
      <c r="V1710" s="37">
        <f>T1710*AB1710*SQRT(Table1[[#This Row],[Lead Time (days)]])</f>
        <v>50.7017571361542</v>
      </c>
      <c r="W1710" s="37">
        <f t="shared" si="171"/>
        <v>0.8</v>
      </c>
      <c r="X1710" s="37">
        <f>Table1[[#This Row],[Demand during Lead Time]]+NORMSINV(W1710)*V1710</f>
        <v>804.75386716606624</v>
      </c>
      <c r="Y1710" s="43">
        <f t="shared" si="172"/>
        <v>510758.46836865728</v>
      </c>
      <c r="Z1710" s="27">
        <v>1.5</v>
      </c>
      <c r="AA1710" s="22">
        <v>1</v>
      </c>
      <c r="AB1710" s="22">
        <v>0.57999999999999996</v>
      </c>
      <c r="AC1710" s="22">
        <v>76</v>
      </c>
    </row>
    <row r="1711" spans="1:29" x14ac:dyDescent="0.2">
      <c r="A1711" s="25">
        <v>37919.040461674871</v>
      </c>
      <c r="B1711" s="26">
        <v>24.820741000000002</v>
      </c>
      <c r="C1711" s="26">
        <v>25486.744183780047</v>
      </c>
      <c r="D1711" s="26">
        <f>C1711/Table1[[#This Row],[Std. Price ($)]]</f>
        <v>1026.8325262239368</v>
      </c>
      <c r="E1711" s="22">
        <v>74</v>
      </c>
      <c r="F1711" s="22">
        <f t="shared" si="173"/>
        <v>111</v>
      </c>
      <c r="G1711" s="22">
        <f t="shared" si="175"/>
        <v>111</v>
      </c>
      <c r="H1711" s="22">
        <f t="shared" si="175"/>
        <v>111</v>
      </c>
      <c r="I1711" s="22">
        <f t="shared" si="175"/>
        <v>111</v>
      </c>
      <c r="J1711" s="22">
        <f t="shared" si="175"/>
        <v>111</v>
      </c>
      <c r="K1711" s="22">
        <f t="shared" si="175"/>
        <v>111</v>
      </c>
      <c r="L1711" s="22">
        <f t="shared" si="175"/>
        <v>111</v>
      </c>
      <c r="M1711" s="22">
        <f t="shared" si="175"/>
        <v>111</v>
      </c>
      <c r="N1711" s="22">
        <f t="shared" si="175"/>
        <v>111</v>
      </c>
      <c r="O1711" s="22">
        <f t="shared" si="175"/>
        <v>111</v>
      </c>
      <c r="P1711" s="22">
        <f t="shared" si="175"/>
        <v>111</v>
      </c>
      <c r="Q1711" s="22">
        <f t="shared" si="175"/>
        <v>111</v>
      </c>
      <c r="R1711" s="42">
        <f>SUM(Table1[[#This Row],[Oct]:[September]])</f>
        <v>1332</v>
      </c>
      <c r="S1711" s="38">
        <f t="shared" si="170"/>
        <v>305.16747377606316</v>
      </c>
      <c r="T1711" s="37">
        <f>Table1[[#This Row],[Annual Demand]]/365</f>
        <v>3.6493150684931508</v>
      </c>
      <c r="U1711" s="37">
        <f>Table1[[#This Row],[Daily Demand]]*Table1[[#This Row],[Lead Time (days)]]</f>
        <v>437.91780821917808</v>
      </c>
      <c r="V1711" s="37">
        <f>T1711*AB1711*SQRT(Table1[[#This Row],[Lead Time (days)]])</f>
        <v>118.72944363795823</v>
      </c>
      <c r="W1711" s="37">
        <f t="shared" si="171"/>
        <v>0.95</v>
      </c>
      <c r="X1711" s="37">
        <f>Table1[[#This Row],[Demand during Lead Time]]+NORMSINV(W1711)*V1711</f>
        <v>633.21036421300403</v>
      </c>
      <c r="Y1711" s="43">
        <f t="shared" si="172"/>
        <v>15716.750448646642</v>
      </c>
      <c r="Z1711" s="27">
        <v>0.5</v>
      </c>
      <c r="AA1711" s="22">
        <v>0.82</v>
      </c>
      <c r="AB1711" s="22">
        <v>2.97</v>
      </c>
      <c r="AC1711" s="22">
        <v>120</v>
      </c>
    </row>
    <row r="1712" spans="1:29" x14ac:dyDescent="0.2">
      <c r="A1712" s="25">
        <v>97164.69178361629</v>
      </c>
      <c r="B1712" s="26">
        <v>24.996103000000002</v>
      </c>
      <c r="C1712" s="26">
        <v>4198.306200832425</v>
      </c>
      <c r="D1712" s="26">
        <f>C1712/Table1[[#This Row],[Std. Price ($)]]</f>
        <v>167.95842939327082</v>
      </c>
      <c r="E1712" s="22">
        <v>122</v>
      </c>
      <c r="F1712" s="22">
        <f t="shared" si="173"/>
        <v>268.39999999999998</v>
      </c>
      <c r="G1712" s="22">
        <f t="shared" si="175"/>
        <v>268.39999999999998</v>
      </c>
      <c r="H1712" s="22">
        <f t="shared" si="175"/>
        <v>268.39999999999998</v>
      </c>
      <c r="I1712" s="22">
        <f t="shared" si="175"/>
        <v>268.39999999999998</v>
      </c>
      <c r="J1712" s="22">
        <f t="shared" si="175"/>
        <v>268.39999999999998</v>
      </c>
      <c r="K1712" s="22">
        <f t="shared" si="175"/>
        <v>268.39999999999998</v>
      </c>
      <c r="L1712" s="22">
        <f t="shared" si="175"/>
        <v>268.39999999999998</v>
      </c>
      <c r="M1712" s="22">
        <f t="shared" si="175"/>
        <v>268.39999999999998</v>
      </c>
      <c r="N1712" s="22">
        <f t="shared" si="175"/>
        <v>268.39999999999998</v>
      </c>
      <c r="O1712" s="22">
        <f t="shared" si="175"/>
        <v>268.39999999999998</v>
      </c>
      <c r="P1712" s="22">
        <f t="shared" si="175"/>
        <v>268.39999999999998</v>
      </c>
      <c r="Q1712" s="22">
        <f t="shared" si="175"/>
        <v>268.39999999999998</v>
      </c>
      <c r="R1712" s="42">
        <f>SUM(Table1[[#This Row],[Oct]:[September]])</f>
        <v>3220.8000000000006</v>
      </c>
      <c r="S1712" s="38">
        <f t="shared" si="170"/>
        <v>3052.8415706067299</v>
      </c>
      <c r="T1712" s="37">
        <f>Table1[[#This Row],[Annual Demand]]/365</f>
        <v>8.8241095890410968</v>
      </c>
      <c r="U1712" s="37">
        <f>Table1[[#This Row],[Daily Demand]]*Table1[[#This Row],[Lead Time (days)]]</f>
        <v>1085.3654794520548</v>
      </c>
      <c r="V1712" s="37">
        <f>T1712*AB1712*SQRT(Table1[[#This Row],[Lead Time (days)]])</f>
        <v>24.466027383454421</v>
      </c>
      <c r="W1712" s="37">
        <f t="shared" si="171"/>
        <v>0.8</v>
      </c>
      <c r="X1712" s="37">
        <f>Table1[[#This Row],[Demand during Lead Time]]+NORMSINV(W1712)*V1712</f>
        <v>1105.9566075991465</v>
      </c>
      <c r="Y1712" s="43">
        <f t="shared" si="172"/>
        <v>27644.605277078852</v>
      </c>
      <c r="Z1712" s="27">
        <v>1.2</v>
      </c>
      <c r="AA1712" s="22">
        <v>1</v>
      </c>
      <c r="AB1712" s="22">
        <v>0.25</v>
      </c>
      <c r="AC1712" s="22">
        <v>123</v>
      </c>
    </row>
    <row r="1713" spans="1:29" x14ac:dyDescent="0.2">
      <c r="A1713" s="25">
        <v>53917.250935176467</v>
      </c>
      <c r="B1713" s="26">
        <v>8.7217460000000013</v>
      </c>
      <c r="C1713" s="26">
        <v>5656.18111499923</v>
      </c>
      <c r="D1713" s="26">
        <f>C1713/Table1[[#This Row],[Std. Price ($)]]</f>
        <v>648.51477158349132</v>
      </c>
      <c r="E1713" s="22">
        <v>284</v>
      </c>
      <c r="F1713" s="22">
        <f t="shared" si="173"/>
        <v>85.200000000000017</v>
      </c>
      <c r="G1713" s="22">
        <f t="shared" si="175"/>
        <v>85.200000000000017</v>
      </c>
      <c r="H1713" s="22">
        <f t="shared" si="175"/>
        <v>85.200000000000017</v>
      </c>
      <c r="I1713" s="22">
        <f t="shared" si="175"/>
        <v>85.200000000000017</v>
      </c>
      <c r="J1713" s="22">
        <f t="shared" si="175"/>
        <v>85.200000000000017</v>
      </c>
      <c r="K1713" s="22">
        <f t="shared" si="175"/>
        <v>85.200000000000017</v>
      </c>
      <c r="L1713" s="22">
        <f t="shared" si="175"/>
        <v>85.200000000000017</v>
      </c>
      <c r="M1713" s="22">
        <f t="shared" si="175"/>
        <v>85.200000000000017</v>
      </c>
      <c r="N1713" s="22">
        <f t="shared" si="175"/>
        <v>85.200000000000017</v>
      </c>
      <c r="O1713" s="22">
        <f t="shared" si="175"/>
        <v>85.200000000000017</v>
      </c>
      <c r="P1713" s="22">
        <f t="shared" si="175"/>
        <v>85.200000000000017</v>
      </c>
      <c r="Q1713" s="22">
        <f t="shared" si="175"/>
        <v>85.200000000000017</v>
      </c>
      <c r="R1713" s="42">
        <f>SUM(Table1[[#This Row],[Oct]:[September]])</f>
        <v>1022.4000000000004</v>
      </c>
      <c r="S1713" s="38">
        <f t="shared" si="170"/>
        <v>373.88522841650911</v>
      </c>
      <c r="T1713" s="37">
        <f>Table1[[#This Row],[Annual Demand]]/365</f>
        <v>2.8010958904109602</v>
      </c>
      <c r="U1713" s="37">
        <f>Table1[[#This Row],[Daily Demand]]*Table1[[#This Row],[Lead Time (days)]]</f>
        <v>103.64054794520553</v>
      </c>
      <c r="V1713" s="37">
        <f>T1713*AB1713*SQRT(Table1[[#This Row],[Lead Time (days)]])</f>
        <v>25.387217677686532</v>
      </c>
      <c r="W1713" s="37">
        <f t="shared" si="171"/>
        <v>0.8</v>
      </c>
      <c r="X1713" s="37">
        <f>Table1[[#This Row],[Demand during Lead Time]]+NORMSINV(W1713)*V1713</f>
        <v>125.00696940408417</v>
      </c>
      <c r="Y1713" s="43">
        <f t="shared" si="172"/>
        <v>1090.2790353721937</v>
      </c>
      <c r="Z1713" s="27">
        <v>-0.7</v>
      </c>
      <c r="AA1713" s="22">
        <v>1</v>
      </c>
      <c r="AB1713" s="22">
        <v>1.49</v>
      </c>
      <c r="AC1713" s="22">
        <v>37</v>
      </c>
    </row>
    <row r="1714" spans="1:29" x14ac:dyDescent="0.2">
      <c r="A1714" s="25">
        <v>11944.611739507571</v>
      </c>
      <c r="B1714" s="26">
        <v>21.874511999999999</v>
      </c>
      <c r="C1714" s="26">
        <v>2986.3648873772058</v>
      </c>
      <c r="D1714" s="26">
        <f>C1714/Table1[[#This Row],[Std. Price ($)]]</f>
        <v>136.52258333247417</v>
      </c>
      <c r="E1714" s="22">
        <v>170</v>
      </c>
      <c r="F1714" s="22">
        <f t="shared" si="173"/>
        <v>238</v>
      </c>
      <c r="G1714" s="22">
        <f t="shared" si="175"/>
        <v>238</v>
      </c>
      <c r="H1714" s="22">
        <f t="shared" si="175"/>
        <v>238</v>
      </c>
      <c r="I1714" s="22">
        <f t="shared" si="175"/>
        <v>238</v>
      </c>
      <c r="J1714" s="22">
        <f t="shared" si="175"/>
        <v>238</v>
      </c>
      <c r="K1714" s="22">
        <f t="shared" si="175"/>
        <v>238</v>
      </c>
      <c r="L1714" s="22">
        <f t="shared" si="175"/>
        <v>238</v>
      </c>
      <c r="M1714" s="22">
        <f t="shared" si="175"/>
        <v>238</v>
      </c>
      <c r="N1714" s="22">
        <f t="shared" si="175"/>
        <v>238</v>
      </c>
      <c r="O1714" s="22">
        <f t="shared" si="175"/>
        <v>238</v>
      </c>
      <c r="P1714" s="22">
        <f t="shared" si="175"/>
        <v>238</v>
      </c>
      <c r="Q1714" s="22">
        <f t="shared" si="175"/>
        <v>238</v>
      </c>
      <c r="R1714" s="42">
        <f>SUM(Table1[[#This Row],[Oct]:[September]])</f>
        <v>2856</v>
      </c>
      <c r="S1714" s="38">
        <f t="shared" si="170"/>
        <v>2719.4774166675256</v>
      </c>
      <c r="T1714" s="37">
        <f>Table1[[#This Row],[Annual Demand]]/365</f>
        <v>7.8246575342465752</v>
      </c>
      <c r="U1714" s="37">
        <f>Table1[[#This Row],[Daily Demand]]*Table1[[#This Row],[Lead Time (days)]]</f>
        <v>179.96712328767123</v>
      </c>
      <c r="V1714" s="37">
        <f>T1714*AB1714*SQRT(Table1[[#This Row],[Lead Time (days)]])</f>
        <v>31.896878372586183</v>
      </c>
      <c r="W1714" s="37">
        <f t="shared" si="171"/>
        <v>0.8</v>
      </c>
      <c r="X1714" s="37">
        <f>Table1[[#This Row],[Demand during Lead Time]]+NORMSINV(W1714)*V1714</f>
        <v>206.81221341073243</v>
      </c>
      <c r="Y1714" s="43">
        <f t="shared" si="172"/>
        <v>4523.9162439996271</v>
      </c>
      <c r="Z1714" s="27">
        <v>0.4</v>
      </c>
      <c r="AA1714" s="22">
        <v>0.85</v>
      </c>
      <c r="AB1714" s="22">
        <v>0.85</v>
      </c>
      <c r="AC1714" s="22">
        <v>23</v>
      </c>
    </row>
    <row r="1715" spans="1:29" x14ac:dyDescent="0.2">
      <c r="A1715" s="25">
        <v>29982.571990210115</v>
      </c>
      <c r="B1715" s="26">
        <v>7.7747450000000002</v>
      </c>
      <c r="C1715" s="26">
        <v>247.03546939762086</v>
      </c>
      <c r="D1715" s="26">
        <f>C1715/Table1[[#This Row],[Std. Price ($)]]</f>
        <v>31.774092834893086</v>
      </c>
      <c r="E1715" s="22">
        <v>106</v>
      </c>
      <c r="F1715" s="22">
        <f t="shared" si="173"/>
        <v>31.800000000000011</v>
      </c>
      <c r="G1715" s="22">
        <f t="shared" si="175"/>
        <v>31.800000000000011</v>
      </c>
      <c r="H1715" s="22">
        <f t="shared" si="175"/>
        <v>31.800000000000011</v>
      </c>
      <c r="I1715" s="22">
        <f t="shared" si="175"/>
        <v>31.800000000000011</v>
      </c>
      <c r="J1715" s="22">
        <f t="shared" si="175"/>
        <v>31.800000000000011</v>
      </c>
      <c r="K1715" s="22">
        <f t="shared" si="175"/>
        <v>31.800000000000011</v>
      </c>
      <c r="L1715" s="22">
        <f t="shared" si="175"/>
        <v>31.800000000000011</v>
      </c>
      <c r="M1715" s="22">
        <f t="shared" si="175"/>
        <v>31.800000000000011</v>
      </c>
      <c r="N1715" s="22">
        <f t="shared" si="175"/>
        <v>31.800000000000011</v>
      </c>
      <c r="O1715" s="22">
        <f t="shared" si="175"/>
        <v>31.800000000000011</v>
      </c>
      <c r="P1715" s="22">
        <f t="shared" si="175"/>
        <v>31.800000000000011</v>
      </c>
      <c r="Q1715" s="22">
        <f t="shared" si="175"/>
        <v>31.800000000000011</v>
      </c>
      <c r="R1715" s="42">
        <f>SUM(Table1[[#This Row],[Oct]:[September]])</f>
        <v>381.60000000000014</v>
      </c>
      <c r="S1715" s="38">
        <f t="shared" si="170"/>
        <v>349.82590716510703</v>
      </c>
      <c r="T1715" s="37">
        <f>Table1[[#This Row],[Annual Demand]]/365</f>
        <v>1.045479452054795</v>
      </c>
      <c r="U1715" s="37">
        <f>Table1[[#This Row],[Daily Demand]]*Table1[[#This Row],[Lead Time (days)]]</f>
        <v>16.72767123287672</v>
      </c>
      <c r="V1715" s="37">
        <f>T1715*AB1715*SQRT(Table1[[#This Row],[Lead Time (days)]])</f>
        <v>1.045479452054795</v>
      </c>
      <c r="W1715" s="37">
        <f t="shared" si="171"/>
        <v>0.8</v>
      </c>
      <c r="X1715" s="37">
        <f>Table1[[#This Row],[Demand during Lead Time]]+NORMSINV(W1715)*V1715</f>
        <v>17.607568938990212</v>
      </c>
      <c r="Y1715" s="43">
        <f t="shared" si="172"/>
        <v>136.89435857056947</v>
      </c>
      <c r="Z1715" s="27">
        <v>-0.7</v>
      </c>
      <c r="AA1715" s="22">
        <v>0.75</v>
      </c>
      <c r="AB1715" s="22">
        <v>0.25</v>
      </c>
      <c r="AC1715" s="22">
        <v>16</v>
      </c>
    </row>
    <row r="1716" spans="1:29" x14ac:dyDescent="0.2">
      <c r="A1716" s="25">
        <v>19688.649008100547</v>
      </c>
      <c r="B1716" s="26">
        <v>12.451285</v>
      </c>
      <c r="C1716" s="26">
        <v>2731.8922753910701</v>
      </c>
      <c r="D1716" s="26">
        <f>C1716/Table1[[#This Row],[Std. Price ($)]]</f>
        <v>219.40645285936913</v>
      </c>
      <c r="E1716" s="22">
        <v>66</v>
      </c>
      <c r="F1716" s="22">
        <f t="shared" si="173"/>
        <v>145.19999999999999</v>
      </c>
      <c r="G1716" s="22">
        <f t="shared" si="175"/>
        <v>145.19999999999999</v>
      </c>
      <c r="H1716" s="22">
        <f t="shared" si="175"/>
        <v>145.19999999999999</v>
      </c>
      <c r="I1716" s="22">
        <f t="shared" si="175"/>
        <v>145.19999999999999</v>
      </c>
      <c r="J1716" s="22">
        <f t="shared" si="175"/>
        <v>145.19999999999999</v>
      </c>
      <c r="K1716" s="22">
        <f t="shared" si="175"/>
        <v>145.19999999999999</v>
      </c>
      <c r="L1716" s="22">
        <f t="shared" si="175"/>
        <v>145.19999999999999</v>
      </c>
      <c r="M1716" s="22">
        <f t="shared" si="175"/>
        <v>145.19999999999999</v>
      </c>
      <c r="N1716" s="22">
        <f t="shared" si="175"/>
        <v>145.19999999999999</v>
      </c>
      <c r="O1716" s="22">
        <f t="shared" si="175"/>
        <v>145.19999999999999</v>
      </c>
      <c r="P1716" s="22">
        <f t="shared" si="175"/>
        <v>145.19999999999999</v>
      </c>
      <c r="Q1716" s="22">
        <f t="shared" si="175"/>
        <v>145.19999999999999</v>
      </c>
      <c r="R1716" s="42">
        <f>SUM(Table1[[#This Row],[Oct]:[September]])</f>
        <v>1742.4000000000003</v>
      </c>
      <c r="S1716" s="38">
        <f t="shared" si="170"/>
        <v>1522.9935471406311</v>
      </c>
      <c r="T1716" s="37">
        <f>Table1[[#This Row],[Annual Demand]]/365</f>
        <v>4.7736986301369875</v>
      </c>
      <c r="U1716" s="37">
        <f>Table1[[#This Row],[Daily Demand]]*Table1[[#This Row],[Lead Time (days)]]</f>
        <v>315.06410958904115</v>
      </c>
      <c r="V1716" s="37">
        <f>T1716*AB1716*SQRT(Table1[[#This Row],[Lead Time (days)]])</f>
        <v>47.701504534170887</v>
      </c>
      <c r="W1716" s="37">
        <f t="shared" si="171"/>
        <v>0.8</v>
      </c>
      <c r="X1716" s="37">
        <f>Table1[[#This Row],[Demand during Lead Time]]+NORMSINV(W1716)*V1716</f>
        <v>355.21070867837403</v>
      </c>
      <c r="Y1716" s="43">
        <f t="shared" si="172"/>
        <v>4422.8297688064085</v>
      </c>
      <c r="Z1716" s="27">
        <v>1.2</v>
      </c>
      <c r="AA1716" s="22">
        <v>1</v>
      </c>
      <c r="AB1716" s="22">
        <v>1.23</v>
      </c>
      <c r="AC1716" s="22">
        <v>66</v>
      </c>
    </row>
    <row r="1717" spans="1:29" x14ac:dyDescent="0.2">
      <c r="A1717" s="25">
        <v>3420.1533990760759</v>
      </c>
      <c r="B1717" s="26">
        <v>6.5822350000000007</v>
      </c>
      <c r="C1717" s="26">
        <v>1128.7695210725042</v>
      </c>
      <c r="D1717" s="26">
        <f>C1717/Table1[[#This Row],[Std. Price ($)]]</f>
        <v>171.48727158366484</v>
      </c>
      <c r="E1717" s="22">
        <v>90</v>
      </c>
      <c r="F1717" s="22">
        <f t="shared" si="173"/>
        <v>198</v>
      </c>
      <c r="G1717" s="22">
        <f t="shared" si="175"/>
        <v>198</v>
      </c>
      <c r="H1717" s="22">
        <f t="shared" si="175"/>
        <v>198</v>
      </c>
      <c r="I1717" s="22">
        <f t="shared" si="175"/>
        <v>198</v>
      </c>
      <c r="J1717" s="22">
        <f t="shared" si="175"/>
        <v>198</v>
      </c>
      <c r="K1717" s="22">
        <f t="shared" si="175"/>
        <v>198</v>
      </c>
      <c r="L1717" s="22">
        <f t="shared" si="175"/>
        <v>198</v>
      </c>
      <c r="M1717" s="22">
        <f t="shared" si="175"/>
        <v>198</v>
      </c>
      <c r="N1717" s="22">
        <f t="shared" si="175"/>
        <v>198</v>
      </c>
      <c r="O1717" s="22">
        <f t="shared" si="175"/>
        <v>198</v>
      </c>
      <c r="P1717" s="22">
        <f t="shared" si="175"/>
        <v>198</v>
      </c>
      <c r="Q1717" s="22">
        <f t="shared" si="175"/>
        <v>198</v>
      </c>
      <c r="R1717" s="42">
        <f>SUM(Table1[[#This Row],[Oct]:[September]])</f>
        <v>2376</v>
      </c>
      <c r="S1717" s="38">
        <f t="shared" si="170"/>
        <v>2204.512728416335</v>
      </c>
      <c r="T1717" s="37">
        <f>Table1[[#This Row],[Annual Demand]]/365</f>
        <v>6.5095890410958903</v>
      </c>
      <c r="U1717" s="37">
        <f>Table1[[#This Row],[Daily Demand]]*Table1[[#This Row],[Lead Time (days)]]</f>
        <v>195.2876712328767</v>
      </c>
      <c r="V1717" s="37">
        <f>T1717*AB1717*SQRT(Table1[[#This Row],[Lead Time (days)]])</f>
        <v>66.317346896877552</v>
      </c>
      <c r="W1717" s="37">
        <f t="shared" si="171"/>
        <v>0.95</v>
      </c>
      <c r="X1717" s="37">
        <f>Table1[[#This Row],[Demand during Lead Time]]+NORMSINV(W1717)*V1717</f>
        <v>304.36999980600467</v>
      </c>
      <c r="Y1717" s="43">
        <f t="shared" si="172"/>
        <v>2003.4348656730774</v>
      </c>
      <c r="Z1717" s="27">
        <v>1.2</v>
      </c>
      <c r="AA1717" s="22">
        <v>0.85</v>
      </c>
      <c r="AB1717" s="22">
        <v>1.86</v>
      </c>
      <c r="AC1717" s="22">
        <v>30</v>
      </c>
    </row>
    <row r="1718" spans="1:29" x14ac:dyDescent="0.2">
      <c r="A1718" s="25">
        <v>34397.375238616354</v>
      </c>
      <c r="B1718" s="26">
        <v>10.091851</v>
      </c>
      <c r="C1718" s="26">
        <v>5900.5591192387446</v>
      </c>
      <c r="D1718" s="26">
        <f>C1718/Table1[[#This Row],[Std. Price ($)]]</f>
        <v>584.68551698184456</v>
      </c>
      <c r="E1718" s="22">
        <v>138</v>
      </c>
      <c r="F1718" s="22">
        <f t="shared" si="173"/>
        <v>345</v>
      </c>
      <c r="G1718" s="22">
        <f t="shared" si="175"/>
        <v>345</v>
      </c>
      <c r="H1718" s="22">
        <f t="shared" si="175"/>
        <v>345</v>
      </c>
      <c r="I1718" s="22">
        <f t="shared" si="175"/>
        <v>345</v>
      </c>
      <c r="J1718" s="22">
        <f t="shared" si="175"/>
        <v>345</v>
      </c>
      <c r="K1718" s="22">
        <f t="shared" si="175"/>
        <v>345</v>
      </c>
      <c r="L1718" s="22">
        <f t="shared" si="175"/>
        <v>345</v>
      </c>
      <c r="M1718" s="22">
        <f t="shared" si="175"/>
        <v>345</v>
      </c>
      <c r="N1718" s="22">
        <f t="shared" si="175"/>
        <v>345</v>
      </c>
      <c r="O1718" s="22">
        <f t="shared" si="175"/>
        <v>345</v>
      </c>
      <c r="P1718" s="22">
        <f t="shared" si="175"/>
        <v>345</v>
      </c>
      <c r="Q1718" s="22">
        <f t="shared" si="175"/>
        <v>345</v>
      </c>
      <c r="R1718" s="42">
        <f>SUM(Table1[[#This Row],[Oct]:[September]])</f>
        <v>4140</v>
      </c>
      <c r="S1718" s="38">
        <f t="shared" si="170"/>
        <v>3555.3144830181554</v>
      </c>
      <c r="T1718" s="37">
        <f>Table1[[#This Row],[Annual Demand]]/365</f>
        <v>11.342465753424657</v>
      </c>
      <c r="U1718" s="37">
        <f>Table1[[#This Row],[Daily Demand]]*Table1[[#This Row],[Lead Time (days)]]</f>
        <v>499.0684931506849</v>
      </c>
      <c r="V1718" s="37">
        <f>T1718*AB1718*SQRT(Table1[[#This Row],[Lead Time (days)]])</f>
        <v>179.81740082548242</v>
      </c>
      <c r="W1718" s="37">
        <f t="shared" si="171"/>
        <v>0.95</v>
      </c>
      <c r="X1718" s="37">
        <f>Table1[[#This Row],[Demand during Lead Time]]+NORMSINV(W1718)*V1718</f>
        <v>794.84179708746615</v>
      </c>
      <c r="Y1718" s="43">
        <f t="shared" si="172"/>
        <v>8021.4249847789424</v>
      </c>
      <c r="Z1718" s="27">
        <v>1.5</v>
      </c>
      <c r="AA1718" s="22">
        <v>0.7</v>
      </c>
      <c r="AB1718" s="22">
        <v>2.39</v>
      </c>
      <c r="AC1718" s="22">
        <v>44</v>
      </c>
    </row>
    <row r="1719" spans="1:29" x14ac:dyDescent="0.2">
      <c r="A1719" s="25">
        <v>94232.442561845193</v>
      </c>
      <c r="B1719" s="26">
        <v>19.341113000000004</v>
      </c>
      <c r="C1719" s="26">
        <v>4742.5274504272284</v>
      </c>
      <c r="D1719" s="26">
        <f>C1719/Table1[[#This Row],[Std. Price ($)]]</f>
        <v>245.20447455258793</v>
      </c>
      <c r="E1719" s="22">
        <v>154</v>
      </c>
      <c r="F1719" s="22">
        <f t="shared" si="173"/>
        <v>61.600000000000009</v>
      </c>
      <c r="G1719" s="22">
        <f t="shared" si="175"/>
        <v>61.600000000000009</v>
      </c>
      <c r="H1719" s="22">
        <f t="shared" si="175"/>
        <v>61.600000000000009</v>
      </c>
      <c r="I1719" s="22">
        <f t="shared" si="175"/>
        <v>61.600000000000009</v>
      </c>
      <c r="J1719" s="22">
        <f t="shared" si="175"/>
        <v>61.600000000000009</v>
      </c>
      <c r="K1719" s="22">
        <f t="shared" si="175"/>
        <v>61.600000000000009</v>
      </c>
      <c r="L1719" s="22">
        <f t="shared" si="175"/>
        <v>61.600000000000009</v>
      </c>
      <c r="M1719" s="22">
        <f t="shared" si="175"/>
        <v>61.600000000000009</v>
      </c>
      <c r="N1719" s="22">
        <f t="shared" si="175"/>
        <v>61.600000000000009</v>
      </c>
      <c r="O1719" s="22">
        <f t="shared" si="175"/>
        <v>61.600000000000009</v>
      </c>
      <c r="P1719" s="22">
        <f t="shared" si="175"/>
        <v>61.600000000000009</v>
      </c>
      <c r="Q1719" s="22">
        <f t="shared" si="175"/>
        <v>61.600000000000009</v>
      </c>
      <c r="R1719" s="42">
        <f>SUM(Table1[[#This Row],[Oct]:[September]])</f>
        <v>739.20000000000016</v>
      </c>
      <c r="S1719" s="38">
        <f t="shared" si="170"/>
        <v>493.99552544741221</v>
      </c>
      <c r="T1719" s="37">
        <f>Table1[[#This Row],[Annual Demand]]/365</f>
        <v>2.0252054794520551</v>
      </c>
      <c r="U1719" s="37">
        <f>Table1[[#This Row],[Daily Demand]]*Table1[[#This Row],[Lead Time (days)]]</f>
        <v>89.109041095890419</v>
      </c>
      <c r="V1719" s="37">
        <f>T1719*AB1719*SQRT(Table1[[#This Row],[Lead Time (days)]])</f>
        <v>11.955987123711417</v>
      </c>
      <c r="W1719" s="37">
        <f t="shared" si="171"/>
        <v>0.8</v>
      </c>
      <c r="X1719" s="37">
        <f>Table1[[#This Row],[Demand during Lead Time]]+NORMSINV(W1719)*V1719</f>
        <v>99.171453727530306</v>
      </c>
      <c r="Y1719" s="43">
        <f t="shared" si="172"/>
        <v>1918.0862929184352</v>
      </c>
      <c r="Z1719" s="27">
        <v>-0.6</v>
      </c>
      <c r="AA1719" s="22">
        <v>1</v>
      </c>
      <c r="AB1719" s="22">
        <v>0.89</v>
      </c>
      <c r="AC1719" s="22">
        <v>44</v>
      </c>
    </row>
    <row r="1720" spans="1:29" x14ac:dyDescent="0.2">
      <c r="A1720" s="25">
        <v>57896.991300915666</v>
      </c>
      <c r="B1720" s="26">
        <v>5.7287670000000013</v>
      </c>
      <c r="C1720" s="26">
        <v>911.67713089872473</v>
      </c>
      <c r="D1720" s="26">
        <f>C1720/Table1[[#This Row],[Std. Price ($)]]</f>
        <v>159.14020083182376</v>
      </c>
      <c r="E1720" s="22">
        <v>236</v>
      </c>
      <c r="F1720" s="22">
        <f t="shared" si="173"/>
        <v>283.2</v>
      </c>
      <c r="G1720" s="22">
        <f t="shared" si="175"/>
        <v>283.2</v>
      </c>
      <c r="H1720" s="22">
        <f t="shared" si="175"/>
        <v>283.2</v>
      </c>
      <c r="I1720" s="22">
        <f t="shared" si="175"/>
        <v>283.2</v>
      </c>
      <c r="J1720" s="22">
        <f t="shared" si="175"/>
        <v>283.2</v>
      </c>
      <c r="K1720" s="22">
        <f t="shared" si="175"/>
        <v>283.2</v>
      </c>
      <c r="L1720" s="22">
        <f t="shared" si="175"/>
        <v>283.2</v>
      </c>
      <c r="M1720" s="22">
        <f t="shared" si="175"/>
        <v>283.2</v>
      </c>
      <c r="N1720" s="22">
        <f t="shared" si="175"/>
        <v>283.2</v>
      </c>
      <c r="O1720" s="22">
        <f t="shared" si="175"/>
        <v>283.2</v>
      </c>
      <c r="P1720" s="22">
        <f t="shared" si="175"/>
        <v>283.2</v>
      </c>
      <c r="Q1720" s="22">
        <f t="shared" si="175"/>
        <v>283.2</v>
      </c>
      <c r="R1720" s="42">
        <f>SUM(Table1[[#This Row],[Oct]:[September]])</f>
        <v>3398.3999999999992</v>
      </c>
      <c r="S1720" s="38">
        <f t="shared" si="170"/>
        <v>3239.2597991681755</v>
      </c>
      <c r="T1720" s="37">
        <f>Table1[[#This Row],[Annual Demand]]/365</f>
        <v>9.310684931506847</v>
      </c>
      <c r="U1720" s="37">
        <f>Table1[[#This Row],[Daily Demand]]*Table1[[#This Row],[Lead Time (days)]]</f>
        <v>102.41753424657531</v>
      </c>
      <c r="V1720" s="37">
        <f>T1720*AB1720*SQRT(Table1[[#This Row],[Lead Time (days)]])</f>
        <v>36.129656697058167</v>
      </c>
      <c r="W1720" s="37">
        <f t="shared" si="171"/>
        <v>0.8</v>
      </c>
      <c r="X1720" s="37">
        <f>Table1[[#This Row],[Demand during Lead Time]]+NORMSINV(W1720)*V1720</f>
        <v>132.82502048451931</v>
      </c>
      <c r="Y1720" s="43">
        <f t="shared" si="172"/>
        <v>760.92359412603844</v>
      </c>
      <c r="Z1720" s="27">
        <v>0.2</v>
      </c>
      <c r="AA1720" s="22">
        <v>1</v>
      </c>
      <c r="AB1720" s="22">
        <v>1.17</v>
      </c>
      <c r="AC1720" s="22">
        <v>11</v>
      </c>
    </row>
    <row r="1721" spans="1:29" x14ac:dyDescent="0.2">
      <c r="A1721" s="25">
        <v>57760.559021345558</v>
      </c>
      <c r="B1721" s="26">
        <v>27.872174000000001</v>
      </c>
      <c r="C1721" s="26">
        <v>4085.7227869572407</v>
      </c>
      <c r="D1721" s="26">
        <f>C1721/Table1[[#This Row],[Std. Price ($)]]</f>
        <v>146.58787602851649</v>
      </c>
      <c r="E1721" s="22">
        <v>130</v>
      </c>
      <c r="F1721" s="22">
        <f t="shared" si="173"/>
        <v>52</v>
      </c>
      <c r="G1721" s="22">
        <f t="shared" si="175"/>
        <v>52</v>
      </c>
      <c r="H1721" s="22">
        <f t="shared" si="175"/>
        <v>52</v>
      </c>
      <c r="I1721" s="22">
        <f t="shared" si="175"/>
        <v>52</v>
      </c>
      <c r="J1721" s="22">
        <f t="shared" si="175"/>
        <v>52</v>
      </c>
      <c r="K1721" s="22">
        <f t="shared" si="175"/>
        <v>52</v>
      </c>
      <c r="L1721" s="22">
        <f t="shared" si="175"/>
        <v>52</v>
      </c>
      <c r="M1721" s="22">
        <f t="shared" si="175"/>
        <v>52</v>
      </c>
      <c r="N1721" s="22">
        <f t="shared" si="175"/>
        <v>52</v>
      </c>
      <c r="O1721" s="22">
        <f t="shared" si="175"/>
        <v>52</v>
      </c>
      <c r="P1721" s="22">
        <f t="shared" si="175"/>
        <v>52</v>
      </c>
      <c r="Q1721" s="22">
        <f t="shared" si="175"/>
        <v>52</v>
      </c>
      <c r="R1721" s="42">
        <f>SUM(Table1[[#This Row],[Oct]:[September]])</f>
        <v>624</v>
      </c>
      <c r="S1721" s="38">
        <f t="shared" si="170"/>
        <v>477.41212397148354</v>
      </c>
      <c r="T1721" s="37">
        <f>Table1[[#This Row],[Annual Demand]]/365</f>
        <v>1.7095890410958905</v>
      </c>
      <c r="U1721" s="37">
        <f>Table1[[#This Row],[Daily Demand]]*Table1[[#This Row],[Lead Time (days)]]</f>
        <v>70.093150684931516</v>
      </c>
      <c r="V1721" s="37">
        <f>T1721*AB1721*SQRT(Table1[[#This Row],[Lead Time (days)]])</f>
        <v>7.4437634970616617</v>
      </c>
      <c r="W1721" s="37">
        <f t="shared" si="171"/>
        <v>0.8</v>
      </c>
      <c r="X1721" s="37">
        <f>Table1[[#This Row],[Demand during Lead Time]]+NORMSINV(W1721)*V1721</f>
        <v>76.357980101753583</v>
      </c>
      <c r="Y1721" s="43">
        <f t="shared" si="172"/>
        <v>2128.2629076846138</v>
      </c>
      <c r="Z1721" s="27">
        <v>-0.6</v>
      </c>
      <c r="AA1721" s="22">
        <v>1</v>
      </c>
      <c r="AB1721" s="22">
        <v>0.68</v>
      </c>
      <c r="AC1721" s="22">
        <v>41</v>
      </c>
    </row>
    <row r="1722" spans="1:29" x14ac:dyDescent="0.2">
      <c r="A1722" s="25">
        <v>70410.774632964502</v>
      </c>
      <c r="B1722" s="26">
        <v>119.78957100000001</v>
      </c>
      <c r="C1722" s="26">
        <v>14597.491021990654</v>
      </c>
      <c r="D1722" s="26">
        <f>C1722/Table1[[#This Row],[Std. Price ($)]]</f>
        <v>121.8594481984634</v>
      </c>
      <c r="E1722" s="22">
        <v>162</v>
      </c>
      <c r="F1722" s="22">
        <f t="shared" si="173"/>
        <v>97.2</v>
      </c>
      <c r="G1722" s="22">
        <f t="shared" si="175"/>
        <v>97.2</v>
      </c>
      <c r="H1722" s="22">
        <f t="shared" si="175"/>
        <v>97.2</v>
      </c>
      <c r="I1722" s="22">
        <f t="shared" si="175"/>
        <v>97.2</v>
      </c>
      <c r="J1722" s="22">
        <f t="shared" si="175"/>
        <v>97.2</v>
      </c>
      <c r="K1722" s="22">
        <f t="shared" si="175"/>
        <v>97.2</v>
      </c>
      <c r="L1722" s="22">
        <f t="shared" si="175"/>
        <v>97.2</v>
      </c>
      <c r="M1722" s="22">
        <f t="shared" si="175"/>
        <v>97.2</v>
      </c>
      <c r="N1722" s="22">
        <f t="shared" si="175"/>
        <v>97.2</v>
      </c>
      <c r="O1722" s="22">
        <f t="shared" si="175"/>
        <v>97.2</v>
      </c>
      <c r="P1722" s="22">
        <f t="shared" si="175"/>
        <v>97.2</v>
      </c>
      <c r="Q1722" s="22">
        <f t="shared" si="175"/>
        <v>97.2</v>
      </c>
      <c r="R1722" s="42">
        <f>SUM(Table1[[#This Row],[Oct]:[September]])</f>
        <v>1166.4000000000003</v>
      </c>
      <c r="S1722" s="38">
        <f t="shared" si="170"/>
        <v>1044.5405518015368</v>
      </c>
      <c r="T1722" s="37">
        <f>Table1[[#This Row],[Annual Demand]]/365</f>
        <v>3.1956164383561654</v>
      </c>
      <c r="U1722" s="37">
        <f>Table1[[#This Row],[Daily Demand]]*Table1[[#This Row],[Lead Time (days)]]</f>
        <v>95.868493150684955</v>
      </c>
      <c r="V1722" s="37">
        <f>T1722*AB1722*SQRT(Table1[[#This Row],[Lead Time (days)]])</f>
        <v>10.851929492216332</v>
      </c>
      <c r="W1722" s="37">
        <f t="shared" si="171"/>
        <v>0.8</v>
      </c>
      <c r="X1722" s="37">
        <f>Table1[[#This Row],[Demand during Lead Time]]+NORMSINV(W1722)*V1722</f>
        <v>105.00170743657036</v>
      </c>
      <c r="Y1722" s="43">
        <f t="shared" si="172"/>
        <v>12578.109488094273</v>
      </c>
      <c r="Z1722" s="27">
        <v>-0.4</v>
      </c>
      <c r="AA1722" s="22">
        <v>0.82</v>
      </c>
      <c r="AB1722" s="22">
        <v>0.62</v>
      </c>
      <c r="AC1722" s="22">
        <v>30</v>
      </c>
    </row>
    <row r="1723" spans="1:29" x14ac:dyDescent="0.2">
      <c r="A1723" s="25">
        <v>36898.133037413347</v>
      </c>
      <c r="B1723" s="26">
        <v>695.58856400000013</v>
      </c>
      <c r="C1723" s="26">
        <v>47771.289310027161</v>
      </c>
      <c r="D1723" s="26">
        <f>C1723/Table1[[#This Row],[Std. Price ($)]]</f>
        <v>68.677508203005985</v>
      </c>
      <c r="E1723" s="22">
        <v>138</v>
      </c>
      <c r="F1723" s="22">
        <f t="shared" si="173"/>
        <v>110.4</v>
      </c>
      <c r="G1723" s="22">
        <f t="shared" si="175"/>
        <v>110.4</v>
      </c>
      <c r="H1723" s="22">
        <f t="shared" si="175"/>
        <v>110.4</v>
      </c>
      <c r="I1723" s="22">
        <f t="shared" si="175"/>
        <v>110.4</v>
      </c>
      <c r="J1723" s="22">
        <f t="shared" si="175"/>
        <v>110.4</v>
      </c>
      <c r="K1723" s="22">
        <f t="shared" si="175"/>
        <v>110.4</v>
      </c>
      <c r="L1723" s="22">
        <f t="shared" si="175"/>
        <v>110.4</v>
      </c>
      <c r="M1723" s="22">
        <f t="shared" si="175"/>
        <v>110.4</v>
      </c>
      <c r="N1723" s="22">
        <f t="shared" si="175"/>
        <v>110.4</v>
      </c>
      <c r="O1723" s="22">
        <f t="shared" si="175"/>
        <v>110.4</v>
      </c>
      <c r="P1723" s="22">
        <f t="shared" si="175"/>
        <v>110.4</v>
      </c>
      <c r="Q1723" s="22">
        <f t="shared" si="175"/>
        <v>110.4</v>
      </c>
      <c r="R1723" s="42">
        <f>SUM(Table1[[#This Row],[Oct]:[September]])</f>
        <v>1324.8000000000002</v>
      </c>
      <c r="S1723" s="38">
        <f t="shared" si="170"/>
        <v>1256.1224917969942</v>
      </c>
      <c r="T1723" s="37">
        <f>Table1[[#This Row],[Annual Demand]]/365</f>
        <v>3.6295890410958909</v>
      </c>
      <c r="U1723" s="37">
        <f>Table1[[#This Row],[Daily Demand]]*Table1[[#This Row],[Lead Time (days)]]</f>
        <v>58.073424657534254</v>
      </c>
      <c r="V1723" s="37">
        <f>T1723*AB1723*SQRT(Table1[[#This Row],[Lead Time (days)]])</f>
        <v>11.469501369863016</v>
      </c>
      <c r="W1723" s="37">
        <f t="shared" si="171"/>
        <v>0.8</v>
      </c>
      <c r="X1723" s="37">
        <f>Table1[[#This Row],[Demand during Lead Time]]+NORMSINV(W1723)*V1723</f>
        <v>67.726400548904593</v>
      </c>
      <c r="Y1723" s="43">
        <f t="shared" si="172"/>
        <v>47109.709702701366</v>
      </c>
      <c r="Z1723" s="27">
        <v>-0.2</v>
      </c>
      <c r="AA1723" s="22">
        <v>0.82</v>
      </c>
      <c r="AB1723" s="22">
        <v>0.79</v>
      </c>
      <c r="AC1723" s="22">
        <v>16</v>
      </c>
    </row>
    <row r="1724" spans="1:29" x14ac:dyDescent="0.2">
      <c r="A1724" s="25">
        <v>88394.376693669852</v>
      </c>
      <c r="B1724" s="26">
        <v>136.60172900000001</v>
      </c>
      <c r="C1724" s="26">
        <v>17545.67140158714</v>
      </c>
      <c r="D1724" s="26">
        <f>C1724/Table1[[#This Row],[Std. Price ($)]]</f>
        <v>128.44399210779491</v>
      </c>
      <c r="E1724" s="22">
        <v>162</v>
      </c>
      <c r="F1724" s="22">
        <f t="shared" si="173"/>
        <v>291.60000000000002</v>
      </c>
      <c r="G1724" s="22">
        <f t="shared" si="175"/>
        <v>291.60000000000002</v>
      </c>
      <c r="H1724" s="22">
        <f t="shared" si="175"/>
        <v>291.60000000000002</v>
      </c>
      <c r="I1724" s="22">
        <f t="shared" si="175"/>
        <v>291.60000000000002</v>
      </c>
      <c r="J1724" s="22">
        <f t="shared" si="175"/>
        <v>291.60000000000002</v>
      </c>
      <c r="K1724" s="22">
        <f t="shared" si="175"/>
        <v>291.60000000000002</v>
      </c>
      <c r="L1724" s="22">
        <f t="shared" si="175"/>
        <v>291.60000000000002</v>
      </c>
      <c r="M1724" s="22">
        <f t="shared" si="175"/>
        <v>291.60000000000002</v>
      </c>
      <c r="N1724" s="22">
        <f t="shared" si="175"/>
        <v>291.60000000000002</v>
      </c>
      <c r="O1724" s="22">
        <f t="shared" si="175"/>
        <v>291.60000000000002</v>
      </c>
      <c r="P1724" s="22">
        <f t="shared" si="175"/>
        <v>291.60000000000002</v>
      </c>
      <c r="Q1724" s="22">
        <f t="shared" si="175"/>
        <v>291.60000000000002</v>
      </c>
      <c r="R1724" s="42">
        <f>SUM(Table1[[#This Row],[Oct]:[September]])</f>
        <v>3499.1999999999994</v>
      </c>
      <c r="S1724" s="38">
        <f t="shared" si="170"/>
        <v>3370.7560078922043</v>
      </c>
      <c r="T1724" s="37">
        <f>Table1[[#This Row],[Annual Demand]]/365</f>
        <v>9.5868493150684913</v>
      </c>
      <c r="U1724" s="37">
        <f>Table1[[#This Row],[Daily Demand]]*Table1[[#This Row],[Lead Time (days)]]</f>
        <v>220.4975342465753</v>
      </c>
      <c r="V1724" s="37">
        <f>T1724*AB1724*SQRT(Table1[[#This Row],[Lead Time (days)]])</f>
        <v>38.620607889741713</v>
      </c>
      <c r="W1724" s="37">
        <f t="shared" si="171"/>
        <v>0.8</v>
      </c>
      <c r="X1724" s="37">
        <f>Table1[[#This Row],[Demand during Lead Time]]+NORMSINV(W1724)*V1724</f>
        <v>253.00145790007556</v>
      </c>
      <c r="Y1724" s="43">
        <f t="shared" si="172"/>
        <v>34560.436588671029</v>
      </c>
      <c r="Z1724" s="27">
        <v>0.8</v>
      </c>
      <c r="AA1724" s="22">
        <v>0.7</v>
      </c>
      <c r="AB1724" s="22">
        <v>0.84</v>
      </c>
      <c r="AC1724" s="22">
        <v>23</v>
      </c>
    </row>
    <row r="1725" spans="1:29" x14ac:dyDescent="0.2">
      <c r="A1725" s="25">
        <v>11299.550721870966</v>
      </c>
      <c r="B1725" s="26">
        <v>33.332035000000005</v>
      </c>
      <c r="C1725" s="26">
        <v>7954.1879458976127</v>
      </c>
      <c r="D1725" s="26">
        <f>C1725/Table1[[#This Row],[Std. Price ($)]]</f>
        <v>238.63493320757678</v>
      </c>
      <c r="E1725" s="22">
        <v>162</v>
      </c>
      <c r="F1725" s="22">
        <f t="shared" si="173"/>
        <v>405</v>
      </c>
      <c r="G1725" s="22">
        <f t="shared" si="175"/>
        <v>405</v>
      </c>
      <c r="H1725" s="22">
        <f t="shared" si="175"/>
        <v>405</v>
      </c>
      <c r="I1725" s="22">
        <f t="shared" si="175"/>
        <v>405</v>
      </c>
      <c r="J1725" s="22">
        <f t="shared" si="175"/>
        <v>405</v>
      </c>
      <c r="K1725" s="22">
        <f t="shared" si="175"/>
        <v>405</v>
      </c>
      <c r="L1725" s="22">
        <f t="shared" si="175"/>
        <v>405</v>
      </c>
      <c r="M1725" s="22">
        <f t="shared" si="175"/>
        <v>405</v>
      </c>
      <c r="N1725" s="22">
        <f t="shared" si="175"/>
        <v>405</v>
      </c>
      <c r="O1725" s="22">
        <f t="shared" si="175"/>
        <v>405</v>
      </c>
      <c r="P1725" s="22">
        <f t="shared" si="175"/>
        <v>405</v>
      </c>
      <c r="Q1725" s="22">
        <f t="shared" si="175"/>
        <v>405</v>
      </c>
      <c r="R1725" s="42">
        <f>SUM(Table1[[#This Row],[Oct]:[September]])</f>
        <v>4860</v>
      </c>
      <c r="S1725" s="38">
        <f t="shared" si="170"/>
        <v>4621.365066792423</v>
      </c>
      <c r="T1725" s="37">
        <f>Table1[[#This Row],[Annual Demand]]/365</f>
        <v>13.315068493150685</v>
      </c>
      <c r="U1725" s="37">
        <f>Table1[[#This Row],[Daily Demand]]*Table1[[#This Row],[Lead Time (days)]]</f>
        <v>306.24657534246575</v>
      </c>
      <c r="V1725" s="37">
        <f>T1725*AB1725*SQRT(Table1[[#This Row],[Lead Time (days)]])</f>
        <v>104.08662509966767</v>
      </c>
      <c r="W1725" s="37">
        <f t="shared" si="171"/>
        <v>0.95</v>
      </c>
      <c r="X1725" s="37">
        <f>Table1[[#This Row],[Demand during Lead Time]]+NORMSINV(W1725)*V1725</f>
        <v>477.45383815479215</v>
      </c>
      <c r="Y1725" s="43">
        <f t="shared" si="172"/>
        <v>15914.50804425987</v>
      </c>
      <c r="Z1725" s="27">
        <v>1.5</v>
      </c>
      <c r="AA1725" s="22">
        <v>0.82</v>
      </c>
      <c r="AB1725" s="22">
        <v>1.63</v>
      </c>
      <c r="AC1725" s="22">
        <v>23</v>
      </c>
    </row>
    <row r="1726" spans="1:29" x14ac:dyDescent="0.2">
      <c r="A1726" s="25">
        <v>78565.349731414244</v>
      </c>
      <c r="B1726" s="26">
        <v>6.9563560000000004</v>
      </c>
      <c r="C1726" s="26">
        <v>4568.9025401680956</v>
      </c>
      <c r="D1726" s="26">
        <f>C1726/Table1[[#This Row],[Std. Price ($)]]</f>
        <v>656.79538829928993</v>
      </c>
      <c r="E1726" s="22">
        <v>268</v>
      </c>
      <c r="F1726" s="22">
        <f t="shared" si="173"/>
        <v>670</v>
      </c>
      <c r="G1726" s="22">
        <f t="shared" si="175"/>
        <v>670</v>
      </c>
      <c r="H1726" s="22">
        <f t="shared" ref="G1726:Q1749" si="176">$E1726+$Z1726*$E1726</f>
        <v>670</v>
      </c>
      <c r="I1726" s="22">
        <f t="shared" si="176"/>
        <v>670</v>
      </c>
      <c r="J1726" s="22">
        <f t="shared" si="176"/>
        <v>670</v>
      </c>
      <c r="K1726" s="22">
        <f t="shared" si="176"/>
        <v>670</v>
      </c>
      <c r="L1726" s="22">
        <f t="shared" si="176"/>
        <v>670</v>
      </c>
      <c r="M1726" s="22">
        <f t="shared" si="176"/>
        <v>670</v>
      </c>
      <c r="N1726" s="22">
        <f t="shared" si="176"/>
        <v>670</v>
      </c>
      <c r="O1726" s="22">
        <f t="shared" si="176"/>
        <v>670</v>
      </c>
      <c r="P1726" s="22">
        <f t="shared" si="176"/>
        <v>670</v>
      </c>
      <c r="Q1726" s="22">
        <f t="shared" si="176"/>
        <v>670</v>
      </c>
      <c r="R1726" s="42">
        <f>SUM(Table1[[#This Row],[Oct]:[September]])</f>
        <v>8040</v>
      </c>
      <c r="S1726" s="38">
        <f t="shared" si="170"/>
        <v>7383.2046117007103</v>
      </c>
      <c r="T1726" s="37">
        <f>Table1[[#This Row],[Annual Demand]]/365</f>
        <v>22.027397260273972</v>
      </c>
      <c r="U1726" s="37">
        <f>Table1[[#This Row],[Daily Demand]]*Table1[[#This Row],[Lead Time (days)]]</f>
        <v>1013.2602739726027</v>
      </c>
      <c r="V1726" s="37">
        <f>T1726*AB1726*SQRT(Table1[[#This Row],[Lead Time (days)]])</f>
        <v>183.75840457293808</v>
      </c>
      <c r="W1726" s="37">
        <f t="shared" si="171"/>
        <v>0.8</v>
      </c>
      <c r="X1726" s="37">
        <f>Table1[[#This Row],[Demand during Lead Time]]+NORMSINV(W1726)*V1726</f>
        <v>1167.9152491086695</v>
      </c>
      <c r="Y1726" s="43">
        <f t="shared" si="172"/>
        <v>8124.4342506285884</v>
      </c>
      <c r="Z1726" s="27">
        <v>1.5</v>
      </c>
      <c r="AA1726" s="22">
        <v>0.85</v>
      </c>
      <c r="AB1726" s="22">
        <v>1.23</v>
      </c>
      <c r="AC1726" s="22">
        <v>46</v>
      </c>
    </row>
    <row r="1727" spans="1:29" x14ac:dyDescent="0.2">
      <c r="A1727" s="25">
        <v>97447.043303638435</v>
      </c>
      <c r="B1727" s="26">
        <v>8.062241000000002</v>
      </c>
      <c r="C1727" s="26">
        <v>1084.4205241621394</v>
      </c>
      <c r="D1727" s="26">
        <f>C1727/Table1[[#This Row],[Std. Price ($)]]</f>
        <v>134.5060913165631</v>
      </c>
      <c r="E1727" s="22">
        <v>66</v>
      </c>
      <c r="F1727" s="22">
        <f t="shared" si="173"/>
        <v>92.4</v>
      </c>
      <c r="G1727" s="22">
        <f t="shared" si="176"/>
        <v>92.4</v>
      </c>
      <c r="H1727" s="22">
        <f t="shared" si="176"/>
        <v>92.4</v>
      </c>
      <c r="I1727" s="22">
        <f t="shared" si="176"/>
        <v>92.4</v>
      </c>
      <c r="J1727" s="22">
        <f t="shared" si="176"/>
        <v>92.4</v>
      </c>
      <c r="K1727" s="22">
        <f t="shared" si="176"/>
        <v>92.4</v>
      </c>
      <c r="L1727" s="22">
        <f t="shared" si="176"/>
        <v>92.4</v>
      </c>
      <c r="M1727" s="22">
        <f t="shared" si="176"/>
        <v>92.4</v>
      </c>
      <c r="N1727" s="22">
        <f t="shared" si="176"/>
        <v>92.4</v>
      </c>
      <c r="O1727" s="22">
        <f t="shared" si="176"/>
        <v>92.4</v>
      </c>
      <c r="P1727" s="22">
        <f t="shared" si="176"/>
        <v>92.4</v>
      </c>
      <c r="Q1727" s="22">
        <f t="shared" si="176"/>
        <v>92.4</v>
      </c>
      <c r="R1727" s="42">
        <f>SUM(Table1[[#This Row],[Oct]:[September]])</f>
        <v>1108.8</v>
      </c>
      <c r="S1727" s="38">
        <f t="shared" si="170"/>
        <v>974.29390868343683</v>
      </c>
      <c r="T1727" s="37">
        <f>Table1[[#This Row],[Annual Demand]]/365</f>
        <v>3.037808219178082</v>
      </c>
      <c r="U1727" s="37">
        <f>Table1[[#This Row],[Daily Demand]]*Table1[[#This Row],[Lead Time (days)]]</f>
        <v>69.869589041095878</v>
      </c>
      <c r="V1727" s="37">
        <f>T1727*AB1727*SQRT(Table1[[#This Row],[Lead Time (days)]])</f>
        <v>26.515245883149149</v>
      </c>
      <c r="W1727" s="37">
        <f t="shared" si="171"/>
        <v>0.95</v>
      </c>
      <c r="X1727" s="37">
        <f>Table1[[#This Row],[Demand during Lead Time]]+NORMSINV(W1727)*V1727</f>
        <v>113.48328740150383</v>
      </c>
      <c r="Y1727" s="43">
        <f t="shared" si="172"/>
        <v>914.92961250318785</v>
      </c>
      <c r="Z1727" s="27">
        <v>0.4</v>
      </c>
      <c r="AA1727" s="22">
        <v>0.85</v>
      </c>
      <c r="AB1727" s="22">
        <v>1.82</v>
      </c>
      <c r="AC1727" s="22">
        <v>23</v>
      </c>
    </row>
    <row r="1728" spans="1:29" x14ac:dyDescent="0.2">
      <c r="A1728" s="25">
        <v>74532.160000631469</v>
      </c>
      <c r="B1728" s="26">
        <v>6.1145810000000003</v>
      </c>
      <c r="C1728" s="26">
        <v>829.41797128510564</v>
      </c>
      <c r="D1728" s="26">
        <f>C1728/Table1[[#This Row],[Std. Price ($)]]</f>
        <v>135.64592100179973</v>
      </c>
      <c r="E1728" s="22">
        <v>340</v>
      </c>
      <c r="F1728" s="22">
        <f t="shared" si="173"/>
        <v>204</v>
      </c>
      <c r="G1728" s="22">
        <f t="shared" si="176"/>
        <v>204</v>
      </c>
      <c r="H1728" s="22">
        <f t="shared" si="176"/>
        <v>204</v>
      </c>
      <c r="I1728" s="22">
        <f t="shared" si="176"/>
        <v>204</v>
      </c>
      <c r="J1728" s="22">
        <f t="shared" si="176"/>
        <v>204</v>
      </c>
      <c r="K1728" s="22">
        <f t="shared" si="176"/>
        <v>204</v>
      </c>
      <c r="L1728" s="22">
        <f t="shared" si="176"/>
        <v>204</v>
      </c>
      <c r="M1728" s="22">
        <f t="shared" si="176"/>
        <v>204</v>
      </c>
      <c r="N1728" s="22">
        <f t="shared" si="176"/>
        <v>204</v>
      </c>
      <c r="O1728" s="22">
        <f t="shared" si="176"/>
        <v>204</v>
      </c>
      <c r="P1728" s="22">
        <f t="shared" si="176"/>
        <v>204</v>
      </c>
      <c r="Q1728" s="22">
        <f t="shared" si="176"/>
        <v>204</v>
      </c>
      <c r="R1728" s="42">
        <f>SUM(Table1[[#This Row],[Oct]:[September]])</f>
        <v>2448</v>
      </c>
      <c r="S1728" s="38">
        <f t="shared" si="170"/>
        <v>2312.3540789982003</v>
      </c>
      <c r="T1728" s="37">
        <f>Table1[[#This Row],[Annual Demand]]/365</f>
        <v>6.7068493150684931</v>
      </c>
      <c r="U1728" s="37">
        <f>Table1[[#This Row],[Daily Demand]]*Table1[[#This Row],[Lead Time (days)]]</f>
        <v>127.43013698630136</v>
      </c>
      <c r="V1728" s="37">
        <f>T1728*AB1728*SQRT(Table1[[#This Row],[Lead Time (days)]])</f>
        <v>7.3086195984846372</v>
      </c>
      <c r="W1728" s="37">
        <f t="shared" si="171"/>
        <v>0.8</v>
      </c>
      <c r="X1728" s="37">
        <f>Table1[[#This Row],[Demand during Lead Time]]+NORMSINV(W1728)*V1728</f>
        <v>133.58122642849318</v>
      </c>
      <c r="Y1728" s="43">
        <f t="shared" si="172"/>
        <v>816.79322907636231</v>
      </c>
      <c r="Z1728" s="27">
        <v>-0.4</v>
      </c>
      <c r="AA1728" s="22">
        <v>0.85</v>
      </c>
      <c r="AB1728" s="22">
        <v>0.25</v>
      </c>
      <c r="AC1728" s="22">
        <v>19</v>
      </c>
    </row>
    <row r="1729" spans="1:29" x14ac:dyDescent="0.2">
      <c r="A1729" s="25">
        <v>1304.3620173839088</v>
      </c>
      <c r="B1729" s="26">
        <v>30.607951000000003</v>
      </c>
      <c r="C1729" s="26">
        <v>6197.2929601360065</v>
      </c>
      <c r="D1729" s="26">
        <f>C1729/Table1[[#This Row],[Std. Price ($)]]</f>
        <v>202.47330375483173</v>
      </c>
      <c r="E1729" s="22">
        <v>122</v>
      </c>
      <c r="F1729" s="22">
        <f t="shared" si="173"/>
        <v>48.8</v>
      </c>
      <c r="G1729" s="22">
        <f t="shared" si="176"/>
        <v>48.8</v>
      </c>
      <c r="H1729" s="22">
        <f t="shared" si="176"/>
        <v>48.8</v>
      </c>
      <c r="I1729" s="22">
        <f t="shared" si="176"/>
        <v>48.8</v>
      </c>
      <c r="J1729" s="22">
        <f t="shared" si="176"/>
        <v>48.8</v>
      </c>
      <c r="K1729" s="22">
        <f t="shared" si="176"/>
        <v>48.8</v>
      </c>
      <c r="L1729" s="22">
        <f t="shared" si="176"/>
        <v>48.8</v>
      </c>
      <c r="M1729" s="22">
        <f t="shared" si="176"/>
        <v>48.8</v>
      </c>
      <c r="N1729" s="22">
        <f t="shared" si="176"/>
        <v>48.8</v>
      </c>
      <c r="O1729" s="22">
        <f t="shared" si="176"/>
        <v>48.8</v>
      </c>
      <c r="P1729" s="22">
        <f t="shared" si="176"/>
        <v>48.8</v>
      </c>
      <c r="Q1729" s="22">
        <f t="shared" si="176"/>
        <v>48.8</v>
      </c>
      <c r="R1729" s="42">
        <f>SUM(Table1[[#This Row],[Oct]:[September]])</f>
        <v>585.6</v>
      </c>
      <c r="S1729" s="38">
        <f t="shared" si="170"/>
        <v>383.12669624516832</v>
      </c>
      <c r="T1729" s="37">
        <f>Table1[[#This Row],[Annual Demand]]/365</f>
        <v>1.6043835616438358</v>
      </c>
      <c r="U1729" s="37">
        <f>Table1[[#This Row],[Daily Demand]]*Table1[[#This Row],[Lead Time (days)]]</f>
        <v>70.592876712328774</v>
      </c>
      <c r="V1729" s="37">
        <f>T1729*AB1729*SQRT(Table1[[#This Row],[Lead Time (days)]])</f>
        <v>10.110162758194608</v>
      </c>
      <c r="W1729" s="37">
        <f t="shared" si="171"/>
        <v>0.8</v>
      </c>
      <c r="X1729" s="37">
        <f>Table1[[#This Row],[Demand during Lead Time]]+NORMSINV(W1729)*V1729</f>
        <v>79.101804364503465</v>
      </c>
      <c r="Y1729" s="43">
        <f t="shared" si="172"/>
        <v>2421.1441520003086</v>
      </c>
      <c r="Z1729" s="27">
        <v>-0.6</v>
      </c>
      <c r="AA1729" s="22">
        <v>1</v>
      </c>
      <c r="AB1729" s="22">
        <v>0.95</v>
      </c>
      <c r="AC1729" s="22">
        <v>44</v>
      </c>
    </row>
    <row r="1730" spans="1:29" x14ac:dyDescent="0.2">
      <c r="A1730" s="25">
        <v>50262.884904528604</v>
      </c>
      <c r="B1730" s="26">
        <v>17.385038000000002</v>
      </c>
      <c r="C1730" s="26">
        <v>1491.8632465552203</v>
      </c>
      <c r="D1730" s="26">
        <f>C1730/Table1[[#This Row],[Std. Price ($)]]</f>
        <v>85.813056408344934</v>
      </c>
      <c r="E1730" s="22">
        <v>186</v>
      </c>
      <c r="F1730" s="22">
        <f t="shared" si="173"/>
        <v>409.2</v>
      </c>
      <c r="G1730" s="22">
        <f t="shared" si="176"/>
        <v>409.2</v>
      </c>
      <c r="H1730" s="22">
        <f t="shared" si="176"/>
        <v>409.2</v>
      </c>
      <c r="I1730" s="22">
        <f t="shared" si="176"/>
        <v>409.2</v>
      </c>
      <c r="J1730" s="22">
        <f t="shared" si="176"/>
        <v>409.2</v>
      </c>
      <c r="K1730" s="22">
        <f t="shared" si="176"/>
        <v>409.2</v>
      </c>
      <c r="L1730" s="22">
        <f t="shared" si="176"/>
        <v>409.2</v>
      </c>
      <c r="M1730" s="22">
        <f t="shared" si="176"/>
        <v>409.2</v>
      </c>
      <c r="N1730" s="22">
        <f t="shared" si="176"/>
        <v>409.2</v>
      </c>
      <c r="O1730" s="22">
        <f t="shared" si="176"/>
        <v>409.2</v>
      </c>
      <c r="P1730" s="22">
        <f t="shared" si="176"/>
        <v>409.2</v>
      </c>
      <c r="Q1730" s="22">
        <f t="shared" si="176"/>
        <v>409.2</v>
      </c>
      <c r="R1730" s="42">
        <f>SUM(Table1[[#This Row],[Oct]:[September]])</f>
        <v>4910.3999999999987</v>
      </c>
      <c r="S1730" s="38">
        <f t="shared" si="170"/>
        <v>4824.5869435916538</v>
      </c>
      <c r="T1730" s="37">
        <f>Table1[[#This Row],[Annual Demand]]/365</f>
        <v>13.453150684931503</v>
      </c>
      <c r="U1730" s="37">
        <f>Table1[[#This Row],[Daily Demand]]*Table1[[#This Row],[Lead Time (days)]]</f>
        <v>403.59452054794508</v>
      </c>
      <c r="V1730" s="37">
        <f>T1730*AB1730*SQRT(Table1[[#This Row],[Lead Time (days)]])</f>
        <v>31.684954628508159</v>
      </c>
      <c r="W1730" s="37">
        <f t="shared" si="171"/>
        <v>0.8</v>
      </c>
      <c r="X1730" s="37">
        <f>Table1[[#This Row],[Demand during Lead Time]]+NORMSINV(W1730)*V1730</f>
        <v>430.26125114809196</v>
      </c>
      <c r="Y1730" s="43">
        <f t="shared" si="172"/>
        <v>7480.1082011371227</v>
      </c>
      <c r="Z1730" s="27">
        <v>1.2</v>
      </c>
      <c r="AA1730" s="22">
        <v>1</v>
      </c>
      <c r="AB1730" s="22">
        <v>0.43</v>
      </c>
      <c r="AC1730" s="22">
        <v>30</v>
      </c>
    </row>
    <row r="1731" spans="1:29" x14ac:dyDescent="0.2">
      <c r="A1731" s="25">
        <v>40165.758088518014</v>
      </c>
      <c r="B1731" s="26">
        <v>9.1660250000000012</v>
      </c>
      <c r="C1731" s="26">
        <v>6408.8759218293599</v>
      </c>
      <c r="D1731" s="26">
        <f>C1731/Table1[[#This Row],[Std. Price ($)]]</f>
        <v>699.19904449631758</v>
      </c>
      <c r="E1731" s="22">
        <v>196</v>
      </c>
      <c r="F1731" s="22">
        <f t="shared" si="173"/>
        <v>117.6</v>
      </c>
      <c r="G1731" s="22">
        <f t="shared" si="176"/>
        <v>117.6</v>
      </c>
      <c r="H1731" s="22">
        <f t="shared" si="176"/>
        <v>117.6</v>
      </c>
      <c r="I1731" s="22">
        <f t="shared" si="176"/>
        <v>117.6</v>
      </c>
      <c r="J1731" s="22">
        <f t="shared" si="176"/>
        <v>117.6</v>
      </c>
      <c r="K1731" s="22">
        <f t="shared" si="176"/>
        <v>117.6</v>
      </c>
      <c r="L1731" s="22">
        <f t="shared" si="176"/>
        <v>117.6</v>
      </c>
      <c r="M1731" s="22">
        <f t="shared" si="176"/>
        <v>117.6</v>
      </c>
      <c r="N1731" s="22">
        <f t="shared" si="176"/>
        <v>117.6</v>
      </c>
      <c r="O1731" s="22">
        <f t="shared" si="176"/>
        <v>117.6</v>
      </c>
      <c r="P1731" s="22">
        <f t="shared" si="176"/>
        <v>117.6</v>
      </c>
      <c r="Q1731" s="22">
        <f t="shared" si="176"/>
        <v>117.6</v>
      </c>
      <c r="R1731" s="42">
        <f>SUM(Table1[[#This Row],[Oct]:[September]])</f>
        <v>1411.1999999999998</v>
      </c>
      <c r="S1731" s="38">
        <f t="shared" ref="S1731:S1794" si="177">R1731-D1731</f>
        <v>712.00095550368223</v>
      </c>
      <c r="T1731" s="37">
        <f>Table1[[#This Row],[Annual Demand]]/365</f>
        <v>3.8663013698630131</v>
      </c>
      <c r="U1731" s="37">
        <f>Table1[[#This Row],[Daily Demand]]*Table1[[#This Row],[Lead Time (days)]]</f>
        <v>293.83890410958901</v>
      </c>
      <c r="V1731" s="37">
        <f>T1731*AB1731*SQRT(Table1[[#This Row],[Lead Time (days)]])</f>
        <v>37.07619730431265</v>
      </c>
      <c r="W1731" s="37">
        <f t="shared" ref="W1731:W1794" si="178">IF(AB1731&gt;1.5,0.95,0.8)</f>
        <v>0.8</v>
      </c>
      <c r="X1731" s="37">
        <f>Table1[[#This Row],[Demand during Lead Time]]+NORMSINV(W1731)*V1731</f>
        <v>325.04301902103742</v>
      </c>
      <c r="Y1731" s="43">
        <f t="shared" ref="Y1731:Y1794" si="179">IF(S1731&gt;0,X1731*B1731,0)</f>
        <v>2979.3524384223051</v>
      </c>
      <c r="Z1731" s="27">
        <v>-0.4</v>
      </c>
      <c r="AA1731" s="22">
        <v>0.85</v>
      </c>
      <c r="AB1731" s="22">
        <v>1.1000000000000001</v>
      </c>
      <c r="AC1731" s="22">
        <v>76</v>
      </c>
    </row>
    <row r="1732" spans="1:29" x14ac:dyDescent="0.2">
      <c r="A1732" s="25">
        <v>76253.80621051394</v>
      </c>
      <c r="B1732" s="26">
        <v>13.637723000000001</v>
      </c>
      <c r="C1732" s="26">
        <v>426.84604154720739</v>
      </c>
      <c r="D1732" s="26">
        <f>C1732/Table1[[#This Row],[Std. Price ($)]]</f>
        <v>31.298922961494917</v>
      </c>
      <c r="E1732" s="22">
        <v>178</v>
      </c>
      <c r="F1732" s="22">
        <f t="shared" ref="F1732:F1795" si="180">$E1732+$Z1732*$E1732</f>
        <v>106.8</v>
      </c>
      <c r="G1732" s="22">
        <f t="shared" si="176"/>
        <v>106.8</v>
      </c>
      <c r="H1732" s="22">
        <f t="shared" si="176"/>
        <v>106.8</v>
      </c>
      <c r="I1732" s="22">
        <f t="shared" si="176"/>
        <v>106.8</v>
      </c>
      <c r="J1732" s="22">
        <f t="shared" si="176"/>
        <v>106.8</v>
      </c>
      <c r="K1732" s="22">
        <f t="shared" si="176"/>
        <v>106.8</v>
      </c>
      <c r="L1732" s="22">
        <f t="shared" si="176"/>
        <v>106.8</v>
      </c>
      <c r="M1732" s="22">
        <f t="shared" si="176"/>
        <v>106.8</v>
      </c>
      <c r="N1732" s="22">
        <f t="shared" si="176"/>
        <v>106.8</v>
      </c>
      <c r="O1732" s="22">
        <f t="shared" si="176"/>
        <v>106.8</v>
      </c>
      <c r="P1732" s="22">
        <f t="shared" si="176"/>
        <v>106.8</v>
      </c>
      <c r="Q1732" s="22">
        <f t="shared" si="176"/>
        <v>106.8</v>
      </c>
      <c r="R1732" s="42">
        <f>SUM(Table1[[#This Row],[Oct]:[September]])</f>
        <v>1281.5999999999997</v>
      </c>
      <c r="S1732" s="38">
        <f t="shared" si="177"/>
        <v>1250.3010770385047</v>
      </c>
      <c r="T1732" s="37">
        <f>Table1[[#This Row],[Annual Demand]]/365</f>
        <v>3.5112328767123278</v>
      </c>
      <c r="U1732" s="37">
        <f>Table1[[#This Row],[Daily Demand]]*Table1[[#This Row],[Lead Time (days)]]</f>
        <v>38.623561643835608</v>
      </c>
      <c r="V1732" s="37">
        <f>T1732*AB1732*SQRT(Table1[[#This Row],[Lead Time (days)]])</f>
        <v>1.863270720578402</v>
      </c>
      <c r="W1732" s="37">
        <f t="shared" si="178"/>
        <v>0.8</v>
      </c>
      <c r="X1732" s="37">
        <f>Table1[[#This Row],[Demand during Lead Time]]+NORMSINV(W1732)*V1732</f>
        <v>40.191729846169096</v>
      </c>
      <c r="Y1732" s="43">
        <f t="shared" si="179"/>
        <v>548.12367853288674</v>
      </c>
      <c r="Z1732" s="27">
        <v>-0.4</v>
      </c>
      <c r="AA1732" s="22">
        <v>0.7</v>
      </c>
      <c r="AB1732" s="22">
        <v>0.16</v>
      </c>
      <c r="AC1732" s="22">
        <v>11</v>
      </c>
    </row>
    <row r="1733" spans="1:29" x14ac:dyDescent="0.2">
      <c r="A1733" s="25">
        <v>11288.298368325068</v>
      </c>
      <c r="B1733" s="26">
        <v>12.194083000000001</v>
      </c>
      <c r="C1733" s="26">
        <v>2742.0151513657729</v>
      </c>
      <c r="D1733" s="26">
        <f>C1733/Table1[[#This Row],[Std. Price ($)]]</f>
        <v>224.86439950964518</v>
      </c>
      <c r="E1733" s="22">
        <v>106</v>
      </c>
      <c r="F1733" s="22">
        <f t="shared" si="180"/>
        <v>233.2</v>
      </c>
      <c r="G1733" s="22">
        <f t="shared" si="176"/>
        <v>233.2</v>
      </c>
      <c r="H1733" s="22">
        <f t="shared" si="176"/>
        <v>233.2</v>
      </c>
      <c r="I1733" s="22">
        <f t="shared" si="176"/>
        <v>233.2</v>
      </c>
      <c r="J1733" s="22">
        <f t="shared" si="176"/>
        <v>233.2</v>
      </c>
      <c r="K1733" s="22">
        <f t="shared" si="176"/>
        <v>233.2</v>
      </c>
      <c r="L1733" s="22">
        <f t="shared" si="176"/>
        <v>233.2</v>
      </c>
      <c r="M1733" s="22">
        <f t="shared" si="176"/>
        <v>233.2</v>
      </c>
      <c r="N1733" s="22">
        <f t="shared" si="176"/>
        <v>233.2</v>
      </c>
      <c r="O1733" s="22">
        <f t="shared" si="176"/>
        <v>233.2</v>
      </c>
      <c r="P1733" s="22">
        <f t="shared" si="176"/>
        <v>233.2</v>
      </c>
      <c r="Q1733" s="22">
        <f t="shared" si="176"/>
        <v>233.2</v>
      </c>
      <c r="R1733" s="42">
        <f>SUM(Table1[[#This Row],[Oct]:[September]])</f>
        <v>2798.3999999999996</v>
      </c>
      <c r="S1733" s="38">
        <f t="shared" si="177"/>
        <v>2573.5356004903542</v>
      </c>
      <c r="T1733" s="37">
        <f>Table1[[#This Row],[Annual Demand]]/365</f>
        <v>7.6668493150684922</v>
      </c>
      <c r="U1733" s="37">
        <f>Table1[[#This Row],[Daily Demand]]*Table1[[#This Row],[Lead Time (days)]]</f>
        <v>283.67342465753421</v>
      </c>
      <c r="V1733" s="37">
        <f>T1733*AB1733*SQRT(Table1[[#This Row],[Lead Time (days)]])</f>
        <v>65.756229472189077</v>
      </c>
      <c r="W1733" s="37">
        <f t="shared" si="178"/>
        <v>0.8</v>
      </c>
      <c r="X1733" s="37">
        <f>Table1[[#This Row],[Demand during Lead Time]]+NORMSINV(W1733)*V1733</f>
        <v>339.01526362102163</v>
      </c>
      <c r="Y1733" s="43">
        <f t="shared" si="179"/>
        <v>4133.9802628616189</v>
      </c>
      <c r="Z1733" s="27">
        <v>1.2</v>
      </c>
      <c r="AA1733" s="22">
        <v>1</v>
      </c>
      <c r="AB1733" s="22">
        <v>1.41</v>
      </c>
      <c r="AC1733" s="22">
        <v>37</v>
      </c>
    </row>
    <row r="1734" spans="1:29" x14ac:dyDescent="0.2">
      <c r="A1734" s="25">
        <v>13539.16640626096</v>
      </c>
      <c r="B1734" s="26">
        <v>86.866142000000011</v>
      </c>
      <c r="C1734" s="26">
        <v>9081.3117528915336</v>
      </c>
      <c r="D1734" s="26">
        <f>C1734/Table1[[#This Row],[Std. Price ($)]]</f>
        <v>104.54374447631774</v>
      </c>
      <c r="E1734" s="22">
        <v>204</v>
      </c>
      <c r="F1734" s="22">
        <f t="shared" si="180"/>
        <v>306</v>
      </c>
      <c r="G1734" s="22">
        <f t="shared" si="176"/>
        <v>306</v>
      </c>
      <c r="H1734" s="22">
        <f t="shared" si="176"/>
        <v>306</v>
      </c>
      <c r="I1734" s="22">
        <f t="shared" si="176"/>
        <v>306</v>
      </c>
      <c r="J1734" s="22">
        <f t="shared" si="176"/>
        <v>306</v>
      </c>
      <c r="K1734" s="22">
        <f t="shared" si="176"/>
        <v>306</v>
      </c>
      <c r="L1734" s="22">
        <f t="shared" si="176"/>
        <v>306</v>
      </c>
      <c r="M1734" s="22">
        <f t="shared" si="176"/>
        <v>306</v>
      </c>
      <c r="N1734" s="22">
        <f t="shared" si="176"/>
        <v>306</v>
      </c>
      <c r="O1734" s="22">
        <f t="shared" si="176"/>
        <v>306</v>
      </c>
      <c r="P1734" s="22">
        <f t="shared" si="176"/>
        <v>306</v>
      </c>
      <c r="Q1734" s="22">
        <f t="shared" si="176"/>
        <v>306</v>
      </c>
      <c r="R1734" s="42">
        <f>SUM(Table1[[#This Row],[Oct]:[September]])</f>
        <v>3672</v>
      </c>
      <c r="S1734" s="38">
        <f t="shared" si="177"/>
        <v>3567.4562555236821</v>
      </c>
      <c r="T1734" s="37">
        <f>Table1[[#This Row],[Annual Demand]]/365</f>
        <v>10.06027397260274</v>
      </c>
      <c r="U1734" s="37">
        <f>Table1[[#This Row],[Daily Demand]]*Table1[[#This Row],[Lead Time (days)]]</f>
        <v>231.38630136986302</v>
      </c>
      <c r="V1734" s="37">
        <f>T1734*AB1734*SQRT(Table1[[#This Row],[Lead Time (days)]])</f>
        <v>23.641215734975642</v>
      </c>
      <c r="W1734" s="37">
        <f t="shared" si="178"/>
        <v>0.8</v>
      </c>
      <c r="X1734" s="37">
        <f>Table1[[#This Row],[Demand during Lead Time]]+NORMSINV(W1734)*V1734</f>
        <v>251.28325051989663</v>
      </c>
      <c r="Y1734" s="43">
        <f t="shared" si="179"/>
        <v>21828.006521882919</v>
      </c>
      <c r="Z1734" s="27">
        <v>0.5</v>
      </c>
      <c r="AA1734" s="22">
        <v>0.71</v>
      </c>
      <c r="AB1734" s="22">
        <v>0.49</v>
      </c>
      <c r="AC1734" s="22">
        <v>23</v>
      </c>
    </row>
    <row r="1735" spans="1:29" x14ac:dyDescent="0.2">
      <c r="A1735" s="25">
        <v>57529.215522332364</v>
      </c>
      <c r="B1735" s="26">
        <v>30.993765000000003</v>
      </c>
      <c r="C1735" s="26">
        <v>1199.5252265910888</v>
      </c>
      <c r="D1735" s="26">
        <f>C1735/Table1[[#This Row],[Std. Price ($)]]</f>
        <v>38.702146273325894</v>
      </c>
      <c r="E1735" s="22">
        <v>196</v>
      </c>
      <c r="F1735" s="22">
        <f t="shared" si="180"/>
        <v>274.39999999999998</v>
      </c>
      <c r="G1735" s="22">
        <f t="shared" si="176"/>
        <v>274.39999999999998</v>
      </c>
      <c r="H1735" s="22">
        <f t="shared" si="176"/>
        <v>274.39999999999998</v>
      </c>
      <c r="I1735" s="22">
        <f t="shared" si="176"/>
        <v>274.39999999999998</v>
      </c>
      <c r="J1735" s="22">
        <f t="shared" si="176"/>
        <v>274.39999999999998</v>
      </c>
      <c r="K1735" s="22">
        <f t="shared" si="176"/>
        <v>274.39999999999998</v>
      </c>
      <c r="L1735" s="22">
        <f t="shared" si="176"/>
        <v>274.39999999999998</v>
      </c>
      <c r="M1735" s="22">
        <f t="shared" si="176"/>
        <v>274.39999999999998</v>
      </c>
      <c r="N1735" s="22">
        <f t="shared" si="176"/>
        <v>274.39999999999998</v>
      </c>
      <c r="O1735" s="22">
        <f t="shared" si="176"/>
        <v>274.39999999999998</v>
      </c>
      <c r="P1735" s="22">
        <f t="shared" si="176"/>
        <v>274.39999999999998</v>
      </c>
      <c r="Q1735" s="22">
        <f t="shared" si="176"/>
        <v>274.39999999999998</v>
      </c>
      <c r="R1735" s="42">
        <f>SUM(Table1[[#This Row],[Oct]:[September]])</f>
        <v>3292.8000000000006</v>
      </c>
      <c r="S1735" s="38">
        <f t="shared" si="177"/>
        <v>3254.0978537266747</v>
      </c>
      <c r="T1735" s="37">
        <f>Table1[[#This Row],[Annual Demand]]/365</f>
        <v>9.0213698630136996</v>
      </c>
      <c r="U1735" s="37">
        <f>Table1[[#This Row],[Daily Demand]]*Table1[[#This Row],[Lead Time (days)]]</f>
        <v>108.2564383561644</v>
      </c>
      <c r="V1735" s="37">
        <f>T1735*AB1735*SQRT(Table1[[#This Row],[Lead Time (days)]])</f>
        <v>12.812886184420535</v>
      </c>
      <c r="W1735" s="37">
        <f t="shared" si="178"/>
        <v>0.8</v>
      </c>
      <c r="X1735" s="37">
        <f>Table1[[#This Row],[Demand during Lead Time]]+NORMSINV(W1735)*V1735</f>
        <v>119.04003543232577</v>
      </c>
      <c r="Y1735" s="43">
        <f t="shared" si="179"/>
        <v>3689.4988837811784</v>
      </c>
      <c r="Z1735" s="27">
        <v>0.4</v>
      </c>
      <c r="AA1735" s="22">
        <v>0.73</v>
      </c>
      <c r="AB1735" s="22">
        <v>0.41</v>
      </c>
      <c r="AC1735" s="22">
        <v>12</v>
      </c>
    </row>
    <row r="1736" spans="1:29" x14ac:dyDescent="0.2">
      <c r="A1736" s="25">
        <v>79438.780587279762</v>
      </c>
      <c r="B1736" s="26">
        <v>7.66953</v>
      </c>
      <c r="C1736" s="26">
        <v>16193.061982330861</v>
      </c>
      <c r="D1736" s="26">
        <f>C1736/Table1[[#This Row],[Std. Price ($)]]</f>
        <v>2111.349976117293</v>
      </c>
      <c r="E1736" s="22">
        <v>138</v>
      </c>
      <c r="F1736" s="22">
        <f t="shared" si="180"/>
        <v>303.60000000000002</v>
      </c>
      <c r="G1736" s="22">
        <f t="shared" si="176"/>
        <v>303.60000000000002</v>
      </c>
      <c r="H1736" s="22">
        <f t="shared" si="176"/>
        <v>303.60000000000002</v>
      </c>
      <c r="I1736" s="22">
        <f t="shared" si="176"/>
        <v>303.60000000000002</v>
      </c>
      <c r="J1736" s="22">
        <f t="shared" si="176"/>
        <v>303.60000000000002</v>
      </c>
      <c r="K1736" s="22">
        <f t="shared" si="176"/>
        <v>303.60000000000002</v>
      </c>
      <c r="L1736" s="22">
        <f t="shared" si="176"/>
        <v>303.60000000000002</v>
      </c>
      <c r="M1736" s="22">
        <f t="shared" si="176"/>
        <v>303.60000000000002</v>
      </c>
      <c r="N1736" s="22">
        <f t="shared" si="176"/>
        <v>303.60000000000002</v>
      </c>
      <c r="O1736" s="22">
        <f t="shared" si="176"/>
        <v>303.60000000000002</v>
      </c>
      <c r="P1736" s="22">
        <f t="shared" si="176"/>
        <v>303.60000000000002</v>
      </c>
      <c r="Q1736" s="22">
        <f t="shared" si="176"/>
        <v>303.60000000000002</v>
      </c>
      <c r="R1736" s="42">
        <f>SUM(Table1[[#This Row],[Oct]:[September]])</f>
        <v>3643.1999999999994</v>
      </c>
      <c r="S1736" s="38">
        <f t="shared" si="177"/>
        <v>1531.8500238827064</v>
      </c>
      <c r="T1736" s="37">
        <f>Table1[[#This Row],[Annual Demand]]/365</f>
        <v>9.9813698630136969</v>
      </c>
      <c r="U1736" s="37">
        <f>Table1[[#This Row],[Daily Demand]]*Table1[[#This Row],[Lead Time (days)]]</f>
        <v>1107.9320547945204</v>
      </c>
      <c r="V1736" s="37">
        <f>T1736*AB1736*SQRT(Table1[[#This Row],[Lead Time (days)]])</f>
        <v>363.85448872131525</v>
      </c>
      <c r="W1736" s="37">
        <f t="shared" si="178"/>
        <v>0.95</v>
      </c>
      <c r="X1736" s="37">
        <f>Table1[[#This Row],[Demand during Lead Time]]+NORMSINV(W1736)*V1736</f>
        <v>1706.419430250349</v>
      </c>
      <c r="Y1736" s="43">
        <f t="shared" si="179"/>
        <v>13087.43501288796</v>
      </c>
      <c r="Z1736" s="27">
        <v>1.2</v>
      </c>
      <c r="AA1736" s="22">
        <v>1</v>
      </c>
      <c r="AB1736" s="22">
        <v>3.46</v>
      </c>
      <c r="AC1736" s="22">
        <v>111</v>
      </c>
    </row>
    <row r="1737" spans="1:29" x14ac:dyDescent="0.2">
      <c r="A1737" s="25">
        <v>79164.042347455805</v>
      </c>
      <c r="B1737" s="26">
        <v>336.02109200000007</v>
      </c>
      <c r="C1737" s="26">
        <v>17301.243458715311</v>
      </c>
      <c r="D1737" s="26">
        <f>C1737/Table1[[#This Row],[Std. Price ($)]]</f>
        <v>51.488563874779942</v>
      </c>
      <c r="E1737" s="22">
        <v>82</v>
      </c>
      <c r="F1737" s="22">
        <f t="shared" si="180"/>
        <v>114.80000000000001</v>
      </c>
      <c r="G1737" s="22">
        <f t="shared" si="176"/>
        <v>114.80000000000001</v>
      </c>
      <c r="H1737" s="22">
        <f t="shared" si="176"/>
        <v>114.80000000000001</v>
      </c>
      <c r="I1737" s="22">
        <f t="shared" si="176"/>
        <v>114.80000000000001</v>
      </c>
      <c r="J1737" s="22">
        <f t="shared" si="176"/>
        <v>114.80000000000001</v>
      </c>
      <c r="K1737" s="22">
        <f t="shared" si="176"/>
        <v>114.80000000000001</v>
      </c>
      <c r="L1737" s="22">
        <f t="shared" si="176"/>
        <v>114.80000000000001</v>
      </c>
      <c r="M1737" s="22">
        <f t="shared" si="176"/>
        <v>114.80000000000001</v>
      </c>
      <c r="N1737" s="22">
        <f t="shared" si="176"/>
        <v>114.80000000000001</v>
      </c>
      <c r="O1737" s="22">
        <f t="shared" si="176"/>
        <v>114.80000000000001</v>
      </c>
      <c r="P1737" s="22">
        <f t="shared" si="176"/>
        <v>114.80000000000001</v>
      </c>
      <c r="Q1737" s="22">
        <f t="shared" si="176"/>
        <v>114.80000000000001</v>
      </c>
      <c r="R1737" s="42">
        <f>SUM(Table1[[#This Row],[Oct]:[September]])</f>
        <v>1377.5999999999997</v>
      </c>
      <c r="S1737" s="38">
        <f t="shared" si="177"/>
        <v>1326.1114361252198</v>
      </c>
      <c r="T1737" s="37">
        <f>Table1[[#This Row],[Annual Demand]]/365</f>
        <v>3.774246575342465</v>
      </c>
      <c r="U1737" s="37">
        <f>Table1[[#This Row],[Daily Demand]]*Table1[[#This Row],[Lead Time (days)]]</f>
        <v>60.38794520547944</v>
      </c>
      <c r="V1737" s="37">
        <f>T1737*AB1737*SQRT(Table1[[#This Row],[Lead Time (days)]])</f>
        <v>15.247956164383559</v>
      </c>
      <c r="W1737" s="37">
        <f t="shared" si="178"/>
        <v>0.8</v>
      </c>
      <c r="X1737" s="37">
        <f>Table1[[#This Row],[Demand during Lead Time]]+NORMSINV(W1737)*V1737</f>
        <v>73.220948882013658</v>
      </c>
      <c r="Y1737" s="43">
        <f t="shared" si="179"/>
        <v>24603.783200610414</v>
      </c>
      <c r="Z1737" s="27">
        <v>0.4</v>
      </c>
      <c r="AA1737" s="22">
        <v>0.85</v>
      </c>
      <c r="AB1737" s="22">
        <v>1.01</v>
      </c>
      <c r="AC1737" s="22">
        <v>16</v>
      </c>
    </row>
    <row r="1738" spans="1:29" x14ac:dyDescent="0.2">
      <c r="A1738" s="25">
        <v>28528.719100825361</v>
      </c>
      <c r="B1738" s="26">
        <v>8.464500000000001</v>
      </c>
      <c r="C1738" s="26">
        <v>3435.296249944503</v>
      </c>
      <c r="D1738" s="26">
        <f>C1738/Table1[[#This Row],[Std. Price ($)]]</f>
        <v>405.84751018305894</v>
      </c>
      <c r="E1738" s="22">
        <v>138</v>
      </c>
      <c r="F1738" s="22">
        <f t="shared" si="180"/>
        <v>82.8</v>
      </c>
      <c r="G1738" s="22">
        <f t="shared" si="176"/>
        <v>82.8</v>
      </c>
      <c r="H1738" s="22">
        <f t="shared" si="176"/>
        <v>82.8</v>
      </c>
      <c r="I1738" s="22">
        <f t="shared" si="176"/>
        <v>82.8</v>
      </c>
      <c r="J1738" s="22">
        <f t="shared" si="176"/>
        <v>82.8</v>
      </c>
      <c r="K1738" s="22">
        <f t="shared" si="176"/>
        <v>82.8</v>
      </c>
      <c r="L1738" s="22">
        <f t="shared" si="176"/>
        <v>82.8</v>
      </c>
      <c r="M1738" s="22">
        <f t="shared" si="176"/>
        <v>82.8</v>
      </c>
      <c r="N1738" s="22">
        <f t="shared" si="176"/>
        <v>82.8</v>
      </c>
      <c r="O1738" s="22">
        <f t="shared" si="176"/>
        <v>82.8</v>
      </c>
      <c r="P1738" s="22">
        <f t="shared" si="176"/>
        <v>82.8</v>
      </c>
      <c r="Q1738" s="22">
        <f t="shared" si="176"/>
        <v>82.8</v>
      </c>
      <c r="R1738" s="42">
        <f>SUM(Table1[[#This Row],[Oct]:[September]])</f>
        <v>993.5999999999998</v>
      </c>
      <c r="S1738" s="38">
        <f t="shared" si="177"/>
        <v>587.75248981694085</v>
      </c>
      <c r="T1738" s="37">
        <f>Table1[[#This Row],[Annual Demand]]/365</f>
        <v>2.7221917808219174</v>
      </c>
      <c r="U1738" s="37">
        <f>Table1[[#This Row],[Daily Demand]]*Table1[[#This Row],[Lead Time (days)]]</f>
        <v>119.77643835616436</v>
      </c>
      <c r="V1738" s="37">
        <f>T1738*AB1738*SQRT(Table1[[#This Row],[Lead Time (days)]])</f>
        <v>29.071733756889703</v>
      </c>
      <c r="W1738" s="37">
        <f t="shared" si="178"/>
        <v>0.95</v>
      </c>
      <c r="X1738" s="37">
        <f>Table1[[#This Row],[Demand during Lead Time]]+NORMSINV(W1738)*V1738</f>
        <v>167.59518506795192</v>
      </c>
      <c r="Y1738" s="43">
        <f t="shared" si="179"/>
        <v>1418.6094440076793</v>
      </c>
      <c r="Z1738" s="27">
        <v>-0.4</v>
      </c>
      <c r="AA1738" s="22">
        <v>0.82</v>
      </c>
      <c r="AB1738" s="22">
        <v>1.61</v>
      </c>
      <c r="AC1738" s="22">
        <v>44</v>
      </c>
    </row>
    <row r="1739" spans="1:29" x14ac:dyDescent="0.2">
      <c r="A1739" s="25">
        <v>13235.041313258256</v>
      </c>
      <c r="B1739" s="26">
        <v>13.337489000000001</v>
      </c>
      <c r="C1739" s="26">
        <v>4054.1829947369238</v>
      </c>
      <c r="D1739" s="26">
        <f>C1739/Table1[[#This Row],[Std. Price ($)]]</f>
        <v>303.96898507184699</v>
      </c>
      <c r="E1739" s="22">
        <v>244</v>
      </c>
      <c r="F1739" s="22">
        <f t="shared" si="180"/>
        <v>536.79999999999995</v>
      </c>
      <c r="G1739" s="22">
        <f t="shared" si="176"/>
        <v>536.79999999999995</v>
      </c>
      <c r="H1739" s="22">
        <f t="shared" si="176"/>
        <v>536.79999999999995</v>
      </c>
      <c r="I1739" s="22">
        <f t="shared" si="176"/>
        <v>536.79999999999995</v>
      </c>
      <c r="J1739" s="22">
        <f t="shared" si="176"/>
        <v>536.79999999999995</v>
      </c>
      <c r="K1739" s="22">
        <f t="shared" si="176"/>
        <v>536.79999999999995</v>
      </c>
      <c r="L1739" s="22">
        <f t="shared" si="176"/>
        <v>536.79999999999995</v>
      </c>
      <c r="M1739" s="22">
        <f t="shared" si="176"/>
        <v>536.79999999999995</v>
      </c>
      <c r="N1739" s="22">
        <f t="shared" si="176"/>
        <v>536.79999999999995</v>
      </c>
      <c r="O1739" s="22">
        <f t="shared" si="176"/>
        <v>536.79999999999995</v>
      </c>
      <c r="P1739" s="22">
        <f t="shared" si="176"/>
        <v>536.79999999999995</v>
      </c>
      <c r="Q1739" s="22">
        <f t="shared" si="176"/>
        <v>536.79999999999995</v>
      </c>
      <c r="R1739" s="42">
        <f>SUM(Table1[[#This Row],[Oct]:[September]])</f>
        <v>6441.6000000000013</v>
      </c>
      <c r="S1739" s="38">
        <f t="shared" si="177"/>
        <v>6137.6310149281544</v>
      </c>
      <c r="T1739" s="37">
        <f>Table1[[#This Row],[Annual Demand]]/365</f>
        <v>17.648219178082194</v>
      </c>
      <c r="U1739" s="37">
        <f>Table1[[#This Row],[Daily Demand]]*Table1[[#This Row],[Lead Time (days)]]</f>
        <v>776.52164383561649</v>
      </c>
      <c r="V1739" s="37">
        <f>T1739*AB1739*SQRT(Table1[[#This Row],[Lead Time (days)]])</f>
        <v>77.26292802578196</v>
      </c>
      <c r="W1739" s="37">
        <f t="shared" si="178"/>
        <v>0.8</v>
      </c>
      <c r="X1739" s="37">
        <f>Table1[[#This Row],[Demand during Lead Time]]+NORMSINV(W1739)*V1739</f>
        <v>841.54776463013047</v>
      </c>
      <c r="Y1739" s="43">
        <f t="shared" si="179"/>
        <v>11224.134053728956</v>
      </c>
      <c r="Z1739" s="27">
        <v>1.2</v>
      </c>
      <c r="AA1739" s="22">
        <v>1</v>
      </c>
      <c r="AB1739" s="22">
        <v>0.66</v>
      </c>
      <c r="AC1739" s="22">
        <v>44</v>
      </c>
    </row>
    <row r="1740" spans="1:29" x14ac:dyDescent="0.2">
      <c r="A1740" s="25">
        <v>62443.944656981745</v>
      </c>
      <c r="B1740" s="26">
        <v>14.029620000000001</v>
      </c>
      <c r="C1740" s="26">
        <v>7567.5581671580749</v>
      </c>
      <c r="D1740" s="26">
        <f>C1740/Table1[[#This Row],[Std. Price ($)]]</f>
        <v>539.39865564128422</v>
      </c>
      <c r="E1740" s="22">
        <v>244</v>
      </c>
      <c r="F1740" s="22">
        <f t="shared" si="180"/>
        <v>536.79999999999995</v>
      </c>
      <c r="G1740" s="22">
        <f t="shared" si="176"/>
        <v>536.79999999999995</v>
      </c>
      <c r="H1740" s="22">
        <f t="shared" si="176"/>
        <v>536.79999999999995</v>
      </c>
      <c r="I1740" s="22">
        <f t="shared" si="176"/>
        <v>536.79999999999995</v>
      </c>
      <c r="J1740" s="22">
        <f t="shared" si="176"/>
        <v>536.79999999999995</v>
      </c>
      <c r="K1740" s="22">
        <f t="shared" si="176"/>
        <v>536.79999999999995</v>
      </c>
      <c r="L1740" s="22">
        <f t="shared" si="176"/>
        <v>536.79999999999995</v>
      </c>
      <c r="M1740" s="22">
        <f t="shared" si="176"/>
        <v>536.79999999999995</v>
      </c>
      <c r="N1740" s="22">
        <f t="shared" si="176"/>
        <v>536.79999999999995</v>
      </c>
      <c r="O1740" s="22">
        <f t="shared" si="176"/>
        <v>536.79999999999995</v>
      </c>
      <c r="P1740" s="22">
        <f t="shared" si="176"/>
        <v>536.79999999999995</v>
      </c>
      <c r="Q1740" s="22">
        <f t="shared" si="176"/>
        <v>536.79999999999995</v>
      </c>
      <c r="R1740" s="42">
        <f>SUM(Table1[[#This Row],[Oct]:[September]])</f>
        <v>6441.6000000000013</v>
      </c>
      <c r="S1740" s="38">
        <f t="shared" si="177"/>
        <v>5902.2013443587166</v>
      </c>
      <c r="T1740" s="37">
        <f>Table1[[#This Row],[Annual Demand]]/365</f>
        <v>17.648219178082194</v>
      </c>
      <c r="U1740" s="37">
        <f>Table1[[#This Row],[Daily Demand]]*Table1[[#This Row],[Lead Time (days)]]</f>
        <v>1341.2646575342467</v>
      </c>
      <c r="V1740" s="37">
        <f>T1740*AB1740*SQRT(Table1[[#This Row],[Lead Time (days)]])</f>
        <v>101.54338118854609</v>
      </c>
      <c r="W1740" s="37">
        <f t="shared" si="178"/>
        <v>0.8</v>
      </c>
      <c r="X1740" s="37">
        <f>Table1[[#This Row],[Demand during Lead Time]]+NORMSINV(W1740)*V1740</f>
        <v>1426.7257232713155</v>
      </c>
      <c r="Y1740" s="43">
        <f t="shared" si="179"/>
        <v>20016.419741721715</v>
      </c>
      <c r="Z1740" s="27">
        <v>1.2</v>
      </c>
      <c r="AA1740" s="22">
        <v>0.82</v>
      </c>
      <c r="AB1740" s="22">
        <v>0.66</v>
      </c>
      <c r="AC1740" s="22">
        <v>76</v>
      </c>
    </row>
    <row r="1741" spans="1:29" x14ac:dyDescent="0.2">
      <c r="A1741" s="25">
        <v>12783.549683621808</v>
      </c>
      <c r="B1741" s="26">
        <v>8.7685180000000003</v>
      </c>
      <c r="C1741" s="26">
        <v>2694.2592548385201</v>
      </c>
      <c r="D1741" s="26">
        <f>C1741/Table1[[#This Row],[Std. Price ($)]]</f>
        <v>307.26506518416454</v>
      </c>
      <c r="E1741" s="22">
        <v>244</v>
      </c>
      <c r="F1741" s="22">
        <f t="shared" si="180"/>
        <v>292.8</v>
      </c>
      <c r="G1741" s="22">
        <f t="shared" si="176"/>
        <v>292.8</v>
      </c>
      <c r="H1741" s="22">
        <f t="shared" si="176"/>
        <v>292.8</v>
      </c>
      <c r="I1741" s="22">
        <f t="shared" si="176"/>
        <v>292.8</v>
      </c>
      <c r="J1741" s="22">
        <f t="shared" si="176"/>
        <v>292.8</v>
      </c>
      <c r="K1741" s="22">
        <f t="shared" si="176"/>
        <v>292.8</v>
      </c>
      <c r="L1741" s="22">
        <f t="shared" si="176"/>
        <v>292.8</v>
      </c>
      <c r="M1741" s="22">
        <f t="shared" si="176"/>
        <v>292.8</v>
      </c>
      <c r="N1741" s="22">
        <f t="shared" si="176"/>
        <v>292.8</v>
      </c>
      <c r="O1741" s="22">
        <f t="shared" si="176"/>
        <v>292.8</v>
      </c>
      <c r="P1741" s="22">
        <f t="shared" si="176"/>
        <v>292.8</v>
      </c>
      <c r="Q1741" s="22">
        <f t="shared" si="176"/>
        <v>292.8</v>
      </c>
      <c r="R1741" s="42">
        <f>SUM(Table1[[#This Row],[Oct]:[September]])</f>
        <v>3513.6000000000008</v>
      </c>
      <c r="S1741" s="38">
        <f t="shared" si="177"/>
        <v>3206.3349348158363</v>
      </c>
      <c r="T1741" s="37">
        <f>Table1[[#This Row],[Annual Demand]]/365</f>
        <v>9.6263013698630164</v>
      </c>
      <c r="U1741" s="37">
        <f>Table1[[#This Row],[Daily Demand]]*Table1[[#This Row],[Lead Time (days)]]</f>
        <v>394.67835616438367</v>
      </c>
      <c r="V1741" s="37">
        <f>T1741*AB1741*SQRT(Table1[[#This Row],[Lead Time (days)]])</f>
        <v>40.681346388013921</v>
      </c>
      <c r="W1741" s="37">
        <f t="shared" si="178"/>
        <v>0.8</v>
      </c>
      <c r="X1741" s="37">
        <f>Table1[[#This Row],[Demand during Lead Time]]+NORMSINV(W1741)*V1741</f>
        <v>428.91664109487101</v>
      </c>
      <c r="Y1741" s="43">
        <f t="shared" si="179"/>
        <v>3760.9632879399164</v>
      </c>
      <c r="Z1741" s="27">
        <v>0.2</v>
      </c>
      <c r="AA1741" s="22">
        <v>0.83</v>
      </c>
      <c r="AB1741" s="22">
        <v>0.66</v>
      </c>
      <c r="AC1741" s="22">
        <v>41</v>
      </c>
    </row>
    <row r="1742" spans="1:29" x14ac:dyDescent="0.2">
      <c r="A1742" s="25">
        <v>71481.310664579636</v>
      </c>
      <c r="B1742" s="26">
        <v>6.5264650000000008</v>
      </c>
      <c r="C1742" s="26">
        <v>1143.9078616638103</v>
      </c>
      <c r="D1742" s="26">
        <f>C1742/Table1[[#This Row],[Std. Price ($)]]</f>
        <v>175.27219737849052</v>
      </c>
      <c r="E1742" s="22">
        <v>138</v>
      </c>
      <c r="F1742" s="22">
        <f t="shared" si="180"/>
        <v>207</v>
      </c>
      <c r="G1742" s="22">
        <f t="shared" si="176"/>
        <v>207</v>
      </c>
      <c r="H1742" s="22">
        <f t="shared" si="176"/>
        <v>207</v>
      </c>
      <c r="I1742" s="22">
        <f t="shared" si="176"/>
        <v>207</v>
      </c>
      <c r="J1742" s="22">
        <f t="shared" si="176"/>
        <v>207</v>
      </c>
      <c r="K1742" s="22">
        <f t="shared" si="176"/>
        <v>207</v>
      </c>
      <c r="L1742" s="22">
        <f t="shared" si="176"/>
        <v>207</v>
      </c>
      <c r="M1742" s="22">
        <f t="shared" si="176"/>
        <v>207</v>
      </c>
      <c r="N1742" s="22">
        <f t="shared" si="176"/>
        <v>207</v>
      </c>
      <c r="O1742" s="22">
        <f t="shared" si="176"/>
        <v>207</v>
      </c>
      <c r="P1742" s="22">
        <f t="shared" si="176"/>
        <v>207</v>
      </c>
      <c r="Q1742" s="22">
        <f t="shared" si="176"/>
        <v>207</v>
      </c>
      <c r="R1742" s="42">
        <f>SUM(Table1[[#This Row],[Oct]:[September]])</f>
        <v>2484</v>
      </c>
      <c r="S1742" s="38">
        <f t="shared" si="177"/>
        <v>2308.7278026215095</v>
      </c>
      <c r="T1742" s="37">
        <f>Table1[[#This Row],[Annual Demand]]/365</f>
        <v>6.8054794520547945</v>
      </c>
      <c r="U1742" s="37">
        <f>Table1[[#This Row],[Daily Demand]]*Table1[[#This Row],[Lead Time (days)]]</f>
        <v>156.52602739726026</v>
      </c>
      <c r="V1742" s="37">
        <f>T1742*AB1742*SQRT(Table1[[#This Row],[Lead Time (days)]])</f>
        <v>51.89431329099996</v>
      </c>
      <c r="W1742" s="37">
        <f t="shared" si="178"/>
        <v>0.95</v>
      </c>
      <c r="X1742" s="37">
        <f>Table1[[#This Row],[Demand during Lead Time]]+NORMSINV(W1742)*V1742</f>
        <v>241.88457683211749</v>
      </c>
      <c r="Y1742" s="43">
        <f t="shared" si="179"/>
        <v>1578.6512247346259</v>
      </c>
      <c r="Z1742" s="27">
        <v>0.5</v>
      </c>
      <c r="AA1742" s="22">
        <v>0.82</v>
      </c>
      <c r="AB1742" s="22">
        <v>1.59</v>
      </c>
      <c r="AC1742" s="22">
        <v>23</v>
      </c>
    </row>
    <row r="1743" spans="1:29" x14ac:dyDescent="0.2">
      <c r="A1743" s="25">
        <v>62587.993011770501</v>
      </c>
      <c r="B1743" s="26">
        <v>10.522270000000001</v>
      </c>
      <c r="C1743" s="26">
        <v>6168.3029260557732</v>
      </c>
      <c r="D1743" s="26">
        <f>C1743/Table1[[#This Row],[Std. Price ($)]]</f>
        <v>586.21408936054411</v>
      </c>
      <c r="E1743" s="22">
        <v>244</v>
      </c>
      <c r="F1743" s="22">
        <f t="shared" si="180"/>
        <v>536.79999999999995</v>
      </c>
      <c r="G1743" s="22">
        <f t="shared" si="176"/>
        <v>536.79999999999995</v>
      </c>
      <c r="H1743" s="22">
        <f t="shared" si="176"/>
        <v>536.79999999999995</v>
      </c>
      <c r="I1743" s="22">
        <f t="shared" si="176"/>
        <v>536.79999999999995</v>
      </c>
      <c r="J1743" s="22">
        <f t="shared" si="176"/>
        <v>536.79999999999995</v>
      </c>
      <c r="K1743" s="22">
        <f t="shared" si="176"/>
        <v>536.79999999999995</v>
      </c>
      <c r="L1743" s="22">
        <f t="shared" si="176"/>
        <v>536.79999999999995</v>
      </c>
      <c r="M1743" s="22">
        <f t="shared" si="176"/>
        <v>536.79999999999995</v>
      </c>
      <c r="N1743" s="22">
        <f t="shared" si="176"/>
        <v>536.79999999999995</v>
      </c>
      <c r="O1743" s="22">
        <f t="shared" si="176"/>
        <v>536.79999999999995</v>
      </c>
      <c r="P1743" s="22">
        <f t="shared" si="176"/>
        <v>536.79999999999995</v>
      </c>
      <c r="Q1743" s="22">
        <f t="shared" si="176"/>
        <v>536.79999999999995</v>
      </c>
      <c r="R1743" s="42">
        <f>SUM(Table1[[#This Row],[Oct]:[September]])</f>
        <v>6441.6000000000013</v>
      </c>
      <c r="S1743" s="38">
        <f t="shared" si="177"/>
        <v>5855.3859106394575</v>
      </c>
      <c r="T1743" s="37">
        <f>Table1[[#This Row],[Annual Demand]]/365</f>
        <v>17.648219178082194</v>
      </c>
      <c r="U1743" s="37">
        <f>Table1[[#This Row],[Daily Demand]]*Table1[[#This Row],[Lead Time (days)]]</f>
        <v>1341.2646575342467</v>
      </c>
      <c r="V1743" s="37">
        <f>T1743*AB1743*SQRT(Table1[[#This Row],[Lead Time (days)]])</f>
        <v>101.54338118854609</v>
      </c>
      <c r="W1743" s="37">
        <f t="shared" si="178"/>
        <v>0.8</v>
      </c>
      <c r="X1743" s="37">
        <f>Table1[[#This Row],[Demand during Lead Time]]+NORMSINV(W1743)*V1743</f>
        <v>1426.7257232713155</v>
      </c>
      <c r="Y1743" s="43">
        <f t="shared" si="179"/>
        <v>15012.393276206065</v>
      </c>
      <c r="Z1743" s="27">
        <v>1.2</v>
      </c>
      <c r="AA1743" s="22">
        <v>0.7</v>
      </c>
      <c r="AB1743" s="22">
        <v>0.66</v>
      </c>
      <c r="AC1743" s="22">
        <v>76</v>
      </c>
    </row>
    <row r="1744" spans="1:29" x14ac:dyDescent="0.2">
      <c r="A1744" s="25">
        <v>94539.855069421086</v>
      </c>
      <c r="B1744" s="26">
        <v>8.8854700000000015</v>
      </c>
      <c r="C1744" s="26">
        <v>5067.0533825866087</v>
      </c>
      <c r="D1744" s="26">
        <f>C1744/Table1[[#This Row],[Std. Price ($)]]</f>
        <v>570.26284288693876</v>
      </c>
      <c r="E1744" s="22">
        <v>244</v>
      </c>
      <c r="F1744" s="22">
        <f t="shared" si="180"/>
        <v>146.39999999999998</v>
      </c>
      <c r="G1744" s="22">
        <f t="shared" si="176"/>
        <v>146.39999999999998</v>
      </c>
      <c r="H1744" s="22">
        <f t="shared" si="176"/>
        <v>146.39999999999998</v>
      </c>
      <c r="I1744" s="22">
        <f t="shared" si="176"/>
        <v>146.39999999999998</v>
      </c>
      <c r="J1744" s="22">
        <f t="shared" si="176"/>
        <v>146.39999999999998</v>
      </c>
      <c r="K1744" s="22">
        <f t="shared" si="176"/>
        <v>146.39999999999998</v>
      </c>
      <c r="L1744" s="22">
        <f t="shared" si="176"/>
        <v>146.39999999999998</v>
      </c>
      <c r="M1744" s="22">
        <f t="shared" si="176"/>
        <v>146.39999999999998</v>
      </c>
      <c r="N1744" s="22">
        <f t="shared" si="176"/>
        <v>146.39999999999998</v>
      </c>
      <c r="O1744" s="22">
        <f t="shared" si="176"/>
        <v>146.39999999999998</v>
      </c>
      <c r="P1744" s="22">
        <f t="shared" si="176"/>
        <v>146.39999999999998</v>
      </c>
      <c r="Q1744" s="22">
        <f t="shared" si="176"/>
        <v>146.39999999999998</v>
      </c>
      <c r="R1744" s="42">
        <f>SUM(Table1[[#This Row],[Oct]:[September]])</f>
        <v>1756.8000000000002</v>
      </c>
      <c r="S1744" s="38">
        <f t="shared" si="177"/>
        <v>1186.5371571130613</v>
      </c>
      <c r="T1744" s="37">
        <f>Table1[[#This Row],[Annual Demand]]/365</f>
        <v>4.8131506849315073</v>
      </c>
      <c r="U1744" s="37">
        <f>Table1[[#This Row],[Daily Demand]]*Table1[[#This Row],[Lead Time (days)]]</f>
        <v>365.79945205479453</v>
      </c>
      <c r="V1744" s="37">
        <f>T1744*AB1744*SQRT(Table1[[#This Row],[Lead Time (days)]])</f>
        <v>27.693649415058026</v>
      </c>
      <c r="W1744" s="37">
        <f t="shared" si="178"/>
        <v>0.8</v>
      </c>
      <c r="X1744" s="37">
        <f>Table1[[#This Row],[Demand during Lead Time]]+NORMSINV(W1744)*V1744</f>
        <v>389.1070154376315</v>
      </c>
      <c r="Y1744" s="43">
        <f t="shared" si="179"/>
        <v>3457.3987124606124</v>
      </c>
      <c r="Z1744" s="27">
        <v>-0.4</v>
      </c>
      <c r="AA1744" s="22">
        <v>0.82</v>
      </c>
      <c r="AB1744" s="22">
        <v>0.66</v>
      </c>
      <c r="AC1744" s="22">
        <v>76</v>
      </c>
    </row>
    <row r="1745" spans="1:29" x14ac:dyDescent="0.2">
      <c r="A1745" s="25">
        <v>77808.027068703057</v>
      </c>
      <c r="B1745" s="26">
        <v>23.406086000000002</v>
      </c>
      <c r="C1745" s="26">
        <v>1514.6407128473281</v>
      </c>
      <c r="D1745" s="26">
        <f>C1745/Table1[[#This Row],[Std. Price ($)]]</f>
        <v>64.711405095551982</v>
      </c>
      <c r="E1745" s="22">
        <v>244</v>
      </c>
      <c r="F1745" s="22">
        <f t="shared" si="180"/>
        <v>341.6</v>
      </c>
      <c r="G1745" s="22">
        <f t="shared" si="176"/>
        <v>341.6</v>
      </c>
      <c r="H1745" s="22">
        <f t="shared" si="176"/>
        <v>341.6</v>
      </c>
      <c r="I1745" s="22">
        <f t="shared" si="176"/>
        <v>341.6</v>
      </c>
      <c r="J1745" s="22">
        <f t="shared" si="176"/>
        <v>341.6</v>
      </c>
      <c r="K1745" s="22">
        <f t="shared" si="176"/>
        <v>341.6</v>
      </c>
      <c r="L1745" s="22">
        <f t="shared" si="176"/>
        <v>341.6</v>
      </c>
      <c r="M1745" s="22">
        <f t="shared" si="176"/>
        <v>341.6</v>
      </c>
      <c r="N1745" s="22">
        <f t="shared" si="176"/>
        <v>341.6</v>
      </c>
      <c r="O1745" s="22">
        <f t="shared" si="176"/>
        <v>341.6</v>
      </c>
      <c r="P1745" s="22">
        <f t="shared" si="176"/>
        <v>341.6</v>
      </c>
      <c r="Q1745" s="22">
        <f t="shared" si="176"/>
        <v>341.6</v>
      </c>
      <c r="R1745" s="42">
        <f>SUM(Table1[[#This Row],[Oct]:[September]])</f>
        <v>4099.2</v>
      </c>
      <c r="S1745" s="38">
        <f t="shared" si="177"/>
        <v>4034.4885949044478</v>
      </c>
      <c r="T1745" s="37">
        <f>Table1[[#This Row],[Annual Demand]]/365</f>
        <v>11.230684931506849</v>
      </c>
      <c r="U1745" s="37">
        <f>Table1[[#This Row],[Daily Demand]]*Table1[[#This Row],[Lead Time (days)]]</f>
        <v>134.76821917808218</v>
      </c>
      <c r="V1745" s="37">
        <f>T1745*AB1745*SQRT(Table1[[#This Row],[Lead Time (days)]])</f>
        <v>25.676794314821837</v>
      </c>
      <c r="W1745" s="37">
        <f t="shared" si="178"/>
        <v>0.8</v>
      </c>
      <c r="X1745" s="37">
        <f>Table1[[#This Row],[Demand during Lead Time]]+NORMSINV(W1745)*V1745</f>
        <v>156.37835448352052</v>
      </c>
      <c r="Y1745" s="43">
        <f t="shared" si="179"/>
        <v>3660.2052135797671</v>
      </c>
      <c r="Z1745" s="27">
        <v>0.4</v>
      </c>
      <c r="AA1745" s="22">
        <v>1</v>
      </c>
      <c r="AB1745" s="22">
        <v>0.66</v>
      </c>
      <c r="AC1745" s="22">
        <v>12</v>
      </c>
    </row>
    <row r="1746" spans="1:29" x14ac:dyDescent="0.2">
      <c r="A1746" s="25">
        <v>27821.008449553952</v>
      </c>
      <c r="B1746" s="26">
        <v>31.543259000000003</v>
      </c>
      <c r="C1746" s="26">
        <v>5143.7969379368014</v>
      </c>
      <c r="D1746" s="26">
        <f>C1746/Table1[[#This Row],[Std. Price ($)]]</f>
        <v>163.07119495600631</v>
      </c>
      <c r="E1746" s="22">
        <v>244</v>
      </c>
      <c r="F1746" s="22">
        <f t="shared" si="180"/>
        <v>610</v>
      </c>
      <c r="G1746" s="22">
        <f t="shared" si="176"/>
        <v>610</v>
      </c>
      <c r="H1746" s="22">
        <f t="shared" si="176"/>
        <v>610</v>
      </c>
      <c r="I1746" s="22">
        <f t="shared" si="176"/>
        <v>610</v>
      </c>
      <c r="J1746" s="22">
        <f t="shared" si="176"/>
        <v>610</v>
      </c>
      <c r="K1746" s="22">
        <f t="shared" si="176"/>
        <v>610</v>
      </c>
      <c r="L1746" s="22">
        <f t="shared" si="176"/>
        <v>610</v>
      </c>
      <c r="M1746" s="22">
        <f t="shared" si="176"/>
        <v>610</v>
      </c>
      <c r="N1746" s="22">
        <f t="shared" si="176"/>
        <v>610</v>
      </c>
      <c r="O1746" s="22">
        <f t="shared" si="176"/>
        <v>610</v>
      </c>
      <c r="P1746" s="22">
        <f t="shared" si="176"/>
        <v>610</v>
      </c>
      <c r="Q1746" s="22">
        <f t="shared" si="176"/>
        <v>610</v>
      </c>
      <c r="R1746" s="42">
        <f>SUM(Table1[[#This Row],[Oct]:[September]])</f>
        <v>7320</v>
      </c>
      <c r="S1746" s="38">
        <f t="shared" si="177"/>
        <v>7156.9288050439936</v>
      </c>
      <c r="T1746" s="37">
        <f>Table1[[#This Row],[Annual Demand]]/365</f>
        <v>20.054794520547944</v>
      </c>
      <c r="U1746" s="37">
        <f>Table1[[#This Row],[Daily Demand]]*Table1[[#This Row],[Lead Time (days)]]</f>
        <v>461.2602739726027</v>
      </c>
      <c r="V1746" s="37">
        <f>T1746*AB1746*SQRT(Table1[[#This Row],[Lead Time (days)]])</f>
        <v>63.478414398433991</v>
      </c>
      <c r="W1746" s="37">
        <f t="shared" si="178"/>
        <v>0.8</v>
      </c>
      <c r="X1746" s="37">
        <f>Table1[[#This Row],[Demand during Lead Time]]+NORMSINV(W1746)*V1746</f>
        <v>514.68505540386536</v>
      </c>
      <c r="Y1746" s="43">
        <f t="shared" si="179"/>
        <v>16234.844006033476</v>
      </c>
      <c r="Z1746" s="27">
        <v>1.5</v>
      </c>
      <c r="AA1746" s="22">
        <v>0.7</v>
      </c>
      <c r="AB1746" s="22">
        <v>0.66</v>
      </c>
      <c r="AC1746" s="22">
        <v>23</v>
      </c>
    </row>
    <row r="1747" spans="1:29" x14ac:dyDescent="0.2">
      <c r="A1747" s="25">
        <v>37014.407914750947</v>
      </c>
      <c r="B1747" s="26">
        <v>11.457490000000002</v>
      </c>
      <c r="C1747" s="26">
        <v>6238.7788804739948</v>
      </c>
      <c r="D1747" s="26">
        <f>C1747/Table1[[#This Row],[Std. Price ($)]]</f>
        <v>544.51532407830985</v>
      </c>
      <c r="E1747" s="22">
        <v>244</v>
      </c>
      <c r="F1747" s="22">
        <f t="shared" si="180"/>
        <v>146.39999999999998</v>
      </c>
      <c r="G1747" s="22">
        <f t="shared" si="176"/>
        <v>146.39999999999998</v>
      </c>
      <c r="H1747" s="22">
        <f t="shared" si="176"/>
        <v>146.39999999999998</v>
      </c>
      <c r="I1747" s="22">
        <f t="shared" si="176"/>
        <v>146.39999999999998</v>
      </c>
      <c r="J1747" s="22">
        <f t="shared" si="176"/>
        <v>146.39999999999998</v>
      </c>
      <c r="K1747" s="22">
        <f t="shared" si="176"/>
        <v>146.39999999999998</v>
      </c>
      <c r="L1747" s="22">
        <f t="shared" si="176"/>
        <v>146.39999999999998</v>
      </c>
      <c r="M1747" s="22">
        <f t="shared" si="176"/>
        <v>146.39999999999998</v>
      </c>
      <c r="N1747" s="22">
        <f t="shared" si="176"/>
        <v>146.39999999999998</v>
      </c>
      <c r="O1747" s="22">
        <f t="shared" si="176"/>
        <v>146.39999999999998</v>
      </c>
      <c r="P1747" s="22">
        <f t="shared" si="176"/>
        <v>146.39999999999998</v>
      </c>
      <c r="Q1747" s="22">
        <f t="shared" si="176"/>
        <v>146.39999999999998</v>
      </c>
      <c r="R1747" s="42">
        <f>SUM(Table1[[#This Row],[Oct]:[September]])</f>
        <v>1756.8000000000002</v>
      </c>
      <c r="S1747" s="38">
        <f t="shared" si="177"/>
        <v>1212.2846759216905</v>
      </c>
      <c r="T1747" s="37">
        <f>Table1[[#This Row],[Annual Demand]]/365</f>
        <v>4.8131506849315073</v>
      </c>
      <c r="U1747" s="37">
        <f>Table1[[#This Row],[Daily Demand]]*Table1[[#This Row],[Lead Time (days)]]</f>
        <v>365.79945205479453</v>
      </c>
      <c r="V1747" s="37">
        <f>T1747*AB1747*SQRT(Table1[[#This Row],[Lead Time (days)]])</f>
        <v>27.274048666345024</v>
      </c>
      <c r="W1747" s="37">
        <f t="shared" si="178"/>
        <v>0.8</v>
      </c>
      <c r="X1747" s="37">
        <f>Table1[[#This Row],[Demand during Lead Time]]+NORMSINV(W1747)*V1747</f>
        <v>388.75387053789154</v>
      </c>
      <c r="Y1747" s="43">
        <f t="shared" si="179"/>
        <v>4454.1435841491875</v>
      </c>
      <c r="Z1747" s="27">
        <v>-0.4</v>
      </c>
      <c r="AA1747" s="22">
        <v>0.82</v>
      </c>
      <c r="AB1747" s="22">
        <v>0.65</v>
      </c>
      <c r="AC1747" s="22">
        <v>76</v>
      </c>
    </row>
    <row r="1748" spans="1:29" x14ac:dyDescent="0.2">
      <c r="A1748" s="25">
        <v>90641.880803554173</v>
      </c>
      <c r="B1748" s="26">
        <v>6.3133290000000004</v>
      </c>
      <c r="C1748" s="26">
        <v>3276.9986474048537</v>
      </c>
      <c r="D1748" s="26">
        <f>C1748/Table1[[#This Row],[Std. Price ($)]]</f>
        <v>519.06033210131352</v>
      </c>
      <c r="E1748" s="22">
        <v>244</v>
      </c>
      <c r="F1748" s="22">
        <f t="shared" si="180"/>
        <v>439.20000000000005</v>
      </c>
      <c r="G1748" s="22">
        <f t="shared" si="176"/>
        <v>439.20000000000005</v>
      </c>
      <c r="H1748" s="22">
        <f t="shared" si="176"/>
        <v>439.20000000000005</v>
      </c>
      <c r="I1748" s="22">
        <f t="shared" si="176"/>
        <v>439.20000000000005</v>
      </c>
      <c r="J1748" s="22">
        <f t="shared" si="176"/>
        <v>439.20000000000005</v>
      </c>
      <c r="K1748" s="22">
        <f t="shared" si="176"/>
        <v>439.20000000000005</v>
      </c>
      <c r="L1748" s="22">
        <f t="shared" si="176"/>
        <v>439.20000000000005</v>
      </c>
      <c r="M1748" s="22">
        <f t="shared" si="176"/>
        <v>439.20000000000005</v>
      </c>
      <c r="N1748" s="22">
        <f t="shared" si="176"/>
        <v>439.20000000000005</v>
      </c>
      <c r="O1748" s="22">
        <f t="shared" si="176"/>
        <v>439.20000000000005</v>
      </c>
      <c r="P1748" s="22">
        <f t="shared" si="176"/>
        <v>439.20000000000005</v>
      </c>
      <c r="Q1748" s="22">
        <f t="shared" si="176"/>
        <v>439.20000000000005</v>
      </c>
      <c r="R1748" s="42">
        <f>SUM(Table1[[#This Row],[Oct]:[September]])</f>
        <v>5270.3999999999987</v>
      </c>
      <c r="S1748" s="38">
        <f t="shared" si="177"/>
        <v>4751.3396678986855</v>
      </c>
      <c r="T1748" s="37">
        <f>Table1[[#This Row],[Annual Demand]]/365</f>
        <v>14.439452054794517</v>
      </c>
      <c r="U1748" s="37">
        <f>Table1[[#This Row],[Daily Demand]]*Table1[[#This Row],[Lead Time (days)]]</f>
        <v>953.0038356164381</v>
      </c>
      <c r="V1748" s="37">
        <f>T1748*AB1748*SQRT(Table1[[#This Row],[Lead Time (days)]])</f>
        <v>76.249330972782701</v>
      </c>
      <c r="W1748" s="37">
        <f t="shared" si="178"/>
        <v>0.8</v>
      </c>
      <c r="X1748" s="37">
        <f>Table1[[#This Row],[Demand during Lead Time]]+NORMSINV(W1748)*V1748</f>
        <v>1017.176891608861</v>
      </c>
      <c r="Y1748" s="43">
        <f t="shared" si="179"/>
        <v>6421.7723679240789</v>
      </c>
      <c r="Z1748" s="27">
        <v>0.8</v>
      </c>
      <c r="AA1748" s="22">
        <v>0.82</v>
      </c>
      <c r="AB1748" s="22">
        <v>0.65</v>
      </c>
      <c r="AC1748" s="22">
        <v>66</v>
      </c>
    </row>
    <row r="1749" spans="1:29" x14ac:dyDescent="0.2">
      <c r="A1749" s="25">
        <v>97924.444641268798</v>
      </c>
      <c r="B1749" s="26">
        <v>9.446613000000001</v>
      </c>
      <c r="C1749" s="26">
        <v>3574.6353502249508</v>
      </c>
      <c r="D1749" s="26">
        <f>C1749/Table1[[#This Row],[Std. Price ($)]]</f>
        <v>378.40391579764622</v>
      </c>
      <c r="E1749" s="22">
        <v>414</v>
      </c>
      <c r="F1749" s="22">
        <f t="shared" si="180"/>
        <v>165.60000000000002</v>
      </c>
      <c r="G1749" s="22">
        <f t="shared" si="176"/>
        <v>165.60000000000002</v>
      </c>
      <c r="H1749" s="22">
        <f t="shared" si="176"/>
        <v>165.60000000000002</v>
      </c>
      <c r="I1749" s="22">
        <f t="shared" si="176"/>
        <v>165.60000000000002</v>
      </c>
      <c r="J1749" s="22">
        <f t="shared" ref="G1749:Q1772" si="181">$E1749+$Z1749*$E1749</f>
        <v>165.60000000000002</v>
      </c>
      <c r="K1749" s="22">
        <f t="shared" si="181"/>
        <v>165.60000000000002</v>
      </c>
      <c r="L1749" s="22">
        <f t="shared" si="181"/>
        <v>165.60000000000002</v>
      </c>
      <c r="M1749" s="22">
        <f t="shared" si="181"/>
        <v>165.60000000000002</v>
      </c>
      <c r="N1749" s="22">
        <f t="shared" si="181"/>
        <v>165.60000000000002</v>
      </c>
      <c r="O1749" s="22">
        <f t="shared" si="181"/>
        <v>165.60000000000002</v>
      </c>
      <c r="P1749" s="22">
        <f t="shared" si="181"/>
        <v>165.60000000000002</v>
      </c>
      <c r="Q1749" s="22">
        <f t="shared" si="181"/>
        <v>165.60000000000002</v>
      </c>
      <c r="R1749" s="42">
        <f>SUM(Table1[[#This Row],[Oct]:[September]])</f>
        <v>1987.1999999999998</v>
      </c>
      <c r="S1749" s="38">
        <f t="shared" si="177"/>
        <v>1608.7960842023535</v>
      </c>
      <c r="T1749" s="37">
        <f>Table1[[#This Row],[Annual Demand]]/365</f>
        <v>5.4443835616438347</v>
      </c>
      <c r="U1749" s="37">
        <f>Table1[[#This Row],[Daily Demand]]*Table1[[#This Row],[Lead Time (days)]]</f>
        <v>359.32931506849309</v>
      </c>
      <c r="V1749" s="37">
        <f>T1749*AB1749*SQRT(Table1[[#This Row],[Lead Time (days)]])</f>
        <v>11.057595286090807</v>
      </c>
      <c r="W1749" s="37">
        <f t="shared" si="178"/>
        <v>0.8</v>
      </c>
      <c r="X1749" s="37">
        <f>Table1[[#This Row],[Demand during Lead Time]]+NORMSINV(W1749)*V1749</f>
        <v>368.63562205352287</v>
      </c>
      <c r="Y1749" s="43">
        <f t="shared" si="179"/>
        <v>3482.3580595538961</v>
      </c>
      <c r="Z1749" s="27">
        <v>-0.6</v>
      </c>
      <c r="AA1749" s="22">
        <v>1</v>
      </c>
      <c r="AB1749" s="22">
        <v>0.25</v>
      </c>
      <c r="AC1749" s="22">
        <v>66</v>
      </c>
    </row>
    <row r="1750" spans="1:29" x14ac:dyDescent="0.2">
      <c r="A1750" s="25">
        <v>53336.45983525367</v>
      </c>
      <c r="B1750" s="26">
        <v>27.813720000000004</v>
      </c>
      <c r="C1750" s="26">
        <v>4980.2628581759845</v>
      </c>
      <c r="D1750" s="26">
        <f>C1750/Table1[[#This Row],[Std. Price ($)]]</f>
        <v>179.05777645622319</v>
      </c>
      <c r="E1750" s="22">
        <v>228</v>
      </c>
      <c r="F1750" s="22">
        <f t="shared" si="180"/>
        <v>501.59999999999997</v>
      </c>
      <c r="G1750" s="22">
        <f t="shared" si="181"/>
        <v>501.59999999999997</v>
      </c>
      <c r="H1750" s="22">
        <f t="shared" si="181"/>
        <v>501.59999999999997</v>
      </c>
      <c r="I1750" s="22">
        <f t="shared" si="181"/>
        <v>501.59999999999997</v>
      </c>
      <c r="J1750" s="22">
        <f t="shared" si="181"/>
        <v>501.59999999999997</v>
      </c>
      <c r="K1750" s="22">
        <f t="shared" si="181"/>
        <v>501.59999999999997</v>
      </c>
      <c r="L1750" s="22">
        <f t="shared" si="181"/>
        <v>501.59999999999997</v>
      </c>
      <c r="M1750" s="22">
        <f t="shared" si="181"/>
        <v>501.59999999999997</v>
      </c>
      <c r="N1750" s="22">
        <f t="shared" si="181"/>
        <v>501.59999999999997</v>
      </c>
      <c r="O1750" s="22">
        <f t="shared" si="181"/>
        <v>501.59999999999997</v>
      </c>
      <c r="P1750" s="22">
        <f t="shared" si="181"/>
        <v>501.59999999999997</v>
      </c>
      <c r="Q1750" s="22">
        <f t="shared" si="181"/>
        <v>501.59999999999997</v>
      </c>
      <c r="R1750" s="42">
        <f>SUM(Table1[[#This Row],[Oct]:[September]])</f>
        <v>6019.2000000000007</v>
      </c>
      <c r="S1750" s="38">
        <f t="shared" si="177"/>
        <v>5840.1422235437776</v>
      </c>
      <c r="T1750" s="37">
        <f>Table1[[#This Row],[Annual Demand]]/365</f>
        <v>16.49095890410959</v>
      </c>
      <c r="U1750" s="37">
        <f>Table1[[#This Row],[Daily Demand]]*Table1[[#This Row],[Lead Time (days)]]</f>
        <v>379.2920547945206</v>
      </c>
      <c r="V1750" s="37">
        <f>T1750*AB1750*SQRT(Table1[[#This Row],[Lead Time (days)]])</f>
        <v>66.433802872065996</v>
      </c>
      <c r="W1750" s="37">
        <f t="shared" si="178"/>
        <v>0.8</v>
      </c>
      <c r="X1750" s="37">
        <f>Table1[[#This Row],[Demand during Lead Time]]+NORMSINV(W1750)*V1750</f>
        <v>435.20415391864861</v>
      </c>
      <c r="Y1750" s="43">
        <f t="shared" si="179"/>
        <v>12104.646479930198</v>
      </c>
      <c r="Z1750" s="27">
        <v>1.2</v>
      </c>
      <c r="AA1750" s="22">
        <v>0.85</v>
      </c>
      <c r="AB1750" s="22">
        <v>0.84</v>
      </c>
      <c r="AC1750" s="22">
        <v>23</v>
      </c>
    </row>
    <row r="1751" spans="1:29" x14ac:dyDescent="0.2">
      <c r="A1751" s="25">
        <v>96538.877183241697</v>
      </c>
      <c r="B1751" s="26">
        <v>18.039758000000003</v>
      </c>
      <c r="C1751" s="26">
        <v>2381.6346100464229</v>
      </c>
      <c r="D1751" s="26">
        <f>C1751/Table1[[#This Row],[Std. Price ($)]]</f>
        <v>132.02142789534219</v>
      </c>
      <c r="E1751" s="22">
        <v>236</v>
      </c>
      <c r="F1751" s="22">
        <f t="shared" si="180"/>
        <v>354</v>
      </c>
      <c r="G1751" s="22">
        <f t="shared" si="181"/>
        <v>354</v>
      </c>
      <c r="H1751" s="22">
        <f t="shared" si="181"/>
        <v>354</v>
      </c>
      <c r="I1751" s="22">
        <f t="shared" si="181"/>
        <v>354</v>
      </c>
      <c r="J1751" s="22">
        <f t="shared" si="181"/>
        <v>354</v>
      </c>
      <c r="K1751" s="22">
        <f t="shared" si="181"/>
        <v>354</v>
      </c>
      <c r="L1751" s="22">
        <f t="shared" si="181"/>
        <v>354</v>
      </c>
      <c r="M1751" s="22">
        <f t="shared" si="181"/>
        <v>354</v>
      </c>
      <c r="N1751" s="22">
        <f t="shared" si="181"/>
        <v>354</v>
      </c>
      <c r="O1751" s="22">
        <f t="shared" si="181"/>
        <v>354</v>
      </c>
      <c r="P1751" s="22">
        <f t="shared" si="181"/>
        <v>354</v>
      </c>
      <c r="Q1751" s="22">
        <f t="shared" si="181"/>
        <v>354</v>
      </c>
      <c r="R1751" s="42">
        <f>SUM(Table1[[#This Row],[Oct]:[September]])</f>
        <v>4248</v>
      </c>
      <c r="S1751" s="38">
        <f t="shared" si="177"/>
        <v>4115.9785721046574</v>
      </c>
      <c r="T1751" s="37">
        <f>Table1[[#This Row],[Annual Demand]]/365</f>
        <v>11.638356164383561</v>
      </c>
      <c r="U1751" s="37">
        <f>Table1[[#This Row],[Daily Demand]]*Table1[[#This Row],[Lead Time (days)]]</f>
        <v>128.02191780821917</v>
      </c>
      <c r="V1751" s="37">
        <f>T1751*AB1751*SQRT(Table1[[#This Row],[Lead Time (days)]])</f>
        <v>48.636076322962928</v>
      </c>
      <c r="W1751" s="37">
        <f t="shared" si="178"/>
        <v>0.8</v>
      </c>
      <c r="X1751" s="37">
        <f>Table1[[#This Row],[Demand during Lead Time]]+NORMSINV(W1751)*V1751</f>
        <v>168.95507235929767</v>
      </c>
      <c r="Y1751" s="43">
        <f t="shared" si="179"/>
        <v>3047.9086182342194</v>
      </c>
      <c r="Z1751" s="27">
        <v>0.5</v>
      </c>
      <c r="AA1751" s="22">
        <v>0.85</v>
      </c>
      <c r="AB1751" s="22">
        <v>1.26</v>
      </c>
      <c r="AC1751" s="22">
        <v>11</v>
      </c>
    </row>
    <row r="1752" spans="1:29" x14ac:dyDescent="0.2">
      <c r="A1752" s="25">
        <v>14965.645974824038</v>
      </c>
      <c r="B1752" s="26">
        <v>23.920501000000002</v>
      </c>
      <c r="C1752" s="26">
        <v>7765.5291297029244</v>
      </c>
      <c r="D1752" s="26">
        <f>C1752/Table1[[#This Row],[Std. Price ($)]]</f>
        <v>324.63906712083178</v>
      </c>
      <c r="E1752" s="22">
        <v>292</v>
      </c>
      <c r="F1752" s="22">
        <f t="shared" si="180"/>
        <v>730</v>
      </c>
      <c r="G1752" s="22">
        <f t="shared" si="181"/>
        <v>730</v>
      </c>
      <c r="H1752" s="22">
        <f t="shared" si="181"/>
        <v>730</v>
      </c>
      <c r="I1752" s="22">
        <f t="shared" si="181"/>
        <v>730</v>
      </c>
      <c r="J1752" s="22">
        <f t="shared" si="181"/>
        <v>730</v>
      </c>
      <c r="K1752" s="22">
        <f t="shared" si="181"/>
        <v>730</v>
      </c>
      <c r="L1752" s="22">
        <f t="shared" si="181"/>
        <v>730</v>
      </c>
      <c r="M1752" s="22">
        <f t="shared" si="181"/>
        <v>730</v>
      </c>
      <c r="N1752" s="22">
        <f t="shared" si="181"/>
        <v>730</v>
      </c>
      <c r="O1752" s="22">
        <f t="shared" si="181"/>
        <v>730</v>
      </c>
      <c r="P1752" s="22">
        <f t="shared" si="181"/>
        <v>730</v>
      </c>
      <c r="Q1752" s="22">
        <f t="shared" si="181"/>
        <v>730</v>
      </c>
      <c r="R1752" s="42">
        <f>SUM(Table1[[#This Row],[Oct]:[September]])</f>
        <v>8760</v>
      </c>
      <c r="S1752" s="38">
        <f t="shared" si="177"/>
        <v>8435.3609328791681</v>
      </c>
      <c r="T1752" s="37">
        <f>Table1[[#This Row],[Annual Demand]]/365</f>
        <v>24</v>
      </c>
      <c r="U1752" s="37">
        <f>Table1[[#This Row],[Daily Demand]]*Table1[[#This Row],[Lead Time (days)]]</f>
        <v>552</v>
      </c>
      <c r="V1752" s="37">
        <f>T1752*AB1752*SQRT(Table1[[#This Row],[Lead Time (days)]])</f>
        <v>135.8179487402162</v>
      </c>
      <c r="W1752" s="37">
        <f t="shared" si="178"/>
        <v>0.8</v>
      </c>
      <c r="X1752" s="37">
        <f>Table1[[#This Row],[Demand during Lead Time]]+NORMSINV(W1752)*V1752</f>
        <v>666.30726956008368</v>
      </c>
      <c r="Y1752" s="43">
        <f t="shared" si="179"/>
        <v>15938.403707819252</v>
      </c>
      <c r="Z1752" s="27">
        <v>1.5</v>
      </c>
      <c r="AA1752" s="22">
        <v>0.7</v>
      </c>
      <c r="AB1752" s="22">
        <v>1.18</v>
      </c>
      <c r="AC1752" s="22">
        <v>23</v>
      </c>
    </row>
    <row r="1753" spans="1:29" x14ac:dyDescent="0.2">
      <c r="A1753" s="25">
        <v>82506.315495204719</v>
      </c>
      <c r="B1753" s="26">
        <v>12.825406000000001</v>
      </c>
      <c r="C1753" s="26">
        <v>2757.6513228040267</v>
      </c>
      <c r="D1753" s="26">
        <f>C1753/Table1[[#This Row],[Std. Price ($)]]</f>
        <v>215.01473893333485</v>
      </c>
      <c r="E1753" s="22">
        <v>146</v>
      </c>
      <c r="F1753" s="22">
        <f t="shared" si="180"/>
        <v>262.8</v>
      </c>
      <c r="G1753" s="22">
        <f t="shared" si="181"/>
        <v>262.8</v>
      </c>
      <c r="H1753" s="22">
        <f t="shared" si="181"/>
        <v>262.8</v>
      </c>
      <c r="I1753" s="22">
        <f t="shared" si="181"/>
        <v>262.8</v>
      </c>
      <c r="J1753" s="22">
        <f t="shared" si="181"/>
        <v>262.8</v>
      </c>
      <c r="K1753" s="22">
        <f t="shared" si="181"/>
        <v>262.8</v>
      </c>
      <c r="L1753" s="22">
        <f t="shared" si="181"/>
        <v>262.8</v>
      </c>
      <c r="M1753" s="22">
        <f t="shared" si="181"/>
        <v>262.8</v>
      </c>
      <c r="N1753" s="22">
        <f t="shared" si="181"/>
        <v>262.8</v>
      </c>
      <c r="O1753" s="22">
        <f t="shared" si="181"/>
        <v>262.8</v>
      </c>
      <c r="P1753" s="22">
        <f t="shared" si="181"/>
        <v>262.8</v>
      </c>
      <c r="Q1753" s="22">
        <f t="shared" si="181"/>
        <v>262.8</v>
      </c>
      <c r="R1753" s="42">
        <f>SUM(Table1[[#This Row],[Oct]:[September]])</f>
        <v>3153.6000000000008</v>
      </c>
      <c r="S1753" s="38">
        <f t="shared" si="177"/>
        <v>2938.5852610666661</v>
      </c>
      <c r="T1753" s="37">
        <f>Table1[[#This Row],[Annual Demand]]/365</f>
        <v>8.6400000000000023</v>
      </c>
      <c r="U1753" s="37">
        <f>Table1[[#This Row],[Daily Demand]]*Table1[[#This Row],[Lead Time (days)]]</f>
        <v>302.40000000000009</v>
      </c>
      <c r="V1753" s="37">
        <f>T1753*AB1753*SQRT(Table1[[#This Row],[Lead Time (days)]])</f>
        <v>51.114929325980697</v>
      </c>
      <c r="W1753" s="37">
        <f t="shared" si="178"/>
        <v>0.8</v>
      </c>
      <c r="X1753" s="37">
        <f>Table1[[#This Row],[Demand during Lead Time]]+NORMSINV(W1753)*V1753</f>
        <v>345.4194098733243</v>
      </c>
      <c r="Y1753" s="43">
        <f t="shared" si="179"/>
        <v>4430.144171905793</v>
      </c>
      <c r="Z1753" s="27">
        <v>0.8</v>
      </c>
      <c r="AA1753" s="22">
        <v>0.82</v>
      </c>
      <c r="AB1753" s="22">
        <v>1</v>
      </c>
      <c r="AC1753" s="22">
        <v>35</v>
      </c>
    </row>
    <row r="1754" spans="1:29" x14ac:dyDescent="0.2">
      <c r="A1754" s="25">
        <v>40359.662725572045</v>
      </c>
      <c r="B1754" s="26">
        <v>17.466878000000001</v>
      </c>
      <c r="C1754" s="26">
        <v>3260.3568874080979</v>
      </c>
      <c r="D1754" s="26">
        <f>C1754/Table1[[#This Row],[Std. Price ($)]]</f>
        <v>186.65939542304571</v>
      </c>
      <c r="E1754" s="22">
        <v>146</v>
      </c>
      <c r="F1754" s="22">
        <f t="shared" si="180"/>
        <v>262.8</v>
      </c>
      <c r="G1754" s="22">
        <f t="shared" si="181"/>
        <v>262.8</v>
      </c>
      <c r="H1754" s="22">
        <f t="shared" si="181"/>
        <v>262.8</v>
      </c>
      <c r="I1754" s="22">
        <f t="shared" si="181"/>
        <v>262.8</v>
      </c>
      <c r="J1754" s="22">
        <f t="shared" si="181"/>
        <v>262.8</v>
      </c>
      <c r="K1754" s="22">
        <f t="shared" si="181"/>
        <v>262.8</v>
      </c>
      <c r="L1754" s="22">
        <f t="shared" si="181"/>
        <v>262.8</v>
      </c>
      <c r="M1754" s="22">
        <f t="shared" si="181"/>
        <v>262.8</v>
      </c>
      <c r="N1754" s="22">
        <f t="shared" si="181"/>
        <v>262.8</v>
      </c>
      <c r="O1754" s="22">
        <f t="shared" si="181"/>
        <v>262.8</v>
      </c>
      <c r="P1754" s="22">
        <f t="shared" si="181"/>
        <v>262.8</v>
      </c>
      <c r="Q1754" s="22">
        <f t="shared" si="181"/>
        <v>262.8</v>
      </c>
      <c r="R1754" s="42">
        <f>SUM(Table1[[#This Row],[Oct]:[September]])</f>
        <v>3153.6000000000008</v>
      </c>
      <c r="S1754" s="38">
        <f t="shared" si="177"/>
        <v>2966.9406045769551</v>
      </c>
      <c r="T1754" s="37">
        <f>Table1[[#This Row],[Annual Demand]]/365</f>
        <v>8.6400000000000023</v>
      </c>
      <c r="U1754" s="37">
        <f>Table1[[#This Row],[Daily Demand]]*Table1[[#This Row],[Lead Time (days)]]</f>
        <v>267.84000000000009</v>
      </c>
      <c r="V1754" s="37">
        <f>T1754*AB1754*SQRT(Table1[[#This Row],[Lead Time (days)]])</f>
        <v>48.105484094851398</v>
      </c>
      <c r="W1754" s="37">
        <f t="shared" si="178"/>
        <v>0.8</v>
      </c>
      <c r="X1754" s="37">
        <f>Table1[[#This Row],[Demand during Lead Time]]+NORMSINV(W1754)*V1754</f>
        <v>308.32659686553114</v>
      </c>
      <c r="Y1754" s="43">
        <f t="shared" si="179"/>
        <v>5385.5030516054148</v>
      </c>
      <c r="Z1754" s="27">
        <v>0.8</v>
      </c>
      <c r="AA1754" s="22">
        <v>0.82</v>
      </c>
      <c r="AB1754" s="22">
        <v>1</v>
      </c>
      <c r="AC1754" s="22">
        <v>31</v>
      </c>
    </row>
    <row r="1755" spans="1:29" x14ac:dyDescent="0.2">
      <c r="A1755" s="25">
        <v>16792.613948412472</v>
      </c>
      <c r="B1755" s="26">
        <v>27.439599000000001</v>
      </c>
      <c r="C1755" s="26">
        <v>30177.365016361422</v>
      </c>
      <c r="D1755" s="26">
        <f>C1755/Table1[[#This Row],[Std. Price ($)]]</f>
        <v>1099.7742720788822</v>
      </c>
      <c r="E1755" s="22">
        <v>228</v>
      </c>
      <c r="F1755" s="22">
        <f t="shared" si="180"/>
        <v>273.60000000000002</v>
      </c>
      <c r="G1755" s="22">
        <f t="shared" si="181"/>
        <v>273.60000000000002</v>
      </c>
      <c r="H1755" s="22">
        <f t="shared" si="181"/>
        <v>273.60000000000002</v>
      </c>
      <c r="I1755" s="22">
        <f t="shared" si="181"/>
        <v>273.60000000000002</v>
      </c>
      <c r="J1755" s="22">
        <f t="shared" si="181"/>
        <v>273.60000000000002</v>
      </c>
      <c r="K1755" s="22">
        <f t="shared" si="181"/>
        <v>273.60000000000002</v>
      </c>
      <c r="L1755" s="22">
        <f t="shared" si="181"/>
        <v>273.60000000000002</v>
      </c>
      <c r="M1755" s="22">
        <f t="shared" si="181"/>
        <v>273.60000000000002</v>
      </c>
      <c r="N1755" s="22">
        <f t="shared" si="181"/>
        <v>273.60000000000002</v>
      </c>
      <c r="O1755" s="22">
        <f t="shared" si="181"/>
        <v>273.60000000000002</v>
      </c>
      <c r="P1755" s="22">
        <f t="shared" si="181"/>
        <v>273.60000000000002</v>
      </c>
      <c r="Q1755" s="22">
        <f t="shared" si="181"/>
        <v>273.60000000000002</v>
      </c>
      <c r="R1755" s="42">
        <f>SUM(Table1[[#This Row],[Oct]:[September]])</f>
        <v>3283.1999999999994</v>
      </c>
      <c r="S1755" s="38">
        <f t="shared" si="177"/>
        <v>2183.425727921117</v>
      </c>
      <c r="T1755" s="37">
        <f>Table1[[#This Row],[Annual Demand]]/365</f>
        <v>8.9950684931506828</v>
      </c>
      <c r="U1755" s="37">
        <f>Table1[[#This Row],[Daily Demand]]*Table1[[#This Row],[Lead Time (days)]]</f>
        <v>1169.3589041095888</v>
      </c>
      <c r="V1755" s="37">
        <f>T1755*AB1755*SQRT(Table1[[#This Row],[Lead Time (days)]])</f>
        <v>95.380391199657666</v>
      </c>
      <c r="W1755" s="37">
        <f t="shared" si="178"/>
        <v>0.8</v>
      </c>
      <c r="X1755" s="37">
        <f>Table1[[#This Row],[Demand during Lead Time]]+NORMSINV(W1755)*V1755</f>
        <v>1249.6330666097119</v>
      </c>
      <c r="Y1755" s="43">
        <f t="shared" si="179"/>
        <v>34289.430244910785</v>
      </c>
      <c r="Z1755" s="27">
        <v>0.2</v>
      </c>
      <c r="AA1755" s="22">
        <v>1</v>
      </c>
      <c r="AB1755" s="22">
        <v>0.93</v>
      </c>
      <c r="AC1755" s="22">
        <v>130</v>
      </c>
    </row>
    <row r="1756" spans="1:29" x14ac:dyDescent="0.2">
      <c r="A1756" s="25">
        <v>21779.735961734903</v>
      </c>
      <c r="B1756" s="26">
        <v>26.036637000000002</v>
      </c>
      <c r="C1756" s="26">
        <v>38901.051577868377</v>
      </c>
      <c r="D1756" s="26">
        <f>C1756/Table1[[#This Row],[Std. Price ($)]]</f>
        <v>1494.0889477342398</v>
      </c>
      <c r="E1756" s="22">
        <v>228</v>
      </c>
      <c r="F1756" s="22">
        <f t="shared" si="180"/>
        <v>319.2</v>
      </c>
      <c r="G1756" s="22">
        <f t="shared" si="181"/>
        <v>319.2</v>
      </c>
      <c r="H1756" s="22">
        <f t="shared" si="181"/>
        <v>319.2</v>
      </c>
      <c r="I1756" s="22">
        <f t="shared" si="181"/>
        <v>319.2</v>
      </c>
      <c r="J1756" s="22">
        <f t="shared" si="181"/>
        <v>319.2</v>
      </c>
      <c r="K1756" s="22">
        <f t="shared" si="181"/>
        <v>319.2</v>
      </c>
      <c r="L1756" s="22">
        <f t="shared" si="181"/>
        <v>319.2</v>
      </c>
      <c r="M1756" s="22">
        <f t="shared" si="181"/>
        <v>319.2</v>
      </c>
      <c r="N1756" s="22">
        <f t="shared" si="181"/>
        <v>319.2</v>
      </c>
      <c r="O1756" s="22">
        <f t="shared" si="181"/>
        <v>319.2</v>
      </c>
      <c r="P1756" s="22">
        <f t="shared" si="181"/>
        <v>319.2</v>
      </c>
      <c r="Q1756" s="22">
        <f t="shared" si="181"/>
        <v>319.2</v>
      </c>
      <c r="R1756" s="42">
        <f>SUM(Table1[[#This Row],[Oct]:[September]])</f>
        <v>3830.3999999999992</v>
      </c>
      <c r="S1756" s="38">
        <f t="shared" si="177"/>
        <v>2336.3110522657594</v>
      </c>
      <c r="T1756" s="37">
        <f>Table1[[#This Row],[Annual Demand]]/365</f>
        <v>10.494246575342464</v>
      </c>
      <c r="U1756" s="37">
        <f>Table1[[#This Row],[Daily Demand]]*Table1[[#This Row],[Lead Time (days)]]</f>
        <v>1290.7923287671231</v>
      </c>
      <c r="V1756" s="37">
        <f>T1756*AB1756*SQRT(Table1[[#This Row],[Lead Time (days)]])</f>
        <v>157.1222134139818</v>
      </c>
      <c r="W1756" s="37">
        <f t="shared" si="178"/>
        <v>0.8</v>
      </c>
      <c r="X1756" s="37">
        <f>Table1[[#This Row],[Demand during Lead Time]]+NORMSINV(W1756)*V1756</f>
        <v>1423.0297198423052</v>
      </c>
      <c r="Y1756" s="43">
        <f t="shared" si="179"/>
        <v>37050.908255745802</v>
      </c>
      <c r="Z1756" s="27">
        <v>0.4</v>
      </c>
      <c r="AA1756" s="22">
        <v>1</v>
      </c>
      <c r="AB1756" s="22">
        <v>1.35</v>
      </c>
      <c r="AC1756" s="22">
        <v>123</v>
      </c>
    </row>
    <row r="1757" spans="1:29" x14ac:dyDescent="0.2">
      <c r="A1757" s="25">
        <v>6170.8142829455028</v>
      </c>
      <c r="B1757" s="26">
        <v>18.039758000000003</v>
      </c>
      <c r="C1757" s="26">
        <v>1403.6598433632619</v>
      </c>
      <c r="D1757" s="26">
        <f>C1757/Table1[[#This Row],[Std. Price ($)]]</f>
        <v>77.809239090860402</v>
      </c>
      <c r="E1757" s="22">
        <v>170</v>
      </c>
      <c r="F1757" s="22">
        <f t="shared" si="180"/>
        <v>204</v>
      </c>
      <c r="G1757" s="22">
        <f t="shared" si="181"/>
        <v>204</v>
      </c>
      <c r="H1757" s="22">
        <f t="shared" si="181"/>
        <v>204</v>
      </c>
      <c r="I1757" s="22">
        <f t="shared" si="181"/>
        <v>204</v>
      </c>
      <c r="J1757" s="22">
        <f t="shared" si="181"/>
        <v>204</v>
      </c>
      <c r="K1757" s="22">
        <f t="shared" si="181"/>
        <v>204</v>
      </c>
      <c r="L1757" s="22">
        <f t="shared" si="181"/>
        <v>204</v>
      </c>
      <c r="M1757" s="22">
        <f t="shared" si="181"/>
        <v>204</v>
      </c>
      <c r="N1757" s="22">
        <f t="shared" si="181"/>
        <v>204</v>
      </c>
      <c r="O1757" s="22">
        <f t="shared" si="181"/>
        <v>204</v>
      </c>
      <c r="P1757" s="22">
        <f t="shared" si="181"/>
        <v>204</v>
      </c>
      <c r="Q1757" s="22">
        <f t="shared" si="181"/>
        <v>204</v>
      </c>
      <c r="R1757" s="42">
        <f>SUM(Table1[[#This Row],[Oct]:[September]])</f>
        <v>2448</v>
      </c>
      <c r="S1757" s="38">
        <f t="shared" si="177"/>
        <v>2370.1907609091395</v>
      </c>
      <c r="T1757" s="37">
        <f>Table1[[#This Row],[Annual Demand]]/365</f>
        <v>6.7068493150684931</v>
      </c>
      <c r="U1757" s="37">
        <f>Table1[[#This Row],[Daily Demand]]*Table1[[#This Row],[Lead Time (days)]]</f>
        <v>73.775342465753425</v>
      </c>
      <c r="V1757" s="37">
        <f>T1757*AB1757*SQRT(Table1[[#This Row],[Lead Time (days)]])</f>
        <v>28.027569406453217</v>
      </c>
      <c r="W1757" s="37">
        <f t="shared" si="178"/>
        <v>0.8</v>
      </c>
      <c r="X1757" s="37">
        <f>Table1[[#This Row],[Demand during Lead Time]]+NORMSINV(W1757)*V1757</f>
        <v>97.36394000366306</v>
      </c>
      <c r="Y1757" s="43">
        <f t="shared" si="179"/>
        <v>1756.421915592601</v>
      </c>
      <c r="Z1757" s="27">
        <v>0.2</v>
      </c>
      <c r="AA1757" s="22">
        <v>0.85</v>
      </c>
      <c r="AB1757" s="22">
        <v>1.26</v>
      </c>
      <c r="AC1757" s="22">
        <v>11</v>
      </c>
    </row>
    <row r="1758" spans="1:29" x14ac:dyDescent="0.2">
      <c r="A1758" s="25">
        <v>74486.5039899236</v>
      </c>
      <c r="B1758" s="26">
        <v>10.310718</v>
      </c>
      <c r="C1758" s="26">
        <v>2512.9057802075918</v>
      </c>
      <c r="D1758" s="26">
        <f>C1758/Table1[[#This Row],[Std. Price ($)]]</f>
        <v>243.71782646054251</v>
      </c>
      <c r="E1758" s="22">
        <v>276</v>
      </c>
      <c r="F1758" s="22">
        <f t="shared" si="180"/>
        <v>607.20000000000005</v>
      </c>
      <c r="G1758" s="22">
        <f t="shared" si="181"/>
        <v>607.20000000000005</v>
      </c>
      <c r="H1758" s="22">
        <f t="shared" si="181"/>
        <v>607.20000000000005</v>
      </c>
      <c r="I1758" s="22">
        <f t="shared" si="181"/>
        <v>607.20000000000005</v>
      </c>
      <c r="J1758" s="22">
        <f t="shared" si="181"/>
        <v>607.20000000000005</v>
      </c>
      <c r="K1758" s="22">
        <f t="shared" si="181"/>
        <v>607.20000000000005</v>
      </c>
      <c r="L1758" s="22">
        <f t="shared" si="181"/>
        <v>607.20000000000005</v>
      </c>
      <c r="M1758" s="22">
        <f t="shared" si="181"/>
        <v>607.20000000000005</v>
      </c>
      <c r="N1758" s="22">
        <f t="shared" si="181"/>
        <v>607.20000000000005</v>
      </c>
      <c r="O1758" s="22">
        <f t="shared" si="181"/>
        <v>607.20000000000005</v>
      </c>
      <c r="P1758" s="22">
        <f t="shared" si="181"/>
        <v>607.20000000000005</v>
      </c>
      <c r="Q1758" s="22">
        <f t="shared" si="181"/>
        <v>607.20000000000005</v>
      </c>
      <c r="R1758" s="42">
        <f>SUM(Table1[[#This Row],[Oct]:[September]])</f>
        <v>7286.3999999999987</v>
      </c>
      <c r="S1758" s="38">
        <f t="shared" si="177"/>
        <v>7042.682173539456</v>
      </c>
      <c r="T1758" s="37">
        <f>Table1[[#This Row],[Annual Demand]]/365</f>
        <v>19.962739726027394</v>
      </c>
      <c r="U1758" s="37">
        <f>Table1[[#This Row],[Daily Demand]]*Table1[[#This Row],[Lead Time (days)]]</f>
        <v>818.47232876712314</v>
      </c>
      <c r="V1758" s="37">
        <f>T1758*AB1758*SQRT(Table1[[#This Row],[Lead Time (days)]])</f>
        <v>58.79899518923321</v>
      </c>
      <c r="W1758" s="37">
        <f t="shared" si="178"/>
        <v>0.8</v>
      </c>
      <c r="X1758" s="37">
        <f>Table1[[#This Row],[Demand during Lead Time]]+NORMSINV(W1758)*V1758</f>
        <v>867.95881163113347</v>
      </c>
      <c r="Y1758" s="43">
        <f t="shared" si="179"/>
        <v>8949.2785423437363</v>
      </c>
      <c r="Z1758" s="27">
        <v>1.2</v>
      </c>
      <c r="AA1758" s="22">
        <v>1</v>
      </c>
      <c r="AB1758" s="22">
        <v>0.46</v>
      </c>
      <c r="AC1758" s="22">
        <v>41</v>
      </c>
    </row>
    <row r="1759" spans="1:29" x14ac:dyDescent="0.2">
      <c r="A1759" s="25">
        <v>22927.399904658596</v>
      </c>
      <c r="B1759" s="26">
        <v>17.139517999999999</v>
      </c>
      <c r="C1759" s="26">
        <v>4120.4052564784552</v>
      </c>
      <c r="D1759" s="26">
        <f>C1759/Table1[[#This Row],[Std. Price ($)]]</f>
        <v>240.40379994807645</v>
      </c>
      <c r="E1759" s="22">
        <v>252</v>
      </c>
      <c r="F1759" s="22">
        <f t="shared" si="180"/>
        <v>554.4</v>
      </c>
      <c r="G1759" s="22">
        <f t="shared" si="181"/>
        <v>554.4</v>
      </c>
      <c r="H1759" s="22">
        <f t="shared" si="181"/>
        <v>554.4</v>
      </c>
      <c r="I1759" s="22">
        <f t="shared" si="181"/>
        <v>554.4</v>
      </c>
      <c r="J1759" s="22">
        <f t="shared" si="181"/>
        <v>554.4</v>
      </c>
      <c r="K1759" s="22">
        <f t="shared" si="181"/>
        <v>554.4</v>
      </c>
      <c r="L1759" s="22">
        <f t="shared" si="181"/>
        <v>554.4</v>
      </c>
      <c r="M1759" s="22">
        <f t="shared" si="181"/>
        <v>554.4</v>
      </c>
      <c r="N1759" s="22">
        <f t="shared" si="181"/>
        <v>554.4</v>
      </c>
      <c r="O1759" s="22">
        <f t="shared" si="181"/>
        <v>554.4</v>
      </c>
      <c r="P1759" s="22">
        <f t="shared" si="181"/>
        <v>554.4</v>
      </c>
      <c r="Q1759" s="22">
        <f t="shared" si="181"/>
        <v>554.4</v>
      </c>
      <c r="R1759" s="42">
        <f>SUM(Table1[[#This Row],[Oct]:[September]])</f>
        <v>6652.7999999999984</v>
      </c>
      <c r="S1759" s="38">
        <f t="shared" si="177"/>
        <v>6412.3962000519223</v>
      </c>
      <c r="T1759" s="37">
        <f>Table1[[#This Row],[Annual Demand]]/365</f>
        <v>18.226849315068488</v>
      </c>
      <c r="U1759" s="37">
        <f>Table1[[#This Row],[Daily Demand]]*Table1[[#This Row],[Lead Time (days)]]</f>
        <v>419.21753424657521</v>
      </c>
      <c r="V1759" s="37">
        <f>T1759*AB1759*SQRT(Table1[[#This Row],[Lead Time (days)]])</f>
        <v>88.287027501035055</v>
      </c>
      <c r="W1759" s="37">
        <f t="shared" si="178"/>
        <v>0.8</v>
      </c>
      <c r="X1759" s="37">
        <f>Table1[[#This Row],[Demand during Lead Time]]+NORMSINV(W1759)*V1759</f>
        <v>493.52177124048217</v>
      </c>
      <c r="Y1759" s="43">
        <f t="shared" si="179"/>
        <v>8458.7252815681259</v>
      </c>
      <c r="Z1759" s="27">
        <v>1.2</v>
      </c>
      <c r="AA1759" s="22">
        <v>0.85</v>
      </c>
      <c r="AB1759" s="22">
        <v>1.01</v>
      </c>
      <c r="AC1759" s="22">
        <v>23</v>
      </c>
    </row>
    <row r="1760" spans="1:29" x14ac:dyDescent="0.2">
      <c r="A1760" s="25">
        <v>45694.232100965724</v>
      </c>
      <c r="B1760" s="26">
        <v>30.596258000000002</v>
      </c>
      <c r="C1760" s="26">
        <v>36667.243872877836</v>
      </c>
      <c r="D1760" s="26">
        <f>C1760/Table1[[#This Row],[Std. Price ($)]]</f>
        <v>1198.422495746958</v>
      </c>
      <c r="E1760" s="22">
        <v>324</v>
      </c>
      <c r="F1760" s="22">
        <f t="shared" si="180"/>
        <v>194.4</v>
      </c>
      <c r="G1760" s="22">
        <f t="shared" si="181"/>
        <v>194.4</v>
      </c>
      <c r="H1760" s="22">
        <f t="shared" si="181"/>
        <v>194.4</v>
      </c>
      <c r="I1760" s="22">
        <f t="shared" si="181"/>
        <v>194.4</v>
      </c>
      <c r="J1760" s="22">
        <f t="shared" si="181"/>
        <v>194.4</v>
      </c>
      <c r="K1760" s="22">
        <f t="shared" si="181"/>
        <v>194.4</v>
      </c>
      <c r="L1760" s="22">
        <f t="shared" si="181"/>
        <v>194.4</v>
      </c>
      <c r="M1760" s="22">
        <f t="shared" si="181"/>
        <v>194.4</v>
      </c>
      <c r="N1760" s="22">
        <f t="shared" si="181"/>
        <v>194.4</v>
      </c>
      <c r="O1760" s="22">
        <f t="shared" si="181"/>
        <v>194.4</v>
      </c>
      <c r="P1760" s="22">
        <f t="shared" si="181"/>
        <v>194.4</v>
      </c>
      <c r="Q1760" s="22">
        <f t="shared" si="181"/>
        <v>194.4</v>
      </c>
      <c r="R1760" s="42">
        <f>SUM(Table1[[#This Row],[Oct]:[September]])</f>
        <v>2332.8000000000006</v>
      </c>
      <c r="S1760" s="38">
        <f t="shared" si="177"/>
        <v>1134.3775042530426</v>
      </c>
      <c r="T1760" s="37">
        <f>Table1[[#This Row],[Annual Demand]]/365</f>
        <v>6.3912328767123308</v>
      </c>
      <c r="U1760" s="37">
        <f>Table1[[#This Row],[Daily Demand]]*Table1[[#This Row],[Lead Time (days)]]</f>
        <v>556.03726027397272</v>
      </c>
      <c r="V1760" s="37">
        <f>T1760*AB1760*SQRT(Table1[[#This Row],[Lead Time (days)]])</f>
        <v>63.19025875711872</v>
      </c>
      <c r="W1760" s="37">
        <f t="shared" si="178"/>
        <v>0.8</v>
      </c>
      <c r="X1760" s="37">
        <f>Table1[[#This Row],[Demand during Lead Time]]+NORMSINV(W1760)*V1760</f>
        <v>609.2195237989306</v>
      </c>
      <c r="Y1760" s="43">
        <f t="shared" si="179"/>
        <v>18639.837728789222</v>
      </c>
      <c r="Z1760" s="27">
        <v>-0.4</v>
      </c>
      <c r="AA1760" s="22">
        <v>0.82</v>
      </c>
      <c r="AB1760" s="22">
        <v>1.06</v>
      </c>
      <c r="AC1760" s="22">
        <v>87</v>
      </c>
    </row>
    <row r="1761" spans="1:29" x14ac:dyDescent="0.2">
      <c r="A1761" s="25">
        <v>34331.402542111886</v>
      </c>
      <c r="B1761" s="26">
        <v>7.9033570000000006</v>
      </c>
      <c r="C1761" s="26">
        <v>6890.6189504075519</v>
      </c>
      <c r="D1761" s="26">
        <f>C1761/Table1[[#This Row],[Std. Price ($)]]</f>
        <v>871.85976166931994</v>
      </c>
      <c r="E1761" s="22">
        <v>300</v>
      </c>
      <c r="F1761" s="22">
        <f t="shared" si="180"/>
        <v>240</v>
      </c>
      <c r="G1761" s="22">
        <f t="shared" si="181"/>
        <v>240</v>
      </c>
      <c r="H1761" s="22">
        <f t="shared" si="181"/>
        <v>240</v>
      </c>
      <c r="I1761" s="22">
        <f t="shared" si="181"/>
        <v>240</v>
      </c>
      <c r="J1761" s="22">
        <f t="shared" si="181"/>
        <v>240</v>
      </c>
      <c r="K1761" s="22">
        <f t="shared" si="181"/>
        <v>240</v>
      </c>
      <c r="L1761" s="22">
        <f t="shared" si="181"/>
        <v>240</v>
      </c>
      <c r="M1761" s="22">
        <f t="shared" si="181"/>
        <v>240</v>
      </c>
      <c r="N1761" s="22">
        <f t="shared" si="181"/>
        <v>240</v>
      </c>
      <c r="O1761" s="22">
        <f t="shared" si="181"/>
        <v>240</v>
      </c>
      <c r="P1761" s="22">
        <f t="shared" si="181"/>
        <v>240</v>
      </c>
      <c r="Q1761" s="22">
        <f t="shared" si="181"/>
        <v>240</v>
      </c>
      <c r="R1761" s="42">
        <f>SUM(Table1[[#This Row],[Oct]:[September]])</f>
        <v>2880</v>
      </c>
      <c r="S1761" s="38">
        <f t="shared" si="177"/>
        <v>2008.1402383306799</v>
      </c>
      <c r="T1761" s="37">
        <f>Table1[[#This Row],[Annual Demand]]/365</f>
        <v>7.8904109589041092</v>
      </c>
      <c r="U1761" s="37">
        <f>Table1[[#This Row],[Daily Demand]]*Table1[[#This Row],[Lead Time (days)]]</f>
        <v>260.38356164383561</v>
      </c>
      <c r="V1761" s="37">
        <f>T1761*AB1761*SQRT(Table1[[#This Row],[Lead Time (days)]])</f>
        <v>97.906233730366495</v>
      </c>
      <c r="W1761" s="37">
        <f t="shared" si="178"/>
        <v>0.95</v>
      </c>
      <c r="X1761" s="37">
        <f>Table1[[#This Row],[Demand during Lead Time]]+NORMSINV(W1761)*V1761</f>
        <v>421.42498529638743</v>
      </c>
      <c r="Y1761" s="43">
        <f t="shared" si="179"/>
        <v>3330.6721075171008</v>
      </c>
      <c r="Z1761" s="27">
        <v>-0.2</v>
      </c>
      <c r="AA1761" s="22">
        <v>0.85</v>
      </c>
      <c r="AB1761" s="22">
        <v>2.16</v>
      </c>
      <c r="AC1761" s="22">
        <v>33</v>
      </c>
    </row>
    <row r="1762" spans="1:29" x14ac:dyDescent="0.2">
      <c r="A1762" s="25">
        <v>54476.395391444166</v>
      </c>
      <c r="B1762" s="26">
        <v>43.924396999999999</v>
      </c>
      <c r="C1762" s="26">
        <v>18744.554487764322</v>
      </c>
      <c r="D1762" s="26">
        <f>C1762/Table1[[#This Row],[Std. Price ($)]]</f>
        <v>426.74585806526431</v>
      </c>
      <c r="E1762" s="22">
        <v>308</v>
      </c>
      <c r="F1762" s="22">
        <f t="shared" si="180"/>
        <v>184.8</v>
      </c>
      <c r="G1762" s="22">
        <f t="shared" si="181"/>
        <v>184.8</v>
      </c>
      <c r="H1762" s="22">
        <f t="shared" si="181"/>
        <v>184.8</v>
      </c>
      <c r="I1762" s="22">
        <f t="shared" si="181"/>
        <v>184.8</v>
      </c>
      <c r="J1762" s="22">
        <f t="shared" si="181"/>
        <v>184.8</v>
      </c>
      <c r="K1762" s="22">
        <f t="shared" si="181"/>
        <v>184.8</v>
      </c>
      <c r="L1762" s="22">
        <f t="shared" si="181"/>
        <v>184.8</v>
      </c>
      <c r="M1762" s="22">
        <f t="shared" si="181"/>
        <v>184.8</v>
      </c>
      <c r="N1762" s="22">
        <f t="shared" si="181"/>
        <v>184.8</v>
      </c>
      <c r="O1762" s="22">
        <f t="shared" si="181"/>
        <v>184.8</v>
      </c>
      <c r="P1762" s="22">
        <f t="shared" si="181"/>
        <v>184.8</v>
      </c>
      <c r="Q1762" s="22">
        <f t="shared" si="181"/>
        <v>184.8</v>
      </c>
      <c r="R1762" s="42">
        <f>SUM(Table1[[#This Row],[Oct]:[September]])</f>
        <v>2217.6</v>
      </c>
      <c r="S1762" s="38">
        <f t="shared" si="177"/>
        <v>1790.8541419347357</v>
      </c>
      <c r="T1762" s="37">
        <f>Table1[[#This Row],[Annual Demand]]/365</f>
        <v>6.0756164383561639</v>
      </c>
      <c r="U1762" s="37">
        <f>Table1[[#This Row],[Daily Demand]]*Table1[[#This Row],[Lead Time (days)]]</f>
        <v>364.53698630136984</v>
      </c>
      <c r="V1762" s="37">
        <f>T1762*AB1762*SQRT(Table1[[#This Row],[Lead Time (days)]])</f>
        <v>25.883837412067194</v>
      </c>
      <c r="W1762" s="37">
        <f t="shared" si="178"/>
        <v>0.8</v>
      </c>
      <c r="X1762" s="37">
        <f>Table1[[#This Row],[Demand during Lead Time]]+NORMSINV(W1762)*V1762</f>
        <v>386.32137347371457</v>
      </c>
      <c r="Y1762" s="43">
        <f t="shared" si="179"/>
        <v>16968.933378044709</v>
      </c>
      <c r="Z1762" s="27">
        <v>-0.4</v>
      </c>
      <c r="AA1762" s="22">
        <v>0.82</v>
      </c>
      <c r="AB1762" s="22">
        <v>0.55000000000000004</v>
      </c>
      <c r="AC1762" s="22">
        <v>60</v>
      </c>
    </row>
    <row r="1763" spans="1:29" x14ac:dyDescent="0.2">
      <c r="A1763" s="25">
        <v>18449.16851202738</v>
      </c>
      <c r="B1763" s="26">
        <v>46.449733000000002</v>
      </c>
      <c r="C1763" s="26">
        <v>21351.314677087768</v>
      </c>
      <c r="D1763" s="26">
        <f>C1763/Table1[[#This Row],[Std. Price ($)]]</f>
        <v>459.66496033653772</v>
      </c>
      <c r="E1763" s="22">
        <v>308</v>
      </c>
      <c r="F1763" s="22">
        <f t="shared" si="180"/>
        <v>277.2</v>
      </c>
      <c r="G1763" s="22">
        <f t="shared" si="181"/>
        <v>277.2</v>
      </c>
      <c r="H1763" s="22">
        <f t="shared" si="181"/>
        <v>277.2</v>
      </c>
      <c r="I1763" s="22">
        <f t="shared" si="181"/>
        <v>277.2</v>
      </c>
      <c r="J1763" s="22">
        <f t="shared" si="181"/>
        <v>277.2</v>
      </c>
      <c r="K1763" s="22">
        <f t="shared" si="181"/>
        <v>277.2</v>
      </c>
      <c r="L1763" s="22">
        <f t="shared" si="181"/>
        <v>277.2</v>
      </c>
      <c r="M1763" s="22">
        <f t="shared" si="181"/>
        <v>277.2</v>
      </c>
      <c r="N1763" s="22">
        <f t="shared" si="181"/>
        <v>277.2</v>
      </c>
      <c r="O1763" s="22">
        <f t="shared" si="181"/>
        <v>277.2</v>
      </c>
      <c r="P1763" s="22">
        <f t="shared" si="181"/>
        <v>277.2</v>
      </c>
      <c r="Q1763" s="22">
        <f t="shared" si="181"/>
        <v>277.2</v>
      </c>
      <c r="R1763" s="42">
        <f>SUM(Table1[[#This Row],[Oct]:[September]])</f>
        <v>3326.3999999999992</v>
      </c>
      <c r="S1763" s="38">
        <f t="shared" si="177"/>
        <v>2866.7350396634615</v>
      </c>
      <c r="T1763" s="37">
        <f>Table1[[#This Row],[Annual Demand]]/365</f>
        <v>9.1134246575342441</v>
      </c>
      <c r="U1763" s="37">
        <f>Table1[[#This Row],[Daily Demand]]*Table1[[#This Row],[Lead Time (days)]]</f>
        <v>546.80547945205467</v>
      </c>
      <c r="V1763" s="37">
        <f>T1763*AB1763*SQRT(Table1[[#This Row],[Lead Time (days)]])</f>
        <v>38.825756118100777</v>
      </c>
      <c r="W1763" s="37">
        <f t="shared" si="178"/>
        <v>0.8</v>
      </c>
      <c r="X1763" s="37">
        <f>Table1[[#This Row],[Demand during Lead Time]]+NORMSINV(W1763)*V1763</f>
        <v>579.48206021057183</v>
      </c>
      <c r="Y1763" s="43">
        <f t="shared" si="179"/>
        <v>26916.786975070987</v>
      </c>
      <c r="Z1763" s="27">
        <v>-0.1</v>
      </c>
      <c r="AA1763" s="22">
        <v>0.7</v>
      </c>
      <c r="AB1763" s="22">
        <v>0.55000000000000004</v>
      </c>
      <c r="AC1763" s="22">
        <v>60</v>
      </c>
    </row>
    <row r="1764" spans="1:29" x14ac:dyDescent="0.2">
      <c r="A1764" s="25">
        <v>50957.972180025943</v>
      </c>
      <c r="B1764" s="26">
        <v>39.353083000000005</v>
      </c>
      <c r="C1764" s="26">
        <v>29934.043301663711</v>
      </c>
      <c r="D1764" s="26">
        <f>C1764/Table1[[#This Row],[Std. Price ($)]]</f>
        <v>760.65306755416611</v>
      </c>
      <c r="E1764" s="22">
        <v>332</v>
      </c>
      <c r="F1764" s="22">
        <f t="shared" si="180"/>
        <v>498</v>
      </c>
      <c r="G1764" s="22">
        <f t="shared" si="181"/>
        <v>498</v>
      </c>
      <c r="H1764" s="22">
        <f t="shared" si="181"/>
        <v>498</v>
      </c>
      <c r="I1764" s="22">
        <f t="shared" si="181"/>
        <v>498</v>
      </c>
      <c r="J1764" s="22">
        <f t="shared" si="181"/>
        <v>498</v>
      </c>
      <c r="K1764" s="22">
        <f t="shared" si="181"/>
        <v>498</v>
      </c>
      <c r="L1764" s="22">
        <f t="shared" si="181"/>
        <v>498</v>
      </c>
      <c r="M1764" s="22">
        <f t="shared" si="181"/>
        <v>498</v>
      </c>
      <c r="N1764" s="22">
        <f t="shared" si="181"/>
        <v>498</v>
      </c>
      <c r="O1764" s="22">
        <f t="shared" si="181"/>
        <v>498</v>
      </c>
      <c r="P1764" s="22">
        <f t="shared" si="181"/>
        <v>498</v>
      </c>
      <c r="Q1764" s="22">
        <f t="shared" si="181"/>
        <v>498</v>
      </c>
      <c r="R1764" s="42">
        <f>SUM(Table1[[#This Row],[Oct]:[September]])</f>
        <v>5976</v>
      </c>
      <c r="S1764" s="38">
        <f t="shared" si="177"/>
        <v>5215.3469324458338</v>
      </c>
      <c r="T1764" s="37">
        <f>Table1[[#This Row],[Annual Demand]]/365</f>
        <v>16.372602739726027</v>
      </c>
      <c r="U1764" s="37">
        <f>Table1[[#This Row],[Daily Demand]]*Table1[[#This Row],[Lead Time (days)]]</f>
        <v>720.39452054794515</v>
      </c>
      <c r="V1764" s="37">
        <f>T1764*AB1764*SQRT(Table1[[#This Row],[Lead Time (days)]])</f>
        <v>143.35669954113044</v>
      </c>
      <c r="W1764" s="37">
        <f t="shared" si="178"/>
        <v>0.8</v>
      </c>
      <c r="X1764" s="37">
        <f>Table1[[#This Row],[Demand during Lead Time]]+NORMSINV(W1764)*V1764</f>
        <v>841.04656285669307</v>
      </c>
      <c r="Y1764" s="43">
        <f t="shared" si="179"/>
        <v>33097.775194964161</v>
      </c>
      <c r="Z1764" s="27">
        <v>0.5</v>
      </c>
      <c r="AA1764" s="22">
        <v>0.82</v>
      </c>
      <c r="AB1764" s="22">
        <v>1.32</v>
      </c>
      <c r="AC1764" s="22">
        <v>44</v>
      </c>
    </row>
    <row r="1765" spans="1:29" x14ac:dyDescent="0.2">
      <c r="A1765" s="25">
        <v>86111.204221201071</v>
      </c>
      <c r="B1765" s="26">
        <v>29.228375</v>
      </c>
      <c r="C1765" s="26">
        <v>10704.685895323752</v>
      </c>
      <c r="D1765" s="26">
        <f>C1765/Table1[[#This Row],[Std. Price ($)]]</f>
        <v>366.24293671214195</v>
      </c>
      <c r="E1765" s="22">
        <v>186</v>
      </c>
      <c r="F1765" s="22">
        <f t="shared" si="180"/>
        <v>55.800000000000011</v>
      </c>
      <c r="G1765" s="22">
        <f t="shared" si="181"/>
        <v>55.800000000000011</v>
      </c>
      <c r="H1765" s="22">
        <f t="shared" si="181"/>
        <v>55.800000000000011</v>
      </c>
      <c r="I1765" s="22">
        <f t="shared" si="181"/>
        <v>55.800000000000011</v>
      </c>
      <c r="J1765" s="22">
        <f t="shared" si="181"/>
        <v>55.800000000000011</v>
      </c>
      <c r="K1765" s="22">
        <f t="shared" si="181"/>
        <v>55.800000000000011</v>
      </c>
      <c r="L1765" s="22">
        <f t="shared" si="181"/>
        <v>55.800000000000011</v>
      </c>
      <c r="M1765" s="22">
        <f t="shared" si="181"/>
        <v>55.800000000000011</v>
      </c>
      <c r="N1765" s="22">
        <f t="shared" si="181"/>
        <v>55.800000000000011</v>
      </c>
      <c r="O1765" s="22">
        <f t="shared" si="181"/>
        <v>55.800000000000011</v>
      </c>
      <c r="P1765" s="22">
        <f t="shared" si="181"/>
        <v>55.800000000000011</v>
      </c>
      <c r="Q1765" s="22">
        <f t="shared" si="181"/>
        <v>55.800000000000011</v>
      </c>
      <c r="R1765" s="42">
        <f>SUM(Table1[[#This Row],[Oct]:[September]])</f>
        <v>669.60000000000014</v>
      </c>
      <c r="S1765" s="38">
        <f t="shared" si="177"/>
        <v>303.35706328785818</v>
      </c>
      <c r="T1765" s="37">
        <f>Table1[[#This Row],[Annual Demand]]/365</f>
        <v>1.8345205479452058</v>
      </c>
      <c r="U1765" s="37">
        <f>Table1[[#This Row],[Daily Demand]]*Table1[[#This Row],[Lead Time (days)]]</f>
        <v>106.40219178082194</v>
      </c>
      <c r="V1765" s="37">
        <f>T1765*AB1765*SQRT(Table1[[#This Row],[Lead Time (days)]])</f>
        <v>11.875598413516446</v>
      </c>
      <c r="W1765" s="37">
        <f t="shared" si="178"/>
        <v>0.8</v>
      </c>
      <c r="X1765" s="37">
        <f>Table1[[#This Row],[Demand during Lead Time]]+NORMSINV(W1765)*V1765</f>
        <v>116.3969475670222</v>
      </c>
      <c r="Y1765" s="43">
        <f t="shared" si="179"/>
        <v>3402.0936323442625</v>
      </c>
      <c r="Z1765" s="27">
        <v>-0.7</v>
      </c>
      <c r="AA1765" s="22">
        <v>1</v>
      </c>
      <c r="AB1765" s="22">
        <v>0.85</v>
      </c>
      <c r="AC1765" s="22">
        <v>58</v>
      </c>
    </row>
    <row r="1766" spans="1:29" x14ac:dyDescent="0.2">
      <c r="A1766" s="25">
        <v>51560.040226927282</v>
      </c>
      <c r="B1766" s="26">
        <v>56.995334000000007</v>
      </c>
      <c r="C1766" s="26">
        <v>19340.112025922277</v>
      </c>
      <c r="D1766" s="26">
        <f>C1766/Table1[[#This Row],[Std. Price ($)]]</f>
        <v>339.32798825114833</v>
      </c>
      <c r="E1766" s="22">
        <v>236</v>
      </c>
      <c r="F1766" s="22">
        <f t="shared" si="180"/>
        <v>330.4</v>
      </c>
      <c r="G1766" s="22">
        <f t="shared" si="181"/>
        <v>330.4</v>
      </c>
      <c r="H1766" s="22">
        <f t="shared" si="181"/>
        <v>330.4</v>
      </c>
      <c r="I1766" s="22">
        <f t="shared" si="181"/>
        <v>330.4</v>
      </c>
      <c r="J1766" s="22">
        <f t="shared" si="181"/>
        <v>330.4</v>
      </c>
      <c r="K1766" s="22">
        <f t="shared" si="181"/>
        <v>330.4</v>
      </c>
      <c r="L1766" s="22">
        <f t="shared" si="181"/>
        <v>330.4</v>
      </c>
      <c r="M1766" s="22">
        <f t="shared" si="181"/>
        <v>330.4</v>
      </c>
      <c r="N1766" s="22">
        <f t="shared" si="181"/>
        <v>330.4</v>
      </c>
      <c r="O1766" s="22">
        <f t="shared" si="181"/>
        <v>330.4</v>
      </c>
      <c r="P1766" s="22">
        <f t="shared" si="181"/>
        <v>330.4</v>
      </c>
      <c r="Q1766" s="22">
        <f t="shared" si="181"/>
        <v>330.4</v>
      </c>
      <c r="R1766" s="42">
        <f>SUM(Table1[[#This Row],[Oct]:[September]])</f>
        <v>3964.8000000000006</v>
      </c>
      <c r="S1766" s="38">
        <f t="shared" si="177"/>
        <v>3625.4720117488523</v>
      </c>
      <c r="T1766" s="37">
        <f>Table1[[#This Row],[Annual Demand]]/365</f>
        <v>10.86246575342466</v>
      </c>
      <c r="U1766" s="37">
        <f>Table1[[#This Row],[Daily Demand]]*Table1[[#This Row],[Lead Time (days)]]</f>
        <v>716.92273972602754</v>
      </c>
      <c r="V1766" s="37">
        <f>T1766*AB1766*SQRT(Table1[[#This Row],[Lead Time (days)]])</f>
        <v>43.241073585433767</v>
      </c>
      <c r="W1766" s="37">
        <f t="shared" si="178"/>
        <v>0.8</v>
      </c>
      <c r="X1766" s="37">
        <f>Table1[[#This Row],[Demand during Lead Time]]+NORMSINV(W1766)*V1766</f>
        <v>753.3153454180175</v>
      </c>
      <c r="Y1766" s="43">
        <f t="shared" si="179"/>
        <v>42935.459719425286</v>
      </c>
      <c r="Z1766" s="27">
        <v>0.4</v>
      </c>
      <c r="AA1766" s="22">
        <v>0.75</v>
      </c>
      <c r="AB1766" s="22">
        <v>0.49</v>
      </c>
      <c r="AC1766" s="22">
        <v>66</v>
      </c>
    </row>
    <row r="1767" spans="1:29" x14ac:dyDescent="0.2">
      <c r="A1767" s="25">
        <v>98972.779914384795</v>
      </c>
      <c r="B1767" s="26">
        <v>12.458303000000001</v>
      </c>
      <c r="C1767" s="26">
        <v>2772.5833207610904</v>
      </c>
      <c r="D1767" s="26">
        <f>C1767/Table1[[#This Row],[Std. Price ($)]]</f>
        <v>222.54903583265636</v>
      </c>
      <c r="E1767" s="22">
        <v>300</v>
      </c>
      <c r="F1767" s="22">
        <f t="shared" si="180"/>
        <v>660</v>
      </c>
      <c r="G1767" s="22">
        <f t="shared" si="181"/>
        <v>660</v>
      </c>
      <c r="H1767" s="22">
        <f t="shared" si="181"/>
        <v>660</v>
      </c>
      <c r="I1767" s="22">
        <f t="shared" si="181"/>
        <v>660</v>
      </c>
      <c r="J1767" s="22">
        <f t="shared" si="181"/>
        <v>660</v>
      </c>
      <c r="K1767" s="22">
        <f t="shared" si="181"/>
        <v>660</v>
      </c>
      <c r="L1767" s="22">
        <f t="shared" si="181"/>
        <v>660</v>
      </c>
      <c r="M1767" s="22">
        <f t="shared" si="181"/>
        <v>660</v>
      </c>
      <c r="N1767" s="22">
        <f t="shared" si="181"/>
        <v>660</v>
      </c>
      <c r="O1767" s="22">
        <f t="shared" si="181"/>
        <v>660</v>
      </c>
      <c r="P1767" s="22">
        <f t="shared" si="181"/>
        <v>660</v>
      </c>
      <c r="Q1767" s="22">
        <f t="shared" si="181"/>
        <v>660</v>
      </c>
      <c r="R1767" s="42">
        <f>SUM(Table1[[#This Row],[Oct]:[September]])</f>
        <v>7920</v>
      </c>
      <c r="S1767" s="38">
        <f t="shared" si="177"/>
        <v>7697.450964167344</v>
      </c>
      <c r="T1767" s="37">
        <f>Table1[[#This Row],[Annual Demand]]/365</f>
        <v>21.698630136986303</v>
      </c>
      <c r="U1767" s="37">
        <f>Table1[[#This Row],[Daily Demand]]*Table1[[#This Row],[Lead Time (days)]]</f>
        <v>455.67123287671234</v>
      </c>
      <c r="V1767" s="37">
        <f>T1767*AB1767*SQRT(Table1[[#This Row],[Lead Time (days)]])</f>
        <v>81.537204365263577</v>
      </c>
      <c r="W1767" s="37">
        <f t="shared" si="178"/>
        <v>0.8</v>
      </c>
      <c r="X1767" s="37">
        <f>Table1[[#This Row],[Demand during Lead Time]]+NORMSINV(W1767)*V1767</f>
        <v>524.29467539669236</v>
      </c>
      <c r="Y1767" s="43">
        <f t="shared" si="179"/>
        <v>6531.821927378639</v>
      </c>
      <c r="Z1767" s="27">
        <v>1.2</v>
      </c>
      <c r="AA1767" s="22">
        <v>0.83</v>
      </c>
      <c r="AB1767" s="22">
        <v>0.82</v>
      </c>
      <c r="AC1767" s="22">
        <v>21</v>
      </c>
    </row>
    <row r="1768" spans="1:29" x14ac:dyDescent="0.2">
      <c r="A1768" s="25">
        <v>94223.26803937096</v>
      </c>
      <c r="B1768" s="26">
        <v>38.943883000000007</v>
      </c>
      <c r="C1768" s="26">
        <v>29002.547072515707</v>
      </c>
      <c r="D1768" s="26">
        <f>C1768/Table1[[#This Row],[Std. Price ($)]]</f>
        <v>744.72663839185475</v>
      </c>
      <c r="E1768" s="22">
        <v>244</v>
      </c>
      <c r="F1768" s="22">
        <f t="shared" si="180"/>
        <v>439.20000000000005</v>
      </c>
      <c r="G1768" s="22">
        <f t="shared" si="181"/>
        <v>439.20000000000005</v>
      </c>
      <c r="H1768" s="22">
        <f t="shared" si="181"/>
        <v>439.20000000000005</v>
      </c>
      <c r="I1768" s="22">
        <f t="shared" si="181"/>
        <v>439.20000000000005</v>
      </c>
      <c r="J1768" s="22">
        <f t="shared" si="181"/>
        <v>439.20000000000005</v>
      </c>
      <c r="K1768" s="22">
        <f t="shared" si="181"/>
        <v>439.20000000000005</v>
      </c>
      <c r="L1768" s="22">
        <f t="shared" si="181"/>
        <v>439.20000000000005</v>
      </c>
      <c r="M1768" s="22">
        <f t="shared" si="181"/>
        <v>439.20000000000005</v>
      </c>
      <c r="N1768" s="22">
        <f t="shared" si="181"/>
        <v>439.20000000000005</v>
      </c>
      <c r="O1768" s="22">
        <f t="shared" si="181"/>
        <v>439.20000000000005</v>
      </c>
      <c r="P1768" s="22">
        <f t="shared" si="181"/>
        <v>439.20000000000005</v>
      </c>
      <c r="Q1768" s="22">
        <f t="shared" si="181"/>
        <v>439.20000000000005</v>
      </c>
      <c r="R1768" s="42">
        <f>SUM(Table1[[#This Row],[Oct]:[September]])</f>
        <v>5270.3999999999987</v>
      </c>
      <c r="S1768" s="38">
        <f t="shared" si="177"/>
        <v>4525.6733616081438</v>
      </c>
      <c r="T1768" s="37">
        <f>Table1[[#This Row],[Annual Demand]]/365</f>
        <v>14.439452054794517</v>
      </c>
      <c r="U1768" s="37">
        <f>Table1[[#This Row],[Daily Demand]]*Table1[[#This Row],[Lead Time (days)]]</f>
        <v>1097.3983561643834</v>
      </c>
      <c r="V1768" s="37">
        <f>T1768*AB1768*SQRT(Table1[[#This Row],[Lead Time (days)]])</f>
        <v>127.13902686003905</v>
      </c>
      <c r="W1768" s="37">
        <f t="shared" si="178"/>
        <v>0.8</v>
      </c>
      <c r="X1768" s="37">
        <f>Table1[[#This Row],[Demand during Lead Time]]+NORMSINV(W1768)*V1768</f>
        <v>1204.4012607855893</v>
      </c>
      <c r="Y1768" s="43">
        <f t="shared" si="179"/>
        <v>46904.061785086487</v>
      </c>
      <c r="Z1768" s="27">
        <v>0.8</v>
      </c>
      <c r="AA1768" s="22">
        <v>0.85</v>
      </c>
      <c r="AB1768" s="22">
        <v>1.01</v>
      </c>
      <c r="AC1768" s="22">
        <v>76</v>
      </c>
    </row>
    <row r="1769" spans="1:29" x14ac:dyDescent="0.2">
      <c r="A1769" s="25">
        <v>2224.124802168792</v>
      </c>
      <c r="B1769" s="26">
        <v>11.282150000000001</v>
      </c>
      <c r="C1769" s="26">
        <v>740.26781550899329</v>
      </c>
      <c r="D1769" s="26">
        <f>C1769/Table1[[#This Row],[Std. Price ($)]]</f>
        <v>65.614073160611511</v>
      </c>
      <c r="E1769" s="22">
        <v>66</v>
      </c>
      <c r="F1769" s="22">
        <f t="shared" si="180"/>
        <v>59.4</v>
      </c>
      <c r="G1769" s="22">
        <f t="shared" si="181"/>
        <v>59.4</v>
      </c>
      <c r="H1769" s="22">
        <f t="shared" si="181"/>
        <v>59.4</v>
      </c>
      <c r="I1769" s="22">
        <f t="shared" si="181"/>
        <v>59.4</v>
      </c>
      <c r="J1769" s="22">
        <f t="shared" si="181"/>
        <v>59.4</v>
      </c>
      <c r="K1769" s="22">
        <f t="shared" si="181"/>
        <v>59.4</v>
      </c>
      <c r="L1769" s="22">
        <f t="shared" si="181"/>
        <v>59.4</v>
      </c>
      <c r="M1769" s="22">
        <f t="shared" si="181"/>
        <v>59.4</v>
      </c>
      <c r="N1769" s="22">
        <f t="shared" si="181"/>
        <v>59.4</v>
      </c>
      <c r="O1769" s="22">
        <f t="shared" si="181"/>
        <v>59.4</v>
      </c>
      <c r="P1769" s="22">
        <f t="shared" si="181"/>
        <v>59.4</v>
      </c>
      <c r="Q1769" s="22">
        <f t="shared" si="181"/>
        <v>59.4</v>
      </c>
      <c r="R1769" s="42">
        <f>SUM(Table1[[#This Row],[Oct]:[September]])</f>
        <v>712.79999999999984</v>
      </c>
      <c r="S1769" s="38">
        <f t="shared" si="177"/>
        <v>647.18592683938834</v>
      </c>
      <c r="T1769" s="37">
        <f>Table1[[#This Row],[Annual Demand]]/365</f>
        <v>1.9528767123287667</v>
      </c>
      <c r="U1769" s="37">
        <f>Table1[[#This Row],[Daily Demand]]*Table1[[#This Row],[Lead Time (days)]]</f>
        <v>31.246027397260267</v>
      </c>
      <c r="V1769" s="37">
        <f>T1769*AB1769*SQRT(Table1[[#This Row],[Lead Time (days)]])</f>
        <v>9.9206136986301345</v>
      </c>
      <c r="W1769" s="37">
        <f t="shared" si="178"/>
        <v>0.8</v>
      </c>
      <c r="X1769" s="37">
        <f>Table1[[#This Row],[Demand during Lead Time]]+NORMSINV(W1769)*V1769</f>
        <v>39.595426536101719</v>
      </c>
      <c r="Y1769" s="43">
        <f t="shared" si="179"/>
        <v>446.72154149428007</v>
      </c>
      <c r="Z1769" s="27">
        <v>-0.1</v>
      </c>
      <c r="AA1769" s="22">
        <v>0.85</v>
      </c>
      <c r="AB1769" s="22">
        <v>1.27</v>
      </c>
      <c r="AC1769" s="22">
        <v>16</v>
      </c>
    </row>
    <row r="1770" spans="1:29" x14ac:dyDescent="0.2">
      <c r="A1770" s="25">
        <v>62008.627969073503</v>
      </c>
      <c r="B1770" s="26">
        <v>10.639123</v>
      </c>
      <c r="C1770" s="26">
        <v>4387.8294974071405</v>
      </c>
      <c r="D1770" s="26">
        <f>C1770/Table1[[#This Row],[Std. Price ($)]]</f>
        <v>412.42398432719881</v>
      </c>
      <c r="E1770" s="22">
        <v>332</v>
      </c>
      <c r="F1770" s="22">
        <f t="shared" si="180"/>
        <v>464.8</v>
      </c>
      <c r="G1770" s="22">
        <f t="shared" si="181"/>
        <v>464.8</v>
      </c>
      <c r="H1770" s="22">
        <f t="shared" si="181"/>
        <v>464.8</v>
      </c>
      <c r="I1770" s="22">
        <f t="shared" si="181"/>
        <v>464.8</v>
      </c>
      <c r="J1770" s="22">
        <f t="shared" si="181"/>
        <v>464.8</v>
      </c>
      <c r="K1770" s="22">
        <f t="shared" si="181"/>
        <v>464.8</v>
      </c>
      <c r="L1770" s="22">
        <f t="shared" si="181"/>
        <v>464.8</v>
      </c>
      <c r="M1770" s="22">
        <f t="shared" si="181"/>
        <v>464.8</v>
      </c>
      <c r="N1770" s="22">
        <f t="shared" si="181"/>
        <v>464.8</v>
      </c>
      <c r="O1770" s="22">
        <f t="shared" si="181"/>
        <v>464.8</v>
      </c>
      <c r="P1770" s="22">
        <f t="shared" si="181"/>
        <v>464.8</v>
      </c>
      <c r="Q1770" s="22">
        <f t="shared" si="181"/>
        <v>464.8</v>
      </c>
      <c r="R1770" s="42">
        <f>SUM(Table1[[#This Row],[Oct]:[September]])</f>
        <v>5577.6000000000013</v>
      </c>
      <c r="S1770" s="38">
        <f t="shared" si="177"/>
        <v>5165.1760156728024</v>
      </c>
      <c r="T1770" s="37">
        <f>Table1[[#This Row],[Annual Demand]]/365</f>
        <v>15.281095890410963</v>
      </c>
      <c r="U1770" s="37">
        <f>Table1[[#This Row],[Daily Demand]]*Table1[[#This Row],[Lead Time (days)]]</f>
        <v>672.36821917808243</v>
      </c>
      <c r="V1770" s="37">
        <f>T1770*AB1770*SQRT(Table1[[#This Row],[Lead Time (days)]])</f>
        <v>62.845260202879423</v>
      </c>
      <c r="W1770" s="37">
        <f t="shared" si="178"/>
        <v>0.8</v>
      </c>
      <c r="X1770" s="37">
        <f>Table1[[#This Row],[Demand during Lead Time]]+NORMSINV(W1770)*V1770</f>
        <v>725.26012459424066</v>
      </c>
      <c r="Y1770" s="43">
        <f t="shared" si="179"/>
        <v>7716.1316725534516</v>
      </c>
      <c r="Z1770" s="27">
        <v>0.4</v>
      </c>
      <c r="AA1770" s="22">
        <v>0.85</v>
      </c>
      <c r="AB1770" s="22">
        <v>0.62</v>
      </c>
      <c r="AC1770" s="22">
        <v>44</v>
      </c>
    </row>
    <row r="1771" spans="1:29" x14ac:dyDescent="0.2">
      <c r="A1771" s="25">
        <v>17596.664538150242</v>
      </c>
      <c r="B1771" s="26">
        <v>5.1772600000000004</v>
      </c>
      <c r="C1771" s="26">
        <v>2337.1673090421332</v>
      </c>
      <c r="D1771" s="26">
        <f>C1771/Table1[[#This Row],[Std. Price ($)]]</f>
        <v>451.42938717432253</v>
      </c>
      <c r="E1771" s="22">
        <v>220</v>
      </c>
      <c r="F1771" s="22">
        <f t="shared" si="180"/>
        <v>484</v>
      </c>
      <c r="G1771" s="22">
        <f t="shared" si="181"/>
        <v>484</v>
      </c>
      <c r="H1771" s="22">
        <f t="shared" si="181"/>
        <v>484</v>
      </c>
      <c r="I1771" s="22">
        <f t="shared" si="181"/>
        <v>484</v>
      </c>
      <c r="J1771" s="22">
        <f t="shared" si="181"/>
        <v>484</v>
      </c>
      <c r="K1771" s="22">
        <f t="shared" si="181"/>
        <v>484</v>
      </c>
      <c r="L1771" s="22">
        <f t="shared" si="181"/>
        <v>484</v>
      </c>
      <c r="M1771" s="22">
        <f t="shared" si="181"/>
        <v>484</v>
      </c>
      <c r="N1771" s="22">
        <f t="shared" si="181"/>
        <v>484</v>
      </c>
      <c r="O1771" s="22">
        <f t="shared" si="181"/>
        <v>484</v>
      </c>
      <c r="P1771" s="22">
        <f t="shared" si="181"/>
        <v>484</v>
      </c>
      <c r="Q1771" s="22">
        <f t="shared" si="181"/>
        <v>484</v>
      </c>
      <c r="R1771" s="42">
        <f>SUM(Table1[[#This Row],[Oct]:[September]])</f>
        <v>5808</v>
      </c>
      <c r="S1771" s="38">
        <f t="shared" si="177"/>
        <v>5356.570612825677</v>
      </c>
      <c r="T1771" s="37">
        <f>Table1[[#This Row],[Annual Demand]]/365</f>
        <v>15.912328767123288</v>
      </c>
      <c r="U1771" s="37">
        <f>Table1[[#This Row],[Daily Demand]]*Table1[[#This Row],[Lead Time (days)]]</f>
        <v>922.91506849315067</v>
      </c>
      <c r="V1771" s="37">
        <f>T1771*AB1771*SQRT(Table1[[#This Row],[Lead Time (days)]])</f>
        <v>87.252973542951949</v>
      </c>
      <c r="W1771" s="37">
        <f t="shared" si="178"/>
        <v>0.8</v>
      </c>
      <c r="X1771" s="37">
        <f>Table1[[#This Row],[Demand during Lead Time]]+NORMSINV(W1771)*V1771</f>
        <v>996.34902371927478</v>
      </c>
      <c r="Y1771" s="43">
        <f t="shared" si="179"/>
        <v>5158.3579465408529</v>
      </c>
      <c r="Z1771" s="27">
        <v>1.2</v>
      </c>
      <c r="AA1771" s="22">
        <v>1</v>
      </c>
      <c r="AB1771" s="22">
        <v>0.72</v>
      </c>
      <c r="AC1771" s="22">
        <v>58</v>
      </c>
    </row>
    <row r="1772" spans="1:29" x14ac:dyDescent="0.2">
      <c r="A1772" s="25">
        <v>63320.621166122015</v>
      </c>
      <c r="B1772" s="26">
        <v>29.906470000000002</v>
      </c>
      <c r="C1772" s="26">
        <v>19419.419541438401</v>
      </c>
      <c r="D1772" s="26">
        <f>C1772/Table1[[#This Row],[Std. Price ($)]]</f>
        <v>649.33840541656707</v>
      </c>
      <c r="E1772" s="22">
        <v>510</v>
      </c>
      <c r="F1772" s="22">
        <f t="shared" si="180"/>
        <v>1275</v>
      </c>
      <c r="G1772" s="22">
        <f t="shared" si="181"/>
        <v>1275</v>
      </c>
      <c r="H1772" s="22">
        <f t="shared" si="181"/>
        <v>1275</v>
      </c>
      <c r="I1772" s="22">
        <f t="shared" si="181"/>
        <v>1275</v>
      </c>
      <c r="J1772" s="22">
        <f t="shared" si="181"/>
        <v>1275</v>
      </c>
      <c r="K1772" s="22">
        <f t="shared" si="181"/>
        <v>1275</v>
      </c>
      <c r="L1772" s="22">
        <f t="shared" ref="G1772:Q1795" si="182">$E1772+$Z1772*$E1772</f>
        <v>1275</v>
      </c>
      <c r="M1772" s="22">
        <f t="shared" si="182"/>
        <v>1275</v>
      </c>
      <c r="N1772" s="22">
        <f t="shared" si="182"/>
        <v>1275</v>
      </c>
      <c r="O1772" s="22">
        <f t="shared" si="182"/>
        <v>1275</v>
      </c>
      <c r="P1772" s="22">
        <f t="shared" si="182"/>
        <v>1275</v>
      </c>
      <c r="Q1772" s="22">
        <f t="shared" si="182"/>
        <v>1275</v>
      </c>
      <c r="R1772" s="42">
        <f>SUM(Table1[[#This Row],[Oct]:[September]])</f>
        <v>15300</v>
      </c>
      <c r="S1772" s="38">
        <f t="shared" si="177"/>
        <v>14650.661594583433</v>
      </c>
      <c r="T1772" s="37">
        <f>Table1[[#This Row],[Annual Demand]]/365</f>
        <v>41.917808219178085</v>
      </c>
      <c r="U1772" s="37">
        <f>Table1[[#This Row],[Daily Demand]]*Table1[[#This Row],[Lead Time (days)]]</f>
        <v>1844.3835616438357</v>
      </c>
      <c r="V1772" s="37">
        <f>T1772*AB1772*SQRT(Table1[[#This Row],[Lead Time (days)]])</f>
        <v>200.1969243318087</v>
      </c>
      <c r="W1772" s="37">
        <f t="shared" si="178"/>
        <v>0.8</v>
      </c>
      <c r="X1772" s="37">
        <f>Table1[[#This Row],[Demand during Lead Time]]+NORMSINV(W1772)*V1772</f>
        <v>2012.873544057476</v>
      </c>
      <c r="Y1772" s="43">
        <f t="shared" si="179"/>
        <v>60197.942259148593</v>
      </c>
      <c r="Z1772" s="27">
        <v>1.5</v>
      </c>
      <c r="AA1772" s="22">
        <v>1</v>
      </c>
      <c r="AB1772" s="22">
        <v>0.72</v>
      </c>
      <c r="AC1772" s="22">
        <v>44</v>
      </c>
    </row>
    <row r="1773" spans="1:29" x14ac:dyDescent="0.2">
      <c r="A1773" s="25">
        <v>58184.207342130889</v>
      </c>
      <c r="B1773" s="26">
        <v>8.1254910000000002</v>
      </c>
      <c r="C1773" s="26">
        <v>8106.2530748602412</v>
      </c>
      <c r="D1773" s="26">
        <f>C1773/Table1[[#This Row],[Std. Price ($)]]</f>
        <v>997.63239844339762</v>
      </c>
      <c r="E1773" s="22">
        <v>332</v>
      </c>
      <c r="F1773" s="22">
        <f t="shared" si="180"/>
        <v>199.2</v>
      </c>
      <c r="G1773" s="22">
        <f t="shared" si="182"/>
        <v>199.2</v>
      </c>
      <c r="H1773" s="22">
        <f t="shared" si="182"/>
        <v>199.2</v>
      </c>
      <c r="I1773" s="22">
        <f t="shared" si="182"/>
        <v>199.2</v>
      </c>
      <c r="J1773" s="22">
        <f t="shared" si="182"/>
        <v>199.2</v>
      </c>
      <c r="K1773" s="22">
        <f t="shared" si="182"/>
        <v>199.2</v>
      </c>
      <c r="L1773" s="22">
        <f t="shared" si="182"/>
        <v>199.2</v>
      </c>
      <c r="M1773" s="22">
        <f t="shared" si="182"/>
        <v>199.2</v>
      </c>
      <c r="N1773" s="22">
        <f t="shared" si="182"/>
        <v>199.2</v>
      </c>
      <c r="O1773" s="22">
        <f t="shared" si="182"/>
        <v>199.2</v>
      </c>
      <c r="P1773" s="22">
        <f t="shared" si="182"/>
        <v>199.2</v>
      </c>
      <c r="Q1773" s="22">
        <f t="shared" si="182"/>
        <v>199.2</v>
      </c>
      <c r="R1773" s="42">
        <f>SUM(Table1[[#This Row],[Oct]:[September]])</f>
        <v>2390.4</v>
      </c>
      <c r="S1773" s="38">
        <f t="shared" si="177"/>
        <v>1392.7676015566026</v>
      </c>
      <c r="T1773" s="37">
        <f>Table1[[#This Row],[Annual Demand]]/365</f>
        <v>6.5490410958904111</v>
      </c>
      <c r="U1773" s="37">
        <f>Table1[[#This Row],[Daily Demand]]*Table1[[#This Row],[Lead Time (days)]]</f>
        <v>242.31452054794522</v>
      </c>
      <c r="V1773" s="37">
        <f>T1773*AB1773*SQRT(Table1[[#This Row],[Lead Time (days)]])</f>
        <v>79.274160957056097</v>
      </c>
      <c r="W1773" s="37">
        <f t="shared" si="178"/>
        <v>0.95</v>
      </c>
      <c r="X1773" s="37">
        <f>Table1[[#This Row],[Demand during Lead Time]]+NORMSINV(W1773)*V1773</f>
        <v>372.70891172169365</v>
      </c>
      <c r="Y1773" s="43">
        <f t="shared" si="179"/>
        <v>3028.4429078144162</v>
      </c>
      <c r="Z1773" s="27">
        <v>-0.4</v>
      </c>
      <c r="AA1773" s="22">
        <v>1</v>
      </c>
      <c r="AB1773" s="22">
        <v>1.99</v>
      </c>
      <c r="AC1773" s="22">
        <v>37</v>
      </c>
    </row>
    <row r="1774" spans="1:29" x14ac:dyDescent="0.2">
      <c r="A1774" s="25">
        <v>19925.592274116676</v>
      </c>
      <c r="B1774" s="26">
        <v>12.860485000000001</v>
      </c>
      <c r="C1774" s="26">
        <v>1288.8933558500999</v>
      </c>
      <c r="D1774" s="26">
        <f>C1774/Table1[[#This Row],[Std. Price ($)]]</f>
        <v>100.22120906405161</v>
      </c>
      <c r="E1774" s="22">
        <v>276</v>
      </c>
      <c r="F1774" s="22">
        <f t="shared" si="180"/>
        <v>165.6</v>
      </c>
      <c r="G1774" s="22">
        <f t="shared" si="182"/>
        <v>165.6</v>
      </c>
      <c r="H1774" s="22">
        <f t="shared" si="182"/>
        <v>165.6</v>
      </c>
      <c r="I1774" s="22">
        <f t="shared" si="182"/>
        <v>165.6</v>
      </c>
      <c r="J1774" s="22">
        <f t="shared" si="182"/>
        <v>165.6</v>
      </c>
      <c r="K1774" s="22">
        <f t="shared" si="182"/>
        <v>165.6</v>
      </c>
      <c r="L1774" s="22">
        <f t="shared" si="182"/>
        <v>165.6</v>
      </c>
      <c r="M1774" s="22">
        <f t="shared" si="182"/>
        <v>165.6</v>
      </c>
      <c r="N1774" s="22">
        <f t="shared" si="182"/>
        <v>165.6</v>
      </c>
      <c r="O1774" s="22">
        <f t="shared" si="182"/>
        <v>165.6</v>
      </c>
      <c r="P1774" s="22">
        <f t="shared" si="182"/>
        <v>165.6</v>
      </c>
      <c r="Q1774" s="22">
        <f t="shared" si="182"/>
        <v>165.6</v>
      </c>
      <c r="R1774" s="42">
        <f>SUM(Table1[[#This Row],[Oct]:[September]])</f>
        <v>1987.1999999999996</v>
      </c>
      <c r="S1774" s="38">
        <f t="shared" si="177"/>
        <v>1886.9787909359479</v>
      </c>
      <c r="T1774" s="37">
        <f>Table1[[#This Row],[Annual Demand]]/365</f>
        <v>5.4443835616438347</v>
      </c>
      <c r="U1774" s="37">
        <f>Table1[[#This Row],[Daily Demand]]*Table1[[#This Row],[Lead Time (days)]]</f>
        <v>114.33205479452053</v>
      </c>
      <c r="V1774" s="37">
        <f>T1774*AB1774*SQRT(Table1[[#This Row],[Lead Time (days)]])</f>
        <v>7.4847899350818432</v>
      </c>
      <c r="W1774" s="37">
        <f t="shared" si="178"/>
        <v>0.8</v>
      </c>
      <c r="X1774" s="37">
        <f>Table1[[#This Row],[Demand during Lead Time]]+NORMSINV(W1774)*V1774</f>
        <v>120.63141293271825</v>
      </c>
      <c r="Y1774" s="43">
        <f t="shared" si="179"/>
        <v>1551.3784765500291</v>
      </c>
      <c r="Z1774" s="27">
        <v>-0.4</v>
      </c>
      <c r="AA1774" s="22">
        <v>1</v>
      </c>
      <c r="AB1774" s="22">
        <v>0.3</v>
      </c>
      <c r="AC1774" s="22">
        <v>21</v>
      </c>
    </row>
    <row r="1775" spans="1:29" x14ac:dyDescent="0.2">
      <c r="A1775" s="25">
        <v>93847.020352260806</v>
      </c>
      <c r="B1775" s="26">
        <v>34.618089000000005</v>
      </c>
      <c r="C1775" s="26">
        <v>17852.651837798232</v>
      </c>
      <c r="D1775" s="26">
        <f>C1775/Table1[[#This Row],[Std. Price ($)]]</f>
        <v>515.70298515895058</v>
      </c>
      <c r="E1775" s="22">
        <v>170</v>
      </c>
      <c r="F1775" s="22">
        <f t="shared" si="180"/>
        <v>204</v>
      </c>
      <c r="G1775" s="22">
        <f t="shared" si="182"/>
        <v>204</v>
      </c>
      <c r="H1775" s="22">
        <f t="shared" si="182"/>
        <v>204</v>
      </c>
      <c r="I1775" s="22">
        <f t="shared" si="182"/>
        <v>204</v>
      </c>
      <c r="J1775" s="22">
        <f t="shared" si="182"/>
        <v>204</v>
      </c>
      <c r="K1775" s="22">
        <f t="shared" si="182"/>
        <v>204</v>
      </c>
      <c r="L1775" s="22">
        <f t="shared" si="182"/>
        <v>204</v>
      </c>
      <c r="M1775" s="22">
        <f t="shared" si="182"/>
        <v>204</v>
      </c>
      <c r="N1775" s="22">
        <f t="shared" si="182"/>
        <v>204</v>
      </c>
      <c r="O1775" s="22">
        <f t="shared" si="182"/>
        <v>204</v>
      </c>
      <c r="P1775" s="22">
        <f t="shared" si="182"/>
        <v>204</v>
      </c>
      <c r="Q1775" s="22">
        <f t="shared" si="182"/>
        <v>204</v>
      </c>
      <c r="R1775" s="42">
        <f>SUM(Table1[[#This Row],[Oct]:[September]])</f>
        <v>2448</v>
      </c>
      <c r="S1775" s="38">
        <f t="shared" si="177"/>
        <v>1932.2970148410495</v>
      </c>
      <c r="T1775" s="37">
        <f>Table1[[#This Row],[Annual Demand]]/365</f>
        <v>6.7068493150684931</v>
      </c>
      <c r="U1775" s="37">
        <f>Table1[[#This Row],[Daily Demand]]*Table1[[#This Row],[Lead Time (days)]]</f>
        <v>442.65205479452055</v>
      </c>
      <c r="V1775" s="37">
        <f>T1775*AB1775*SQRT(Table1[[#This Row],[Lead Time (days)]])</f>
        <v>61.569972592986787</v>
      </c>
      <c r="W1775" s="37">
        <f t="shared" si="178"/>
        <v>0.8</v>
      </c>
      <c r="X1775" s="37">
        <f>Table1[[#This Row],[Demand during Lead Time]]+NORMSINV(W1775)*V1775</f>
        <v>494.47065107928063</v>
      </c>
      <c r="Y1775" s="43">
        <f t="shared" si="179"/>
        <v>17117.629006950487</v>
      </c>
      <c r="Z1775" s="27">
        <v>0.2</v>
      </c>
      <c r="AA1775" s="22">
        <v>0.7</v>
      </c>
      <c r="AB1775" s="22">
        <v>1.1299999999999999</v>
      </c>
      <c r="AC1775" s="22">
        <v>66</v>
      </c>
    </row>
    <row r="1776" spans="1:29" x14ac:dyDescent="0.2">
      <c r="A1776" s="25">
        <v>34704.759540881656</v>
      </c>
      <c r="B1776" s="26">
        <v>6.8043690000000003</v>
      </c>
      <c r="C1776" s="26">
        <v>1362.7864294745925</v>
      </c>
      <c r="D1776" s="26">
        <f>C1776/Table1[[#This Row],[Std. Price ($)]]</f>
        <v>200.28108844105788</v>
      </c>
      <c r="E1776" s="22">
        <v>364</v>
      </c>
      <c r="F1776" s="22">
        <f t="shared" si="180"/>
        <v>436.8</v>
      </c>
      <c r="G1776" s="22">
        <f t="shared" si="182"/>
        <v>436.8</v>
      </c>
      <c r="H1776" s="22">
        <f t="shared" si="182"/>
        <v>436.8</v>
      </c>
      <c r="I1776" s="22">
        <f t="shared" si="182"/>
        <v>436.8</v>
      </c>
      <c r="J1776" s="22">
        <f t="shared" si="182"/>
        <v>436.8</v>
      </c>
      <c r="K1776" s="22">
        <f t="shared" si="182"/>
        <v>436.8</v>
      </c>
      <c r="L1776" s="22">
        <f t="shared" si="182"/>
        <v>436.8</v>
      </c>
      <c r="M1776" s="22">
        <f t="shared" si="182"/>
        <v>436.8</v>
      </c>
      <c r="N1776" s="22">
        <f t="shared" si="182"/>
        <v>436.8</v>
      </c>
      <c r="O1776" s="22">
        <f t="shared" si="182"/>
        <v>436.8</v>
      </c>
      <c r="P1776" s="22">
        <f t="shared" si="182"/>
        <v>436.8</v>
      </c>
      <c r="Q1776" s="22">
        <f t="shared" si="182"/>
        <v>436.8</v>
      </c>
      <c r="R1776" s="42">
        <f>SUM(Table1[[#This Row],[Oct]:[September]])</f>
        <v>5241.6000000000013</v>
      </c>
      <c r="S1776" s="38">
        <f t="shared" si="177"/>
        <v>5041.318911558943</v>
      </c>
      <c r="T1776" s="37">
        <f>Table1[[#This Row],[Annual Demand]]/365</f>
        <v>14.360547945205482</v>
      </c>
      <c r="U1776" s="37">
        <f>Table1[[#This Row],[Daily Demand]]*Table1[[#This Row],[Lead Time (days)]]</f>
        <v>445.17698630136994</v>
      </c>
      <c r="V1776" s="37">
        <f>T1776*AB1776*SQRT(Table1[[#This Row],[Lead Time (days)]])</f>
        <v>29.583774419609977</v>
      </c>
      <c r="W1776" s="37">
        <f t="shared" si="178"/>
        <v>0.8</v>
      </c>
      <c r="X1776" s="37">
        <f>Table1[[#This Row],[Demand during Lead Time]]+NORMSINV(W1776)*V1776</f>
        <v>470.07531902214492</v>
      </c>
      <c r="Y1776" s="43">
        <f t="shared" si="179"/>
        <v>3198.5659284193935</v>
      </c>
      <c r="Z1776" s="27">
        <v>0.2</v>
      </c>
      <c r="AA1776" s="22">
        <v>0.82</v>
      </c>
      <c r="AB1776" s="22">
        <v>0.37</v>
      </c>
      <c r="AC1776" s="22">
        <v>31</v>
      </c>
    </row>
    <row r="1777" spans="1:29" x14ac:dyDescent="0.2">
      <c r="A1777" s="25">
        <v>93769.787712064834</v>
      </c>
      <c r="B1777" s="26">
        <v>27.720187000000003</v>
      </c>
      <c r="C1777" s="26">
        <v>14643.508811618696</v>
      </c>
      <c r="D1777" s="26">
        <f>C1777/Table1[[#This Row],[Std. Price ($)]]</f>
        <v>528.26154497510049</v>
      </c>
      <c r="E1777" s="22">
        <v>566</v>
      </c>
      <c r="F1777" s="22">
        <f t="shared" si="180"/>
        <v>849</v>
      </c>
      <c r="G1777" s="22">
        <f t="shared" si="182"/>
        <v>849</v>
      </c>
      <c r="H1777" s="22">
        <f t="shared" si="182"/>
        <v>849</v>
      </c>
      <c r="I1777" s="22">
        <f t="shared" si="182"/>
        <v>849</v>
      </c>
      <c r="J1777" s="22">
        <f t="shared" si="182"/>
        <v>849</v>
      </c>
      <c r="K1777" s="22">
        <f t="shared" si="182"/>
        <v>849</v>
      </c>
      <c r="L1777" s="22">
        <f t="shared" si="182"/>
        <v>849</v>
      </c>
      <c r="M1777" s="22">
        <f t="shared" si="182"/>
        <v>849</v>
      </c>
      <c r="N1777" s="22">
        <f t="shared" si="182"/>
        <v>849</v>
      </c>
      <c r="O1777" s="22">
        <f t="shared" si="182"/>
        <v>849</v>
      </c>
      <c r="P1777" s="22">
        <f t="shared" si="182"/>
        <v>849</v>
      </c>
      <c r="Q1777" s="22">
        <f t="shared" si="182"/>
        <v>849</v>
      </c>
      <c r="R1777" s="42">
        <f>SUM(Table1[[#This Row],[Oct]:[September]])</f>
        <v>10188</v>
      </c>
      <c r="S1777" s="38">
        <f t="shared" si="177"/>
        <v>9659.7384550248989</v>
      </c>
      <c r="T1777" s="37">
        <f>Table1[[#This Row],[Annual Demand]]/365</f>
        <v>27.912328767123288</v>
      </c>
      <c r="U1777" s="37">
        <f>Table1[[#This Row],[Daily Demand]]*Table1[[#This Row],[Lead Time (days)]]</f>
        <v>641.98356164383563</v>
      </c>
      <c r="V1777" s="37">
        <f>T1777*AB1777*SQRT(Table1[[#This Row],[Lead Time (days)]])</f>
        <v>135.20145445234269</v>
      </c>
      <c r="W1777" s="37">
        <f t="shared" si="178"/>
        <v>0.8</v>
      </c>
      <c r="X1777" s="37">
        <f>Table1[[#This Row],[Demand during Lead Time]]+NORMSINV(W1777)*V1777</f>
        <v>755.77197652086852</v>
      </c>
      <c r="Y1777" s="43">
        <f t="shared" si="179"/>
        <v>20950.140518518088</v>
      </c>
      <c r="Z1777" s="27">
        <v>0.5</v>
      </c>
      <c r="AA1777" s="22">
        <v>0.85</v>
      </c>
      <c r="AB1777" s="22">
        <v>1.01</v>
      </c>
      <c r="AC1777" s="22">
        <v>23</v>
      </c>
    </row>
    <row r="1778" spans="1:29" x14ac:dyDescent="0.2">
      <c r="A1778" s="25">
        <v>34340.893431141587</v>
      </c>
      <c r="B1778" s="26">
        <v>7.110246000000001</v>
      </c>
      <c r="C1778" s="26">
        <v>4191.4029432116067</v>
      </c>
      <c r="D1778" s="26">
        <f>C1778/Table1[[#This Row],[Std. Price ($)]]</f>
        <v>589.48775375867535</v>
      </c>
      <c r="E1778" s="22">
        <v>268</v>
      </c>
      <c r="F1778" s="22">
        <f t="shared" si="180"/>
        <v>321.60000000000002</v>
      </c>
      <c r="G1778" s="22">
        <f t="shared" si="182"/>
        <v>321.60000000000002</v>
      </c>
      <c r="H1778" s="22">
        <f t="shared" si="182"/>
        <v>321.60000000000002</v>
      </c>
      <c r="I1778" s="22">
        <f t="shared" si="182"/>
        <v>321.60000000000002</v>
      </c>
      <c r="J1778" s="22">
        <f t="shared" si="182"/>
        <v>321.60000000000002</v>
      </c>
      <c r="K1778" s="22">
        <f t="shared" si="182"/>
        <v>321.60000000000002</v>
      </c>
      <c r="L1778" s="22">
        <f t="shared" si="182"/>
        <v>321.60000000000002</v>
      </c>
      <c r="M1778" s="22">
        <f t="shared" si="182"/>
        <v>321.60000000000002</v>
      </c>
      <c r="N1778" s="22">
        <f t="shared" si="182"/>
        <v>321.60000000000002</v>
      </c>
      <c r="O1778" s="22">
        <f t="shared" si="182"/>
        <v>321.60000000000002</v>
      </c>
      <c r="P1778" s="22">
        <f t="shared" si="182"/>
        <v>321.60000000000002</v>
      </c>
      <c r="Q1778" s="22">
        <f t="shared" si="182"/>
        <v>321.60000000000002</v>
      </c>
      <c r="R1778" s="42">
        <f>SUM(Table1[[#This Row],[Oct]:[September]])</f>
        <v>3859.1999999999994</v>
      </c>
      <c r="S1778" s="38">
        <f t="shared" si="177"/>
        <v>3269.712246241324</v>
      </c>
      <c r="T1778" s="37">
        <f>Table1[[#This Row],[Annual Demand]]/365</f>
        <v>10.573150684931505</v>
      </c>
      <c r="U1778" s="37">
        <f>Table1[[#This Row],[Daily Demand]]*Table1[[#This Row],[Lead Time (days)]]</f>
        <v>803.55945205479441</v>
      </c>
      <c r="V1778" s="37">
        <f>T1778*AB1778*SQRT(Table1[[#This Row],[Lead Time (days)]])</f>
        <v>53.461262606515376</v>
      </c>
      <c r="W1778" s="37">
        <f t="shared" si="178"/>
        <v>0.8</v>
      </c>
      <c r="X1778" s="37">
        <f>Table1[[#This Row],[Demand during Lead Time]]+NORMSINV(W1778)*V1778</f>
        <v>848.55358583805537</v>
      </c>
      <c r="Y1778" s="43">
        <f t="shared" si="179"/>
        <v>6033.4247394906906</v>
      </c>
      <c r="Z1778" s="27">
        <v>0.2</v>
      </c>
      <c r="AA1778" s="22">
        <v>0.82</v>
      </c>
      <c r="AB1778" s="22">
        <v>0.57999999999999996</v>
      </c>
      <c r="AC1778" s="22">
        <v>76</v>
      </c>
    </row>
    <row r="1779" spans="1:29" x14ac:dyDescent="0.2">
      <c r="A1779" s="25">
        <v>46846.800480514772</v>
      </c>
      <c r="B1779" s="26">
        <v>24.458302</v>
      </c>
      <c r="C1779" s="26">
        <v>32912.742821586027</v>
      </c>
      <c r="D1779" s="26">
        <f>C1779/Table1[[#This Row],[Std. Price ($)]]</f>
        <v>1345.6675292334696</v>
      </c>
      <c r="E1779" s="22">
        <v>252</v>
      </c>
      <c r="F1779" s="22">
        <f t="shared" si="180"/>
        <v>554.4</v>
      </c>
      <c r="G1779" s="22">
        <f t="shared" si="182"/>
        <v>554.4</v>
      </c>
      <c r="H1779" s="22">
        <f t="shared" si="182"/>
        <v>554.4</v>
      </c>
      <c r="I1779" s="22">
        <f t="shared" si="182"/>
        <v>554.4</v>
      </c>
      <c r="J1779" s="22">
        <f t="shared" si="182"/>
        <v>554.4</v>
      </c>
      <c r="K1779" s="22">
        <f t="shared" si="182"/>
        <v>554.4</v>
      </c>
      <c r="L1779" s="22">
        <f t="shared" si="182"/>
        <v>554.4</v>
      </c>
      <c r="M1779" s="22">
        <f t="shared" si="182"/>
        <v>554.4</v>
      </c>
      <c r="N1779" s="22">
        <f t="shared" si="182"/>
        <v>554.4</v>
      </c>
      <c r="O1779" s="22">
        <f t="shared" si="182"/>
        <v>554.4</v>
      </c>
      <c r="P1779" s="22">
        <f t="shared" si="182"/>
        <v>554.4</v>
      </c>
      <c r="Q1779" s="22">
        <f t="shared" si="182"/>
        <v>554.4</v>
      </c>
      <c r="R1779" s="42">
        <f>SUM(Table1[[#This Row],[Oct]:[September]])</f>
        <v>6652.7999999999984</v>
      </c>
      <c r="S1779" s="38">
        <f t="shared" si="177"/>
        <v>5307.132470766529</v>
      </c>
      <c r="T1779" s="37">
        <f>Table1[[#This Row],[Annual Demand]]/365</f>
        <v>18.226849315068488</v>
      </c>
      <c r="U1779" s="37">
        <f>Table1[[#This Row],[Daily Demand]]*Table1[[#This Row],[Lead Time (days)]]</f>
        <v>2241.9024657534242</v>
      </c>
      <c r="V1779" s="37">
        <f>T1779*AB1779*SQRT(Table1[[#This Row],[Lead Time (days)]])</f>
        <v>220.33863612089374</v>
      </c>
      <c r="W1779" s="37">
        <f t="shared" si="178"/>
        <v>0.8</v>
      </c>
      <c r="X1779" s="37">
        <f>Table1[[#This Row],[Demand during Lead Time]]+NORMSINV(W1779)*V1779</f>
        <v>2427.3441404892642</v>
      </c>
      <c r="Y1779" s="43">
        <f t="shared" si="179"/>
        <v>59368.716046016852</v>
      </c>
      <c r="Z1779" s="27">
        <v>1.2</v>
      </c>
      <c r="AA1779" s="22">
        <v>1</v>
      </c>
      <c r="AB1779" s="22">
        <v>1.0900000000000001</v>
      </c>
      <c r="AC1779" s="22">
        <v>123</v>
      </c>
    </row>
    <row r="1780" spans="1:29" x14ac:dyDescent="0.2">
      <c r="A1780" s="25">
        <v>51679.807953946955</v>
      </c>
      <c r="B1780" s="26">
        <v>13.088207000000001</v>
      </c>
      <c r="C1780" s="26">
        <v>240.89744271849278</v>
      </c>
      <c r="D1780" s="26">
        <f>C1780/Table1[[#This Row],[Std. Price ($)]]</f>
        <v>18.405687098201668</v>
      </c>
      <c r="E1780" s="22">
        <v>204</v>
      </c>
      <c r="F1780" s="22">
        <f t="shared" si="180"/>
        <v>122.39999999999999</v>
      </c>
      <c r="G1780" s="22">
        <f t="shared" si="182"/>
        <v>122.39999999999999</v>
      </c>
      <c r="H1780" s="22">
        <f t="shared" si="182"/>
        <v>122.39999999999999</v>
      </c>
      <c r="I1780" s="22">
        <f t="shared" si="182"/>
        <v>122.39999999999999</v>
      </c>
      <c r="J1780" s="22">
        <f t="shared" si="182"/>
        <v>122.39999999999999</v>
      </c>
      <c r="K1780" s="22">
        <f t="shared" si="182"/>
        <v>122.39999999999999</v>
      </c>
      <c r="L1780" s="22">
        <f t="shared" si="182"/>
        <v>122.39999999999999</v>
      </c>
      <c r="M1780" s="22">
        <f t="shared" si="182"/>
        <v>122.39999999999999</v>
      </c>
      <c r="N1780" s="22">
        <f t="shared" si="182"/>
        <v>122.39999999999999</v>
      </c>
      <c r="O1780" s="22">
        <f t="shared" si="182"/>
        <v>122.39999999999999</v>
      </c>
      <c r="P1780" s="22">
        <f t="shared" si="182"/>
        <v>122.39999999999999</v>
      </c>
      <c r="Q1780" s="22">
        <f t="shared" si="182"/>
        <v>122.39999999999999</v>
      </c>
      <c r="R1780" s="42">
        <f>SUM(Table1[[#This Row],[Oct]:[September]])</f>
        <v>1468.8000000000002</v>
      </c>
      <c r="S1780" s="38">
        <f t="shared" si="177"/>
        <v>1450.3943129017985</v>
      </c>
      <c r="T1780" s="37">
        <f>Table1[[#This Row],[Annual Demand]]/365</f>
        <v>4.0241095890410961</v>
      </c>
      <c r="U1780" s="37">
        <f>Table1[[#This Row],[Daily Demand]]*Table1[[#This Row],[Lead Time (days)]]</f>
        <v>20.12054794520548</v>
      </c>
      <c r="V1780" s="37">
        <f>T1780*AB1780*SQRT(Table1[[#This Row],[Lead Time (days)]])</f>
        <v>2.2495456475011584</v>
      </c>
      <c r="W1780" s="37">
        <f t="shared" si="178"/>
        <v>0.8</v>
      </c>
      <c r="X1780" s="37">
        <f>Table1[[#This Row],[Demand during Lead Time]]+NORMSINV(W1780)*V1780</f>
        <v>22.013813328033986</v>
      </c>
      <c r="Y1780" s="43">
        <f t="shared" si="179"/>
        <v>288.12134569666773</v>
      </c>
      <c r="Z1780" s="27">
        <v>-0.4</v>
      </c>
      <c r="AA1780" s="22">
        <v>0.7</v>
      </c>
      <c r="AB1780" s="22">
        <v>0.25</v>
      </c>
      <c r="AC1780" s="22">
        <v>5</v>
      </c>
    </row>
    <row r="1781" spans="1:29" x14ac:dyDescent="0.2">
      <c r="A1781" s="25">
        <v>90924.367091429333</v>
      </c>
      <c r="B1781" s="26">
        <v>9.785655000000002</v>
      </c>
      <c r="C1781" s="26">
        <v>1284.8841324503776</v>
      </c>
      <c r="D1781" s="26">
        <f>C1781/Table1[[#This Row],[Std. Price ($)]]</f>
        <v>131.30282361787508</v>
      </c>
      <c r="E1781" s="22">
        <v>324</v>
      </c>
      <c r="F1781" s="22">
        <f t="shared" si="180"/>
        <v>810</v>
      </c>
      <c r="G1781" s="22">
        <f t="shared" si="182"/>
        <v>810</v>
      </c>
      <c r="H1781" s="22">
        <f t="shared" si="182"/>
        <v>810</v>
      </c>
      <c r="I1781" s="22">
        <f t="shared" si="182"/>
        <v>810</v>
      </c>
      <c r="J1781" s="22">
        <f t="shared" si="182"/>
        <v>810</v>
      </c>
      <c r="K1781" s="22">
        <f t="shared" si="182"/>
        <v>810</v>
      </c>
      <c r="L1781" s="22">
        <f t="shared" si="182"/>
        <v>810</v>
      </c>
      <c r="M1781" s="22">
        <f t="shared" si="182"/>
        <v>810</v>
      </c>
      <c r="N1781" s="22">
        <f t="shared" si="182"/>
        <v>810</v>
      </c>
      <c r="O1781" s="22">
        <f t="shared" si="182"/>
        <v>810</v>
      </c>
      <c r="P1781" s="22">
        <f t="shared" si="182"/>
        <v>810</v>
      </c>
      <c r="Q1781" s="22">
        <f t="shared" si="182"/>
        <v>810</v>
      </c>
      <c r="R1781" s="42">
        <f>SUM(Table1[[#This Row],[Oct]:[September]])</f>
        <v>9720</v>
      </c>
      <c r="S1781" s="38">
        <f t="shared" si="177"/>
        <v>9588.6971763821257</v>
      </c>
      <c r="T1781" s="37">
        <f>Table1[[#This Row],[Annual Demand]]/365</f>
        <v>26.63013698630137</v>
      </c>
      <c r="U1781" s="37">
        <f>Table1[[#This Row],[Daily Demand]]*Table1[[#This Row],[Lead Time (days)]]</f>
        <v>426.08219178082192</v>
      </c>
      <c r="V1781" s="37">
        <f>T1781*AB1781*SQRT(Table1[[#This Row],[Lead Time (days)]])</f>
        <v>73.499178082191776</v>
      </c>
      <c r="W1781" s="37">
        <f t="shared" si="178"/>
        <v>0.8</v>
      </c>
      <c r="X1781" s="37">
        <f>Table1[[#This Row],[Demand during Lead Time]]+NORMSINV(W1781)*V1781</f>
        <v>487.94066070495148</v>
      </c>
      <c r="Y1781" s="43">
        <f t="shared" si="179"/>
        <v>4774.8189661307133</v>
      </c>
      <c r="Z1781" s="27">
        <v>1.5</v>
      </c>
      <c r="AA1781" s="22">
        <v>0.88</v>
      </c>
      <c r="AB1781" s="22">
        <v>0.69</v>
      </c>
      <c r="AC1781" s="22">
        <v>16</v>
      </c>
    </row>
    <row r="1782" spans="1:29" x14ac:dyDescent="0.2">
      <c r="A1782" s="25">
        <v>74724.528671816093</v>
      </c>
      <c r="B1782" s="26">
        <v>11.223696</v>
      </c>
      <c r="C1782" s="26">
        <v>8632.6901089803796</v>
      </c>
      <c r="D1782" s="26">
        <f>C1782/Table1[[#This Row],[Std. Price ($)]]</f>
        <v>769.14860389842875</v>
      </c>
      <c r="E1782" s="22">
        <v>276</v>
      </c>
      <c r="F1782" s="22">
        <f t="shared" si="180"/>
        <v>110.4</v>
      </c>
      <c r="G1782" s="22">
        <f t="shared" si="182"/>
        <v>110.4</v>
      </c>
      <c r="H1782" s="22">
        <f t="shared" si="182"/>
        <v>110.4</v>
      </c>
      <c r="I1782" s="22">
        <f t="shared" si="182"/>
        <v>110.4</v>
      </c>
      <c r="J1782" s="22">
        <f t="shared" si="182"/>
        <v>110.4</v>
      </c>
      <c r="K1782" s="22">
        <f t="shared" si="182"/>
        <v>110.4</v>
      </c>
      <c r="L1782" s="22">
        <f t="shared" si="182"/>
        <v>110.4</v>
      </c>
      <c r="M1782" s="22">
        <f t="shared" si="182"/>
        <v>110.4</v>
      </c>
      <c r="N1782" s="22">
        <f t="shared" si="182"/>
        <v>110.4</v>
      </c>
      <c r="O1782" s="22">
        <f t="shared" si="182"/>
        <v>110.4</v>
      </c>
      <c r="P1782" s="22">
        <f t="shared" si="182"/>
        <v>110.4</v>
      </c>
      <c r="Q1782" s="22">
        <f t="shared" si="182"/>
        <v>110.4</v>
      </c>
      <c r="R1782" s="42">
        <f>SUM(Table1[[#This Row],[Oct]:[September]])</f>
        <v>1324.8000000000002</v>
      </c>
      <c r="S1782" s="38">
        <f t="shared" si="177"/>
        <v>555.65139610157144</v>
      </c>
      <c r="T1782" s="37">
        <f>Table1[[#This Row],[Annual Demand]]/365</f>
        <v>3.6295890410958909</v>
      </c>
      <c r="U1782" s="37">
        <f>Table1[[#This Row],[Daily Demand]]*Table1[[#This Row],[Lead Time (days)]]</f>
        <v>293.99671232876716</v>
      </c>
      <c r="V1782" s="37">
        <f>T1782*AB1782*SQRT(Table1[[#This Row],[Lead Time (days)]])</f>
        <v>25.806378082191785</v>
      </c>
      <c r="W1782" s="37">
        <f t="shared" si="178"/>
        <v>0.8</v>
      </c>
      <c r="X1782" s="37">
        <f>Table1[[#This Row],[Demand during Lead Time]]+NORMSINV(W1782)*V1782</f>
        <v>315.71590808435042</v>
      </c>
      <c r="Y1782" s="43">
        <f t="shared" si="179"/>
        <v>3543.4993747026915</v>
      </c>
      <c r="Z1782" s="27">
        <v>-0.6</v>
      </c>
      <c r="AA1782" s="22">
        <v>0.85</v>
      </c>
      <c r="AB1782" s="22">
        <v>0.79</v>
      </c>
      <c r="AC1782" s="22">
        <v>81</v>
      </c>
    </row>
    <row r="1783" spans="1:29" x14ac:dyDescent="0.2">
      <c r="A1783" s="25">
        <v>4154.6087023703767</v>
      </c>
      <c r="B1783" s="26">
        <v>5.8456750000000008</v>
      </c>
      <c r="C1783" s="26">
        <v>802.20842937235011</v>
      </c>
      <c r="D1783" s="26">
        <f>C1783/Table1[[#This Row],[Std. Price ($)]]</f>
        <v>137.23110322971257</v>
      </c>
      <c r="E1783" s="22">
        <v>284</v>
      </c>
      <c r="F1783" s="22">
        <f t="shared" si="180"/>
        <v>170.39999999999998</v>
      </c>
      <c r="G1783" s="22">
        <f t="shared" si="182"/>
        <v>170.39999999999998</v>
      </c>
      <c r="H1783" s="22">
        <f t="shared" si="182"/>
        <v>170.39999999999998</v>
      </c>
      <c r="I1783" s="22">
        <f t="shared" si="182"/>
        <v>170.39999999999998</v>
      </c>
      <c r="J1783" s="22">
        <f t="shared" si="182"/>
        <v>170.39999999999998</v>
      </c>
      <c r="K1783" s="22">
        <f t="shared" si="182"/>
        <v>170.39999999999998</v>
      </c>
      <c r="L1783" s="22">
        <f t="shared" si="182"/>
        <v>170.39999999999998</v>
      </c>
      <c r="M1783" s="22">
        <f t="shared" si="182"/>
        <v>170.39999999999998</v>
      </c>
      <c r="N1783" s="22">
        <f t="shared" si="182"/>
        <v>170.39999999999998</v>
      </c>
      <c r="O1783" s="22">
        <f t="shared" si="182"/>
        <v>170.39999999999998</v>
      </c>
      <c r="P1783" s="22">
        <f t="shared" si="182"/>
        <v>170.39999999999998</v>
      </c>
      <c r="Q1783" s="22">
        <f t="shared" si="182"/>
        <v>170.39999999999998</v>
      </c>
      <c r="R1783" s="42">
        <f>SUM(Table1[[#This Row],[Oct]:[September]])</f>
        <v>2044.8000000000002</v>
      </c>
      <c r="S1783" s="38">
        <f t="shared" si="177"/>
        <v>1907.5688967702877</v>
      </c>
      <c r="T1783" s="37">
        <f>Table1[[#This Row],[Annual Demand]]/365</f>
        <v>5.6021917808219186</v>
      </c>
      <c r="U1783" s="37">
        <f>Table1[[#This Row],[Daily Demand]]*Table1[[#This Row],[Lead Time (days)]]</f>
        <v>61.624109589041105</v>
      </c>
      <c r="V1783" s="37">
        <f>T1783*AB1783*SQRT(Table1[[#This Row],[Lead Time (days)]])</f>
        <v>14.6784908310734</v>
      </c>
      <c r="W1783" s="37">
        <f t="shared" si="178"/>
        <v>0.8</v>
      </c>
      <c r="X1783" s="37">
        <f>Table1[[#This Row],[Demand during Lead Time]]+NORMSINV(W1783)*V1783</f>
        <v>73.977839149277813</v>
      </c>
      <c r="Y1783" s="43">
        <f t="shared" si="179"/>
        <v>432.45040486895465</v>
      </c>
      <c r="Z1783" s="27">
        <v>-0.4</v>
      </c>
      <c r="AA1783" s="22">
        <v>1</v>
      </c>
      <c r="AB1783" s="22">
        <v>0.79</v>
      </c>
      <c r="AC1783" s="22">
        <v>11</v>
      </c>
    </row>
    <row r="1784" spans="1:29" x14ac:dyDescent="0.2">
      <c r="A1784" s="25">
        <v>1901.8016361101343</v>
      </c>
      <c r="B1784" s="26">
        <v>19.270273</v>
      </c>
      <c r="C1784" s="26">
        <v>12817.267687608006</v>
      </c>
      <c r="D1784" s="26">
        <f>C1784/Table1[[#This Row],[Std. Price ($)]]</f>
        <v>665.13160906480186</v>
      </c>
      <c r="E1784" s="22">
        <v>478</v>
      </c>
      <c r="F1784" s="22">
        <f t="shared" si="180"/>
        <v>143.40000000000003</v>
      </c>
      <c r="G1784" s="22">
        <f t="shared" si="182"/>
        <v>143.40000000000003</v>
      </c>
      <c r="H1784" s="22">
        <f t="shared" si="182"/>
        <v>143.40000000000003</v>
      </c>
      <c r="I1784" s="22">
        <f t="shared" si="182"/>
        <v>143.40000000000003</v>
      </c>
      <c r="J1784" s="22">
        <f t="shared" si="182"/>
        <v>143.40000000000003</v>
      </c>
      <c r="K1784" s="22">
        <f t="shared" si="182"/>
        <v>143.40000000000003</v>
      </c>
      <c r="L1784" s="22">
        <f t="shared" si="182"/>
        <v>143.40000000000003</v>
      </c>
      <c r="M1784" s="22">
        <f t="shared" si="182"/>
        <v>143.40000000000003</v>
      </c>
      <c r="N1784" s="22">
        <f t="shared" si="182"/>
        <v>143.40000000000003</v>
      </c>
      <c r="O1784" s="22">
        <f t="shared" si="182"/>
        <v>143.40000000000003</v>
      </c>
      <c r="P1784" s="22">
        <f t="shared" si="182"/>
        <v>143.40000000000003</v>
      </c>
      <c r="Q1784" s="22">
        <f t="shared" si="182"/>
        <v>143.40000000000003</v>
      </c>
      <c r="R1784" s="42">
        <f>SUM(Table1[[#This Row],[Oct]:[September]])</f>
        <v>1720.8000000000009</v>
      </c>
      <c r="S1784" s="38">
        <f t="shared" si="177"/>
        <v>1055.6683909351991</v>
      </c>
      <c r="T1784" s="37">
        <f>Table1[[#This Row],[Annual Demand]]/365</f>
        <v>4.7145205479452077</v>
      </c>
      <c r="U1784" s="37">
        <f>Table1[[#This Row],[Daily Demand]]*Table1[[#This Row],[Lead Time (days)]]</f>
        <v>122.5775342465754</v>
      </c>
      <c r="V1784" s="37">
        <f>T1784*AB1784*SQRT(Table1[[#This Row],[Lead Time (days)]])</f>
        <v>31.972444920704994</v>
      </c>
      <c r="W1784" s="37">
        <f t="shared" si="178"/>
        <v>0.8</v>
      </c>
      <c r="X1784" s="37">
        <f>Table1[[#This Row],[Demand during Lead Time]]+NORMSINV(W1784)*V1784</f>
        <v>149.48622278108121</v>
      </c>
      <c r="Y1784" s="43">
        <f t="shared" si="179"/>
        <v>2880.640322730254</v>
      </c>
      <c r="Z1784" s="27">
        <v>-0.7</v>
      </c>
      <c r="AA1784" s="22">
        <v>0.82</v>
      </c>
      <c r="AB1784" s="22">
        <v>1.33</v>
      </c>
      <c r="AC1784" s="22">
        <v>26</v>
      </c>
    </row>
    <row r="1785" spans="1:29" x14ac:dyDescent="0.2">
      <c r="A1785" s="25">
        <v>62208.772981282593</v>
      </c>
      <c r="B1785" s="26">
        <v>30.140297</v>
      </c>
      <c r="C1785" s="26">
        <v>34210.959891589489</v>
      </c>
      <c r="D1785" s="26">
        <f>C1785/Table1[[#This Row],[Std. Price ($)]]</f>
        <v>1135.057159243968</v>
      </c>
      <c r="E1785" s="22">
        <v>284</v>
      </c>
      <c r="F1785" s="22">
        <f t="shared" si="180"/>
        <v>170.39999999999998</v>
      </c>
      <c r="G1785" s="22">
        <f t="shared" si="182"/>
        <v>170.39999999999998</v>
      </c>
      <c r="H1785" s="22">
        <f t="shared" si="182"/>
        <v>170.39999999999998</v>
      </c>
      <c r="I1785" s="22">
        <f t="shared" si="182"/>
        <v>170.39999999999998</v>
      </c>
      <c r="J1785" s="22">
        <f t="shared" si="182"/>
        <v>170.39999999999998</v>
      </c>
      <c r="K1785" s="22">
        <f t="shared" si="182"/>
        <v>170.39999999999998</v>
      </c>
      <c r="L1785" s="22">
        <f t="shared" si="182"/>
        <v>170.39999999999998</v>
      </c>
      <c r="M1785" s="22">
        <f t="shared" si="182"/>
        <v>170.39999999999998</v>
      </c>
      <c r="N1785" s="22">
        <f t="shared" si="182"/>
        <v>170.39999999999998</v>
      </c>
      <c r="O1785" s="22">
        <f t="shared" si="182"/>
        <v>170.39999999999998</v>
      </c>
      <c r="P1785" s="22">
        <f t="shared" si="182"/>
        <v>170.39999999999998</v>
      </c>
      <c r="Q1785" s="22">
        <f t="shared" si="182"/>
        <v>170.39999999999998</v>
      </c>
      <c r="R1785" s="42">
        <f>SUM(Table1[[#This Row],[Oct]:[September]])</f>
        <v>2044.8000000000002</v>
      </c>
      <c r="S1785" s="38">
        <f t="shared" si="177"/>
        <v>909.74284075603214</v>
      </c>
      <c r="T1785" s="37">
        <f>Table1[[#This Row],[Annual Demand]]/365</f>
        <v>5.6021917808219186</v>
      </c>
      <c r="U1785" s="37">
        <f>Table1[[#This Row],[Daily Demand]]*Table1[[#This Row],[Lead Time (days)]]</f>
        <v>487.39068493150694</v>
      </c>
      <c r="V1785" s="37">
        <f>T1785*AB1785*SQRT(Table1[[#This Row],[Lead Time (days)]])</f>
        <v>60.091831207998389</v>
      </c>
      <c r="W1785" s="37">
        <f t="shared" si="178"/>
        <v>0.8</v>
      </c>
      <c r="X1785" s="37">
        <f>Table1[[#This Row],[Demand during Lead Time]]+NORMSINV(W1785)*V1785</f>
        <v>537.96524604043793</v>
      </c>
      <c r="Y1785" s="43">
        <f t="shared" si="179"/>
        <v>16214.432291336874</v>
      </c>
      <c r="Z1785" s="27">
        <v>-0.4</v>
      </c>
      <c r="AA1785" s="22">
        <v>0.82</v>
      </c>
      <c r="AB1785" s="22">
        <v>1.1499999999999999</v>
      </c>
      <c r="AC1785" s="22">
        <v>87</v>
      </c>
    </row>
    <row r="1786" spans="1:29" x14ac:dyDescent="0.2">
      <c r="A1786" s="25">
        <v>92572.364158260098</v>
      </c>
      <c r="B1786" s="26">
        <v>8.5346910000000005</v>
      </c>
      <c r="C1786" s="26">
        <v>1345.3271491159501</v>
      </c>
      <c r="D1786" s="26">
        <f>C1786/Table1[[#This Row],[Std. Price ($)]]</f>
        <v>157.63044603676337</v>
      </c>
      <c r="E1786" s="22">
        <v>252</v>
      </c>
      <c r="F1786" s="22">
        <f t="shared" si="180"/>
        <v>352.8</v>
      </c>
      <c r="G1786" s="22">
        <f t="shared" si="182"/>
        <v>352.8</v>
      </c>
      <c r="H1786" s="22">
        <f t="shared" si="182"/>
        <v>352.8</v>
      </c>
      <c r="I1786" s="22">
        <f t="shared" si="182"/>
        <v>352.8</v>
      </c>
      <c r="J1786" s="22">
        <f t="shared" si="182"/>
        <v>352.8</v>
      </c>
      <c r="K1786" s="22">
        <f t="shared" si="182"/>
        <v>352.8</v>
      </c>
      <c r="L1786" s="22">
        <f t="shared" si="182"/>
        <v>352.8</v>
      </c>
      <c r="M1786" s="22">
        <f t="shared" si="182"/>
        <v>352.8</v>
      </c>
      <c r="N1786" s="22">
        <f t="shared" si="182"/>
        <v>352.8</v>
      </c>
      <c r="O1786" s="22">
        <f t="shared" si="182"/>
        <v>352.8</v>
      </c>
      <c r="P1786" s="22">
        <f t="shared" si="182"/>
        <v>352.8</v>
      </c>
      <c r="Q1786" s="22">
        <f t="shared" si="182"/>
        <v>352.8</v>
      </c>
      <c r="R1786" s="42">
        <f>SUM(Table1[[#This Row],[Oct]:[September]])</f>
        <v>4233.6000000000013</v>
      </c>
      <c r="S1786" s="38">
        <f t="shared" si="177"/>
        <v>4075.969553963238</v>
      </c>
      <c r="T1786" s="37">
        <f>Table1[[#This Row],[Annual Demand]]/365</f>
        <v>11.598904109589045</v>
      </c>
      <c r="U1786" s="37">
        <f>Table1[[#This Row],[Daily Demand]]*Table1[[#This Row],[Lead Time (days)]]</f>
        <v>429.15945205479466</v>
      </c>
      <c r="V1786" s="37">
        <f>T1786*AB1786*SQRT(Table1[[#This Row],[Lead Time (days)]])</f>
        <v>17.638344827582568</v>
      </c>
      <c r="W1786" s="37">
        <f t="shared" si="178"/>
        <v>0.8</v>
      </c>
      <c r="X1786" s="37">
        <f>Table1[[#This Row],[Demand during Lead Time]]+NORMSINV(W1786)*V1786</f>
        <v>444.00425758676914</v>
      </c>
      <c r="Y1786" s="43">
        <f t="shared" si="179"/>
        <v>3789.4391411874803</v>
      </c>
      <c r="Z1786" s="27">
        <v>0.4</v>
      </c>
      <c r="AA1786" s="22">
        <v>1</v>
      </c>
      <c r="AB1786" s="22">
        <v>0.25</v>
      </c>
      <c r="AC1786" s="22">
        <v>37</v>
      </c>
    </row>
    <row r="1787" spans="1:29" x14ac:dyDescent="0.2">
      <c r="A1787" s="25">
        <v>9076.5991670378571</v>
      </c>
      <c r="B1787" s="26">
        <v>6.7576080000000003</v>
      </c>
      <c r="C1787" s="26">
        <v>9668.3046740557784</v>
      </c>
      <c r="D1787" s="26">
        <f>C1787/Table1[[#This Row],[Std. Price ($)]]</f>
        <v>1430.7288428177217</v>
      </c>
      <c r="E1787" s="22">
        <v>414</v>
      </c>
      <c r="F1787" s="22">
        <f t="shared" si="180"/>
        <v>579.6</v>
      </c>
      <c r="G1787" s="22">
        <f t="shared" si="182"/>
        <v>579.6</v>
      </c>
      <c r="H1787" s="22">
        <f t="shared" si="182"/>
        <v>579.6</v>
      </c>
      <c r="I1787" s="22">
        <f t="shared" si="182"/>
        <v>579.6</v>
      </c>
      <c r="J1787" s="22">
        <f t="shared" si="182"/>
        <v>579.6</v>
      </c>
      <c r="K1787" s="22">
        <f t="shared" si="182"/>
        <v>579.6</v>
      </c>
      <c r="L1787" s="22">
        <f t="shared" si="182"/>
        <v>579.6</v>
      </c>
      <c r="M1787" s="22">
        <f t="shared" si="182"/>
        <v>579.6</v>
      </c>
      <c r="N1787" s="22">
        <f t="shared" si="182"/>
        <v>579.6</v>
      </c>
      <c r="O1787" s="22">
        <f t="shared" si="182"/>
        <v>579.6</v>
      </c>
      <c r="P1787" s="22">
        <f t="shared" si="182"/>
        <v>579.6</v>
      </c>
      <c r="Q1787" s="22">
        <f t="shared" si="182"/>
        <v>579.6</v>
      </c>
      <c r="R1787" s="42">
        <f>SUM(Table1[[#This Row],[Oct]:[September]])</f>
        <v>6955.2000000000016</v>
      </c>
      <c r="S1787" s="38">
        <f t="shared" si="177"/>
        <v>5524.47115718228</v>
      </c>
      <c r="T1787" s="37">
        <f>Table1[[#This Row],[Annual Demand]]/365</f>
        <v>19.05534246575343</v>
      </c>
      <c r="U1787" s="37">
        <f>Table1[[#This Row],[Daily Demand]]*Table1[[#This Row],[Lead Time (days)]]</f>
        <v>1448.2060273972606</v>
      </c>
      <c r="V1787" s="37">
        <f>T1787*AB1787*SQRT(Table1[[#This Row],[Lead Time (days)]])</f>
        <v>169.44303677126788</v>
      </c>
      <c r="W1787" s="37">
        <f t="shared" si="178"/>
        <v>0.8</v>
      </c>
      <c r="X1787" s="37">
        <f>Table1[[#This Row],[Demand during Lead Time]]+NORMSINV(W1787)*V1787</f>
        <v>1590.8128850250359</v>
      </c>
      <c r="Y1787" s="43">
        <f t="shared" si="179"/>
        <v>10750.089878348264</v>
      </c>
      <c r="Z1787" s="27">
        <v>0.4</v>
      </c>
      <c r="AA1787" s="22">
        <v>0.85</v>
      </c>
      <c r="AB1787" s="22">
        <v>1.02</v>
      </c>
      <c r="AC1787" s="22">
        <v>76</v>
      </c>
    </row>
    <row r="1788" spans="1:29" x14ac:dyDescent="0.2">
      <c r="A1788" s="25">
        <v>55712.617667856699</v>
      </c>
      <c r="B1788" s="26">
        <v>9.4232270000000007</v>
      </c>
      <c r="C1788" s="26">
        <v>10857.630269574091</v>
      </c>
      <c r="D1788" s="26">
        <f>C1788/Table1[[#This Row],[Std. Price ($)]]</f>
        <v>1152.2199634556282</v>
      </c>
      <c r="E1788" s="22">
        <v>364</v>
      </c>
      <c r="F1788" s="22">
        <f t="shared" si="180"/>
        <v>800.8</v>
      </c>
      <c r="G1788" s="22">
        <f t="shared" si="182"/>
        <v>800.8</v>
      </c>
      <c r="H1788" s="22">
        <f t="shared" si="182"/>
        <v>800.8</v>
      </c>
      <c r="I1788" s="22">
        <f t="shared" si="182"/>
        <v>800.8</v>
      </c>
      <c r="J1788" s="22">
        <f t="shared" si="182"/>
        <v>800.8</v>
      </c>
      <c r="K1788" s="22">
        <f t="shared" si="182"/>
        <v>800.8</v>
      </c>
      <c r="L1788" s="22">
        <f t="shared" si="182"/>
        <v>800.8</v>
      </c>
      <c r="M1788" s="22">
        <f t="shared" si="182"/>
        <v>800.8</v>
      </c>
      <c r="N1788" s="22">
        <f t="shared" si="182"/>
        <v>800.8</v>
      </c>
      <c r="O1788" s="22">
        <f t="shared" si="182"/>
        <v>800.8</v>
      </c>
      <c r="P1788" s="22">
        <f t="shared" si="182"/>
        <v>800.8</v>
      </c>
      <c r="Q1788" s="22">
        <f t="shared" si="182"/>
        <v>800.8</v>
      </c>
      <c r="R1788" s="42">
        <f>SUM(Table1[[#This Row],[Oct]:[September]])</f>
        <v>9609.6</v>
      </c>
      <c r="S1788" s="38">
        <f t="shared" si="177"/>
        <v>8457.3800365443713</v>
      </c>
      <c r="T1788" s="37">
        <f>Table1[[#This Row],[Annual Demand]]/365</f>
        <v>26.327671232876714</v>
      </c>
      <c r="U1788" s="37">
        <f>Table1[[#This Row],[Daily Demand]]*Table1[[#This Row],[Lead Time (days)]]</f>
        <v>1737.6263013698631</v>
      </c>
      <c r="V1788" s="37">
        <f>T1788*AB1788*SQRT(Table1[[#This Row],[Lead Time (days)]])</f>
        <v>243.83119390859258</v>
      </c>
      <c r="W1788" s="37">
        <f t="shared" si="178"/>
        <v>0.8</v>
      </c>
      <c r="X1788" s="37">
        <f>Table1[[#This Row],[Demand during Lead Time]]+NORMSINV(W1788)*V1788</f>
        <v>1942.8398115707694</v>
      </c>
      <c r="Y1788" s="43">
        <f t="shared" si="179"/>
        <v>18307.820569068586</v>
      </c>
      <c r="Z1788" s="27">
        <v>1.2</v>
      </c>
      <c r="AA1788" s="22">
        <v>1</v>
      </c>
      <c r="AB1788" s="22">
        <v>1.1399999999999999</v>
      </c>
      <c r="AC1788" s="22">
        <v>66</v>
      </c>
    </row>
    <row r="1789" spans="1:29" x14ac:dyDescent="0.2">
      <c r="A1789" s="25">
        <v>83827.890943165679</v>
      </c>
      <c r="B1789" s="26">
        <v>12.860485000000001</v>
      </c>
      <c r="C1789" s="26">
        <v>2993.9539143013503</v>
      </c>
      <c r="D1789" s="26">
        <f>C1789/Table1[[#This Row],[Std. Price ($)]]</f>
        <v>232.80256648962697</v>
      </c>
      <c r="E1789" s="22">
        <v>390</v>
      </c>
      <c r="F1789" s="22">
        <f t="shared" si="180"/>
        <v>312</v>
      </c>
      <c r="G1789" s="22">
        <f t="shared" si="182"/>
        <v>312</v>
      </c>
      <c r="H1789" s="22">
        <f t="shared" si="182"/>
        <v>312</v>
      </c>
      <c r="I1789" s="22">
        <f t="shared" si="182"/>
        <v>312</v>
      </c>
      <c r="J1789" s="22">
        <f t="shared" si="182"/>
        <v>312</v>
      </c>
      <c r="K1789" s="22">
        <f t="shared" si="182"/>
        <v>312</v>
      </c>
      <c r="L1789" s="22">
        <f t="shared" si="182"/>
        <v>312</v>
      </c>
      <c r="M1789" s="22">
        <f t="shared" si="182"/>
        <v>312</v>
      </c>
      <c r="N1789" s="22">
        <f t="shared" si="182"/>
        <v>312</v>
      </c>
      <c r="O1789" s="22">
        <f t="shared" si="182"/>
        <v>312</v>
      </c>
      <c r="P1789" s="22">
        <f t="shared" si="182"/>
        <v>312</v>
      </c>
      <c r="Q1789" s="22">
        <f t="shared" si="182"/>
        <v>312</v>
      </c>
      <c r="R1789" s="42">
        <f>SUM(Table1[[#This Row],[Oct]:[September]])</f>
        <v>3744</v>
      </c>
      <c r="S1789" s="38">
        <f t="shared" si="177"/>
        <v>3511.1974335103732</v>
      </c>
      <c r="T1789" s="37">
        <f>Table1[[#This Row],[Annual Demand]]/365</f>
        <v>10.257534246575343</v>
      </c>
      <c r="U1789" s="37">
        <f>Table1[[#This Row],[Daily Demand]]*Table1[[#This Row],[Lead Time (days)]]</f>
        <v>215.40821917808219</v>
      </c>
      <c r="V1789" s="37">
        <f>T1789*AB1789*SQRT(Table1[[#This Row],[Lead Time (days)]])</f>
        <v>31.023911904831998</v>
      </c>
      <c r="W1789" s="37">
        <f t="shared" si="178"/>
        <v>0.8</v>
      </c>
      <c r="X1789" s="37">
        <f>Table1[[#This Row],[Demand during Lead Time]]+NORMSINV(W1789)*V1789</f>
        <v>241.51860218568433</v>
      </c>
      <c r="Y1789" s="43">
        <f t="shared" si="179"/>
        <v>3106.0463606299609</v>
      </c>
      <c r="Z1789" s="27">
        <v>-0.2</v>
      </c>
      <c r="AA1789" s="22">
        <v>1</v>
      </c>
      <c r="AB1789" s="22">
        <v>0.66</v>
      </c>
      <c r="AC1789" s="22">
        <v>21</v>
      </c>
    </row>
    <row r="1790" spans="1:29" x14ac:dyDescent="0.2">
      <c r="A1790" s="25">
        <v>91961.605774789976</v>
      </c>
      <c r="B1790" s="26">
        <v>6.5472770000000002</v>
      </c>
      <c r="C1790" s="26">
        <v>1180.4334221029624</v>
      </c>
      <c r="D1790" s="26">
        <f>C1790/Table1[[#This Row],[Std. Price ($)]]</f>
        <v>180.29379574179652</v>
      </c>
      <c r="E1790" s="22">
        <v>146</v>
      </c>
      <c r="F1790" s="22">
        <f t="shared" si="180"/>
        <v>262.8</v>
      </c>
      <c r="G1790" s="22">
        <f t="shared" si="182"/>
        <v>262.8</v>
      </c>
      <c r="H1790" s="22">
        <f t="shared" si="182"/>
        <v>262.8</v>
      </c>
      <c r="I1790" s="22">
        <f t="shared" si="182"/>
        <v>262.8</v>
      </c>
      <c r="J1790" s="22">
        <f t="shared" si="182"/>
        <v>262.8</v>
      </c>
      <c r="K1790" s="22">
        <f t="shared" si="182"/>
        <v>262.8</v>
      </c>
      <c r="L1790" s="22">
        <f t="shared" si="182"/>
        <v>262.8</v>
      </c>
      <c r="M1790" s="22">
        <f t="shared" si="182"/>
        <v>262.8</v>
      </c>
      <c r="N1790" s="22">
        <f t="shared" si="182"/>
        <v>262.8</v>
      </c>
      <c r="O1790" s="22">
        <f t="shared" si="182"/>
        <v>262.8</v>
      </c>
      <c r="P1790" s="22">
        <f t="shared" si="182"/>
        <v>262.8</v>
      </c>
      <c r="Q1790" s="22">
        <f t="shared" si="182"/>
        <v>262.8</v>
      </c>
      <c r="R1790" s="42">
        <f>SUM(Table1[[#This Row],[Oct]:[September]])</f>
        <v>3153.6000000000008</v>
      </c>
      <c r="S1790" s="38">
        <f t="shared" si="177"/>
        <v>2973.3062042582042</v>
      </c>
      <c r="T1790" s="37">
        <f>Table1[[#This Row],[Annual Demand]]/365</f>
        <v>8.6400000000000023</v>
      </c>
      <c r="U1790" s="37">
        <f>Table1[[#This Row],[Daily Demand]]*Table1[[#This Row],[Lead Time (days)]]</f>
        <v>198.72000000000006</v>
      </c>
      <c r="V1790" s="37">
        <f>T1790*AB1790*SQRT(Table1[[#This Row],[Lead Time (days)]])</f>
        <v>40.607264674193466</v>
      </c>
      <c r="W1790" s="37">
        <f t="shared" si="178"/>
        <v>0.8</v>
      </c>
      <c r="X1790" s="37">
        <f>Table1[[#This Row],[Demand during Lead Time]]+NORMSINV(W1790)*V1790</f>
        <v>232.8959361871166</v>
      </c>
      <c r="Y1790" s="43">
        <f t="shared" si="179"/>
        <v>1524.8342063913763</v>
      </c>
      <c r="Z1790" s="27">
        <v>0.8</v>
      </c>
      <c r="AA1790" s="22">
        <v>0.7</v>
      </c>
      <c r="AB1790" s="22">
        <v>0.98</v>
      </c>
      <c r="AC1790" s="22">
        <v>23</v>
      </c>
    </row>
    <row r="1791" spans="1:29" x14ac:dyDescent="0.2">
      <c r="A1791" s="25">
        <v>35452.879534049833</v>
      </c>
      <c r="B1791" s="26">
        <v>15.783328000000001</v>
      </c>
      <c r="C1791" s="26">
        <v>7918.6478100197874</v>
      </c>
      <c r="D1791" s="26">
        <f>C1791/Table1[[#This Row],[Std. Price ($)]]</f>
        <v>501.70964007209295</v>
      </c>
      <c r="E1791" s="22">
        <v>260</v>
      </c>
      <c r="F1791" s="22">
        <f t="shared" si="180"/>
        <v>156</v>
      </c>
      <c r="G1791" s="22">
        <f t="shared" si="182"/>
        <v>156</v>
      </c>
      <c r="H1791" s="22">
        <f t="shared" si="182"/>
        <v>156</v>
      </c>
      <c r="I1791" s="22">
        <f t="shared" si="182"/>
        <v>156</v>
      </c>
      <c r="J1791" s="22">
        <f t="shared" si="182"/>
        <v>156</v>
      </c>
      <c r="K1791" s="22">
        <f t="shared" si="182"/>
        <v>156</v>
      </c>
      <c r="L1791" s="22">
        <f t="shared" si="182"/>
        <v>156</v>
      </c>
      <c r="M1791" s="22">
        <f t="shared" si="182"/>
        <v>156</v>
      </c>
      <c r="N1791" s="22">
        <f t="shared" si="182"/>
        <v>156</v>
      </c>
      <c r="O1791" s="22">
        <f t="shared" si="182"/>
        <v>156</v>
      </c>
      <c r="P1791" s="22">
        <f t="shared" si="182"/>
        <v>156</v>
      </c>
      <c r="Q1791" s="22">
        <f t="shared" si="182"/>
        <v>156</v>
      </c>
      <c r="R1791" s="42">
        <f>SUM(Table1[[#This Row],[Oct]:[September]])</f>
        <v>1872</v>
      </c>
      <c r="S1791" s="38">
        <f t="shared" si="177"/>
        <v>1370.290359927907</v>
      </c>
      <c r="T1791" s="37">
        <f>Table1[[#This Row],[Annual Demand]]/365</f>
        <v>5.1287671232876715</v>
      </c>
      <c r="U1791" s="37">
        <f>Table1[[#This Row],[Daily Demand]]*Table1[[#This Row],[Lead Time (days)]]</f>
        <v>338.49863013698632</v>
      </c>
      <c r="V1791" s="37">
        <f>T1791*AB1791*SQRT(Table1[[#This Row],[Lead Time (days)]])</f>
        <v>28.333084733055873</v>
      </c>
      <c r="W1791" s="37">
        <f t="shared" si="178"/>
        <v>0.8</v>
      </c>
      <c r="X1791" s="37">
        <f>Table1[[#This Row],[Demand during Lead Time]]+NORMSINV(W1791)*V1791</f>
        <v>362.34435586094673</v>
      </c>
      <c r="Y1791" s="43">
        <f t="shared" si="179"/>
        <v>5718.9998175020446</v>
      </c>
      <c r="Z1791" s="27">
        <v>-0.4</v>
      </c>
      <c r="AA1791" s="22">
        <v>0.85</v>
      </c>
      <c r="AB1791" s="22">
        <v>0.68</v>
      </c>
      <c r="AC1791" s="22">
        <v>66</v>
      </c>
    </row>
    <row r="1792" spans="1:29" x14ac:dyDescent="0.2">
      <c r="A1792" s="25">
        <v>30303.939740438323</v>
      </c>
      <c r="B1792" s="26">
        <v>14.614193</v>
      </c>
      <c r="C1792" s="26">
        <v>2542.7341846603113</v>
      </c>
      <c r="D1792" s="26">
        <f>C1792/Table1[[#This Row],[Std. Price ($)]]</f>
        <v>173.99073521612252</v>
      </c>
      <c r="E1792" s="22">
        <v>260</v>
      </c>
      <c r="F1792" s="22">
        <f t="shared" si="180"/>
        <v>312</v>
      </c>
      <c r="G1792" s="22">
        <f t="shared" si="182"/>
        <v>312</v>
      </c>
      <c r="H1792" s="22">
        <f t="shared" si="182"/>
        <v>312</v>
      </c>
      <c r="I1792" s="22">
        <f t="shared" si="182"/>
        <v>312</v>
      </c>
      <c r="J1792" s="22">
        <f t="shared" si="182"/>
        <v>312</v>
      </c>
      <c r="K1792" s="22">
        <f t="shared" si="182"/>
        <v>312</v>
      </c>
      <c r="L1792" s="22">
        <f t="shared" si="182"/>
        <v>312</v>
      </c>
      <c r="M1792" s="22">
        <f t="shared" si="182"/>
        <v>312</v>
      </c>
      <c r="N1792" s="22">
        <f t="shared" si="182"/>
        <v>312</v>
      </c>
      <c r="O1792" s="22">
        <f t="shared" si="182"/>
        <v>312</v>
      </c>
      <c r="P1792" s="22">
        <f t="shared" si="182"/>
        <v>312</v>
      </c>
      <c r="Q1792" s="22">
        <f t="shared" si="182"/>
        <v>312</v>
      </c>
      <c r="R1792" s="42">
        <f>SUM(Table1[[#This Row],[Oct]:[September]])</f>
        <v>3744</v>
      </c>
      <c r="S1792" s="38">
        <f t="shared" si="177"/>
        <v>3570.0092647838774</v>
      </c>
      <c r="T1792" s="37">
        <f>Table1[[#This Row],[Annual Demand]]/365</f>
        <v>10.257534246575343</v>
      </c>
      <c r="U1792" s="37">
        <f>Table1[[#This Row],[Daily Demand]]*Table1[[#This Row],[Lead Time (days)]]</f>
        <v>235.92328767123288</v>
      </c>
      <c r="V1792" s="37">
        <f>T1792*AB1792*SQRT(Table1[[#This Row],[Lead Time (days)]])</f>
        <v>33.451516142006355</v>
      </c>
      <c r="W1792" s="37">
        <f t="shared" si="178"/>
        <v>0.8</v>
      </c>
      <c r="X1792" s="37">
        <f>Table1[[#This Row],[Demand during Lead Time]]+NORMSINV(W1792)*V1792</f>
        <v>264.07679395155253</v>
      </c>
      <c r="Y1792" s="43">
        <f t="shared" si="179"/>
        <v>3859.2692336292216</v>
      </c>
      <c r="Z1792" s="27">
        <v>0.2</v>
      </c>
      <c r="AA1792" s="22">
        <v>0.9</v>
      </c>
      <c r="AB1792" s="22">
        <v>0.68</v>
      </c>
      <c r="AC1792" s="22">
        <v>23</v>
      </c>
    </row>
    <row r="1793" spans="1:29" x14ac:dyDescent="0.2">
      <c r="A1793" s="25">
        <v>64737.507822413085</v>
      </c>
      <c r="B1793" s="26">
        <v>8.5346910000000005</v>
      </c>
      <c r="C1793" s="26">
        <v>1079.2184822578502</v>
      </c>
      <c r="D1793" s="26">
        <f>C1793/Table1[[#This Row],[Std. Price ($)]]</f>
        <v>126.45079737015085</v>
      </c>
      <c r="E1793" s="22">
        <v>292</v>
      </c>
      <c r="F1793" s="22">
        <f t="shared" si="180"/>
        <v>438</v>
      </c>
      <c r="G1793" s="22">
        <f t="shared" si="182"/>
        <v>438</v>
      </c>
      <c r="H1793" s="22">
        <f t="shared" si="182"/>
        <v>438</v>
      </c>
      <c r="I1793" s="22">
        <f t="shared" si="182"/>
        <v>438</v>
      </c>
      <c r="J1793" s="22">
        <f t="shared" si="182"/>
        <v>438</v>
      </c>
      <c r="K1793" s="22">
        <f t="shared" si="182"/>
        <v>438</v>
      </c>
      <c r="L1793" s="22">
        <f t="shared" si="182"/>
        <v>438</v>
      </c>
      <c r="M1793" s="22">
        <f t="shared" si="182"/>
        <v>438</v>
      </c>
      <c r="N1793" s="22">
        <f t="shared" si="182"/>
        <v>438</v>
      </c>
      <c r="O1793" s="22">
        <f t="shared" si="182"/>
        <v>438</v>
      </c>
      <c r="P1793" s="22">
        <f t="shared" si="182"/>
        <v>438</v>
      </c>
      <c r="Q1793" s="22">
        <f t="shared" si="182"/>
        <v>438</v>
      </c>
      <c r="R1793" s="42">
        <f>SUM(Table1[[#This Row],[Oct]:[September]])</f>
        <v>5256</v>
      </c>
      <c r="S1793" s="38">
        <f t="shared" si="177"/>
        <v>5129.5492026298489</v>
      </c>
      <c r="T1793" s="37">
        <f>Table1[[#This Row],[Annual Demand]]/365</f>
        <v>14.4</v>
      </c>
      <c r="U1793" s="37">
        <f>Table1[[#This Row],[Daily Demand]]*Table1[[#This Row],[Lead Time (days)]]</f>
        <v>532.80000000000007</v>
      </c>
      <c r="V1793" s="37">
        <f>T1793*AB1793*SQRT(Table1[[#This Row],[Lead Time (days)]])</f>
        <v>21.897945109073589</v>
      </c>
      <c r="W1793" s="37">
        <f t="shared" si="178"/>
        <v>0.8</v>
      </c>
      <c r="X1793" s="37">
        <f>Table1[[#This Row],[Demand during Lead Time]]+NORMSINV(W1793)*V1793</f>
        <v>551.2297755754106</v>
      </c>
      <c r="Y1793" s="43">
        <f t="shared" si="179"/>
        <v>4704.5758045354769</v>
      </c>
      <c r="Z1793" s="27">
        <v>0.5</v>
      </c>
      <c r="AA1793" s="22">
        <v>1</v>
      </c>
      <c r="AB1793" s="22">
        <v>0.25</v>
      </c>
      <c r="AC1793" s="22">
        <v>37</v>
      </c>
    </row>
    <row r="1794" spans="1:29" x14ac:dyDescent="0.2">
      <c r="A1794" s="25">
        <v>48177.980484285443</v>
      </c>
      <c r="B1794" s="26">
        <v>14.614193</v>
      </c>
      <c r="C1794" s="26">
        <v>3258.3055409319813</v>
      </c>
      <c r="D1794" s="26">
        <f>C1794/Table1[[#This Row],[Std. Price ($)]]</f>
        <v>222.95487276868323</v>
      </c>
      <c r="E1794" s="22">
        <v>324</v>
      </c>
      <c r="F1794" s="22">
        <f t="shared" si="180"/>
        <v>388.8</v>
      </c>
      <c r="G1794" s="22">
        <f t="shared" si="182"/>
        <v>388.8</v>
      </c>
      <c r="H1794" s="22">
        <f t="shared" si="182"/>
        <v>388.8</v>
      </c>
      <c r="I1794" s="22">
        <f t="shared" si="182"/>
        <v>388.8</v>
      </c>
      <c r="J1794" s="22">
        <f t="shared" si="182"/>
        <v>388.8</v>
      </c>
      <c r="K1794" s="22">
        <f t="shared" si="182"/>
        <v>388.8</v>
      </c>
      <c r="L1794" s="22">
        <f t="shared" si="182"/>
        <v>388.8</v>
      </c>
      <c r="M1794" s="22">
        <f t="shared" si="182"/>
        <v>388.8</v>
      </c>
      <c r="N1794" s="22">
        <f t="shared" si="182"/>
        <v>388.8</v>
      </c>
      <c r="O1794" s="22">
        <f t="shared" si="182"/>
        <v>388.8</v>
      </c>
      <c r="P1794" s="22">
        <f t="shared" si="182"/>
        <v>388.8</v>
      </c>
      <c r="Q1794" s="22">
        <f t="shared" si="182"/>
        <v>388.8</v>
      </c>
      <c r="R1794" s="42">
        <f>SUM(Table1[[#This Row],[Oct]:[September]])</f>
        <v>4665.6000000000013</v>
      </c>
      <c r="S1794" s="38">
        <f t="shared" si="177"/>
        <v>4442.6451272313179</v>
      </c>
      <c r="T1794" s="37">
        <f>Table1[[#This Row],[Annual Demand]]/365</f>
        <v>12.782465753424662</v>
      </c>
      <c r="U1794" s="37">
        <f>Table1[[#This Row],[Daily Demand]]*Table1[[#This Row],[Lead Time (days)]]</f>
        <v>293.99671232876722</v>
      </c>
      <c r="V1794" s="37">
        <f>T1794*AB1794*SQRT(Table1[[#This Row],[Lead Time (days)]])</f>
        <v>41.685735500038696</v>
      </c>
      <c r="W1794" s="37">
        <f t="shared" si="178"/>
        <v>0.8</v>
      </c>
      <c r="X1794" s="37">
        <f>Table1[[#This Row],[Demand during Lead Time]]+NORMSINV(W1794)*V1794</f>
        <v>329.080312462704</v>
      </c>
      <c r="Y1794" s="43">
        <f t="shared" si="179"/>
        <v>4809.2431988302615</v>
      </c>
      <c r="Z1794" s="27">
        <v>0.2</v>
      </c>
      <c r="AA1794" s="22">
        <v>0.8</v>
      </c>
      <c r="AB1794" s="22">
        <v>0.68</v>
      </c>
      <c r="AC1794" s="22">
        <v>23</v>
      </c>
    </row>
    <row r="1795" spans="1:29" x14ac:dyDescent="0.2">
      <c r="A1795" s="25">
        <v>2853.4296934514036</v>
      </c>
      <c r="B1795" s="26">
        <v>8.5931450000000016</v>
      </c>
      <c r="C1795" s="26">
        <v>5668.897141290242</v>
      </c>
      <c r="D1795" s="26">
        <f>C1795/Table1[[#This Row],[Std. Price ($)]]</f>
        <v>659.69992840691521</v>
      </c>
      <c r="E1795" s="22">
        <v>186</v>
      </c>
      <c r="F1795" s="22">
        <f t="shared" si="180"/>
        <v>279</v>
      </c>
      <c r="G1795" s="22">
        <f t="shared" si="182"/>
        <v>279</v>
      </c>
      <c r="H1795" s="22">
        <f t="shared" si="182"/>
        <v>279</v>
      </c>
      <c r="I1795" s="22">
        <f t="shared" si="182"/>
        <v>279</v>
      </c>
      <c r="J1795" s="22">
        <f t="shared" si="182"/>
        <v>279</v>
      </c>
      <c r="K1795" s="22">
        <f t="shared" si="182"/>
        <v>279</v>
      </c>
      <c r="L1795" s="22">
        <f t="shared" si="182"/>
        <v>279</v>
      </c>
      <c r="M1795" s="22">
        <f t="shared" si="182"/>
        <v>279</v>
      </c>
      <c r="N1795" s="22">
        <f t="shared" ref="G1795:Q1818" si="183">$E1795+$Z1795*$E1795</f>
        <v>279</v>
      </c>
      <c r="O1795" s="22">
        <f t="shared" si="183"/>
        <v>279</v>
      </c>
      <c r="P1795" s="22">
        <f t="shared" si="183"/>
        <v>279</v>
      </c>
      <c r="Q1795" s="22">
        <f t="shared" si="183"/>
        <v>279</v>
      </c>
      <c r="R1795" s="42">
        <f>SUM(Table1[[#This Row],[Oct]:[September]])</f>
        <v>3348</v>
      </c>
      <c r="S1795" s="38">
        <f t="shared" ref="S1795:S1858" si="184">R1795-D1795</f>
        <v>2688.3000715930848</v>
      </c>
      <c r="T1795" s="37">
        <f>Table1[[#This Row],[Annual Demand]]/365</f>
        <v>9.1726027397260275</v>
      </c>
      <c r="U1795" s="37">
        <f>Table1[[#This Row],[Daily Demand]]*Table1[[#This Row],[Lead Time (days)]]</f>
        <v>605.39178082191779</v>
      </c>
      <c r="V1795" s="37">
        <f>T1795*AB1795*SQRT(Table1[[#This Row],[Lead Time (days)]])</f>
        <v>95.383778467844209</v>
      </c>
      <c r="W1795" s="37">
        <f t="shared" ref="W1795:W1858" si="185">IF(AB1795&gt;1.5,0.95,0.8)</f>
        <v>0.8</v>
      </c>
      <c r="X1795" s="37">
        <f>Table1[[#This Row],[Demand during Lead Time]]+NORMSINV(W1795)*V1795</f>
        <v>685.66879411887044</v>
      </c>
      <c r="Y1795" s="43">
        <f t="shared" ref="Y1795:Y1858" si="186">IF(S1795&gt;0,X1795*B1795,0)</f>
        <v>5892.0513698386021</v>
      </c>
      <c r="Z1795" s="27">
        <v>0.5</v>
      </c>
      <c r="AA1795" s="22">
        <v>1</v>
      </c>
      <c r="AB1795" s="22">
        <v>1.28</v>
      </c>
      <c r="AC1795" s="22">
        <v>66</v>
      </c>
    </row>
    <row r="1796" spans="1:29" x14ac:dyDescent="0.2">
      <c r="A1796" s="25">
        <v>43200.384106599857</v>
      </c>
      <c r="B1796" s="26">
        <v>63.000245000000007</v>
      </c>
      <c r="C1796" s="26">
        <v>21325.909270922006</v>
      </c>
      <c r="D1796" s="26">
        <f>C1796/Table1[[#This Row],[Std. Price ($)]]</f>
        <v>338.50517995480817</v>
      </c>
      <c r="E1796" s="22">
        <v>470</v>
      </c>
      <c r="F1796" s="22">
        <f t="shared" ref="F1796:Q1859" si="187">$E1796+$Z1796*$E1796</f>
        <v>141</v>
      </c>
      <c r="G1796" s="22">
        <f t="shared" si="183"/>
        <v>141</v>
      </c>
      <c r="H1796" s="22">
        <f t="shared" si="183"/>
        <v>141</v>
      </c>
      <c r="I1796" s="22">
        <f t="shared" si="183"/>
        <v>141</v>
      </c>
      <c r="J1796" s="22">
        <f t="shared" si="183"/>
        <v>141</v>
      </c>
      <c r="K1796" s="22">
        <f t="shared" si="183"/>
        <v>141</v>
      </c>
      <c r="L1796" s="22">
        <f t="shared" si="183"/>
        <v>141</v>
      </c>
      <c r="M1796" s="22">
        <f t="shared" si="183"/>
        <v>141</v>
      </c>
      <c r="N1796" s="22">
        <f t="shared" si="183"/>
        <v>141</v>
      </c>
      <c r="O1796" s="22">
        <f t="shared" si="183"/>
        <v>141</v>
      </c>
      <c r="P1796" s="22">
        <f t="shared" si="183"/>
        <v>141</v>
      </c>
      <c r="Q1796" s="22">
        <f t="shared" si="183"/>
        <v>141</v>
      </c>
      <c r="R1796" s="42">
        <f>SUM(Table1[[#This Row],[Oct]:[September]])</f>
        <v>1692</v>
      </c>
      <c r="S1796" s="38">
        <f t="shared" si="184"/>
        <v>1353.4948200451918</v>
      </c>
      <c r="T1796" s="37">
        <f>Table1[[#This Row],[Annual Demand]]/365</f>
        <v>4.6356164383561644</v>
      </c>
      <c r="U1796" s="37">
        <f>Table1[[#This Row],[Daily Demand]]*Table1[[#This Row],[Lead Time (days)]]</f>
        <v>203.96712328767123</v>
      </c>
      <c r="V1796" s="37">
        <f>T1796*AB1796*SQRT(Table1[[#This Row],[Lead Time (days)]])</f>
        <v>10.454728270661121</v>
      </c>
      <c r="W1796" s="37">
        <f t="shared" si="185"/>
        <v>0.8</v>
      </c>
      <c r="X1796" s="37">
        <f>Table1[[#This Row],[Demand during Lead Time]]+NORMSINV(W1796)*V1796</f>
        <v>212.76604459149468</v>
      </c>
      <c r="Y1796" s="43">
        <f t="shared" si="186"/>
        <v>13404.312936945091</v>
      </c>
      <c r="Z1796" s="27">
        <v>-0.7</v>
      </c>
      <c r="AA1796" s="22">
        <v>0.77</v>
      </c>
      <c r="AB1796" s="22">
        <v>0.34</v>
      </c>
      <c r="AC1796" s="22">
        <v>44</v>
      </c>
    </row>
    <row r="1797" spans="1:29" x14ac:dyDescent="0.2">
      <c r="A1797" s="25">
        <v>50355.960123368874</v>
      </c>
      <c r="B1797" s="26">
        <v>16.052223000000001</v>
      </c>
      <c r="C1797" s="26">
        <v>4347.0305273445183</v>
      </c>
      <c r="D1797" s="26">
        <f>C1797/Table1[[#This Row],[Std. Price ($)]]</f>
        <v>270.8055156811937</v>
      </c>
      <c r="E1797" s="22">
        <v>324</v>
      </c>
      <c r="F1797" s="22">
        <f t="shared" si="187"/>
        <v>129.6</v>
      </c>
      <c r="G1797" s="22">
        <f t="shared" si="183"/>
        <v>129.6</v>
      </c>
      <c r="H1797" s="22">
        <f t="shared" si="183"/>
        <v>129.6</v>
      </c>
      <c r="I1797" s="22">
        <f t="shared" si="183"/>
        <v>129.6</v>
      </c>
      <c r="J1797" s="22">
        <f t="shared" si="183"/>
        <v>129.6</v>
      </c>
      <c r="K1797" s="22">
        <f t="shared" si="183"/>
        <v>129.6</v>
      </c>
      <c r="L1797" s="22">
        <f t="shared" si="183"/>
        <v>129.6</v>
      </c>
      <c r="M1797" s="22">
        <f t="shared" si="183"/>
        <v>129.6</v>
      </c>
      <c r="N1797" s="22">
        <f t="shared" si="183"/>
        <v>129.6</v>
      </c>
      <c r="O1797" s="22">
        <f t="shared" si="183"/>
        <v>129.6</v>
      </c>
      <c r="P1797" s="22">
        <f t="shared" si="183"/>
        <v>129.6</v>
      </c>
      <c r="Q1797" s="22">
        <f t="shared" si="183"/>
        <v>129.6</v>
      </c>
      <c r="R1797" s="42">
        <f>SUM(Table1[[#This Row],[Oct]:[September]])</f>
        <v>1555.1999999999996</v>
      </c>
      <c r="S1797" s="38">
        <f t="shared" si="184"/>
        <v>1284.394484318806</v>
      </c>
      <c r="T1797" s="37">
        <f>Table1[[#This Row],[Annual Demand]]/365</f>
        <v>4.2608219178082178</v>
      </c>
      <c r="U1797" s="37">
        <f>Table1[[#This Row],[Daily Demand]]*Table1[[#This Row],[Lead Time (days)]]</f>
        <v>97.998904109589006</v>
      </c>
      <c r="V1797" s="37">
        <f>T1797*AB1797*SQRT(Table1[[#This Row],[Lead Time (days)]])</f>
        <v>17.777740139722372</v>
      </c>
      <c r="W1797" s="37">
        <f t="shared" si="185"/>
        <v>0.8</v>
      </c>
      <c r="X1797" s="37">
        <f>Table1[[#This Row],[Demand during Lead Time]]+NORMSINV(W1797)*V1797</f>
        <v>112.96102769612087</v>
      </c>
      <c r="Y1797" s="43">
        <f t="shared" si="186"/>
        <v>1813.2756068873086</v>
      </c>
      <c r="Z1797" s="27">
        <v>-0.6</v>
      </c>
      <c r="AA1797" s="22">
        <v>0.85</v>
      </c>
      <c r="AB1797" s="22">
        <v>0.87</v>
      </c>
      <c r="AC1797" s="22">
        <v>23</v>
      </c>
    </row>
    <row r="1798" spans="1:29" x14ac:dyDescent="0.2">
      <c r="A1798" s="25">
        <v>84159.116862168623</v>
      </c>
      <c r="B1798" s="26">
        <v>27.217465000000001</v>
      </c>
      <c r="C1798" s="26">
        <v>24451.503880834505</v>
      </c>
      <c r="D1798" s="26">
        <f>C1798/Table1[[#This Row],[Std. Price ($)]]</f>
        <v>898.37550561136038</v>
      </c>
      <c r="E1798" s="22">
        <v>494</v>
      </c>
      <c r="F1798" s="22">
        <f t="shared" si="187"/>
        <v>296.39999999999998</v>
      </c>
      <c r="G1798" s="22">
        <f t="shared" si="183"/>
        <v>296.39999999999998</v>
      </c>
      <c r="H1798" s="22">
        <f t="shared" si="183"/>
        <v>296.39999999999998</v>
      </c>
      <c r="I1798" s="22">
        <f t="shared" si="183"/>
        <v>296.39999999999998</v>
      </c>
      <c r="J1798" s="22">
        <f t="shared" si="183"/>
        <v>296.39999999999998</v>
      </c>
      <c r="K1798" s="22">
        <f t="shared" si="183"/>
        <v>296.39999999999998</v>
      </c>
      <c r="L1798" s="22">
        <f t="shared" si="183"/>
        <v>296.39999999999998</v>
      </c>
      <c r="M1798" s="22">
        <f t="shared" si="183"/>
        <v>296.39999999999998</v>
      </c>
      <c r="N1798" s="22">
        <f t="shared" si="183"/>
        <v>296.39999999999998</v>
      </c>
      <c r="O1798" s="22">
        <f t="shared" si="183"/>
        <v>296.39999999999998</v>
      </c>
      <c r="P1798" s="22">
        <f t="shared" si="183"/>
        <v>296.39999999999998</v>
      </c>
      <c r="Q1798" s="22">
        <f t="shared" si="183"/>
        <v>296.39999999999998</v>
      </c>
      <c r="R1798" s="42">
        <f>SUM(Table1[[#This Row],[Oct]:[September]])</f>
        <v>3556.8000000000006</v>
      </c>
      <c r="S1798" s="38">
        <f t="shared" si="184"/>
        <v>2658.4244943886401</v>
      </c>
      <c r="T1798" s="37">
        <f>Table1[[#This Row],[Annual Demand]]/365</f>
        <v>9.7446575342465778</v>
      </c>
      <c r="U1798" s="37">
        <f>Table1[[#This Row],[Daily Demand]]*Table1[[#This Row],[Lead Time (days)]]</f>
        <v>428.76493150684939</v>
      </c>
      <c r="V1798" s="37">
        <f>T1798*AB1798*SQRT(Table1[[#This Row],[Lead Time (days)]])</f>
        <v>67.224295323339902</v>
      </c>
      <c r="W1798" s="37">
        <f t="shared" si="185"/>
        <v>0.8</v>
      </c>
      <c r="X1798" s="37">
        <f>Table1[[#This Row],[Demand during Lead Time]]+NORMSINV(W1798)*V1798</f>
        <v>485.34232586294866</v>
      </c>
      <c r="Y1798" s="43">
        <f t="shared" si="186"/>
        <v>13209.7877671934</v>
      </c>
      <c r="Z1798" s="27">
        <v>-0.4</v>
      </c>
      <c r="AA1798" s="22">
        <v>1</v>
      </c>
      <c r="AB1798" s="22">
        <v>1.04</v>
      </c>
      <c r="AC1798" s="22">
        <v>44</v>
      </c>
    </row>
    <row r="1799" spans="1:29" x14ac:dyDescent="0.2">
      <c r="A1799" s="25">
        <v>47193.599775748655</v>
      </c>
      <c r="B1799" s="26">
        <v>11.691350000000002</v>
      </c>
      <c r="C1799" s="26">
        <v>3713.8573044634177</v>
      </c>
      <c r="D1799" s="26">
        <f>C1799/Table1[[#This Row],[Std. Price ($)]]</f>
        <v>317.6585513617689</v>
      </c>
      <c r="E1799" s="22">
        <v>316</v>
      </c>
      <c r="F1799" s="22">
        <f t="shared" si="187"/>
        <v>189.6</v>
      </c>
      <c r="G1799" s="22">
        <f t="shared" si="183"/>
        <v>189.6</v>
      </c>
      <c r="H1799" s="22">
        <f t="shared" si="183"/>
        <v>189.6</v>
      </c>
      <c r="I1799" s="22">
        <f t="shared" si="183"/>
        <v>189.6</v>
      </c>
      <c r="J1799" s="22">
        <f t="shared" si="183"/>
        <v>189.6</v>
      </c>
      <c r="K1799" s="22">
        <f t="shared" si="183"/>
        <v>189.6</v>
      </c>
      <c r="L1799" s="22">
        <f t="shared" si="183"/>
        <v>189.6</v>
      </c>
      <c r="M1799" s="22">
        <f t="shared" si="183"/>
        <v>189.6</v>
      </c>
      <c r="N1799" s="22">
        <f t="shared" si="183"/>
        <v>189.6</v>
      </c>
      <c r="O1799" s="22">
        <f t="shared" si="183"/>
        <v>189.6</v>
      </c>
      <c r="P1799" s="22">
        <f t="shared" si="183"/>
        <v>189.6</v>
      </c>
      <c r="Q1799" s="22">
        <f t="shared" si="183"/>
        <v>189.6</v>
      </c>
      <c r="R1799" s="42">
        <f>SUM(Table1[[#This Row],[Oct]:[September]])</f>
        <v>2275.1999999999994</v>
      </c>
      <c r="S1799" s="38">
        <f t="shared" si="184"/>
        <v>1957.5414486382306</v>
      </c>
      <c r="T1799" s="37">
        <f>Table1[[#This Row],[Annual Demand]]/365</f>
        <v>6.2334246575342451</v>
      </c>
      <c r="U1799" s="37">
        <f>Table1[[#This Row],[Daily Demand]]*Table1[[#This Row],[Lead Time (days)]]</f>
        <v>187.00273972602736</v>
      </c>
      <c r="V1799" s="37">
        <f>T1799*AB1799*SQRT(Table1[[#This Row],[Lead Time (days)]])</f>
        <v>26.289242174891243</v>
      </c>
      <c r="W1799" s="37">
        <f t="shared" si="185"/>
        <v>0.8</v>
      </c>
      <c r="X1799" s="37">
        <f>Table1[[#This Row],[Demand during Lead Time]]+NORMSINV(W1799)*V1799</f>
        <v>209.12832415495643</v>
      </c>
      <c r="Y1799" s="43">
        <f t="shared" si="186"/>
        <v>2444.9924326090504</v>
      </c>
      <c r="Z1799" s="27">
        <v>-0.4</v>
      </c>
      <c r="AA1799" s="22">
        <v>0.85</v>
      </c>
      <c r="AB1799" s="22">
        <v>0.77</v>
      </c>
      <c r="AC1799" s="22">
        <v>30</v>
      </c>
    </row>
    <row r="1800" spans="1:29" x14ac:dyDescent="0.2">
      <c r="A1800" s="25">
        <v>39092.32165975267</v>
      </c>
      <c r="B1800" s="26">
        <v>12.860485000000001</v>
      </c>
      <c r="C1800" s="26">
        <v>1512.6490288186205</v>
      </c>
      <c r="D1800" s="26">
        <f>C1800/Table1[[#This Row],[Std. Price ($)]]</f>
        <v>117.61990537826688</v>
      </c>
      <c r="E1800" s="22">
        <v>356</v>
      </c>
      <c r="F1800" s="22">
        <f t="shared" si="187"/>
        <v>534</v>
      </c>
      <c r="G1800" s="22">
        <f t="shared" si="183"/>
        <v>534</v>
      </c>
      <c r="H1800" s="22">
        <f t="shared" si="183"/>
        <v>534</v>
      </c>
      <c r="I1800" s="22">
        <f t="shared" si="183"/>
        <v>534</v>
      </c>
      <c r="J1800" s="22">
        <f t="shared" si="183"/>
        <v>534</v>
      </c>
      <c r="K1800" s="22">
        <f t="shared" si="183"/>
        <v>534</v>
      </c>
      <c r="L1800" s="22">
        <f t="shared" si="183"/>
        <v>534</v>
      </c>
      <c r="M1800" s="22">
        <f t="shared" si="183"/>
        <v>534</v>
      </c>
      <c r="N1800" s="22">
        <f t="shared" si="183"/>
        <v>534</v>
      </c>
      <c r="O1800" s="22">
        <f t="shared" si="183"/>
        <v>534</v>
      </c>
      <c r="P1800" s="22">
        <f t="shared" si="183"/>
        <v>534</v>
      </c>
      <c r="Q1800" s="22">
        <f t="shared" si="183"/>
        <v>534</v>
      </c>
      <c r="R1800" s="42">
        <f>SUM(Table1[[#This Row],[Oct]:[September]])</f>
        <v>6408</v>
      </c>
      <c r="S1800" s="38">
        <f t="shared" si="184"/>
        <v>6290.3800946217334</v>
      </c>
      <c r="T1800" s="37">
        <f>Table1[[#This Row],[Annual Demand]]/365</f>
        <v>17.556164383561644</v>
      </c>
      <c r="U1800" s="37">
        <f>Table1[[#This Row],[Daily Demand]]*Table1[[#This Row],[Lead Time (days)]]</f>
        <v>368.67945205479452</v>
      </c>
      <c r="V1800" s="37">
        <f>T1800*AB1800*SQRT(Table1[[#This Row],[Lead Time (days)]])</f>
        <v>33.790029924318766</v>
      </c>
      <c r="W1800" s="37">
        <f t="shared" si="185"/>
        <v>0.8</v>
      </c>
      <c r="X1800" s="37">
        <f>Table1[[#This Row],[Demand during Lead Time]]+NORMSINV(W1800)*V1800</f>
        <v>397.11785872216541</v>
      </c>
      <c r="Y1800" s="43">
        <f t="shared" si="186"/>
        <v>5107.128265328528</v>
      </c>
      <c r="Z1800" s="27">
        <v>0.5</v>
      </c>
      <c r="AA1800" s="22">
        <v>1</v>
      </c>
      <c r="AB1800" s="22">
        <v>0.42</v>
      </c>
      <c r="AC1800" s="22">
        <v>21</v>
      </c>
    </row>
    <row r="1801" spans="1:29" x14ac:dyDescent="0.2">
      <c r="A1801" s="25">
        <v>67794.645478381281</v>
      </c>
      <c r="B1801" s="26">
        <v>26.036637000000002</v>
      </c>
      <c r="C1801" s="26">
        <v>77743.500987063817</v>
      </c>
      <c r="D1801" s="26">
        <f>C1801/Table1[[#This Row],[Std. Price ($)]]</f>
        <v>2985.9271374818418</v>
      </c>
      <c r="E1801" s="22">
        <v>364</v>
      </c>
      <c r="F1801" s="22">
        <f t="shared" si="187"/>
        <v>509.6</v>
      </c>
      <c r="G1801" s="22">
        <f t="shared" si="183"/>
        <v>509.6</v>
      </c>
      <c r="H1801" s="22">
        <f t="shared" si="183"/>
        <v>509.6</v>
      </c>
      <c r="I1801" s="22">
        <f t="shared" si="183"/>
        <v>509.6</v>
      </c>
      <c r="J1801" s="22">
        <f t="shared" si="183"/>
        <v>509.6</v>
      </c>
      <c r="K1801" s="22">
        <f t="shared" si="183"/>
        <v>509.6</v>
      </c>
      <c r="L1801" s="22">
        <f t="shared" si="183"/>
        <v>509.6</v>
      </c>
      <c r="M1801" s="22">
        <f t="shared" si="183"/>
        <v>509.6</v>
      </c>
      <c r="N1801" s="22">
        <f t="shared" si="183"/>
        <v>509.6</v>
      </c>
      <c r="O1801" s="22">
        <f t="shared" si="183"/>
        <v>509.6</v>
      </c>
      <c r="P1801" s="22">
        <f t="shared" si="183"/>
        <v>509.6</v>
      </c>
      <c r="Q1801" s="22">
        <f t="shared" si="183"/>
        <v>509.6</v>
      </c>
      <c r="R1801" s="42">
        <f>SUM(Table1[[#This Row],[Oct]:[September]])</f>
        <v>6115.2000000000007</v>
      </c>
      <c r="S1801" s="38">
        <f t="shared" si="184"/>
        <v>3129.2728625181589</v>
      </c>
      <c r="T1801" s="37">
        <f>Table1[[#This Row],[Annual Demand]]/365</f>
        <v>16.753972602739729</v>
      </c>
      <c r="U1801" s="37">
        <f>Table1[[#This Row],[Daily Demand]]*Table1[[#This Row],[Lead Time (days)]]</f>
        <v>2178.0164383561646</v>
      </c>
      <c r="V1801" s="37">
        <f>T1801*AB1801*SQRT(Table1[[#This Row],[Lead Time (days)]])</f>
        <v>301.81899178396367</v>
      </c>
      <c r="W1801" s="37">
        <f t="shared" si="185"/>
        <v>0.95</v>
      </c>
      <c r="X1801" s="37">
        <f>Table1[[#This Row],[Demand during Lead Time]]+NORMSINV(W1801)*V1801</f>
        <v>2674.4645016748536</v>
      </c>
      <c r="Y1801" s="43">
        <f t="shared" si="186"/>
        <v>69634.061399494065</v>
      </c>
      <c r="Z1801" s="27">
        <v>0.4</v>
      </c>
      <c r="AA1801" s="22">
        <v>0.71</v>
      </c>
      <c r="AB1801" s="22">
        <v>1.58</v>
      </c>
      <c r="AC1801" s="22">
        <v>130</v>
      </c>
    </row>
    <row r="1802" spans="1:29" x14ac:dyDescent="0.2">
      <c r="A1802" s="25">
        <v>50337.769682360624</v>
      </c>
      <c r="B1802" s="26">
        <v>11.642477000000001</v>
      </c>
      <c r="C1802" s="26">
        <v>113.14093922990482</v>
      </c>
      <c r="D1802" s="26">
        <f>C1802/Table1[[#This Row],[Std. Price ($)]]</f>
        <v>9.7179439761748991</v>
      </c>
      <c r="E1802" s="22">
        <v>332</v>
      </c>
      <c r="F1802" s="22">
        <f t="shared" si="187"/>
        <v>730.4</v>
      </c>
      <c r="G1802" s="22">
        <f t="shared" si="183"/>
        <v>730.4</v>
      </c>
      <c r="H1802" s="22">
        <f t="shared" si="183"/>
        <v>730.4</v>
      </c>
      <c r="I1802" s="22">
        <f t="shared" si="183"/>
        <v>730.4</v>
      </c>
      <c r="J1802" s="22">
        <f t="shared" si="183"/>
        <v>730.4</v>
      </c>
      <c r="K1802" s="22">
        <f t="shared" si="183"/>
        <v>730.4</v>
      </c>
      <c r="L1802" s="22">
        <f t="shared" si="183"/>
        <v>730.4</v>
      </c>
      <c r="M1802" s="22">
        <f t="shared" si="183"/>
        <v>730.4</v>
      </c>
      <c r="N1802" s="22">
        <f t="shared" si="183"/>
        <v>730.4</v>
      </c>
      <c r="O1802" s="22">
        <f t="shared" si="183"/>
        <v>730.4</v>
      </c>
      <c r="P1802" s="22">
        <f t="shared" si="183"/>
        <v>730.4</v>
      </c>
      <c r="Q1802" s="22">
        <f t="shared" si="183"/>
        <v>730.4</v>
      </c>
      <c r="R1802" s="42">
        <f>SUM(Table1[[#This Row],[Oct]:[September]])</f>
        <v>8764.7999999999975</v>
      </c>
      <c r="S1802" s="38">
        <f t="shared" si="184"/>
        <v>8755.0820560238226</v>
      </c>
      <c r="T1802" s="37">
        <f>Table1[[#This Row],[Annual Demand]]/365</f>
        <v>24.0131506849315</v>
      </c>
      <c r="U1802" s="37">
        <f>Table1[[#This Row],[Daily Demand]]*Table1[[#This Row],[Lead Time (days)]]</f>
        <v>48.026301369862999</v>
      </c>
      <c r="V1802" s="37">
        <f>T1802*AB1802*SQRT(Table1[[#This Row],[Lead Time (days)]])</f>
        <v>8.4899308434847267</v>
      </c>
      <c r="W1802" s="37">
        <f t="shared" si="185"/>
        <v>0.8</v>
      </c>
      <c r="X1802" s="37">
        <f>Table1[[#This Row],[Demand during Lead Time]]+NORMSINV(W1802)*V1802</f>
        <v>55.171607439305347</v>
      </c>
      <c r="Y1802" s="43">
        <f t="shared" si="186"/>
        <v>642.33417066514153</v>
      </c>
      <c r="Z1802" s="27">
        <v>1.2</v>
      </c>
      <c r="AA1802" s="22">
        <v>0.85</v>
      </c>
      <c r="AB1802" s="22">
        <v>0.25</v>
      </c>
      <c r="AC1802" s="22">
        <v>2</v>
      </c>
    </row>
    <row r="1803" spans="1:29" x14ac:dyDescent="0.2">
      <c r="A1803" s="25">
        <v>91641.450526258588</v>
      </c>
      <c r="B1803" s="26">
        <v>41.773193000000006</v>
      </c>
      <c r="C1803" s="26">
        <v>87992.860707219559</v>
      </c>
      <c r="D1803" s="26">
        <f>C1803/Table1[[#This Row],[Std. Price ($)]]</f>
        <v>2106.4432567369113</v>
      </c>
      <c r="E1803" s="22">
        <v>356</v>
      </c>
      <c r="F1803" s="22">
        <f t="shared" si="187"/>
        <v>640.79999999999995</v>
      </c>
      <c r="G1803" s="22">
        <f t="shared" si="183"/>
        <v>640.79999999999995</v>
      </c>
      <c r="H1803" s="22">
        <f t="shared" si="183"/>
        <v>640.79999999999995</v>
      </c>
      <c r="I1803" s="22">
        <f t="shared" si="183"/>
        <v>640.79999999999995</v>
      </c>
      <c r="J1803" s="22">
        <f t="shared" si="183"/>
        <v>640.79999999999995</v>
      </c>
      <c r="K1803" s="22">
        <f t="shared" si="183"/>
        <v>640.79999999999995</v>
      </c>
      <c r="L1803" s="22">
        <f t="shared" si="183"/>
        <v>640.79999999999995</v>
      </c>
      <c r="M1803" s="22">
        <f t="shared" si="183"/>
        <v>640.79999999999995</v>
      </c>
      <c r="N1803" s="22">
        <f t="shared" si="183"/>
        <v>640.79999999999995</v>
      </c>
      <c r="O1803" s="22">
        <f t="shared" si="183"/>
        <v>640.79999999999995</v>
      </c>
      <c r="P1803" s="22">
        <f t="shared" si="183"/>
        <v>640.79999999999995</v>
      </c>
      <c r="Q1803" s="22">
        <f t="shared" si="183"/>
        <v>640.79999999999995</v>
      </c>
      <c r="R1803" s="42">
        <f>SUM(Table1[[#This Row],[Oct]:[September]])</f>
        <v>7689.6000000000013</v>
      </c>
      <c r="S1803" s="38">
        <f t="shared" si="184"/>
        <v>5583.15674326309</v>
      </c>
      <c r="T1803" s="37">
        <f>Table1[[#This Row],[Annual Demand]]/365</f>
        <v>21.067397260273975</v>
      </c>
      <c r="U1803" s="37">
        <f>Table1[[#This Row],[Daily Demand]]*Table1[[#This Row],[Lead Time (days)]]</f>
        <v>2970.5030136986302</v>
      </c>
      <c r="V1803" s="37">
        <f>T1803*AB1803*SQRT(Table1[[#This Row],[Lead Time (days)]])</f>
        <v>267.67278568865987</v>
      </c>
      <c r="W1803" s="37">
        <f t="shared" si="185"/>
        <v>0.8</v>
      </c>
      <c r="X1803" s="37">
        <f>Table1[[#This Row],[Demand during Lead Time]]+NORMSINV(W1803)*V1803</f>
        <v>3195.7821137838187</v>
      </c>
      <c r="Y1803" s="43">
        <f t="shared" si="186"/>
        <v>133498.02302503944</v>
      </c>
      <c r="Z1803" s="27">
        <v>0.8</v>
      </c>
      <c r="AA1803" s="22">
        <v>1</v>
      </c>
      <c r="AB1803" s="22">
        <v>1.07</v>
      </c>
      <c r="AC1803" s="22">
        <v>141</v>
      </c>
    </row>
    <row r="1804" spans="1:29" x14ac:dyDescent="0.2">
      <c r="A1804" s="25">
        <v>7833.6444007738319</v>
      </c>
      <c r="B1804" s="26">
        <v>6.8628230000000006</v>
      </c>
      <c r="C1804" s="26">
        <v>2687.2334505209533</v>
      </c>
      <c r="D1804" s="26">
        <f>C1804/Table1[[#This Row],[Std. Price ($)]]</f>
        <v>391.56385798103099</v>
      </c>
      <c r="E1804" s="22">
        <v>550</v>
      </c>
      <c r="F1804" s="22">
        <f t="shared" si="187"/>
        <v>990</v>
      </c>
      <c r="G1804" s="22">
        <f t="shared" si="183"/>
        <v>990</v>
      </c>
      <c r="H1804" s="22">
        <f t="shared" si="183"/>
        <v>990</v>
      </c>
      <c r="I1804" s="22">
        <f t="shared" si="183"/>
        <v>990</v>
      </c>
      <c r="J1804" s="22">
        <f t="shared" si="183"/>
        <v>990</v>
      </c>
      <c r="K1804" s="22">
        <f t="shared" si="183"/>
        <v>990</v>
      </c>
      <c r="L1804" s="22">
        <f t="shared" si="183"/>
        <v>990</v>
      </c>
      <c r="M1804" s="22">
        <f t="shared" si="183"/>
        <v>990</v>
      </c>
      <c r="N1804" s="22">
        <f t="shared" si="183"/>
        <v>990</v>
      </c>
      <c r="O1804" s="22">
        <f t="shared" si="183"/>
        <v>990</v>
      </c>
      <c r="P1804" s="22">
        <f t="shared" si="183"/>
        <v>990</v>
      </c>
      <c r="Q1804" s="22">
        <f t="shared" si="183"/>
        <v>990</v>
      </c>
      <c r="R1804" s="42">
        <f>SUM(Table1[[#This Row],[Oct]:[September]])</f>
        <v>11880</v>
      </c>
      <c r="S1804" s="38">
        <f t="shared" si="184"/>
        <v>11488.436142018969</v>
      </c>
      <c r="T1804" s="37">
        <f>Table1[[#This Row],[Annual Demand]]/365</f>
        <v>32.547945205479451</v>
      </c>
      <c r="U1804" s="37">
        <f>Table1[[#This Row],[Daily Demand]]*Table1[[#This Row],[Lead Time (days)]]</f>
        <v>1008.986301369863</v>
      </c>
      <c r="V1804" s="37">
        <f>T1804*AB1804*SQRT(Table1[[#This Row],[Lead Time (days)]])</f>
        <v>59.80236550147621</v>
      </c>
      <c r="W1804" s="37">
        <f t="shared" si="185"/>
        <v>0.8</v>
      </c>
      <c r="X1804" s="37">
        <f>Table1[[#This Row],[Demand during Lead Time]]+NORMSINV(W1804)*V1804</f>
        <v>1059.3172419937937</v>
      </c>
      <c r="Y1804" s="43">
        <f t="shared" si="186"/>
        <v>7269.9067326515742</v>
      </c>
      <c r="Z1804" s="27">
        <v>0.8</v>
      </c>
      <c r="AA1804" s="22">
        <v>0.7</v>
      </c>
      <c r="AB1804" s="22">
        <v>0.33</v>
      </c>
      <c r="AC1804" s="22">
        <v>31</v>
      </c>
    </row>
    <row r="1805" spans="1:29" x14ac:dyDescent="0.2">
      <c r="A1805" s="25">
        <v>47304.985995039169</v>
      </c>
      <c r="B1805" s="26">
        <v>11.878416000000001</v>
      </c>
      <c r="C1805" s="26">
        <v>9136.4092319601186</v>
      </c>
      <c r="D1805" s="26">
        <f>C1805/Table1[[#This Row],[Std. Price ($)]]</f>
        <v>769.16057090104584</v>
      </c>
      <c r="E1805" s="22">
        <v>390</v>
      </c>
      <c r="F1805" s="22">
        <f t="shared" si="187"/>
        <v>234</v>
      </c>
      <c r="G1805" s="22">
        <f t="shared" si="183"/>
        <v>234</v>
      </c>
      <c r="H1805" s="22">
        <f t="shared" si="183"/>
        <v>234</v>
      </c>
      <c r="I1805" s="22">
        <f t="shared" si="183"/>
        <v>234</v>
      </c>
      <c r="J1805" s="22">
        <f t="shared" si="183"/>
        <v>234</v>
      </c>
      <c r="K1805" s="22">
        <f t="shared" si="183"/>
        <v>234</v>
      </c>
      <c r="L1805" s="22">
        <f t="shared" si="183"/>
        <v>234</v>
      </c>
      <c r="M1805" s="22">
        <f t="shared" si="183"/>
        <v>234</v>
      </c>
      <c r="N1805" s="22">
        <f t="shared" si="183"/>
        <v>234</v>
      </c>
      <c r="O1805" s="22">
        <f t="shared" si="183"/>
        <v>234</v>
      </c>
      <c r="P1805" s="22">
        <f t="shared" si="183"/>
        <v>234</v>
      </c>
      <c r="Q1805" s="22">
        <f t="shared" si="183"/>
        <v>234</v>
      </c>
      <c r="R1805" s="42">
        <f>SUM(Table1[[#This Row],[Oct]:[September]])</f>
        <v>2808</v>
      </c>
      <c r="S1805" s="38">
        <f t="shared" si="184"/>
        <v>2038.839429098954</v>
      </c>
      <c r="T1805" s="37">
        <f>Table1[[#This Row],[Annual Demand]]/365</f>
        <v>7.6931506849315072</v>
      </c>
      <c r="U1805" s="37">
        <f>Table1[[#This Row],[Daily Demand]]*Table1[[#This Row],[Lead Time (days)]]</f>
        <v>284.64657534246578</v>
      </c>
      <c r="V1805" s="37">
        <f>T1805*AB1805*SQRT(Table1[[#This Row],[Lead Time (days)]])</f>
        <v>60.366335256848892</v>
      </c>
      <c r="W1805" s="37">
        <f t="shared" si="185"/>
        <v>0.8</v>
      </c>
      <c r="X1805" s="37">
        <f>Table1[[#This Row],[Demand during Lead Time]]+NORMSINV(W1805)*V1805</f>
        <v>335.4521648876111</v>
      </c>
      <c r="Y1805" s="43">
        <f t="shared" si="186"/>
        <v>3984.6403626356382</v>
      </c>
      <c r="Z1805" s="27">
        <v>-0.4</v>
      </c>
      <c r="AA1805" s="22">
        <v>0.82</v>
      </c>
      <c r="AB1805" s="22">
        <v>1.29</v>
      </c>
      <c r="AC1805" s="22">
        <v>37</v>
      </c>
    </row>
    <row r="1806" spans="1:29" x14ac:dyDescent="0.2">
      <c r="A1806" s="25">
        <v>48946.518981040419</v>
      </c>
      <c r="B1806" s="26">
        <v>29.824630000000003</v>
      </c>
      <c r="C1806" s="26">
        <v>12698.830737782644</v>
      </c>
      <c r="D1806" s="26">
        <f>C1806/Table1[[#This Row],[Std. Price ($)]]</f>
        <v>425.7833454357235</v>
      </c>
      <c r="E1806" s="22">
        <v>534</v>
      </c>
      <c r="F1806" s="22">
        <f t="shared" si="187"/>
        <v>427.2</v>
      </c>
      <c r="G1806" s="22">
        <f t="shared" si="183"/>
        <v>427.2</v>
      </c>
      <c r="H1806" s="22">
        <f t="shared" si="183"/>
        <v>427.2</v>
      </c>
      <c r="I1806" s="22">
        <f t="shared" si="183"/>
        <v>427.2</v>
      </c>
      <c r="J1806" s="22">
        <f t="shared" si="183"/>
        <v>427.2</v>
      </c>
      <c r="K1806" s="22">
        <f t="shared" si="183"/>
        <v>427.2</v>
      </c>
      <c r="L1806" s="22">
        <f t="shared" si="183"/>
        <v>427.2</v>
      </c>
      <c r="M1806" s="22">
        <f t="shared" si="183"/>
        <v>427.2</v>
      </c>
      <c r="N1806" s="22">
        <f t="shared" si="183"/>
        <v>427.2</v>
      </c>
      <c r="O1806" s="22">
        <f t="shared" si="183"/>
        <v>427.2</v>
      </c>
      <c r="P1806" s="22">
        <f t="shared" si="183"/>
        <v>427.2</v>
      </c>
      <c r="Q1806" s="22">
        <f t="shared" si="183"/>
        <v>427.2</v>
      </c>
      <c r="R1806" s="42">
        <f>SUM(Table1[[#This Row],[Oct]:[September]])</f>
        <v>5126.3999999999987</v>
      </c>
      <c r="S1806" s="38">
        <f t="shared" si="184"/>
        <v>4700.6166545642754</v>
      </c>
      <c r="T1806" s="37">
        <f>Table1[[#This Row],[Annual Demand]]/365</f>
        <v>14.044931506849311</v>
      </c>
      <c r="U1806" s="37">
        <f>Table1[[#This Row],[Daily Demand]]*Table1[[#This Row],[Lead Time (days)]]</f>
        <v>926.96547945205452</v>
      </c>
      <c r="V1806" s="37">
        <f>T1806*AB1806*SQRT(Table1[[#This Row],[Lead Time (days)]])</f>
        <v>31.948437626595119</v>
      </c>
      <c r="W1806" s="37">
        <f t="shared" si="185"/>
        <v>0.8</v>
      </c>
      <c r="X1806" s="37">
        <f>Table1[[#This Row],[Demand during Lead Time]]+NORMSINV(W1806)*V1806</f>
        <v>953.85396293807685</v>
      </c>
      <c r="Y1806" s="43">
        <f t="shared" si="186"/>
        <v>28448.341518661859</v>
      </c>
      <c r="Z1806" s="27">
        <v>-0.2</v>
      </c>
      <c r="AA1806" s="22">
        <v>1</v>
      </c>
      <c r="AB1806" s="22">
        <v>0.28000000000000003</v>
      </c>
      <c r="AC1806" s="22">
        <v>66</v>
      </c>
    </row>
    <row r="1807" spans="1:29" x14ac:dyDescent="0.2">
      <c r="A1807" s="25">
        <v>27439.583540915512</v>
      </c>
      <c r="B1807" s="26">
        <v>15.385821</v>
      </c>
      <c r="C1807" s="26">
        <v>41059.4768251606</v>
      </c>
      <c r="D1807" s="26">
        <f>C1807/Table1[[#This Row],[Std. Price ($)]]</f>
        <v>2668.6568643402652</v>
      </c>
      <c r="E1807" s="22">
        <v>446</v>
      </c>
      <c r="F1807" s="22">
        <f t="shared" si="187"/>
        <v>267.60000000000002</v>
      </c>
      <c r="G1807" s="22">
        <f t="shared" si="183"/>
        <v>267.60000000000002</v>
      </c>
      <c r="H1807" s="22">
        <f t="shared" si="183"/>
        <v>267.60000000000002</v>
      </c>
      <c r="I1807" s="22">
        <f t="shared" si="183"/>
        <v>267.60000000000002</v>
      </c>
      <c r="J1807" s="22">
        <f t="shared" si="183"/>
        <v>267.60000000000002</v>
      </c>
      <c r="K1807" s="22">
        <f t="shared" si="183"/>
        <v>267.60000000000002</v>
      </c>
      <c r="L1807" s="22">
        <f t="shared" si="183"/>
        <v>267.60000000000002</v>
      </c>
      <c r="M1807" s="22">
        <f t="shared" si="183"/>
        <v>267.60000000000002</v>
      </c>
      <c r="N1807" s="22">
        <f t="shared" si="183"/>
        <v>267.60000000000002</v>
      </c>
      <c r="O1807" s="22">
        <f t="shared" si="183"/>
        <v>267.60000000000002</v>
      </c>
      <c r="P1807" s="22">
        <f t="shared" si="183"/>
        <v>267.60000000000002</v>
      </c>
      <c r="Q1807" s="22">
        <f t="shared" si="183"/>
        <v>267.60000000000002</v>
      </c>
      <c r="R1807" s="42">
        <f>SUM(Table1[[#This Row],[Oct]:[September]])</f>
        <v>3211.1999999999994</v>
      </c>
      <c r="S1807" s="38">
        <f t="shared" si="184"/>
        <v>542.54313565973416</v>
      </c>
      <c r="T1807" s="37">
        <f>Table1[[#This Row],[Annual Demand]]/365</f>
        <v>8.79780821917808</v>
      </c>
      <c r="U1807" s="37">
        <f>Table1[[#This Row],[Daily Demand]]*Table1[[#This Row],[Lead Time (days)]]</f>
        <v>765.40931506849302</v>
      </c>
      <c r="V1807" s="37">
        <f>T1807*AB1807*SQRT(Table1[[#This Row],[Lead Time (days)]])</f>
        <v>141.14404640624528</v>
      </c>
      <c r="W1807" s="37">
        <f t="shared" si="185"/>
        <v>0.95</v>
      </c>
      <c r="X1807" s="37">
        <f>Table1[[#This Row],[Demand during Lead Time]]+NORMSINV(W1807)*V1807</f>
        <v>997.57061172241242</v>
      </c>
      <c r="Y1807" s="43">
        <f t="shared" si="186"/>
        <v>15348.442866821539</v>
      </c>
      <c r="Z1807" s="27">
        <v>-0.4</v>
      </c>
      <c r="AA1807" s="22">
        <v>0.85</v>
      </c>
      <c r="AB1807" s="22">
        <v>1.72</v>
      </c>
      <c r="AC1807" s="22">
        <v>87</v>
      </c>
    </row>
    <row r="1808" spans="1:29" x14ac:dyDescent="0.2">
      <c r="A1808" s="25">
        <v>9994.2667041388322</v>
      </c>
      <c r="B1808" s="26">
        <v>23.300860000000004</v>
      </c>
      <c r="C1808" s="26">
        <v>7311.3667936993779</v>
      </c>
      <c r="D1808" s="26">
        <f>C1808/Table1[[#This Row],[Std. Price ($)]]</f>
        <v>313.78098463745016</v>
      </c>
      <c r="E1808" s="22">
        <v>308</v>
      </c>
      <c r="F1808" s="22">
        <f t="shared" si="187"/>
        <v>462</v>
      </c>
      <c r="G1808" s="22">
        <f t="shared" si="183"/>
        <v>462</v>
      </c>
      <c r="H1808" s="22">
        <f t="shared" si="183"/>
        <v>462</v>
      </c>
      <c r="I1808" s="22">
        <f t="shared" si="183"/>
        <v>462</v>
      </c>
      <c r="J1808" s="22">
        <f t="shared" si="183"/>
        <v>462</v>
      </c>
      <c r="K1808" s="22">
        <f t="shared" si="183"/>
        <v>462</v>
      </c>
      <c r="L1808" s="22">
        <f t="shared" si="183"/>
        <v>462</v>
      </c>
      <c r="M1808" s="22">
        <f t="shared" si="183"/>
        <v>462</v>
      </c>
      <c r="N1808" s="22">
        <f t="shared" si="183"/>
        <v>462</v>
      </c>
      <c r="O1808" s="22">
        <f t="shared" si="183"/>
        <v>462</v>
      </c>
      <c r="P1808" s="22">
        <f t="shared" si="183"/>
        <v>462</v>
      </c>
      <c r="Q1808" s="22">
        <f t="shared" si="183"/>
        <v>462</v>
      </c>
      <c r="R1808" s="42">
        <f>SUM(Table1[[#This Row],[Oct]:[September]])</f>
        <v>5544</v>
      </c>
      <c r="S1808" s="38">
        <f t="shared" si="184"/>
        <v>5230.2190153625497</v>
      </c>
      <c r="T1808" s="37">
        <f>Table1[[#This Row],[Annual Demand]]/365</f>
        <v>15.189041095890412</v>
      </c>
      <c r="U1808" s="37">
        <f>Table1[[#This Row],[Daily Demand]]*Table1[[#This Row],[Lead Time (days)]]</f>
        <v>394.91506849315073</v>
      </c>
      <c r="V1808" s="37">
        <f>T1808*AB1808*SQRT(Table1[[#This Row],[Lead Time (days)]])</f>
        <v>73.576756093672543</v>
      </c>
      <c r="W1808" s="37">
        <f t="shared" si="185"/>
        <v>0.8</v>
      </c>
      <c r="X1808" s="37">
        <f>Table1[[#This Row],[Demand during Lead Time]]+NORMSINV(W1808)*V1808</f>
        <v>456.8388287190009</v>
      </c>
      <c r="Y1808" s="43">
        <f t="shared" si="186"/>
        <v>10644.737590545421</v>
      </c>
      <c r="Z1808" s="27">
        <v>0.5</v>
      </c>
      <c r="AA1808" s="22">
        <v>0.77</v>
      </c>
      <c r="AB1808" s="22">
        <v>0.95</v>
      </c>
      <c r="AC1808" s="22">
        <v>26</v>
      </c>
    </row>
    <row r="1809" spans="1:29" x14ac:dyDescent="0.2">
      <c r="A1809" s="25">
        <v>63165.453434969706</v>
      </c>
      <c r="B1809" s="26">
        <v>5.6703020000000004</v>
      </c>
      <c r="C1809" s="26">
        <v>7711.8732226020065</v>
      </c>
      <c r="D1809" s="26">
        <f>C1809/Table1[[#This Row],[Std. Price ($)]]</f>
        <v>1360.046294289441</v>
      </c>
      <c r="E1809" s="22">
        <v>946</v>
      </c>
      <c r="F1809" s="22">
        <f t="shared" si="187"/>
        <v>567.59999999999991</v>
      </c>
      <c r="G1809" s="22">
        <f t="shared" si="183"/>
        <v>567.59999999999991</v>
      </c>
      <c r="H1809" s="22">
        <f t="shared" si="183"/>
        <v>567.59999999999991</v>
      </c>
      <c r="I1809" s="22">
        <f t="shared" si="183"/>
        <v>567.59999999999991</v>
      </c>
      <c r="J1809" s="22">
        <f t="shared" si="183"/>
        <v>567.59999999999991</v>
      </c>
      <c r="K1809" s="22">
        <f t="shared" si="183"/>
        <v>567.59999999999991</v>
      </c>
      <c r="L1809" s="22">
        <f t="shared" si="183"/>
        <v>567.59999999999991</v>
      </c>
      <c r="M1809" s="22">
        <f t="shared" si="183"/>
        <v>567.59999999999991</v>
      </c>
      <c r="N1809" s="22">
        <f t="shared" si="183"/>
        <v>567.59999999999991</v>
      </c>
      <c r="O1809" s="22">
        <f t="shared" si="183"/>
        <v>567.59999999999991</v>
      </c>
      <c r="P1809" s="22">
        <f t="shared" si="183"/>
        <v>567.59999999999991</v>
      </c>
      <c r="Q1809" s="22">
        <f t="shared" si="183"/>
        <v>567.59999999999991</v>
      </c>
      <c r="R1809" s="42">
        <f>SUM(Table1[[#This Row],[Oct]:[September]])</f>
        <v>6811.2000000000007</v>
      </c>
      <c r="S1809" s="38">
        <f t="shared" si="184"/>
        <v>5451.1537057105597</v>
      </c>
      <c r="T1809" s="37">
        <f>Table1[[#This Row],[Annual Demand]]/365</f>
        <v>18.660821917808221</v>
      </c>
      <c r="U1809" s="37">
        <f>Table1[[#This Row],[Daily Demand]]*Table1[[#This Row],[Lead Time (days)]]</f>
        <v>1418.2224657534248</v>
      </c>
      <c r="V1809" s="37">
        <f>T1809*AB1809*SQRT(Table1[[#This Row],[Lead Time (days)]])</f>
        <v>40.670318471567455</v>
      </c>
      <c r="W1809" s="37">
        <f t="shared" si="185"/>
        <v>0.8</v>
      </c>
      <c r="X1809" s="37">
        <f>Table1[[#This Row],[Demand during Lead Time]]+NORMSINV(W1809)*V1809</f>
        <v>1452.4514693552687</v>
      </c>
      <c r="Y1809" s="43">
        <f t="shared" si="186"/>
        <v>8235.8384715881202</v>
      </c>
      <c r="Z1809" s="27">
        <v>-0.4</v>
      </c>
      <c r="AA1809" s="22">
        <v>0.82</v>
      </c>
      <c r="AB1809" s="22">
        <v>0.25</v>
      </c>
      <c r="AC1809" s="22">
        <v>76</v>
      </c>
    </row>
    <row r="1810" spans="1:29" x14ac:dyDescent="0.2">
      <c r="A1810" s="25">
        <v>75443.064231183889</v>
      </c>
      <c r="B1810" s="26">
        <v>9.2361720000000016</v>
      </c>
      <c r="C1810" s="26">
        <v>2651.1965247248518</v>
      </c>
      <c r="D1810" s="26">
        <f>C1810/Table1[[#This Row],[Std. Price ($)]]</f>
        <v>287.04494943628714</v>
      </c>
      <c r="E1810" s="22">
        <v>446</v>
      </c>
      <c r="F1810" s="22">
        <f t="shared" si="187"/>
        <v>1115</v>
      </c>
      <c r="G1810" s="22">
        <f t="shared" si="183"/>
        <v>1115</v>
      </c>
      <c r="H1810" s="22">
        <f t="shared" si="183"/>
        <v>1115</v>
      </c>
      <c r="I1810" s="22">
        <f t="shared" si="183"/>
        <v>1115</v>
      </c>
      <c r="J1810" s="22">
        <f t="shared" si="183"/>
        <v>1115</v>
      </c>
      <c r="K1810" s="22">
        <f t="shared" si="183"/>
        <v>1115</v>
      </c>
      <c r="L1810" s="22">
        <f t="shared" si="183"/>
        <v>1115</v>
      </c>
      <c r="M1810" s="22">
        <f t="shared" si="183"/>
        <v>1115</v>
      </c>
      <c r="N1810" s="22">
        <f t="shared" si="183"/>
        <v>1115</v>
      </c>
      <c r="O1810" s="22">
        <f t="shared" si="183"/>
        <v>1115</v>
      </c>
      <c r="P1810" s="22">
        <f t="shared" si="183"/>
        <v>1115</v>
      </c>
      <c r="Q1810" s="22">
        <f t="shared" si="183"/>
        <v>1115</v>
      </c>
      <c r="R1810" s="42">
        <f>SUM(Table1[[#This Row],[Oct]:[September]])</f>
        <v>13380</v>
      </c>
      <c r="S1810" s="38">
        <f t="shared" si="184"/>
        <v>13092.955050563713</v>
      </c>
      <c r="T1810" s="37">
        <f>Table1[[#This Row],[Annual Demand]]/365</f>
        <v>36.657534246575345</v>
      </c>
      <c r="U1810" s="37">
        <f>Table1[[#This Row],[Daily Demand]]*Table1[[#This Row],[Lead Time (days)]]</f>
        <v>1356.3287671232877</v>
      </c>
      <c r="V1810" s="37">
        <f>T1810*AB1810*SQRT(Table1[[#This Row],[Lead Time (days)]])</f>
        <v>75.812885761185385</v>
      </c>
      <c r="W1810" s="37">
        <f t="shared" si="185"/>
        <v>0.8</v>
      </c>
      <c r="X1810" s="37">
        <f>Table1[[#This Row],[Demand during Lead Time]]+NORMSINV(W1810)*V1810</f>
        <v>1420.134501558339</v>
      </c>
      <c r="Y1810" s="43">
        <f t="shared" si="186"/>
        <v>13116.606519527089</v>
      </c>
      <c r="Z1810" s="27">
        <v>1.5</v>
      </c>
      <c r="AA1810" s="22">
        <v>1</v>
      </c>
      <c r="AB1810" s="22">
        <v>0.34</v>
      </c>
      <c r="AC1810" s="22">
        <v>37</v>
      </c>
    </row>
    <row r="1811" spans="1:29" x14ac:dyDescent="0.2">
      <c r="A1811" s="25">
        <v>99787.724628831085</v>
      </c>
      <c r="B1811" s="26">
        <v>9.2361500000000003</v>
      </c>
      <c r="C1811" s="26">
        <v>2651.1917951086343</v>
      </c>
      <c r="D1811" s="26">
        <f>C1811/Table1[[#This Row],[Std. Price ($)]]</f>
        <v>287.04512108493628</v>
      </c>
      <c r="E1811" s="22">
        <v>446</v>
      </c>
      <c r="F1811" s="22">
        <f t="shared" si="187"/>
        <v>981.19999999999993</v>
      </c>
      <c r="G1811" s="22">
        <f t="shared" si="183"/>
        <v>981.19999999999993</v>
      </c>
      <c r="H1811" s="22">
        <f t="shared" si="183"/>
        <v>981.19999999999993</v>
      </c>
      <c r="I1811" s="22">
        <f t="shared" si="183"/>
        <v>981.19999999999993</v>
      </c>
      <c r="J1811" s="22">
        <f t="shared" si="183"/>
        <v>981.19999999999993</v>
      </c>
      <c r="K1811" s="22">
        <f t="shared" si="183"/>
        <v>981.19999999999993</v>
      </c>
      <c r="L1811" s="22">
        <f t="shared" si="183"/>
        <v>981.19999999999993</v>
      </c>
      <c r="M1811" s="22">
        <f t="shared" si="183"/>
        <v>981.19999999999993</v>
      </c>
      <c r="N1811" s="22">
        <f t="shared" si="183"/>
        <v>981.19999999999993</v>
      </c>
      <c r="O1811" s="22">
        <f t="shared" si="183"/>
        <v>981.19999999999993</v>
      </c>
      <c r="P1811" s="22">
        <f t="shared" si="183"/>
        <v>981.19999999999993</v>
      </c>
      <c r="Q1811" s="22">
        <f t="shared" si="183"/>
        <v>981.19999999999993</v>
      </c>
      <c r="R1811" s="42">
        <f>SUM(Table1[[#This Row],[Oct]:[September]])</f>
        <v>11774.400000000001</v>
      </c>
      <c r="S1811" s="38">
        <f t="shared" si="184"/>
        <v>11487.354878915065</v>
      </c>
      <c r="T1811" s="37">
        <f>Table1[[#This Row],[Annual Demand]]/365</f>
        <v>32.258630136986305</v>
      </c>
      <c r="U1811" s="37">
        <f>Table1[[#This Row],[Daily Demand]]*Table1[[#This Row],[Lead Time (days)]]</f>
        <v>1193.5693150684933</v>
      </c>
      <c r="V1811" s="37">
        <f>T1811*AB1811*SQRT(Table1[[#This Row],[Lead Time (days)]])</f>
        <v>66.715339469843144</v>
      </c>
      <c r="W1811" s="37">
        <f t="shared" si="185"/>
        <v>0.8</v>
      </c>
      <c r="X1811" s="37">
        <f>Table1[[#This Row],[Demand during Lead Time]]+NORMSINV(W1811)*V1811</f>
        <v>1249.7183613713385</v>
      </c>
      <c r="Y1811" s="43">
        <f t="shared" si="186"/>
        <v>11542.586243379888</v>
      </c>
      <c r="Z1811" s="27">
        <v>1.2</v>
      </c>
      <c r="AA1811" s="22">
        <v>1</v>
      </c>
      <c r="AB1811" s="22">
        <v>0.34</v>
      </c>
      <c r="AC1811" s="22">
        <v>37</v>
      </c>
    </row>
    <row r="1812" spans="1:29" x14ac:dyDescent="0.2">
      <c r="A1812" s="25">
        <v>20353.366089673742</v>
      </c>
      <c r="B1812" s="26">
        <v>39.890884000000007</v>
      </c>
      <c r="C1812" s="26">
        <v>116998.47719993682</v>
      </c>
      <c r="D1812" s="26">
        <f>C1812/Table1[[#This Row],[Std. Price ($)]]</f>
        <v>2932.9627591089934</v>
      </c>
      <c r="E1812" s="22">
        <v>688</v>
      </c>
      <c r="F1812" s="22">
        <f t="shared" si="187"/>
        <v>1513.6</v>
      </c>
      <c r="G1812" s="22">
        <f t="shared" si="183"/>
        <v>1513.6</v>
      </c>
      <c r="H1812" s="22">
        <f t="shared" si="183"/>
        <v>1513.6</v>
      </c>
      <c r="I1812" s="22">
        <f t="shared" si="183"/>
        <v>1513.6</v>
      </c>
      <c r="J1812" s="22">
        <f t="shared" si="183"/>
        <v>1513.6</v>
      </c>
      <c r="K1812" s="22">
        <f t="shared" si="183"/>
        <v>1513.6</v>
      </c>
      <c r="L1812" s="22">
        <f t="shared" si="183"/>
        <v>1513.6</v>
      </c>
      <c r="M1812" s="22">
        <f t="shared" si="183"/>
        <v>1513.6</v>
      </c>
      <c r="N1812" s="22">
        <f t="shared" si="183"/>
        <v>1513.6</v>
      </c>
      <c r="O1812" s="22">
        <f t="shared" si="183"/>
        <v>1513.6</v>
      </c>
      <c r="P1812" s="22">
        <f t="shared" si="183"/>
        <v>1513.6</v>
      </c>
      <c r="Q1812" s="22">
        <f t="shared" si="183"/>
        <v>1513.6</v>
      </c>
      <c r="R1812" s="42">
        <f>SUM(Table1[[#This Row],[Oct]:[September]])</f>
        <v>18163.2</v>
      </c>
      <c r="S1812" s="38">
        <f t="shared" si="184"/>
        <v>15230.237240891007</v>
      </c>
      <c r="T1812" s="37">
        <f>Table1[[#This Row],[Annual Demand]]/365</f>
        <v>49.762191780821922</v>
      </c>
      <c r="U1812" s="37">
        <f>Table1[[#This Row],[Daily Demand]]*Table1[[#This Row],[Lead Time (days)]]</f>
        <v>5025.9813698630142</v>
      </c>
      <c r="V1812" s="37">
        <f>T1812*AB1812*SQRT(Table1[[#This Row],[Lead Time (days)]])</f>
        <v>530.11006831352211</v>
      </c>
      <c r="W1812" s="37">
        <f t="shared" si="185"/>
        <v>0.8</v>
      </c>
      <c r="X1812" s="37">
        <f>Table1[[#This Row],[Demand during Lead Time]]+NORMSINV(W1812)*V1812</f>
        <v>5472.1332594864625</v>
      </c>
      <c r="Y1812" s="43">
        <f t="shared" si="186"/>
        <v>218288.23308671641</v>
      </c>
      <c r="Z1812" s="27">
        <v>1.2</v>
      </c>
      <c r="AA1812" s="22">
        <v>0.82</v>
      </c>
      <c r="AB1812" s="22">
        <v>1.06</v>
      </c>
      <c r="AC1812" s="22">
        <v>101</v>
      </c>
    </row>
    <row r="1813" spans="1:29" x14ac:dyDescent="0.2">
      <c r="A1813" s="25">
        <v>49338.573705234514</v>
      </c>
      <c r="B1813" s="26">
        <v>8.3476250000000007</v>
      </c>
      <c r="C1813" s="26">
        <v>9230.2580044033348</v>
      </c>
      <c r="D1813" s="26">
        <f>C1813/Table1[[#This Row],[Std. Price ($)]]</f>
        <v>1105.7346256454182</v>
      </c>
      <c r="E1813" s="22">
        <v>608</v>
      </c>
      <c r="F1813" s="22">
        <f t="shared" si="187"/>
        <v>547.20000000000005</v>
      </c>
      <c r="G1813" s="22">
        <f t="shared" si="183"/>
        <v>547.20000000000005</v>
      </c>
      <c r="H1813" s="22">
        <f t="shared" si="183"/>
        <v>547.20000000000005</v>
      </c>
      <c r="I1813" s="22">
        <f t="shared" si="183"/>
        <v>547.20000000000005</v>
      </c>
      <c r="J1813" s="22">
        <f t="shared" si="183"/>
        <v>547.20000000000005</v>
      </c>
      <c r="K1813" s="22">
        <f t="shared" si="183"/>
        <v>547.20000000000005</v>
      </c>
      <c r="L1813" s="22">
        <f t="shared" si="183"/>
        <v>547.20000000000005</v>
      </c>
      <c r="M1813" s="22">
        <f t="shared" si="183"/>
        <v>547.20000000000005</v>
      </c>
      <c r="N1813" s="22">
        <f t="shared" si="183"/>
        <v>547.20000000000005</v>
      </c>
      <c r="O1813" s="22">
        <f t="shared" si="183"/>
        <v>547.20000000000005</v>
      </c>
      <c r="P1813" s="22">
        <f t="shared" si="183"/>
        <v>547.20000000000005</v>
      </c>
      <c r="Q1813" s="22">
        <f t="shared" si="183"/>
        <v>547.20000000000005</v>
      </c>
      <c r="R1813" s="42">
        <f>SUM(Table1[[#This Row],[Oct]:[September]])</f>
        <v>6566.3999999999987</v>
      </c>
      <c r="S1813" s="38">
        <f t="shared" si="184"/>
        <v>5460.6653743545803</v>
      </c>
      <c r="T1813" s="37">
        <f>Table1[[#This Row],[Annual Demand]]/365</f>
        <v>17.990136986301366</v>
      </c>
      <c r="U1813" s="37">
        <f>Table1[[#This Row],[Daily Demand]]*Table1[[#This Row],[Lead Time (days)]]</f>
        <v>629.65479452054774</v>
      </c>
      <c r="V1813" s="37">
        <f>T1813*AB1813*SQRT(Table1[[#This Row],[Lead Time (days)]])</f>
        <v>130.9102354354157</v>
      </c>
      <c r="W1813" s="37">
        <f t="shared" si="185"/>
        <v>0.8</v>
      </c>
      <c r="X1813" s="37">
        <f>Table1[[#This Row],[Demand during Lead Time]]+NORMSINV(W1813)*V1813</f>
        <v>739.83162835502299</v>
      </c>
      <c r="Y1813" s="43">
        <f t="shared" si="186"/>
        <v>6175.8369966470991</v>
      </c>
      <c r="Z1813" s="27">
        <v>-0.1</v>
      </c>
      <c r="AA1813" s="22">
        <v>1</v>
      </c>
      <c r="AB1813" s="22">
        <v>1.23</v>
      </c>
      <c r="AC1813" s="22">
        <v>35</v>
      </c>
    </row>
    <row r="1814" spans="1:29" x14ac:dyDescent="0.2">
      <c r="A1814" s="25">
        <v>52913.965990314238</v>
      </c>
      <c r="B1814" s="26">
        <v>5.54169</v>
      </c>
      <c r="C1814" s="26">
        <v>1073.1735817327994</v>
      </c>
      <c r="D1814" s="26">
        <f>C1814/Table1[[#This Row],[Std. Price ($)]]</f>
        <v>193.65456778217464</v>
      </c>
      <c r="E1814" s="22">
        <v>478</v>
      </c>
      <c r="F1814" s="22">
        <f t="shared" si="187"/>
        <v>286.79999999999995</v>
      </c>
      <c r="G1814" s="22">
        <f t="shared" si="183"/>
        <v>286.79999999999995</v>
      </c>
      <c r="H1814" s="22">
        <f t="shared" si="183"/>
        <v>286.79999999999995</v>
      </c>
      <c r="I1814" s="22">
        <f t="shared" si="183"/>
        <v>286.79999999999995</v>
      </c>
      <c r="J1814" s="22">
        <f t="shared" si="183"/>
        <v>286.79999999999995</v>
      </c>
      <c r="K1814" s="22">
        <f t="shared" si="183"/>
        <v>286.79999999999995</v>
      </c>
      <c r="L1814" s="22">
        <f t="shared" si="183"/>
        <v>286.79999999999995</v>
      </c>
      <c r="M1814" s="22">
        <f t="shared" si="183"/>
        <v>286.79999999999995</v>
      </c>
      <c r="N1814" s="22">
        <f t="shared" si="183"/>
        <v>286.79999999999995</v>
      </c>
      <c r="O1814" s="22">
        <f t="shared" si="183"/>
        <v>286.79999999999995</v>
      </c>
      <c r="P1814" s="22">
        <f t="shared" si="183"/>
        <v>286.79999999999995</v>
      </c>
      <c r="Q1814" s="22">
        <f t="shared" si="183"/>
        <v>286.79999999999995</v>
      </c>
      <c r="R1814" s="42">
        <f>SUM(Table1[[#This Row],[Oct]:[September]])</f>
        <v>3441.6000000000004</v>
      </c>
      <c r="S1814" s="38">
        <f t="shared" si="184"/>
        <v>3247.9454322178258</v>
      </c>
      <c r="T1814" s="37">
        <f>Table1[[#This Row],[Annual Demand]]/365</f>
        <v>9.4290410958904118</v>
      </c>
      <c r="U1814" s="37">
        <f>Table1[[#This Row],[Daily Demand]]*Table1[[#This Row],[Lead Time (days)]]</f>
        <v>150.86465753424659</v>
      </c>
      <c r="V1814" s="37">
        <f>T1814*AB1814*SQRT(Table1[[#This Row],[Lead Time (days)]])</f>
        <v>20.366728767123291</v>
      </c>
      <c r="W1814" s="37">
        <f t="shared" si="185"/>
        <v>0.8</v>
      </c>
      <c r="X1814" s="37">
        <f>Table1[[#This Row],[Demand during Lead Time]]+NORMSINV(W1814)*V1814</f>
        <v>168.00572892307787</v>
      </c>
      <c r="Y1814" s="43">
        <f t="shared" si="186"/>
        <v>931.03566791573144</v>
      </c>
      <c r="Z1814" s="27">
        <v>-0.4</v>
      </c>
      <c r="AA1814" s="22">
        <v>0.7</v>
      </c>
      <c r="AB1814" s="22">
        <v>0.54</v>
      </c>
      <c r="AC1814" s="22">
        <v>16</v>
      </c>
    </row>
    <row r="1815" spans="1:29" x14ac:dyDescent="0.2">
      <c r="A1815" s="25">
        <v>36628.594904484424</v>
      </c>
      <c r="B1815" s="26">
        <v>8.1488659999999999</v>
      </c>
      <c r="C1815" s="26">
        <v>1151.9864292212205</v>
      </c>
      <c r="D1815" s="26">
        <f>C1815/Table1[[#This Row],[Std. Price ($)]]</f>
        <v>141.36769818293988</v>
      </c>
      <c r="E1815" s="22">
        <v>204</v>
      </c>
      <c r="F1815" s="22">
        <f t="shared" si="187"/>
        <v>244.8</v>
      </c>
      <c r="G1815" s="22">
        <f t="shared" si="183"/>
        <v>244.8</v>
      </c>
      <c r="H1815" s="22">
        <f t="shared" si="183"/>
        <v>244.8</v>
      </c>
      <c r="I1815" s="22">
        <f t="shared" si="183"/>
        <v>244.8</v>
      </c>
      <c r="J1815" s="22">
        <f t="shared" si="183"/>
        <v>244.8</v>
      </c>
      <c r="K1815" s="22">
        <f t="shared" si="183"/>
        <v>244.8</v>
      </c>
      <c r="L1815" s="22">
        <f t="shared" si="183"/>
        <v>244.8</v>
      </c>
      <c r="M1815" s="22">
        <f t="shared" si="183"/>
        <v>244.8</v>
      </c>
      <c r="N1815" s="22">
        <f t="shared" si="183"/>
        <v>244.8</v>
      </c>
      <c r="O1815" s="22">
        <f t="shared" si="183"/>
        <v>244.8</v>
      </c>
      <c r="P1815" s="22">
        <f t="shared" si="183"/>
        <v>244.8</v>
      </c>
      <c r="Q1815" s="22">
        <f t="shared" si="183"/>
        <v>244.8</v>
      </c>
      <c r="R1815" s="42">
        <f>SUM(Table1[[#This Row],[Oct]:[September]])</f>
        <v>2937.6000000000004</v>
      </c>
      <c r="S1815" s="38">
        <f t="shared" si="184"/>
        <v>2796.2323018170605</v>
      </c>
      <c r="T1815" s="37">
        <f>Table1[[#This Row],[Annual Demand]]/365</f>
        <v>8.0482191780821921</v>
      </c>
      <c r="U1815" s="37">
        <f>Table1[[#This Row],[Daily Demand]]*Table1[[#This Row],[Lead Time (days)]]</f>
        <v>281.68767123287671</v>
      </c>
      <c r="V1815" s="37">
        <f>T1815*AB1815*SQRT(Table1[[#This Row],[Lead Time (days)]])</f>
        <v>11.903476692351667</v>
      </c>
      <c r="W1815" s="37">
        <f t="shared" si="185"/>
        <v>0.8</v>
      </c>
      <c r="X1815" s="37">
        <f>Table1[[#This Row],[Demand during Lead Time]]+NORMSINV(W1815)*V1815</f>
        <v>291.70588997050015</v>
      </c>
      <c r="Y1815" s="43">
        <f t="shared" si="186"/>
        <v>2377.0722087803497</v>
      </c>
      <c r="Z1815" s="27">
        <v>0.2</v>
      </c>
      <c r="AA1815" s="22">
        <v>0.82</v>
      </c>
      <c r="AB1815" s="22">
        <v>0.25</v>
      </c>
      <c r="AC1815" s="22">
        <v>35</v>
      </c>
    </row>
    <row r="1816" spans="1:29" x14ac:dyDescent="0.2">
      <c r="A1816" s="25">
        <v>58870.793223079178</v>
      </c>
      <c r="B1816" s="26">
        <v>7.3538630000000014</v>
      </c>
      <c r="C1816" s="26">
        <v>5920.6255200974756</v>
      </c>
      <c r="D1816" s="26">
        <f>C1816/Table1[[#This Row],[Std. Price ($)]]</f>
        <v>805.10413643787956</v>
      </c>
      <c r="E1816" s="22">
        <v>430</v>
      </c>
      <c r="F1816" s="22">
        <f t="shared" si="187"/>
        <v>946</v>
      </c>
      <c r="G1816" s="22">
        <f t="shared" si="183"/>
        <v>946</v>
      </c>
      <c r="H1816" s="22">
        <f t="shared" si="183"/>
        <v>946</v>
      </c>
      <c r="I1816" s="22">
        <f t="shared" si="183"/>
        <v>946</v>
      </c>
      <c r="J1816" s="22">
        <f t="shared" si="183"/>
        <v>946</v>
      </c>
      <c r="K1816" s="22">
        <f t="shared" si="183"/>
        <v>946</v>
      </c>
      <c r="L1816" s="22">
        <f t="shared" si="183"/>
        <v>946</v>
      </c>
      <c r="M1816" s="22">
        <f t="shared" si="183"/>
        <v>946</v>
      </c>
      <c r="N1816" s="22">
        <f t="shared" si="183"/>
        <v>946</v>
      </c>
      <c r="O1816" s="22">
        <f t="shared" si="183"/>
        <v>946</v>
      </c>
      <c r="P1816" s="22">
        <f t="shared" si="183"/>
        <v>946</v>
      </c>
      <c r="Q1816" s="22">
        <f t="shared" si="183"/>
        <v>946</v>
      </c>
      <c r="R1816" s="42">
        <f>SUM(Table1[[#This Row],[Oct]:[September]])</f>
        <v>11352</v>
      </c>
      <c r="S1816" s="38">
        <f t="shared" si="184"/>
        <v>10546.89586356212</v>
      </c>
      <c r="T1816" s="37">
        <f>Table1[[#This Row],[Annual Demand]]/365</f>
        <v>31.101369863013698</v>
      </c>
      <c r="U1816" s="37">
        <f>Table1[[#This Row],[Daily Demand]]*Table1[[#This Row],[Lead Time (days)]]</f>
        <v>1088.5479452054794</v>
      </c>
      <c r="V1816" s="37">
        <f>T1816*AB1816*SQRT(Table1[[#This Row],[Lead Time (days)]])</f>
        <v>228.15774998686598</v>
      </c>
      <c r="W1816" s="37">
        <f t="shared" si="185"/>
        <v>0.8</v>
      </c>
      <c r="X1816" s="37">
        <f>Table1[[#This Row],[Demand during Lead Time]]+NORMSINV(W1816)*V1816</f>
        <v>1280.5703521986463</v>
      </c>
      <c r="Y1816" s="43">
        <f t="shared" si="186"/>
        <v>9417.1389319305963</v>
      </c>
      <c r="Z1816" s="27">
        <v>1.2</v>
      </c>
      <c r="AA1816" s="22">
        <v>0.82</v>
      </c>
      <c r="AB1816" s="22">
        <v>1.24</v>
      </c>
      <c r="AC1816" s="22">
        <v>35</v>
      </c>
    </row>
    <row r="1817" spans="1:29" x14ac:dyDescent="0.2">
      <c r="A1817" s="25">
        <v>18093.398034942944</v>
      </c>
      <c r="B1817" s="26">
        <v>10.954790000000001</v>
      </c>
      <c r="C1817" s="26">
        <v>1588.5848483412601</v>
      </c>
      <c r="D1817" s="26">
        <f>C1817/Table1[[#This Row],[Std. Price ($)]]</f>
        <v>145.0128070315597</v>
      </c>
      <c r="E1817" s="22">
        <v>196</v>
      </c>
      <c r="F1817" s="22">
        <f t="shared" si="187"/>
        <v>235.2</v>
      </c>
      <c r="G1817" s="22">
        <f t="shared" si="183"/>
        <v>235.2</v>
      </c>
      <c r="H1817" s="22">
        <f t="shared" si="183"/>
        <v>235.2</v>
      </c>
      <c r="I1817" s="22">
        <f t="shared" si="183"/>
        <v>235.2</v>
      </c>
      <c r="J1817" s="22">
        <f t="shared" si="183"/>
        <v>235.2</v>
      </c>
      <c r="K1817" s="22">
        <f t="shared" si="183"/>
        <v>235.2</v>
      </c>
      <c r="L1817" s="22">
        <f t="shared" si="183"/>
        <v>235.2</v>
      </c>
      <c r="M1817" s="22">
        <f t="shared" si="183"/>
        <v>235.2</v>
      </c>
      <c r="N1817" s="22">
        <f t="shared" si="183"/>
        <v>235.2</v>
      </c>
      <c r="O1817" s="22">
        <f t="shared" si="183"/>
        <v>235.2</v>
      </c>
      <c r="P1817" s="22">
        <f t="shared" si="183"/>
        <v>235.2</v>
      </c>
      <c r="Q1817" s="22">
        <f t="shared" si="183"/>
        <v>235.2</v>
      </c>
      <c r="R1817" s="42">
        <f>SUM(Table1[[#This Row],[Oct]:[September]])</f>
        <v>2822.3999999999996</v>
      </c>
      <c r="S1817" s="38">
        <f t="shared" si="184"/>
        <v>2677.3871929684401</v>
      </c>
      <c r="T1817" s="37">
        <f>Table1[[#This Row],[Annual Demand]]/365</f>
        <v>7.7326027397260262</v>
      </c>
      <c r="U1817" s="37">
        <f>Table1[[#This Row],[Daily Demand]]*Table1[[#This Row],[Lead Time (days)]]</f>
        <v>177.84986301369861</v>
      </c>
      <c r="V1817" s="37">
        <f>T1817*AB1817*SQRT(Table1[[#This Row],[Lead Time (days)]])</f>
        <v>34.488361778082108</v>
      </c>
      <c r="W1817" s="37">
        <f t="shared" si="185"/>
        <v>0.8</v>
      </c>
      <c r="X1817" s="37">
        <f>Table1[[#This Row],[Demand during Lead Time]]+NORMSINV(W1817)*V1817</f>
        <v>206.87600059727703</v>
      </c>
      <c r="Y1817" s="43">
        <f t="shared" si="186"/>
        <v>2266.2831425830445</v>
      </c>
      <c r="Z1817" s="27">
        <v>0.2</v>
      </c>
      <c r="AA1817" s="22">
        <v>1</v>
      </c>
      <c r="AB1817" s="22">
        <v>0.93</v>
      </c>
      <c r="AC1817" s="22">
        <v>23</v>
      </c>
    </row>
    <row r="1818" spans="1:29" x14ac:dyDescent="0.2">
      <c r="A1818" s="25">
        <v>54977.50853106851</v>
      </c>
      <c r="B1818" s="26">
        <v>290.56512100000003</v>
      </c>
      <c r="C1818" s="26">
        <v>63691.012375851235</v>
      </c>
      <c r="D1818" s="26">
        <f>C1818/Table1[[#This Row],[Std. Price ($)]]</f>
        <v>219.19703286015263</v>
      </c>
      <c r="E1818" s="22">
        <v>592</v>
      </c>
      <c r="F1818" s="22">
        <f t="shared" si="187"/>
        <v>710.4</v>
      </c>
      <c r="G1818" s="22">
        <f t="shared" si="183"/>
        <v>710.4</v>
      </c>
      <c r="H1818" s="22">
        <f t="shared" si="183"/>
        <v>710.4</v>
      </c>
      <c r="I1818" s="22">
        <f t="shared" si="183"/>
        <v>710.4</v>
      </c>
      <c r="J1818" s="22">
        <f t="shared" si="183"/>
        <v>710.4</v>
      </c>
      <c r="K1818" s="22">
        <f t="shared" si="183"/>
        <v>710.4</v>
      </c>
      <c r="L1818" s="22">
        <f t="shared" si="183"/>
        <v>710.4</v>
      </c>
      <c r="M1818" s="22">
        <f t="shared" si="183"/>
        <v>710.4</v>
      </c>
      <c r="N1818" s="22">
        <f t="shared" si="183"/>
        <v>710.4</v>
      </c>
      <c r="O1818" s="22">
        <f t="shared" si="183"/>
        <v>710.4</v>
      </c>
      <c r="P1818" s="22">
        <f t="shared" ref="G1818:Q1841" si="188">$E1818+$Z1818*$E1818</f>
        <v>710.4</v>
      </c>
      <c r="Q1818" s="22">
        <f t="shared" si="188"/>
        <v>710.4</v>
      </c>
      <c r="R1818" s="42">
        <f>SUM(Table1[[#This Row],[Oct]:[September]])</f>
        <v>8524.7999999999975</v>
      </c>
      <c r="S1818" s="38">
        <f t="shared" si="184"/>
        <v>8305.6029671398446</v>
      </c>
      <c r="T1818" s="37">
        <f>Table1[[#This Row],[Annual Demand]]/365</f>
        <v>23.355616438356158</v>
      </c>
      <c r="U1818" s="37">
        <f>Table1[[#This Row],[Daily Demand]]*Table1[[#This Row],[Lead Time (days)]]</f>
        <v>373.68986301369853</v>
      </c>
      <c r="V1818" s="37">
        <f>T1818*AB1818*SQRT(Table1[[#This Row],[Lead Time (days)]])</f>
        <v>48.579682191780812</v>
      </c>
      <c r="W1818" s="37">
        <f t="shared" si="185"/>
        <v>0.8</v>
      </c>
      <c r="X1818" s="37">
        <f>Table1[[#This Row],[Demand during Lead Time]]+NORMSINV(W1818)*V1818</f>
        <v>414.57555506652523</v>
      </c>
      <c r="Y1818" s="43">
        <f t="shared" si="186"/>
        <v>120461.19632154708</v>
      </c>
      <c r="Z1818" s="27">
        <v>0.2</v>
      </c>
      <c r="AA1818" s="22">
        <v>0.7</v>
      </c>
      <c r="AB1818" s="22">
        <v>0.52</v>
      </c>
      <c r="AC1818" s="22">
        <v>16</v>
      </c>
    </row>
    <row r="1819" spans="1:29" x14ac:dyDescent="0.2">
      <c r="A1819" s="25">
        <v>92202.740403181728</v>
      </c>
      <c r="B1819" s="26">
        <v>9.0374130000000008</v>
      </c>
      <c r="C1819" s="26">
        <v>2918.1841708646002</v>
      </c>
      <c r="D1819" s="26">
        <f>C1819/Table1[[#This Row],[Std. Price ($)]]</f>
        <v>322.90038873564811</v>
      </c>
      <c r="E1819" s="22">
        <v>204</v>
      </c>
      <c r="F1819" s="22">
        <f t="shared" si="187"/>
        <v>122.39999999999999</v>
      </c>
      <c r="G1819" s="22">
        <f t="shared" si="188"/>
        <v>122.39999999999999</v>
      </c>
      <c r="H1819" s="22">
        <f t="shared" si="188"/>
        <v>122.39999999999999</v>
      </c>
      <c r="I1819" s="22">
        <f t="shared" si="188"/>
        <v>122.39999999999999</v>
      </c>
      <c r="J1819" s="22">
        <f t="shared" si="188"/>
        <v>122.39999999999999</v>
      </c>
      <c r="K1819" s="22">
        <f t="shared" si="188"/>
        <v>122.39999999999999</v>
      </c>
      <c r="L1819" s="22">
        <f t="shared" si="188"/>
        <v>122.39999999999999</v>
      </c>
      <c r="M1819" s="22">
        <f t="shared" si="188"/>
        <v>122.39999999999999</v>
      </c>
      <c r="N1819" s="22">
        <f t="shared" si="188"/>
        <v>122.39999999999999</v>
      </c>
      <c r="O1819" s="22">
        <f t="shared" si="188"/>
        <v>122.39999999999999</v>
      </c>
      <c r="P1819" s="22">
        <f t="shared" si="188"/>
        <v>122.39999999999999</v>
      </c>
      <c r="Q1819" s="22">
        <f t="shared" si="188"/>
        <v>122.39999999999999</v>
      </c>
      <c r="R1819" s="42">
        <f>SUM(Table1[[#This Row],[Oct]:[September]])</f>
        <v>1468.8000000000002</v>
      </c>
      <c r="S1819" s="38">
        <f t="shared" si="184"/>
        <v>1145.8996112643522</v>
      </c>
      <c r="T1819" s="37">
        <f>Table1[[#This Row],[Annual Demand]]/365</f>
        <v>4.0241095890410961</v>
      </c>
      <c r="U1819" s="37">
        <f>Table1[[#This Row],[Daily Demand]]*Table1[[#This Row],[Lead Time (days)]]</f>
        <v>148.89205479452056</v>
      </c>
      <c r="V1819" s="37">
        <f>T1819*AB1819*SQRT(Table1[[#This Row],[Lead Time (days)]])</f>
        <v>24.477703026032945</v>
      </c>
      <c r="W1819" s="37">
        <f t="shared" si="185"/>
        <v>0.8</v>
      </c>
      <c r="X1819" s="37">
        <f>Table1[[#This Row],[Demand during Lead Time]]+NORMSINV(W1819)*V1819</f>
        <v>169.49300941032186</v>
      </c>
      <c r="Y1819" s="43">
        <f t="shared" si="186"/>
        <v>1531.7783266539652</v>
      </c>
      <c r="Z1819" s="27">
        <v>-0.4</v>
      </c>
      <c r="AA1819" s="22">
        <v>1</v>
      </c>
      <c r="AB1819" s="22">
        <v>1</v>
      </c>
      <c r="AC1819" s="22">
        <v>37</v>
      </c>
    </row>
    <row r="1820" spans="1:29" x14ac:dyDescent="0.2">
      <c r="A1820" s="25">
        <v>97544.603506592932</v>
      </c>
      <c r="B1820" s="26">
        <v>11.890098</v>
      </c>
      <c r="C1820" s="26">
        <v>16310.413467475713</v>
      </c>
      <c r="D1820" s="26">
        <f>C1820/Table1[[#This Row],[Std. Price ($)]]</f>
        <v>1371.7644267924211</v>
      </c>
      <c r="E1820" s="22">
        <v>502</v>
      </c>
      <c r="F1820" s="22">
        <f t="shared" si="187"/>
        <v>301.2</v>
      </c>
      <c r="G1820" s="22">
        <f t="shared" si="188"/>
        <v>301.2</v>
      </c>
      <c r="H1820" s="22">
        <f t="shared" si="188"/>
        <v>301.2</v>
      </c>
      <c r="I1820" s="22">
        <f t="shared" si="188"/>
        <v>301.2</v>
      </c>
      <c r="J1820" s="22">
        <f t="shared" si="188"/>
        <v>301.2</v>
      </c>
      <c r="K1820" s="22">
        <f t="shared" si="188"/>
        <v>301.2</v>
      </c>
      <c r="L1820" s="22">
        <f t="shared" si="188"/>
        <v>301.2</v>
      </c>
      <c r="M1820" s="22">
        <f t="shared" si="188"/>
        <v>301.2</v>
      </c>
      <c r="N1820" s="22">
        <f t="shared" si="188"/>
        <v>301.2</v>
      </c>
      <c r="O1820" s="22">
        <f t="shared" si="188"/>
        <v>301.2</v>
      </c>
      <c r="P1820" s="22">
        <f t="shared" si="188"/>
        <v>301.2</v>
      </c>
      <c r="Q1820" s="22">
        <f t="shared" si="188"/>
        <v>301.2</v>
      </c>
      <c r="R1820" s="42">
        <f>SUM(Table1[[#This Row],[Oct]:[September]])</f>
        <v>3614.3999999999992</v>
      </c>
      <c r="S1820" s="38">
        <f t="shared" si="184"/>
        <v>2242.6355732075781</v>
      </c>
      <c r="T1820" s="37">
        <f>Table1[[#This Row],[Annual Demand]]/365</f>
        <v>9.9024657534246554</v>
      </c>
      <c r="U1820" s="37">
        <f>Table1[[#This Row],[Daily Demand]]*Table1[[#This Row],[Lead Time (days)]]</f>
        <v>653.5627397260273</v>
      </c>
      <c r="V1820" s="37">
        <f>T1820*AB1820*SQRT(Table1[[#This Row],[Lead Time (days)]])</f>
        <v>77.230091598157699</v>
      </c>
      <c r="W1820" s="37">
        <f t="shared" si="185"/>
        <v>0.8</v>
      </c>
      <c r="X1820" s="37">
        <f>Table1[[#This Row],[Demand during Lead Time]]+NORMSINV(W1820)*V1820</f>
        <v>718.56122468581793</v>
      </c>
      <c r="Y1820" s="43">
        <f t="shared" si="186"/>
        <v>8543.7633805143942</v>
      </c>
      <c r="Z1820" s="27">
        <v>-0.4</v>
      </c>
      <c r="AA1820" s="22">
        <v>0.75</v>
      </c>
      <c r="AB1820" s="22">
        <v>0.96</v>
      </c>
      <c r="AC1820" s="22">
        <v>66</v>
      </c>
    </row>
    <row r="1821" spans="1:29" x14ac:dyDescent="0.2">
      <c r="A1821" s="25">
        <v>66898.450259183533</v>
      </c>
      <c r="B1821" s="26">
        <v>37.926735000000008</v>
      </c>
      <c r="C1821" s="26">
        <v>131594.09114767952</v>
      </c>
      <c r="D1821" s="26">
        <f>C1821/Table1[[#This Row],[Std. Price ($)]]</f>
        <v>3469.6920562152131</v>
      </c>
      <c r="E1821" s="22">
        <v>624</v>
      </c>
      <c r="F1821" s="22">
        <f t="shared" si="187"/>
        <v>998.4</v>
      </c>
      <c r="G1821" s="22">
        <f t="shared" si="188"/>
        <v>998.4</v>
      </c>
      <c r="H1821" s="22">
        <f t="shared" si="188"/>
        <v>998.4</v>
      </c>
      <c r="I1821" s="22">
        <f t="shared" si="188"/>
        <v>998.4</v>
      </c>
      <c r="J1821" s="22">
        <f t="shared" si="188"/>
        <v>998.4</v>
      </c>
      <c r="K1821" s="22">
        <f t="shared" si="188"/>
        <v>998.4</v>
      </c>
      <c r="L1821" s="22">
        <f t="shared" si="188"/>
        <v>998.4</v>
      </c>
      <c r="M1821" s="22">
        <f t="shared" si="188"/>
        <v>998.4</v>
      </c>
      <c r="N1821" s="22">
        <f t="shared" si="188"/>
        <v>998.4</v>
      </c>
      <c r="O1821" s="22">
        <f t="shared" si="188"/>
        <v>998.4</v>
      </c>
      <c r="P1821" s="22">
        <f t="shared" si="188"/>
        <v>998.4</v>
      </c>
      <c r="Q1821" s="22">
        <f t="shared" si="188"/>
        <v>998.4</v>
      </c>
      <c r="R1821" s="42">
        <f>SUM(Table1[[#This Row],[Oct]:[September]])</f>
        <v>11980.799999999997</v>
      </c>
      <c r="S1821" s="38">
        <f t="shared" si="184"/>
        <v>8511.1079437847839</v>
      </c>
      <c r="T1821" s="37">
        <f>Table1[[#This Row],[Annual Demand]]/365</f>
        <v>32.824109589041086</v>
      </c>
      <c r="U1821" s="37">
        <f>Table1[[#This Row],[Daily Demand]]*Table1[[#This Row],[Lead Time (days)]]</f>
        <v>4267.1342465753414</v>
      </c>
      <c r="V1821" s="37">
        <f>T1821*AB1821*SQRT(Table1[[#This Row],[Lead Time (days)]])</f>
        <v>400.45010121478606</v>
      </c>
      <c r="W1821" s="37">
        <f t="shared" si="185"/>
        <v>0.8</v>
      </c>
      <c r="X1821" s="37">
        <f>Table1[[#This Row],[Demand during Lead Time]]+NORMSINV(W1821)*V1821</f>
        <v>4604.1615547441279</v>
      </c>
      <c r="Y1821" s="43">
        <f t="shared" si="186"/>
        <v>174620.81518396857</v>
      </c>
      <c r="Z1821" s="27">
        <v>0.6</v>
      </c>
      <c r="AA1821" s="22">
        <v>0.8</v>
      </c>
      <c r="AB1821" s="22">
        <v>1.07</v>
      </c>
      <c r="AC1821" s="22">
        <v>130</v>
      </c>
    </row>
    <row r="1822" spans="1:29" x14ac:dyDescent="0.2">
      <c r="A1822" s="25">
        <v>57445.501784406326</v>
      </c>
      <c r="B1822" s="26">
        <v>6.7923239999999998</v>
      </c>
      <c r="C1822" s="26">
        <v>7705.5105280331909</v>
      </c>
      <c r="D1822" s="26">
        <f>C1822/Table1[[#This Row],[Std. Price ($)]]</f>
        <v>1134.4438999130771</v>
      </c>
      <c r="E1822" s="22">
        <v>736</v>
      </c>
      <c r="F1822" s="22">
        <f t="shared" si="187"/>
        <v>294.40000000000003</v>
      </c>
      <c r="G1822" s="22">
        <f t="shared" si="188"/>
        <v>294.40000000000003</v>
      </c>
      <c r="H1822" s="22">
        <f t="shared" si="188"/>
        <v>294.40000000000003</v>
      </c>
      <c r="I1822" s="22">
        <f t="shared" si="188"/>
        <v>294.40000000000003</v>
      </c>
      <c r="J1822" s="22">
        <f t="shared" si="188"/>
        <v>294.40000000000003</v>
      </c>
      <c r="K1822" s="22">
        <f t="shared" si="188"/>
        <v>294.40000000000003</v>
      </c>
      <c r="L1822" s="22">
        <f t="shared" si="188"/>
        <v>294.40000000000003</v>
      </c>
      <c r="M1822" s="22">
        <f t="shared" si="188"/>
        <v>294.40000000000003</v>
      </c>
      <c r="N1822" s="22">
        <f t="shared" si="188"/>
        <v>294.40000000000003</v>
      </c>
      <c r="O1822" s="22">
        <f t="shared" si="188"/>
        <v>294.40000000000003</v>
      </c>
      <c r="P1822" s="22">
        <f t="shared" si="188"/>
        <v>294.40000000000003</v>
      </c>
      <c r="Q1822" s="22">
        <f t="shared" si="188"/>
        <v>294.40000000000003</v>
      </c>
      <c r="R1822" s="42">
        <f>SUM(Table1[[#This Row],[Oct]:[September]])</f>
        <v>3532.8000000000006</v>
      </c>
      <c r="S1822" s="38">
        <f t="shared" si="184"/>
        <v>2398.3561000869236</v>
      </c>
      <c r="T1822" s="37">
        <f>Table1[[#This Row],[Annual Demand]]/365</f>
        <v>9.6789041095890429</v>
      </c>
      <c r="U1822" s="37">
        <f>Table1[[#This Row],[Daily Demand]]*Table1[[#This Row],[Lead Time (days)]]</f>
        <v>425.87178082191787</v>
      </c>
      <c r="V1822" s="37">
        <f>T1822*AB1822*SQRT(Table1[[#This Row],[Lead Time (days)]])</f>
        <v>47.509914103736946</v>
      </c>
      <c r="W1822" s="37">
        <f t="shared" si="185"/>
        <v>0.8</v>
      </c>
      <c r="X1822" s="37">
        <f>Table1[[#This Row],[Demand during Lead Time]]+NORMSINV(W1822)*V1822</f>
        <v>465.85713333684816</v>
      </c>
      <c r="Y1822" s="43">
        <f t="shared" si="186"/>
        <v>3164.2525873350737</v>
      </c>
      <c r="Z1822" s="27">
        <v>-0.6</v>
      </c>
      <c r="AA1822" s="22">
        <v>0.83</v>
      </c>
      <c r="AB1822" s="22">
        <v>0.74</v>
      </c>
      <c r="AC1822" s="22">
        <v>44</v>
      </c>
    </row>
    <row r="1823" spans="1:29" x14ac:dyDescent="0.2">
      <c r="A1823" s="25">
        <v>14894.117286559505</v>
      </c>
      <c r="B1823" s="26">
        <v>29.707722000000004</v>
      </c>
      <c r="C1823" s="26">
        <v>45130.436331841942</v>
      </c>
      <c r="D1823" s="26">
        <f>C1823/Table1[[#This Row],[Std. Price ($)]]</f>
        <v>1519.1483322700385</v>
      </c>
      <c r="E1823" s="22">
        <v>632</v>
      </c>
      <c r="F1823" s="22">
        <f t="shared" si="187"/>
        <v>884.8</v>
      </c>
      <c r="G1823" s="22">
        <f t="shared" si="188"/>
        <v>884.8</v>
      </c>
      <c r="H1823" s="22">
        <f t="shared" si="188"/>
        <v>884.8</v>
      </c>
      <c r="I1823" s="22">
        <f t="shared" si="188"/>
        <v>884.8</v>
      </c>
      <c r="J1823" s="22">
        <f t="shared" si="188"/>
        <v>884.8</v>
      </c>
      <c r="K1823" s="22">
        <f t="shared" si="188"/>
        <v>884.8</v>
      </c>
      <c r="L1823" s="22">
        <f t="shared" si="188"/>
        <v>884.8</v>
      </c>
      <c r="M1823" s="22">
        <f t="shared" si="188"/>
        <v>884.8</v>
      </c>
      <c r="N1823" s="22">
        <f t="shared" si="188"/>
        <v>884.8</v>
      </c>
      <c r="O1823" s="22">
        <f t="shared" si="188"/>
        <v>884.8</v>
      </c>
      <c r="P1823" s="22">
        <f t="shared" si="188"/>
        <v>884.8</v>
      </c>
      <c r="Q1823" s="22">
        <f t="shared" si="188"/>
        <v>884.8</v>
      </c>
      <c r="R1823" s="42">
        <f>SUM(Table1[[#This Row],[Oct]:[September]])</f>
        <v>10617.599999999999</v>
      </c>
      <c r="S1823" s="38">
        <f t="shared" si="184"/>
        <v>9098.4516677299598</v>
      </c>
      <c r="T1823" s="37">
        <f>Table1[[#This Row],[Annual Demand]]/365</f>
        <v>29.089315068493146</v>
      </c>
      <c r="U1823" s="37">
        <f>Table1[[#This Row],[Daily Demand]]*Table1[[#This Row],[Lead Time (days)]]</f>
        <v>2210.787945205479</v>
      </c>
      <c r="V1823" s="37">
        <f>T1823*AB1823*SQRT(Table1[[#This Row],[Lead Time (days)]])</f>
        <v>200.33986785819499</v>
      </c>
      <c r="W1823" s="37">
        <f t="shared" si="185"/>
        <v>0.8</v>
      </c>
      <c r="X1823" s="37">
        <f>Table1[[#This Row],[Demand during Lead Time]]+NORMSINV(W1823)*V1823</f>
        <v>2379.3982319261277</v>
      </c>
      <c r="Y1823" s="43">
        <f t="shared" si="186"/>
        <v>70686.501201352934</v>
      </c>
      <c r="Z1823" s="27">
        <v>0.4</v>
      </c>
      <c r="AA1823" s="22">
        <v>1</v>
      </c>
      <c r="AB1823" s="22">
        <v>0.79</v>
      </c>
      <c r="AC1823" s="22">
        <v>76</v>
      </c>
    </row>
    <row r="1824" spans="1:29" x14ac:dyDescent="0.2">
      <c r="A1824" s="25">
        <v>73985.47922119248</v>
      </c>
      <c r="B1824" s="26">
        <v>6.7575970000000005</v>
      </c>
      <c r="C1824" s="26">
        <v>3541.5555650339634</v>
      </c>
      <c r="D1824" s="26">
        <f>C1824/Table1[[#This Row],[Std. Price ($)]]</f>
        <v>524.08505050448605</v>
      </c>
      <c r="E1824" s="22">
        <v>858</v>
      </c>
      <c r="F1824" s="22">
        <f t="shared" si="187"/>
        <v>1887.6</v>
      </c>
      <c r="G1824" s="22">
        <f t="shared" si="188"/>
        <v>1887.6</v>
      </c>
      <c r="H1824" s="22">
        <f t="shared" si="188"/>
        <v>1887.6</v>
      </c>
      <c r="I1824" s="22">
        <f t="shared" si="188"/>
        <v>1887.6</v>
      </c>
      <c r="J1824" s="22">
        <f t="shared" si="188"/>
        <v>1887.6</v>
      </c>
      <c r="K1824" s="22">
        <f t="shared" si="188"/>
        <v>1887.6</v>
      </c>
      <c r="L1824" s="22">
        <f t="shared" si="188"/>
        <v>1887.6</v>
      </c>
      <c r="M1824" s="22">
        <f t="shared" si="188"/>
        <v>1887.6</v>
      </c>
      <c r="N1824" s="22">
        <f t="shared" si="188"/>
        <v>1887.6</v>
      </c>
      <c r="O1824" s="22">
        <f t="shared" si="188"/>
        <v>1887.6</v>
      </c>
      <c r="P1824" s="22">
        <f t="shared" si="188"/>
        <v>1887.6</v>
      </c>
      <c r="Q1824" s="22">
        <f t="shared" si="188"/>
        <v>1887.6</v>
      </c>
      <c r="R1824" s="42">
        <f>SUM(Table1[[#This Row],[Oct]:[September]])</f>
        <v>22651.199999999997</v>
      </c>
      <c r="S1824" s="38">
        <f t="shared" si="184"/>
        <v>22127.11494949551</v>
      </c>
      <c r="T1824" s="37">
        <f>Table1[[#This Row],[Annual Demand]]/365</f>
        <v>62.058082191780812</v>
      </c>
      <c r="U1824" s="37">
        <f>Table1[[#This Row],[Daily Demand]]*Table1[[#This Row],[Lead Time (days)]]</f>
        <v>1923.8005479452052</v>
      </c>
      <c r="V1824" s="37">
        <f>T1824*AB1824*SQRT(Table1[[#This Row],[Lead Time (days)]])</f>
        <v>107.11268132042181</v>
      </c>
      <c r="W1824" s="37">
        <f t="shared" si="185"/>
        <v>0.8</v>
      </c>
      <c r="X1824" s="37">
        <f>Table1[[#This Row],[Demand during Lead Time]]+NORMSINV(W1824)*V1824</f>
        <v>2013.948854929401</v>
      </c>
      <c r="Y1824" s="43">
        <f t="shared" si="186"/>
        <v>13609.454740224357</v>
      </c>
      <c r="Z1824" s="27">
        <v>1.2</v>
      </c>
      <c r="AA1824" s="22">
        <v>0.82</v>
      </c>
      <c r="AB1824" s="22">
        <v>0.31</v>
      </c>
      <c r="AC1824" s="22">
        <v>31</v>
      </c>
    </row>
    <row r="1825" spans="1:29" x14ac:dyDescent="0.2">
      <c r="A1825" s="25">
        <v>14429.984434806487</v>
      </c>
      <c r="B1825" s="26">
        <v>6.7575970000000005</v>
      </c>
      <c r="C1825" s="26">
        <v>3541.5555650339634</v>
      </c>
      <c r="D1825" s="26">
        <f>C1825/Table1[[#This Row],[Std. Price ($)]]</f>
        <v>524.08505050448605</v>
      </c>
      <c r="E1825" s="22">
        <v>858</v>
      </c>
      <c r="F1825" s="22">
        <f t="shared" si="187"/>
        <v>1372.8</v>
      </c>
      <c r="G1825" s="22">
        <f t="shared" si="188"/>
        <v>1372.8</v>
      </c>
      <c r="H1825" s="22">
        <f t="shared" si="188"/>
        <v>1372.8</v>
      </c>
      <c r="I1825" s="22">
        <f t="shared" si="188"/>
        <v>1372.8</v>
      </c>
      <c r="J1825" s="22">
        <f t="shared" si="188"/>
        <v>1372.8</v>
      </c>
      <c r="K1825" s="22">
        <f t="shared" si="188"/>
        <v>1372.8</v>
      </c>
      <c r="L1825" s="22">
        <f t="shared" si="188"/>
        <v>1372.8</v>
      </c>
      <c r="M1825" s="22">
        <f t="shared" si="188"/>
        <v>1372.8</v>
      </c>
      <c r="N1825" s="22">
        <f t="shared" si="188"/>
        <v>1372.8</v>
      </c>
      <c r="O1825" s="22">
        <f t="shared" si="188"/>
        <v>1372.8</v>
      </c>
      <c r="P1825" s="22">
        <f t="shared" si="188"/>
        <v>1372.8</v>
      </c>
      <c r="Q1825" s="22">
        <f t="shared" si="188"/>
        <v>1372.8</v>
      </c>
      <c r="R1825" s="42">
        <f>SUM(Table1[[#This Row],[Oct]:[September]])</f>
        <v>16473.599999999995</v>
      </c>
      <c r="S1825" s="38">
        <f t="shared" si="184"/>
        <v>15949.514949495509</v>
      </c>
      <c r="T1825" s="37">
        <f>Table1[[#This Row],[Annual Demand]]/365</f>
        <v>45.133150684931493</v>
      </c>
      <c r="U1825" s="37">
        <f>Table1[[#This Row],[Daily Demand]]*Table1[[#This Row],[Lead Time (days)]]</f>
        <v>1399.1276712328763</v>
      </c>
      <c r="V1825" s="37">
        <f>T1825*AB1825*SQRT(Table1[[#This Row],[Lead Time (days)]])</f>
        <v>77.900131869397669</v>
      </c>
      <c r="W1825" s="37">
        <f t="shared" si="185"/>
        <v>0.8</v>
      </c>
      <c r="X1825" s="37">
        <f>Table1[[#This Row],[Demand during Lead Time]]+NORMSINV(W1825)*V1825</f>
        <v>1464.6900763122915</v>
      </c>
      <c r="Y1825" s="43">
        <f t="shared" si="186"/>
        <v>9897.7852656177129</v>
      </c>
      <c r="Z1825" s="27">
        <v>0.6</v>
      </c>
      <c r="AA1825" s="22">
        <v>0.82</v>
      </c>
      <c r="AB1825" s="22">
        <v>0.31</v>
      </c>
      <c r="AC1825" s="22">
        <v>31</v>
      </c>
    </row>
    <row r="1826" spans="1:29" x14ac:dyDescent="0.2">
      <c r="A1826" s="25">
        <v>32745.018581519314</v>
      </c>
      <c r="B1826" s="26">
        <v>18.682774000000002</v>
      </c>
      <c r="C1826" s="26">
        <v>10171.319458780481</v>
      </c>
      <c r="D1826" s="26">
        <f>C1826/Table1[[#This Row],[Std. Price ($)]]</f>
        <v>544.42233571847953</v>
      </c>
      <c r="E1826" s="22">
        <v>656</v>
      </c>
      <c r="F1826" s="22">
        <f t="shared" si="187"/>
        <v>984</v>
      </c>
      <c r="G1826" s="22">
        <f t="shared" si="188"/>
        <v>984</v>
      </c>
      <c r="H1826" s="22">
        <f t="shared" si="188"/>
        <v>984</v>
      </c>
      <c r="I1826" s="22">
        <f t="shared" si="188"/>
        <v>984</v>
      </c>
      <c r="J1826" s="22">
        <f t="shared" si="188"/>
        <v>984</v>
      </c>
      <c r="K1826" s="22">
        <f t="shared" si="188"/>
        <v>984</v>
      </c>
      <c r="L1826" s="22">
        <f t="shared" si="188"/>
        <v>984</v>
      </c>
      <c r="M1826" s="22">
        <f t="shared" si="188"/>
        <v>984</v>
      </c>
      <c r="N1826" s="22">
        <f t="shared" si="188"/>
        <v>984</v>
      </c>
      <c r="O1826" s="22">
        <f t="shared" si="188"/>
        <v>984</v>
      </c>
      <c r="P1826" s="22">
        <f t="shared" si="188"/>
        <v>984</v>
      </c>
      <c r="Q1826" s="22">
        <f t="shared" si="188"/>
        <v>984</v>
      </c>
      <c r="R1826" s="42">
        <f>SUM(Table1[[#This Row],[Oct]:[September]])</f>
        <v>11808</v>
      </c>
      <c r="S1826" s="38">
        <f t="shared" si="184"/>
        <v>11263.57766428152</v>
      </c>
      <c r="T1826" s="37">
        <f>Table1[[#This Row],[Annual Demand]]/365</f>
        <v>32.350684931506848</v>
      </c>
      <c r="U1826" s="37">
        <f>Table1[[#This Row],[Daily Demand]]*Table1[[#This Row],[Lead Time (days)]]</f>
        <v>1067.5726027397259</v>
      </c>
      <c r="V1826" s="37">
        <f>T1826*AB1826*SQRT(Table1[[#This Row],[Lead Time (days)]])</f>
        <v>111.50432174847295</v>
      </c>
      <c r="W1826" s="37">
        <f t="shared" si="185"/>
        <v>0.8</v>
      </c>
      <c r="X1826" s="37">
        <f>Table1[[#This Row],[Demand during Lead Time]]+NORMSINV(W1826)*V1826</f>
        <v>1161.4170075583868</v>
      </c>
      <c r="Y1826" s="43">
        <f t="shared" si="186"/>
        <v>21698.491471969635</v>
      </c>
      <c r="Z1826" s="27">
        <v>0.5</v>
      </c>
      <c r="AA1826" s="22">
        <v>1</v>
      </c>
      <c r="AB1826" s="22">
        <v>0.6</v>
      </c>
      <c r="AC1826" s="22">
        <v>33</v>
      </c>
    </row>
    <row r="1827" spans="1:29" x14ac:dyDescent="0.2">
      <c r="A1827" s="25">
        <v>76211.074987748201</v>
      </c>
      <c r="B1827" s="26">
        <v>16.180824000000001</v>
      </c>
      <c r="C1827" s="26">
        <v>6010.2805850486993</v>
      </c>
      <c r="D1827" s="26">
        <f>C1827/Table1[[#This Row],[Std. Price ($)]]</f>
        <v>371.44465479932904</v>
      </c>
      <c r="E1827" s="22">
        <v>608</v>
      </c>
      <c r="F1827" s="22">
        <f t="shared" si="187"/>
        <v>1337.6</v>
      </c>
      <c r="G1827" s="22">
        <f t="shared" si="188"/>
        <v>1337.6</v>
      </c>
      <c r="H1827" s="22">
        <f t="shared" si="188"/>
        <v>1337.6</v>
      </c>
      <c r="I1827" s="22">
        <f t="shared" si="188"/>
        <v>1337.6</v>
      </c>
      <c r="J1827" s="22">
        <f t="shared" si="188"/>
        <v>1337.6</v>
      </c>
      <c r="K1827" s="22">
        <f t="shared" si="188"/>
        <v>1337.6</v>
      </c>
      <c r="L1827" s="22">
        <f t="shared" si="188"/>
        <v>1337.6</v>
      </c>
      <c r="M1827" s="22">
        <f t="shared" si="188"/>
        <v>1337.6</v>
      </c>
      <c r="N1827" s="22">
        <f t="shared" si="188"/>
        <v>1337.6</v>
      </c>
      <c r="O1827" s="22">
        <f t="shared" si="188"/>
        <v>1337.6</v>
      </c>
      <c r="P1827" s="22">
        <f t="shared" si="188"/>
        <v>1337.6</v>
      </c>
      <c r="Q1827" s="22">
        <f t="shared" si="188"/>
        <v>1337.6</v>
      </c>
      <c r="R1827" s="42">
        <f>SUM(Table1[[#This Row],[Oct]:[September]])</f>
        <v>16051.200000000003</v>
      </c>
      <c r="S1827" s="38">
        <f t="shared" si="184"/>
        <v>15679.755345200674</v>
      </c>
      <c r="T1827" s="37">
        <f>Table1[[#This Row],[Annual Demand]]/365</f>
        <v>43.975890410958911</v>
      </c>
      <c r="U1827" s="37">
        <f>Table1[[#This Row],[Daily Demand]]*Table1[[#This Row],[Lead Time (days)]]</f>
        <v>1011.445479452055</v>
      </c>
      <c r="V1827" s="37">
        <f>T1827*AB1827*SQRT(Table1[[#This Row],[Lead Time (days)]])</f>
        <v>128.64958651415958</v>
      </c>
      <c r="W1827" s="37">
        <f t="shared" si="185"/>
        <v>0.8</v>
      </c>
      <c r="X1827" s="37">
        <f>Table1[[#This Row],[Demand during Lead Time]]+NORMSINV(W1827)*V1827</f>
        <v>1119.7197031527473</v>
      </c>
      <c r="Y1827" s="43">
        <f t="shared" si="186"/>
        <v>18117.987446046853</v>
      </c>
      <c r="Z1827" s="27">
        <v>1.2</v>
      </c>
      <c r="AA1827" s="22">
        <v>0.85</v>
      </c>
      <c r="AB1827" s="22">
        <v>0.61</v>
      </c>
      <c r="AC1827" s="22">
        <v>23</v>
      </c>
    </row>
    <row r="1828" spans="1:29" x14ac:dyDescent="0.2">
      <c r="A1828" s="25">
        <v>97364.803660019563</v>
      </c>
      <c r="B1828" s="26">
        <v>10.159787</v>
      </c>
      <c r="C1828" s="26">
        <v>8934.4927739275736</v>
      </c>
      <c r="D1828" s="26">
        <f>C1828/Table1[[#This Row],[Std. Price ($)]]</f>
        <v>879.39764622305313</v>
      </c>
      <c r="E1828" s="22">
        <v>1076</v>
      </c>
      <c r="F1828" s="22">
        <f t="shared" si="187"/>
        <v>1936.8000000000002</v>
      </c>
      <c r="G1828" s="22">
        <f t="shared" si="188"/>
        <v>1936.8000000000002</v>
      </c>
      <c r="H1828" s="22">
        <f t="shared" si="188"/>
        <v>1936.8000000000002</v>
      </c>
      <c r="I1828" s="22">
        <f t="shared" si="188"/>
        <v>1936.8000000000002</v>
      </c>
      <c r="J1828" s="22">
        <f t="shared" si="188"/>
        <v>1936.8000000000002</v>
      </c>
      <c r="K1828" s="22">
        <f t="shared" si="188"/>
        <v>1936.8000000000002</v>
      </c>
      <c r="L1828" s="22">
        <f t="shared" si="188"/>
        <v>1936.8000000000002</v>
      </c>
      <c r="M1828" s="22">
        <f t="shared" si="188"/>
        <v>1936.8000000000002</v>
      </c>
      <c r="N1828" s="22">
        <f t="shared" si="188"/>
        <v>1936.8000000000002</v>
      </c>
      <c r="O1828" s="22">
        <f t="shared" si="188"/>
        <v>1936.8000000000002</v>
      </c>
      <c r="P1828" s="22">
        <f t="shared" si="188"/>
        <v>1936.8000000000002</v>
      </c>
      <c r="Q1828" s="22">
        <f t="shared" si="188"/>
        <v>1936.8000000000002</v>
      </c>
      <c r="R1828" s="42">
        <f>SUM(Table1[[#This Row],[Oct]:[September]])</f>
        <v>23241.599999999995</v>
      </c>
      <c r="S1828" s="38">
        <f t="shared" si="184"/>
        <v>22362.202353776942</v>
      </c>
      <c r="T1828" s="37">
        <f>Table1[[#This Row],[Annual Demand]]/365</f>
        <v>63.675616438356151</v>
      </c>
      <c r="U1828" s="37">
        <f>Table1[[#This Row],[Daily Demand]]*Table1[[#This Row],[Lead Time (days)]]</f>
        <v>1464.5391780821915</v>
      </c>
      <c r="V1828" s="37">
        <f>T1828*AB1828*SQRT(Table1[[#This Row],[Lead Time (days)]])</f>
        <v>247.3557981509648</v>
      </c>
      <c r="W1828" s="37">
        <f t="shared" si="185"/>
        <v>0.8</v>
      </c>
      <c r="X1828" s="37">
        <f>Table1[[#This Row],[Demand during Lead Time]]+NORMSINV(W1828)*V1828</f>
        <v>1672.7190700534193</v>
      </c>
      <c r="Y1828" s="43">
        <f t="shared" si="186"/>
        <v>16994.469462580819</v>
      </c>
      <c r="Z1828" s="27">
        <v>0.8</v>
      </c>
      <c r="AA1828" s="22">
        <v>0.85</v>
      </c>
      <c r="AB1828" s="22">
        <v>0.81</v>
      </c>
      <c r="AC1828" s="22">
        <v>23</v>
      </c>
    </row>
    <row r="1829" spans="1:29" x14ac:dyDescent="0.2">
      <c r="A1829" s="25">
        <v>37513.083853144104</v>
      </c>
      <c r="B1829" s="26">
        <v>26.036637000000002</v>
      </c>
      <c r="C1829" s="26">
        <v>96099.694135117854</v>
      </c>
      <c r="D1829" s="26">
        <f>C1829/Table1[[#This Row],[Std. Price ($)]]</f>
        <v>3690.9411202037286</v>
      </c>
      <c r="E1829" s="22">
        <v>680</v>
      </c>
      <c r="F1829" s="22">
        <f t="shared" si="187"/>
        <v>544</v>
      </c>
      <c r="G1829" s="22">
        <f t="shared" si="188"/>
        <v>544</v>
      </c>
      <c r="H1829" s="22">
        <f t="shared" si="188"/>
        <v>544</v>
      </c>
      <c r="I1829" s="22">
        <f t="shared" si="188"/>
        <v>544</v>
      </c>
      <c r="J1829" s="22">
        <f t="shared" si="188"/>
        <v>544</v>
      </c>
      <c r="K1829" s="22">
        <f t="shared" si="188"/>
        <v>544</v>
      </c>
      <c r="L1829" s="22">
        <f t="shared" si="188"/>
        <v>544</v>
      </c>
      <c r="M1829" s="22">
        <f t="shared" si="188"/>
        <v>544</v>
      </c>
      <c r="N1829" s="22">
        <f t="shared" si="188"/>
        <v>544</v>
      </c>
      <c r="O1829" s="22">
        <f t="shared" si="188"/>
        <v>544</v>
      </c>
      <c r="P1829" s="22">
        <f t="shared" si="188"/>
        <v>544</v>
      </c>
      <c r="Q1829" s="22">
        <f t="shared" si="188"/>
        <v>544</v>
      </c>
      <c r="R1829" s="42">
        <f>SUM(Table1[[#This Row],[Oct]:[September]])</f>
        <v>6528</v>
      </c>
      <c r="S1829" s="38">
        <f t="shared" si="184"/>
        <v>2837.0588797962714</v>
      </c>
      <c r="T1829" s="37">
        <f>Table1[[#This Row],[Annual Demand]]/365</f>
        <v>17.884931506849316</v>
      </c>
      <c r="U1829" s="37">
        <f>Table1[[#This Row],[Daily Demand]]*Table1[[#This Row],[Lead Time (days)]]</f>
        <v>2199.8465753424657</v>
      </c>
      <c r="V1829" s="37">
        <f>T1829*AB1829*SQRT(Table1[[#This Row],[Lead Time (days)]])</f>
        <v>212.23822979673847</v>
      </c>
      <c r="W1829" s="37">
        <f t="shared" si="185"/>
        <v>0.8</v>
      </c>
      <c r="X1829" s="37">
        <f>Table1[[#This Row],[Demand during Lead Time]]+NORMSINV(W1829)*V1829</f>
        <v>2378.4707761153286</v>
      </c>
      <c r="Y1829" s="43">
        <f t="shared" si="186"/>
        <v>61927.380212823089</v>
      </c>
      <c r="Z1829" s="27">
        <v>-0.2</v>
      </c>
      <c r="AA1829" s="22">
        <v>0.7</v>
      </c>
      <c r="AB1829" s="22">
        <v>1.07</v>
      </c>
      <c r="AC1829" s="22">
        <v>123</v>
      </c>
    </row>
    <row r="1830" spans="1:29" x14ac:dyDescent="0.2">
      <c r="A1830" s="25">
        <v>96799.145115036881</v>
      </c>
      <c r="B1830" s="26">
        <v>28.115549000000001</v>
      </c>
      <c r="C1830" s="26">
        <v>17640.999271852019</v>
      </c>
      <c r="D1830" s="26">
        <f>C1830/Table1[[#This Row],[Std. Price ($)]]</f>
        <v>627.44637395670338</v>
      </c>
      <c r="E1830" s="22">
        <v>752</v>
      </c>
      <c r="F1830" s="22">
        <f t="shared" si="187"/>
        <v>1654.4</v>
      </c>
      <c r="G1830" s="22">
        <f t="shared" si="188"/>
        <v>1654.4</v>
      </c>
      <c r="H1830" s="22">
        <f t="shared" si="188"/>
        <v>1654.4</v>
      </c>
      <c r="I1830" s="22">
        <f t="shared" si="188"/>
        <v>1654.4</v>
      </c>
      <c r="J1830" s="22">
        <f t="shared" si="188"/>
        <v>1654.4</v>
      </c>
      <c r="K1830" s="22">
        <f t="shared" si="188"/>
        <v>1654.4</v>
      </c>
      <c r="L1830" s="22">
        <f t="shared" si="188"/>
        <v>1654.4</v>
      </c>
      <c r="M1830" s="22">
        <f t="shared" si="188"/>
        <v>1654.4</v>
      </c>
      <c r="N1830" s="22">
        <f t="shared" si="188"/>
        <v>1654.4</v>
      </c>
      <c r="O1830" s="22">
        <f t="shared" si="188"/>
        <v>1654.4</v>
      </c>
      <c r="P1830" s="22">
        <f t="shared" si="188"/>
        <v>1654.4</v>
      </c>
      <c r="Q1830" s="22">
        <f t="shared" si="188"/>
        <v>1654.4</v>
      </c>
      <c r="R1830" s="42">
        <f>SUM(Table1[[#This Row],[Oct]:[September]])</f>
        <v>19852.800000000003</v>
      </c>
      <c r="S1830" s="38">
        <f t="shared" si="184"/>
        <v>19225.353626043299</v>
      </c>
      <c r="T1830" s="37">
        <f>Table1[[#This Row],[Annual Demand]]/365</f>
        <v>54.391232876712337</v>
      </c>
      <c r="U1830" s="37">
        <f>Table1[[#This Row],[Daily Demand]]*Table1[[#This Row],[Lead Time (days)]]</f>
        <v>2175.6493150684937</v>
      </c>
      <c r="V1830" s="37">
        <f>T1830*AB1830*SQRT(Table1[[#This Row],[Lead Time (days)]])</f>
        <v>168.56017702234246</v>
      </c>
      <c r="W1830" s="37">
        <f t="shared" si="185"/>
        <v>0.8</v>
      </c>
      <c r="X1830" s="37">
        <f>Table1[[#This Row],[Demand during Lead Time]]+NORMSINV(W1830)*V1830</f>
        <v>2317.5131391853065</v>
      </c>
      <c r="Y1830" s="43">
        <f t="shared" si="186"/>
        <v>65158.154222908306</v>
      </c>
      <c r="Z1830" s="27">
        <v>1.2</v>
      </c>
      <c r="AA1830" s="22">
        <v>0.87</v>
      </c>
      <c r="AB1830" s="22">
        <v>0.49</v>
      </c>
      <c r="AC1830" s="22">
        <v>40</v>
      </c>
    </row>
    <row r="1831" spans="1:29" x14ac:dyDescent="0.2">
      <c r="A1831" s="25">
        <v>9309.6641416217317</v>
      </c>
      <c r="B1831" s="26">
        <v>8.0670370000000009</v>
      </c>
      <c r="C1831" s="26">
        <v>5777.780805120412</v>
      </c>
      <c r="D1831" s="26">
        <f>C1831/Table1[[#This Row],[Std. Price ($)]]</f>
        <v>716.22093776443705</v>
      </c>
      <c r="E1831" s="22">
        <v>786</v>
      </c>
      <c r="F1831" s="22">
        <f t="shared" si="187"/>
        <v>1729.1999999999998</v>
      </c>
      <c r="G1831" s="22">
        <f t="shared" si="188"/>
        <v>1729.1999999999998</v>
      </c>
      <c r="H1831" s="22">
        <f t="shared" si="188"/>
        <v>1729.1999999999998</v>
      </c>
      <c r="I1831" s="22">
        <f t="shared" si="188"/>
        <v>1729.1999999999998</v>
      </c>
      <c r="J1831" s="22">
        <f t="shared" si="188"/>
        <v>1729.1999999999998</v>
      </c>
      <c r="K1831" s="22">
        <f t="shared" si="188"/>
        <v>1729.1999999999998</v>
      </c>
      <c r="L1831" s="22">
        <f t="shared" si="188"/>
        <v>1729.1999999999998</v>
      </c>
      <c r="M1831" s="22">
        <f t="shared" si="188"/>
        <v>1729.1999999999998</v>
      </c>
      <c r="N1831" s="22">
        <f t="shared" si="188"/>
        <v>1729.1999999999998</v>
      </c>
      <c r="O1831" s="22">
        <f t="shared" si="188"/>
        <v>1729.1999999999998</v>
      </c>
      <c r="P1831" s="22">
        <f t="shared" si="188"/>
        <v>1729.1999999999998</v>
      </c>
      <c r="Q1831" s="22">
        <f t="shared" si="188"/>
        <v>1729.1999999999998</v>
      </c>
      <c r="R1831" s="42">
        <f>SUM(Table1[[#This Row],[Oct]:[September]])</f>
        <v>20750.400000000005</v>
      </c>
      <c r="S1831" s="38">
        <f t="shared" si="184"/>
        <v>20034.179062235569</v>
      </c>
      <c r="T1831" s="37">
        <f>Table1[[#This Row],[Annual Demand]]/365</f>
        <v>56.850410958904121</v>
      </c>
      <c r="U1831" s="37">
        <f>Table1[[#This Row],[Daily Demand]]*Table1[[#This Row],[Lead Time (days)]]</f>
        <v>2501.4180821917812</v>
      </c>
      <c r="V1831" s="37">
        <f>T1831*AB1831*SQRT(Table1[[#This Row],[Lead Time (days)]])</f>
        <v>154.61221550911881</v>
      </c>
      <c r="W1831" s="37">
        <f t="shared" si="185"/>
        <v>0.8</v>
      </c>
      <c r="X1831" s="37">
        <f>Table1[[#This Row],[Demand during Lead Time]]+NORMSINV(W1831)*V1831</f>
        <v>2631.5430057340072</v>
      </c>
      <c r="Y1831" s="43">
        <f t="shared" si="186"/>
        <v>21228.754794347449</v>
      </c>
      <c r="Z1831" s="27">
        <v>1.2</v>
      </c>
      <c r="AA1831" s="22">
        <v>1</v>
      </c>
      <c r="AB1831" s="22">
        <v>0.41</v>
      </c>
      <c r="AC1831" s="22">
        <v>44</v>
      </c>
    </row>
    <row r="1832" spans="1:29" x14ac:dyDescent="0.2">
      <c r="A1832" s="25">
        <v>22592.416471739398</v>
      </c>
      <c r="B1832" s="26">
        <v>16.087302000000001</v>
      </c>
      <c r="C1832" s="26">
        <v>44489.647259670841</v>
      </c>
      <c r="D1832" s="26">
        <f>C1832/Table1[[#This Row],[Std. Price ($)]]</f>
        <v>2765.5132762268549</v>
      </c>
      <c r="E1832" s="22">
        <v>688</v>
      </c>
      <c r="F1832" s="22">
        <f t="shared" si="187"/>
        <v>825.6</v>
      </c>
      <c r="G1832" s="22">
        <f t="shared" si="188"/>
        <v>825.6</v>
      </c>
      <c r="H1832" s="22">
        <f t="shared" si="188"/>
        <v>825.6</v>
      </c>
      <c r="I1832" s="22">
        <f t="shared" si="188"/>
        <v>825.6</v>
      </c>
      <c r="J1832" s="22">
        <f t="shared" si="188"/>
        <v>825.6</v>
      </c>
      <c r="K1832" s="22">
        <f t="shared" si="188"/>
        <v>825.6</v>
      </c>
      <c r="L1832" s="22">
        <f t="shared" si="188"/>
        <v>825.6</v>
      </c>
      <c r="M1832" s="22">
        <f t="shared" si="188"/>
        <v>825.6</v>
      </c>
      <c r="N1832" s="22">
        <f t="shared" si="188"/>
        <v>825.6</v>
      </c>
      <c r="O1832" s="22">
        <f t="shared" si="188"/>
        <v>825.6</v>
      </c>
      <c r="P1832" s="22">
        <f t="shared" si="188"/>
        <v>825.6</v>
      </c>
      <c r="Q1832" s="22">
        <f t="shared" si="188"/>
        <v>825.6</v>
      </c>
      <c r="R1832" s="42">
        <f>SUM(Table1[[#This Row],[Oct]:[September]])</f>
        <v>9907.2000000000025</v>
      </c>
      <c r="S1832" s="38">
        <f t="shared" si="184"/>
        <v>7141.6867237731476</v>
      </c>
      <c r="T1832" s="37">
        <f>Table1[[#This Row],[Annual Demand]]/365</f>
        <v>27.143013698630146</v>
      </c>
      <c r="U1832" s="37">
        <f>Table1[[#This Row],[Daily Demand]]*Table1[[#This Row],[Lead Time (days)]]</f>
        <v>2632.8723287671241</v>
      </c>
      <c r="V1832" s="37">
        <f>T1832*AB1832*SQRT(Table1[[#This Row],[Lead Time (days)]])</f>
        <v>267.32768223001204</v>
      </c>
      <c r="W1832" s="37">
        <f t="shared" si="185"/>
        <v>0.8</v>
      </c>
      <c r="X1832" s="37">
        <f>Table1[[#This Row],[Demand during Lead Time]]+NORMSINV(W1832)*V1832</f>
        <v>2857.8609824537352</v>
      </c>
      <c r="Y1832" s="43">
        <f t="shared" si="186"/>
        <v>45975.272698749941</v>
      </c>
      <c r="Z1832" s="27">
        <v>0.2</v>
      </c>
      <c r="AA1832" s="22">
        <v>0.82</v>
      </c>
      <c r="AB1832" s="22">
        <v>1</v>
      </c>
      <c r="AC1832" s="22">
        <v>97</v>
      </c>
    </row>
    <row r="1833" spans="1:29" x14ac:dyDescent="0.2">
      <c r="A1833" s="25">
        <v>3596.2586651281272</v>
      </c>
      <c r="B1833" s="26">
        <v>38.129531</v>
      </c>
      <c r="C1833" s="26">
        <v>46040.874159710693</v>
      </c>
      <c r="D1833" s="26">
        <f>C1833/Table1[[#This Row],[Std. Price ($)]]</f>
        <v>1207.4859813961702</v>
      </c>
      <c r="E1833" s="22">
        <v>794</v>
      </c>
      <c r="F1833" s="22">
        <f t="shared" si="187"/>
        <v>1985</v>
      </c>
      <c r="G1833" s="22">
        <f t="shared" si="188"/>
        <v>1985</v>
      </c>
      <c r="H1833" s="22">
        <f t="shared" si="188"/>
        <v>1985</v>
      </c>
      <c r="I1833" s="22">
        <f t="shared" si="188"/>
        <v>1985</v>
      </c>
      <c r="J1833" s="22">
        <f t="shared" si="188"/>
        <v>1985</v>
      </c>
      <c r="K1833" s="22">
        <f t="shared" si="188"/>
        <v>1985</v>
      </c>
      <c r="L1833" s="22">
        <f t="shared" si="188"/>
        <v>1985</v>
      </c>
      <c r="M1833" s="22">
        <f t="shared" si="188"/>
        <v>1985</v>
      </c>
      <c r="N1833" s="22">
        <f t="shared" si="188"/>
        <v>1985</v>
      </c>
      <c r="O1833" s="22">
        <f t="shared" si="188"/>
        <v>1985</v>
      </c>
      <c r="P1833" s="22">
        <f t="shared" si="188"/>
        <v>1985</v>
      </c>
      <c r="Q1833" s="22">
        <f t="shared" si="188"/>
        <v>1985</v>
      </c>
      <c r="R1833" s="42">
        <f>SUM(Table1[[#This Row],[Oct]:[September]])</f>
        <v>23820</v>
      </c>
      <c r="S1833" s="38">
        <f t="shared" si="184"/>
        <v>22612.51401860383</v>
      </c>
      <c r="T1833" s="37">
        <f>Table1[[#This Row],[Annual Demand]]/365</f>
        <v>65.260273972602747</v>
      </c>
      <c r="U1833" s="37">
        <f>Table1[[#This Row],[Daily Demand]]*Table1[[#This Row],[Lead Time (days)]]</f>
        <v>5286.0821917808225</v>
      </c>
      <c r="V1833" s="37">
        <f>T1833*AB1833*SQRT(Table1[[#This Row],[Lead Time (days)]])</f>
        <v>252.55726027397264</v>
      </c>
      <c r="W1833" s="37">
        <f t="shared" si="185"/>
        <v>0.8</v>
      </c>
      <c r="X1833" s="37">
        <f>Table1[[#This Row],[Demand during Lead Time]]+NORMSINV(W1833)*V1833</f>
        <v>5498.639744720399</v>
      </c>
      <c r="Y1833" s="43">
        <f t="shared" si="186"/>
        <v>209660.55460414855</v>
      </c>
      <c r="Z1833" s="27">
        <v>1.5</v>
      </c>
      <c r="AA1833" s="22">
        <v>0.83</v>
      </c>
      <c r="AB1833" s="22">
        <v>0.43</v>
      </c>
      <c r="AC1833" s="22">
        <v>81</v>
      </c>
    </row>
    <row r="1834" spans="1:29" x14ac:dyDescent="0.2">
      <c r="A1834" s="25">
        <v>85238.340563444988</v>
      </c>
      <c r="B1834" s="26">
        <v>16.609857000000002</v>
      </c>
      <c r="C1834" s="26">
        <v>7258.2376178630975</v>
      </c>
      <c r="D1834" s="26">
        <f>C1834/Table1[[#This Row],[Std. Price ($)]]</f>
        <v>436.98375114626793</v>
      </c>
      <c r="E1834" s="22">
        <v>728</v>
      </c>
      <c r="F1834" s="22">
        <f t="shared" si="187"/>
        <v>218.40000000000003</v>
      </c>
      <c r="G1834" s="22">
        <f t="shared" si="188"/>
        <v>218.40000000000003</v>
      </c>
      <c r="H1834" s="22">
        <f t="shared" si="188"/>
        <v>218.40000000000003</v>
      </c>
      <c r="I1834" s="22">
        <f t="shared" si="188"/>
        <v>218.40000000000003</v>
      </c>
      <c r="J1834" s="22">
        <f t="shared" si="188"/>
        <v>218.40000000000003</v>
      </c>
      <c r="K1834" s="22">
        <f t="shared" si="188"/>
        <v>218.40000000000003</v>
      </c>
      <c r="L1834" s="22">
        <f t="shared" si="188"/>
        <v>218.40000000000003</v>
      </c>
      <c r="M1834" s="22">
        <f t="shared" si="188"/>
        <v>218.40000000000003</v>
      </c>
      <c r="N1834" s="22">
        <f t="shared" si="188"/>
        <v>218.40000000000003</v>
      </c>
      <c r="O1834" s="22">
        <f t="shared" si="188"/>
        <v>218.40000000000003</v>
      </c>
      <c r="P1834" s="22">
        <f t="shared" si="188"/>
        <v>218.40000000000003</v>
      </c>
      <c r="Q1834" s="22">
        <f t="shared" si="188"/>
        <v>218.40000000000003</v>
      </c>
      <c r="R1834" s="42">
        <f>SUM(Table1[[#This Row],[Oct]:[September]])</f>
        <v>2620.8000000000006</v>
      </c>
      <c r="S1834" s="38">
        <f t="shared" si="184"/>
        <v>2183.8162488537328</v>
      </c>
      <c r="T1834" s="37">
        <f>Table1[[#This Row],[Annual Demand]]/365</f>
        <v>7.1802739726027411</v>
      </c>
      <c r="U1834" s="37">
        <f>Table1[[#This Row],[Daily Demand]]*Table1[[#This Row],[Lead Time (days)]]</f>
        <v>165.14630136986304</v>
      </c>
      <c r="V1834" s="37">
        <f>T1834*AB1834*SQRT(Table1[[#This Row],[Lead Time (days)]])</f>
        <v>18.595107502468242</v>
      </c>
      <c r="W1834" s="37">
        <f t="shared" si="185"/>
        <v>0.8</v>
      </c>
      <c r="X1834" s="37">
        <f>Table1[[#This Row],[Demand during Lead Time]]+NORMSINV(W1834)*V1834</f>
        <v>180.79633868451131</v>
      </c>
      <c r="Y1834" s="43">
        <f t="shared" si="186"/>
        <v>3003.0013316733011</v>
      </c>
      <c r="Z1834" s="27">
        <v>-0.7</v>
      </c>
      <c r="AA1834" s="22">
        <v>0.7</v>
      </c>
      <c r="AB1834" s="22">
        <v>0.54</v>
      </c>
      <c r="AC1834" s="22">
        <v>23</v>
      </c>
    </row>
    <row r="1835" spans="1:29" x14ac:dyDescent="0.2">
      <c r="A1835" s="25">
        <v>21639.407907805551</v>
      </c>
      <c r="B1835" s="26">
        <v>16.052223000000001</v>
      </c>
      <c r="C1835" s="26">
        <v>13621.657849304018</v>
      </c>
      <c r="D1835" s="26">
        <f>C1835/Table1[[#This Row],[Std. Price ($)]]</f>
        <v>848.58389079842811</v>
      </c>
      <c r="E1835" s="22">
        <v>786</v>
      </c>
      <c r="F1835" s="22">
        <f t="shared" si="187"/>
        <v>628.79999999999995</v>
      </c>
      <c r="G1835" s="22">
        <f t="shared" si="188"/>
        <v>628.79999999999995</v>
      </c>
      <c r="H1835" s="22">
        <f t="shared" si="188"/>
        <v>628.79999999999995</v>
      </c>
      <c r="I1835" s="22">
        <f t="shared" si="188"/>
        <v>628.79999999999995</v>
      </c>
      <c r="J1835" s="22">
        <f t="shared" si="188"/>
        <v>628.79999999999995</v>
      </c>
      <c r="K1835" s="22">
        <f t="shared" si="188"/>
        <v>628.79999999999995</v>
      </c>
      <c r="L1835" s="22">
        <f t="shared" si="188"/>
        <v>628.79999999999995</v>
      </c>
      <c r="M1835" s="22">
        <f t="shared" si="188"/>
        <v>628.79999999999995</v>
      </c>
      <c r="N1835" s="22">
        <f t="shared" si="188"/>
        <v>628.79999999999995</v>
      </c>
      <c r="O1835" s="22">
        <f t="shared" si="188"/>
        <v>628.79999999999995</v>
      </c>
      <c r="P1835" s="22">
        <f t="shared" si="188"/>
        <v>628.79999999999995</v>
      </c>
      <c r="Q1835" s="22">
        <f t="shared" si="188"/>
        <v>628.79999999999995</v>
      </c>
      <c r="R1835" s="42">
        <f>SUM(Table1[[#This Row],[Oct]:[September]])</f>
        <v>7545.6000000000013</v>
      </c>
      <c r="S1835" s="38">
        <f t="shared" si="184"/>
        <v>6697.0161092015733</v>
      </c>
      <c r="T1835" s="37">
        <f>Table1[[#This Row],[Annual Demand]]/365</f>
        <v>20.672876712328769</v>
      </c>
      <c r="U1835" s="37">
        <f>Table1[[#This Row],[Daily Demand]]*Table1[[#This Row],[Lead Time (days)]]</f>
        <v>475.4761643835617</v>
      </c>
      <c r="V1835" s="37">
        <f>T1835*AB1835*SQRT(Table1[[#This Row],[Lead Time (days)]])</f>
        <v>111.04086987228898</v>
      </c>
      <c r="W1835" s="37">
        <f t="shared" si="185"/>
        <v>0.8</v>
      </c>
      <c r="X1835" s="37">
        <f>Table1[[#This Row],[Demand during Lead Time]]+NORMSINV(W1835)*V1835</f>
        <v>568.93051826248711</v>
      </c>
      <c r="Y1835" s="43">
        <f t="shared" si="186"/>
        <v>9132.5995506550171</v>
      </c>
      <c r="Z1835" s="27">
        <v>-0.2</v>
      </c>
      <c r="AA1835" s="22">
        <v>0.7</v>
      </c>
      <c r="AB1835" s="22">
        <v>1.1200000000000001</v>
      </c>
      <c r="AC1835" s="22">
        <v>23</v>
      </c>
    </row>
    <row r="1836" spans="1:29" x14ac:dyDescent="0.2">
      <c r="A1836" s="25">
        <v>67330.828575045511</v>
      </c>
      <c r="B1836" s="26">
        <v>13.784100000000002</v>
      </c>
      <c r="C1836" s="26">
        <v>15291.027693380425</v>
      </c>
      <c r="D1836" s="26">
        <f>C1836/Table1[[#This Row],[Std. Price ($)]]</f>
        <v>1109.3236187622276</v>
      </c>
      <c r="E1836" s="22">
        <v>810</v>
      </c>
      <c r="F1836" s="22">
        <f t="shared" si="187"/>
        <v>1215</v>
      </c>
      <c r="G1836" s="22">
        <f t="shared" si="188"/>
        <v>1215</v>
      </c>
      <c r="H1836" s="22">
        <f t="shared" si="188"/>
        <v>1215</v>
      </c>
      <c r="I1836" s="22">
        <f t="shared" si="188"/>
        <v>1215</v>
      </c>
      <c r="J1836" s="22">
        <f t="shared" si="188"/>
        <v>1215</v>
      </c>
      <c r="K1836" s="22">
        <f t="shared" si="188"/>
        <v>1215</v>
      </c>
      <c r="L1836" s="22">
        <f t="shared" si="188"/>
        <v>1215</v>
      </c>
      <c r="M1836" s="22">
        <f t="shared" si="188"/>
        <v>1215</v>
      </c>
      <c r="N1836" s="22">
        <f t="shared" si="188"/>
        <v>1215</v>
      </c>
      <c r="O1836" s="22">
        <f t="shared" si="188"/>
        <v>1215</v>
      </c>
      <c r="P1836" s="22">
        <f t="shared" si="188"/>
        <v>1215</v>
      </c>
      <c r="Q1836" s="22">
        <f t="shared" si="188"/>
        <v>1215</v>
      </c>
      <c r="R1836" s="42">
        <f>SUM(Table1[[#This Row],[Oct]:[September]])</f>
        <v>14580</v>
      </c>
      <c r="S1836" s="38">
        <f t="shared" si="184"/>
        <v>13470.676381237772</v>
      </c>
      <c r="T1836" s="37">
        <f>Table1[[#This Row],[Annual Demand]]/365</f>
        <v>39.945205479452056</v>
      </c>
      <c r="U1836" s="37">
        <f>Table1[[#This Row],[Daily Demand]]*Table1[[#This Row],[Lead Time (days)]]</f>
        <v>2636.3835616438355</v>
      </c>
      <c r="V1836" s="37">
        <f>T1836*AB1836*SQRT(Table1[[#This Row],[Lead Time (days)]])</f>
        <v>136.29688102638019</v>
      </c>
      <c r="W1836" s="37">
        <f t="shared" si="185"/>
        <v>0.8</v>
      </c>
      <c r="X1836" s="37">
        <f>Table1[[#This Row],[Demand during Lead Time]]+NORMSINV(W1836)*V1836</f>
        <v>2751.0939107853983</v>
      </c>
      <c r="Y1836" s="43">
        <f t="shared" si="186"/>
        <v>37921.353575657013</v>
      </c>
      <c r="Z1836" s="27">
        <v>0.5</v>
      </c>
      <c r="AA1836" s="22">
        <v>0.8</v>
      </c>
      <c r="AB1836" s="22">
        <v>0.42</v>
      </c>
      <c r="AC1836" s="22">
        <v>66</v>
      </c>
    </row>
    <row r="1837" spans="1:29" x14ac:dyDescent="0.2">
      <c r="A1837" s="25">
        <v>37199.400821726595</v>
      </c>
      <c r="B1837" s="26">
        <v>10.405307000000001</v>
      </c>
      <c r="C1837" s="26">
        <v>3658.6556756382483</v>
      </c>
      <c r="D1837" s="26">
        <f>C1837/Table1[[#This Row],[Std. Price ($)]]</f>
        <v>351.61439019898677</v>
      </c>
      <c r="E1837" s="22">
        <v>688</v>
      </c>
      <c r="F1837" s="22">
        <f t="shared" si="187"/>
        <v>1032</v>
      </c>
      <c r="G1837" s="22">
        <f t="shared" si="188"/>
        <v>1032</v>
      </c>
      <c r="H1837" s="22">
        <f t="shared" si="188"/>
        <v>1032</v>
      </c>
      <c r="I1837" s="22">
        <f t="shared" si="188"/>
        <v>1032</v>
      </c>
      <c r="J1837" s="22">
        <f t="shared" si="188"/>
        <v>1032</v>
      </c>
      <c r="K1837" s="22">
        <f t="shared" si="188"/>
        <v>1032</v>
      </c>
      <c r="L1837" s="22">
        <f t="shared" si="188"/>
        <v>1032</v>
      </c>
      <c r="M1837" s="22">
        <f t="shared" si="188"/>
        <v>1032</v>
      </c>
      <c r="N1837" s="22">
        <f t="shared" si="188"/>
        <v>1032</v>
      </c>
      <c r="O1837" s="22">
        <f t="shared" si="188"/>
        <v>1032</v>
      </c>
      <c r="P1837" s="22">
        <f t="shared" si="188"/>
        <v>1032</v>
      </c>
      <c r="Q1837" s="22">
        <f t="shared" si="188"/>
        <v>1032</v>
      </c>
      <c r="R1837" s="42">
        <f>SUM(Table1[[#This Row],[Oct]:[September]])</f>
        <v>12384</v>
      </c>
      <c r="S1837" s="38">
        <f t="shared" si="184"/>
        <v>12032.385609801013</v>
      </c>
      <c r="T1837" s="37">
        <f>Table1[[#This Row],[Annual Demand]]/365</f>
        <v>33.92876712328767</v>
      </c>
      <c r="U1837" s="37">
        <f>Table1[[#This Row],[Daily Demand]]*Table1[[#This Row],[Lead Time (days)]]</f>
        <v>542.86027397260273</v>
      </c>
      <c r="V1837" s="37">
        <f>T1837*AB1837*SQRT(Table1[[#This Row],[Lead Time (days)]])</f>
        <v>96.35769863013698</v>
      </c>
      <c r="W1837" s="37">
        <f t="shared" si="185"/>
        <v>0.8</v>
      </c>
      <c r="X1837" s="37">
        <f>Table1[[#This Row],[Demand during Lead Time]]+NORMSINV(W1837)*V1837</f>
        <v>623.95695915794579</v>
      </c>
      <c r="Y1837" s="43">
        <f t="shared" si="186"/>
        <v>6492.4637148248876</v>
      </c>
      <c r="Z1837" s="27">
        <v>0.5</v>
      </c>
      <c r="AA1837" s="22">
        <v>0.82</v>
      </c>
      <c r="AB1837" s="22">
        <v>0.71</v>
      </c>
      <c r="AC1837" s="22">
        <v>16</v>
      </c>
    </row>
    <row r="1838" spans="1:29" x14ac:dyDescent="0.2">
      <c r="A1838" s="25">
        <v>95171.927227001521</v>
      </c>
      <c r="B1838" s="26">
        <v>86.165255000000002</v>
      </c>
      <c r="C1838" s="26">
        <v>65348.643361974333</v>
      </c>
      <c r="D1838" s="26">
        <f>C1838/Table1[[#This Row],[Std. Price ($)]]</f>
        <v>758.41060717541347</v>
      </c>
      <c r="E1838" s="22">
        <v>236</v>
      </c>
      <c r="F1838" s="22">
        <f t="shared" si="187"/>
        <v>94.4</v>
      </c>
      <c r="G1838" s="22">
        <f t="shared" si="188"/>
        <v>94.4</v>
      </c>
      <c r="H1838" s="22">
        <f t="shared" si="188"/>
        <v>94.4</v>
      </c>
      <c r="I1838" s="22">
        <f t="shared" si="188"/>
        <v>94.4</v>
      </c>
      <c r="J1838" s="22">
        <f t="shared" si="188"/>
        <v>94.4</v>
      </c>
      <c r="K1838" s="22">
        <f t="shared" si="188"/>
        <v>94.4</v>
      </c>
      <c r="L1838" s="22">
        <f t="shared" si="188"/>
        <v>94.4</v>
      </c>
      <c r="M1838" s="22">
        <f t="shared" si="188"/>
        <v>94.4</v>
      </c>
      <c r="N1838" s="22">
        <f t="shared" si="188"/>
        <v>94.4</v>
      </c>
      <c r="O1838" s="22">
        <f t="shared" si="188"/>
        <v>94.4</v>
      </c>
      <c r="P1838" s="22">
        <f t="shared" si="188"/>
        <v>94.4</v>
      </c>
      <c r="Q1838" s="22">
        <f t="shared" si="188"/>
        <v>94.4</v>
      </c>
      <c r="R1838" s="42">
        <f>SUM(Table1[[#This Row],[Oct]:[September]])</f>
        <v>1132.8</v>
      </c>
      <c r="S1838" s="38">
        <f t="shared" si="184"/>
        <v>374.38939282458648</v>
      </c>
      <c r="T1838" s="37">
        <f>Table1[[#This Row],[Annual Demand]]/365</f>
        <v>3.1035616438356164</v>
      </c>
      <c r="U1838" s="37">
        <f>Table1[[#This Row],[Daily Demand]]*Table1[[#This Row],[Lead Time (days)]]</f>
        <v>136.55671232876713</v>
      </c>
      <c r="V1838" s="37">
        <f>T1838*AB1838*SQRT(Table1[[#This Row],[Lead Time (days)]])</f>
        <v>38.497127078916691</v>
      </c>
      <c r="W1838" s="37">
        <f t="shared" si="185"/>
        <v>0.95</v>
      </c>
      <c r="X1838" s="37">
        <f>Table1[[#This Row],[Demand during Lead Time]]+NORMSINV(W1838)*V1838</f>
        <v>199.87885143173497</v>
      </c>
      <c r="Y1838" s="43">
        <f t="shared" si="186"/>
        <v>17222.612202722561</v>
      </c>
      <c r="Z1838" s="27">
        <v>-0.6</v>
      </c>
      <c r="AA1838" s="22">
        <v>0.7</v>
      </c>
      <c r="AB1838" s="22">
        <v>1.87</v>
      </c>
      <c r="AC1838" s="22">
        <v>44</v>
      </c>
    </row>
    <row r="1839" spans="1:29" x14ac:dyDescent="0.2">
      <c r="A1839" s="25">
        <v>89009.132687698671</v>
      </c>
      <c r="B1839" s="26">
        <v>244.44686200000004</v>
      </c>
      <c r="C1839" s="26">
        <v>399711.79538235167</v>
      </c>
      <c r="D1839" s="26">
        <f>C1839/Table1[[#This Row],[Std. Price ($)]]</f>
        <v>1635.1684456573291</v>
      </c>
      <c r="E1839" s="22">
        <v>866</v>
      </c>
      <c r="F1839" s="22">
        <f t="shared" si="187"/>
        <v>2165</v>
      </c>
      <c r="G1839" s="22">
        <f t="shared" si="188"/>
        <v>2165</v>
      </c>
      <c r="H1839" s="22">
        <f t="shared" si="188"/>
        <v>2165</v>
      </c>
      <c r="I1839" s="22">
        <f t="shared" si="188"/>
        <v>2165</v>
      </c>
      <c r="J1839" s="22">
        <f t="shared" si="188"/>
        <v>2165</v>
      </c>
      <c r="K1839" s="22">
        <f t="shared" si="188"/>
        <v>2165</v>
      </c>
      <c r="L1839" s="22">
        <f t="shared" si="188"/>
        <v>2165</v>
      </c>
      <c r="M1839" s="22">
        <f t="shared" si="188"/>
        <v>2165</v>
      </c>
      <c r="N1839" s="22">
        <f t="shared" si="188"/>
        <v>2165</v>
      </c>
      <c r="O1839" s="22">
        <f t="shared" si="188"/>
        <v>2165</v>
      </c>
      <c r="P1839" s="22">
        <f t="shared" si="188"/>
        <v>2165</v>
      </c>
      <c r="Q1839" s="22">
        <f t="shared" si="188"/>
        <v>2165</v>
      </c>
      <c r="R1839" s="42">
        <f>SUM(Table1[[#This Row],[Oct]:[September]])</f>
        <v>25980</v>
      </c>
      <c r="S1839" s="38">
        <f t="shared" si="184"/>
        <v>24344.831554342672</v>
      </c>
      <c r="T1839" s="37">
        <f>Table1[[#This Row],[Annual Demand]]/365</f>
        <v>71.178082191780817</v>
      </c>
      <c r="U1839" s="37">
        <f>Table1[[#This Row],[Daily Demand]]*Table1[[#This Row],[Lead Time (days)]]</f>
        <v>5765.4246575342459</v>
      </c>
      <c r="V1839" s="37">
        <f>T1839*AB1839*SQRT(Table1[[#This Row],[Lead Time (days)]])</f>
        <v>365.1435616438356</v>
      </c>
      <c r="W1839" s="37">
        <f t="shared" si="185"/>
        <v>0.8</v>
      </c>
      <c r="X1839" s="37">
        <f>Table1[[#This Row],[Demand during Lead Time]]+NORMSINV(W1839)*V1839</f>
        <v>6072.737232316138</v>
      </c>
      <c r="Y1839" s="43">
        <f t="shared" si="186"/>
        <v>1484461.5601902453</v>
      </c>
      <c r="Z1839" s="27">
        <v>1.5</v>
      </c>
      <c r="AA1839" s="22">
        <v>0.8</v>
      </c>
      <c r="AB1839" s="22">
        <v>0.56999999999999995</v>
      </c>
      <c r="AC1839" s="22">
        <v>81</v>
      </c>
    </row>
    <row r="1840" spans="1:29" x14ac:dyDescent="0.2">
      <c r="A1840" s="25">
        <v>18053.505109755617</v>
      </c>
      <c r="B1840" s="26">
        <v>7.5590460000000004</v>
      </c>
      <c r="C1840" s="26">
        <v>10286.200321817421</v>
      </c>
      <c r="D1840" s="26">
        <f>C1840/Table1[[#This Row],[Std. Price ($)]]</f>
        <v>1360.7802256815769</v>
      </c>
      <c r="E1840" s="22">
        <v>494</v>
      </c>
      <c r="F1840" s="22">
        <f t="shared" si="187"/>
        <v>197.60000000000002</v>
      </c>
      <c r="G1840" s="22">
        <f t="shared" si="188"/>
        <v>197.60000000000002</v>
      </c>
      <c r="H1840" s="22">
        <f t="shared" si="188"/>
        <v>197.60000000000002</v>
      </c>
      <c r="I1840" s="22">
        <f t="shared" si="188"/>
        <v>197.60000000000002</v>
      </c>
      <c r="J1840" s="22">
        <f t="shared" si="188"/>
        <v>197.60000000000002</v>
      </c>
      <c r="K1840" s="22">
        <f t="shared" si="188"/>
        <v>197.60000000000002</v>
      </c>
      <c r="L1840" s="22">
        <f t="shared" si="188"/>
        <v>197.60000000000002</v>
      </c>
      <c r="M1840" s="22">
        <f t="shared" si="188"/>
        <v>197.60000000000002</v>
      </c>
      <c r="N1840" s="22">
        <f t="shared" si="188"/>
        <v>197.60000000000002</v>
      </c>
      <c r="O1840" s="22">
        <f t="shared" si="188"/>
        <v>197.60000000000002</v>
      </c>
      <c r="P1840" s="22">
        <f t="shared" si="188"/>
        <v>197.60000000000002</v>
      </c>
      <c r="Q1840" s="22">
        <f t="shared" si="188"/>
        <v>197.60000000000002</v>
      </c>
      <c r="R1840" s="42">
        <f>SUM(Table1[[#This Row],[Oct]:[September]])</f>
        <v>2371.1999999999998</v>
      </c>
      <c r="S1840" s="38">
        <f t="shared" si="184"/>
        <v>1010.4197743184229</v>
      </c>
      <c r="T1840" s="37">
        <f>Table1[[#This Row],[Annual Demand]]/365</f>
        <v>6.4964383561643828</v>
      </c>
      <c r="U1840" s="37">
        <f>Table1[[#This Row],[Daily Demand]]*Table1[[#This Row],[Lead Time (days)]]</f>
        <v>428.76493150684928</v>
      </c>
      <c r="V1840" s="37">
        <f>T1840*AB1840*SQRT(Table1[[#This Row],[Lead Time (days)]])</f>
        <v>50.138448963888074</v>
      </c>
      <c r="W1840" s="37">
        <f t="shared" si="185"/>
        <v>0.8</v>
      </c>
      <c r="X1840" s="37">
        <f>Table1[[#This Row],[Demand during Lead Time]]+NORMSINV(W1840)*V1840</f>
        <v>470.96251477326939</v>
      </c>
      <c r="Y1840" s="43">
        <f t="shared" si="186"/>
        <v>3560.027313446823</v>
      </c>
      <c r="Z1840" s="27">
        <v>-0.6</v>
      </c>
      <c r="AA1840" s="22">
        <v>1</v>
      </c>
      <c r="AB1840" s="22">
        <v>0.95</v>
      </c>
      <c r="AC1840" s="22">
        <v>66</v>
      </c>
    </row>
    <row r="1841" spans="1:29" x14ac:dyDescent="0.2">
      <c r="A1841" s="25">
        <v>88086.299476952918</v>
      </c>
      <c r="B1841" s="26">
        <v>13.702260000000001</v>
      </c>
      <c r="C1841" s="26">
        <v>16455.939756399002</v>
      </c>
      <c r="D1841" s="26">
        <f>C1841/Table1[[#This Row],[Std. Price ($)]]</f>
        <v>1200.965370413275</v>
      </c>
      <c r="E1841" s="22">
        <v>486</v>
      </c>
      <c r="F1841" s="22">
        <f t="shared" si="187"/>
        <v>729</v>
      </c>
      <c r="G1841" s="22">
        <f t="shared" si="188"/>
        <v>729</v>
      </c>
      <c r="H1841" s="22">
        <f t="shared" si="188"/>
        <v>729</v>
      </c>
      <c r="I1841" s="22">
        <f t="shared" si="188"/>
        <v>729</v>
      </c>
      <c r="J1841" s="22">
        <f t="shared" si="188"/>
        <v>729</v>
      </c>
      <c r="K1841" s="22">
        <f t="shared" si="188"/>
        <v>729</v>
      </c>
      <c r="L1841" s="22">
        <f t="shared" si="188"/>
        <v>729</v>
      </c>
      <c r="M1841" s="22">
        <f t="shared" si="188"/>
        <v>729</v>
      </c>
      <c r="N1841" s="22">
        <f t="shared" si="188"/>
        <v>729</v>
      </c>
      <c r="O1841" s="22">
        <f t="shared" si="188"/>
        <v>729</v>
      </c>
      <c r="P1841" s="22">
        <f t="shared" si="188"/>
        <v>729</v>
      </c>
      <c r="Q1841" s="22">
        <f t="shared" si="188"/>
        <v>729</v>
      </c>
      <c r="R1841" s="42">
        <f>SUM(Table1[[#This Row],[Oct]:[September]])</f>
        <v>8748</v>
      </c>
      <c r="S1841" s="38">
        <f t="shared" si="184"/>
        <v>7547.0346295867248</v>
      </c>
      <c r="T1841" s="37">
        <f>Table1[[#This Row],[Annual Demand]]/365</f>
        <v>23.967123287671232</v>
      </c>
      <c r="U1841" s="37">
        <f>Table1[[#This Row],[Daily Demand]]*Table1[[#This Row],[Lead Time (days)]]</f>
        <v>1869.435616438356</v>
      </c>
      <c r="V1841" s="37">
        <f>T1841*AB1841*SQRT(Table1[[#This Row],[Lead Time (days)]])</f>
        <v>158.75392614788223</v>
      </c>
      <c r="W1841" s="37">
        <f t="shared" si="185"/>
        <v>0.8</v>
      </c>
      <c r="X1841" s="37">
        <f>Table1[[#This Row],[Demand during Lead Time]]+NORMSINV(W1841)*V1841</f>
        <v>2003.0462915974799</v>
      </c>
      <c r="Y1841" s="43">
        <f t="shared" si="186"/>
        <v>27446.261079504486</v>
      </c>
      <c r="Z1841" s="27">
        <v>0.5</v>
      </c>
      <c r="AA1841" s="22">
        <v>1</v>
      </c>
      <c r="AB1841" s="22">
        <v>0.75</v>
      </c>
      <c r="AC1841" s="22">
        <v>78</v>
      </c>
    </row>
    <row r="1842" spans="1:29" x14ac:dyDescent="0.2">
      <c r="A1842" s="25">
        <v>1199.5616033939173</v>
      </c>
      <c r="B1842" s="26">
        <v>11.013255000000001</v>
      </c>
      <c r="C1842" s="26">
        <v>2827.142273162699</v>
      </c>
      <c r="D1842" s="26">
        <f>C1842/Table1[[#This Row],[Std. Price ($)]]</f>
        <v>256.70360607855702</v>
      </c>
      <c r="E1842" s="22">
        <v>446</v>
      </c>
      <c r="F1842" s="22">
        <f t="shared" si="187"/>
        <v>356.8</v>
      </c>
      <c r="G1842" s="22">
        <f t="shared" si="187"/>
        <v>356.8</v>
      </c>
      <c r="H1842" s="22">
        <f t="shared" si="187"/>
        <v>356.8</v>
      </c>
      <c r="I1842" s="22">
        <f t="shared" si="187"/>
        <v>356.8</v>
      </c>
      <c r="J1842" s="22">
        <f t="shared" si="187"/>
        <v>356.8</v>
      </c>
      <c r="K1842" s="22">
        <f t="shared" si="187"/>
        <v>356.8</v>
      </c>
      <c r="L1842" s="22">
        <f t="shared" si="187"/>
        <v>356.8</v>
      </c>
      <c r="M1842" s="22">
        <f t="shared" si="187"/>
        <v>356.8</v>
      </c>
      <c r="N1842" s="22">
        <f t="shared" si="187"/>
        <v>356.8</v>
      </c>
      <c r="O1842" s="22">
        <f t="shared" si="187"/>
        <v>356.8</v>
      </c>
      <c r="P1842" s="22">
        <f t="shared" si="187"/>
        <v>356.8</v>
      </c>
      <c r="Q1842" s="22">
        <f t="shared" si="187"/>
        <v>356.8</v>
      </c>
      <c r="R1842" s="42">
        <f>SUM(Table1[[#This Row],[Oct]:[September]])</f>
        <v>4281.6000000000013</v>
      </c>
      <c r="S1842" s="38">
        <f t="shared" si="184"/>
        <v>4024.8963939214441</v>
      </c>
      <c r="T1842" s="37">
        <f>Table1[[#This Row],[Annual Demand]]/365</f>
        <v>11.730410958904113</v>
      </c>
      <c r="U1842" s="37">
        <f>Table1[[#This Row],[Daily Demand]]*Table1[[#This Row],[Lead Time (days)]]</f>
        <v>129.03452054794525</v>
      </c>
      <c r="V1842" s="37">
        <f>T1842*AB1842*SQRT(Table1[[#This Row],[Lead Time (days)]])</f>
        <v>49.409822169944711</v>
      </c>
      <c r="W1842" s="37">
        <f t="shared" si="185"/>
        <v>0.8</v>
      </c>
      <c r="X1842" s="37">
        <f>Table1[[#This Row],[Demand during Lead Time]]+NORMSINV(W1842)*V1842</f>
        <v>170.61887603323248</v>
      </c>
      <c r="Y1842" s="43">
        <f t="shared" si="186"/>
        <v>1879.0691895673779</v>
      </c>
      <c r="Z1842" s="27">
        <v>-0.2</v>
      </c>
      <c r="AA1842" s="22">
        <v>1</v>
      </c>
      <c r="AB1842" s="22">
        <v>1.27</v>
      </c>
      <c r="AC1842" s="22">
        <v>11</v>
      </c>
    </row>
    <row r="1843" spans="1:29" x14ac:dyDescent="0.2">
      <c r="A1843" s="25">
        <v>92167.074791645326</v>
      </c>
      <c r="B1843" s="26">
        <v>19.080281000000003</v>
      </c>
      <c r="C1843" s="26">
        <v>10258.845512580718</v>
      </c>
      <c r="D1843" s="26">
        <f>C1843/Table1[[#This Row],[Std. Price ($)]]</f>
        <v>537.66742285298187</v>
      </c>
      <c r="E1843" s="22">
        <v>744</v>
      </c>
      <c r="F1843" s="22">
        <f t="shared" si="187"/>
        <v>1116</v>
      </c>
      <c r="G1843" s="22">
        <f t="shared" si="187"/>
        <v>1116</v>
      </c>
      <c r="H1843" s="22">
        <f t="shared" si="187"/>
        <v>1116</v>
      </c>
      <c r="I1843" s="22">
        <f t="shared" si="187"/>
        <v>1116</v>
      </c>
      <c r="J1843" s="22">
        <f t="shared" si="187"/>
        <v>1116</v>
      </c>
      <c r="K1843" s="22">
        <f t="shared" si="187"/>
        <v>1116</v>
      </c>
      <c r="L1843" s="22">
        <f t="shared" si="187"/>
        <v>1116</v>
      </c>
      <c r="M1843" s="22">
        <f t="shared" si="187"/>
        <v>1116</v>
      </c>
      <c r="N1843" s="22">
        <f t="shared" si="187"/>
        <v>1116</v>
      </c>
      <c r="O1843" s="22">
        <f t="shared" si="187"/>
        <v>1116</v>
      </c>
      <c r="P1843" s="22">
        <f t="shared" si="187"/>
        <v>1116</v>
      </c>
      <c r="Q1843" s="22">
        <f t="shared" si="187"/>
        <v>1116</v>
      </c>
      <c r="R1843" s="42">
        <f>SUM(Table1[[#This Row],[Oct]:[September]])</f>
        <v>13392</v>
      </c>
      <c r="S1843" s="38">
        <f t="shared" si="184"/>
        <v>12854.332577147019</v>
      </c>
      <c r="T1843" s="37">
        <f>Table1[[#This Row],[Annual Demand]]/365</f>
        <v>36.69041095890411</v>
      </c>
      <c r="U1843" s="37">
        <f>Table1[[#This Row],[Daily Demand]]*Table1[[#This Row],[Lead Time (days)]]</f>
        <v>843.87945205479457</v>
      </c>
      <c r="V1843" s="37">
        <f>T1843*AB1843*SQRT(Table1[[#This Row],[Lead Time (days)]])</f>
        <v>131.97077211000808</v>
      </c>
      <c r="W1843" s="37">
        <f t="shared" si="185"/>
        <v>0.8</v>
      </c>
      <c r="X1843" s="37">
        <f>Table1[[#This Row],[Demand during Lead Time]]+NORMSINV(W1843)*V1843</f>
        <v>954.94885607358958</v>
      </c>
      <c r="Y1843" s="43">
        <f t="shared" si="186"/>
        <v>18220.692514512648</v>
      </c>
      <c r="Z1843" s="27">
        <v>0.5</v>
      </c>
      <c r="AA1843" s="22">
        <v>0.85</v>
      </c>
      <c r="AB1843" s="22">
        <v>0.75</v>
      </c>
      <c r="AC1843" s="22">
        <v>23</v>
      </c>
    </row>
    <row r="1844" spans="1:29" x14ac:dyDescent="0.2">
      <c r="A1844" s="25">
        <v>73298.649887801337</v>
      </c>
      <c r="B1844" s="26">
        <v>9.1309460000000016</v>
      </c>
      <c r="C1844" s="26">
        <v>20299.618825182624</v>
      </c>
      <c r="D1844" s="26">
        <f>C1844/Table1[[#This Row],[Std. Price ($)]]</f>
        <v>2223.1671094301314</v>
      </c>
      <c r="E1844" s="22">
        <v>406</v>
      </c>
      <c r="F1844" s="22">
        <f t="shared" si="187"/>
        <v>609</v>
      </c>
      <c r="G1844" s="22">
        <f t="shared" si="187"/>
        <v>609</v>
      </c>
      <c r="H1844" s="22">
        <f t="shared" si="187"/>
        <v>609</v>
      </c>
      <c r="I1844" s="22">
        <f t="shared" si="187"/>
        <v>609</v>
      </c>
      <c r="J1844" s="22">
        <f t="shared" si="187"/>
        <v>609</v>
      </c>
      <c r="K1844" s="22">
        <f t="shared" si="187"/>
        <v>609</v>
      </c>
      <c r="L1844" s="22">
        <f t="shared" si="187"/>
        <v>609</v>
      </c>
      <c r="M1844" s="22">
        <f t="shared" si="187"/>
        <v>609</v>
      </c>
      <c r="N1844" s="22">
        <f t="shared" si="187"/>
        <v>609</v>
      </c>
      <c r="O1844" s="22">
        <f t="shared" si="187"/>
        <v>609</v>
      </c>
      <c r="P1844" s="22">
        <f t="shared" si="187"/>
        <v>609</v>
      </c>
      <c r="Q1844" s="22">
        <f t="shared" si="187"/>
        <v>609</v>
      </c>
      <c r="R1844" s="42">
        <f>SUM(Table1[[#This Row],[Oct]:[September]])</f>
        <v>7308</v>
      </c>
      <c r="S1844" s="38">
        <f t="shared" si="184"/>
        <v>5084.8328905698691</v>
      </c>
      <c r="T1844" s="37">
        <f>Table1[[#This Row],[Annual Demand]]/365</f>
        <v>20.021917808219179</v>
      </c>
      <c r="U1844" s="37">
        <f>Table1[[#This Row],[Daily Demand]]*Table1[[#This Row],[Lead Time (days)]]</f>
        <v>1321.4465753424658</v>
      </c>
      <c r="V1844" s="37">
        <f>T1844*AB1844*SQRT(Table1[[#This Row],[Lead Time (days)]])</f>
        <v>333.45059987729638</v>
      </c>
      <c r="W1844" s="37">
        <f t="shared" si="185"/>
        <v>0.95</v>
      </c>
      <c r="X1844" s="37">
        <f>Table1[[#This Row],[Demand during Lead Time]]+NORMSINV(W1844)*V1844</f>
        <v>1869.9240039597807</v>
      </c>
      <c r="Y1844" s="43">
        <f t="shared" si="186"/>
        <v>17074.175104260547</v>
      </c>
      <c r="Z1844" s="27">
        <v>0.5</v>
      </c>
      <c r="AA1844" s="22">
        <v>1</v>
      </c>
      <c r="AB1844" s="22">
        <v>2.0499999999999998</v>
      </c>
      <c r="AC1844" s="22">
        <v>66</v>
      </c>
    </row>
    <row r="1845" spans="1:29" x14ac:dyDescent="0.2">
      <c r="A1845" s="25">
        <v>85781.62452044191</v>
      </c>
      <c r="B1845" s="26">
        <v>126.71084800000001</v>
      </c>
      <c r="C1845" s="26">
        <v>160101.65813039328</v>
      </c>
      <c r="D1845" s="26">
        <f>C1845/Table1[[#This Row],[Std. Price ($)]]</f>
        <v>1263.5197432377161</v>
      </c>
      <c r="E1845" s="22">
        <v>988</v>
      </c>
      <c r="F1845" s="22">
        <f t="shared" si="187"/>
        <v>1778.4</v>
      </c>
      <c r="G1845" s="22">
        <f t="shared" si="187"/>
        <v>1778.4</v>
      </c>
      <c r="H1845" s="22">
        <f t="shared" si="187"/>
        <v>1778.4</v>
      </c>
      <c r="I1845" s="22">
        <f t="shared" si="187"/>
        <v>1778.4</v>
      </c>
      <c r="J1845" s="22">
        <f t="shared" si="187"/>
        <v>1778.4</v>
      </c>
      <c r="K1845" s="22">
        <f t="shared" si="187"/>
        <v>1778.4</v>
      </c>
      <c r="L1845" s="22">
        <f t="shared" si="187"/>
        <v>1778.4</v>
      </c>
      <c r="M1845" s="22">
        <f t="shared" si="187"/>
        <v>1778.4</v>
      </c>
      <c r="N1845" s="22">
        <f t="shared" si="187"/>
        <v>1778.4</v>
      </c>
      <c r="O1845" s="22">
        <f t="shared" si="187"/>
        <v>1778.4</v>
      </c>
      <c r="P1845" s="22">
        <f t="shared" si="187"/>
        <v>1778.4</v>
      </c>
      <c r="Q1845" s="22">
        <f t="shared" si="187"/>
        <v>1778.4</v>
      </c>
      <c r="R1845" s="42">
        <f>SUM(Table1[[#This Row],[Oct]:[September]])</f>
        <v>21340.800000000003</v>
      </c>
      <c r="S1845" s="38">
        <f t="shared" si="184"/>
        <v>20077.280256762286</v>
      </c>
      <c r="T1845" s="37">
        <f>Table1[[#This Row],[Annual Demand]]/365</f>
        <v>58.46794520547946</v>
      </c>
      <c r="U1845" s="37">
        <f>Table1[[#This Row],[Daily Demand]]*Table1[[#This Row],[Lead Time (days)]]</f>
        <v>3858.8843835616444</v>
      </c>
      <c r="V1845" s="37">
        <f>T1845*AB1845*SQRT(Table1[[#This Row],[Lead Time (days)]])</f>
        <v>204.24820788447042</v>
      </c>
      <c r="W1845" s="37">
        <f t="shared" si="185"/>
        <v>0.8</v>
      </c>
      <c r="X1845" s="37">
        <f>Table1[[#This Row],[Demand during Lead Time]]+NORMSINV(W1845)*V1845</f>
        <v>4030.7840122364296</v>
      </c>
      <c r="Y1845" s="43">
        <f t="shared" si="186"/>
        <v>510744.06029532041</v>
      </c>
      <c r="Z1845" s="27">
        <v>0.8</v>
      </c>
      <c r="AA1845" s="22">
        <v>0.75</v>
      </c>
      <c r="AB1845" s="22">
        <v>0.43</v>
      </c>
      <c r="AC1845" s="22">
        <v>66</v>
      </c>
    </row>
    <row r="1846" spans="1:29" x14ac:dyDescent="0.2">
      <c r="A1846" s="25">
        <v>16739.764173342643</v>
      </c>
      <c r="B1846" s="26">
        <v>24.832422999999999</v>
      </c>
      <c r="C1846" s="26">
        <v>72221.021042887209</v>
      </c>
      <c r="D1846" s="26">
        <f>C1846/Table1[[#This Row],[Std. Price ($)]]</f>
        <v>2908.3356482324425</v>
      </c>
      <c r="E1846" s="22">
        <v>592</v>
      </c>
      <c r="F1846" s="22">
        <f t="shared" si="187"/>
        <v>177.60000000000002</v>
      </c>
      <c r="G1846" s="22">
        <f t="shared" si="187"/>
        <v>177.60000000000002</v>
      </c>
      <c r="H1846" s="22">
        <f t="shared" si="187"/>
        <v>177.60000000000002</v>
      </c>
      <c r="I1846" s="22">
        <f t="shared" si="187"/>
        <v>177.60000000000002</v>
      </c>
      <c r="J1846" s="22">
        <f t="shared" si="187"/>
        <v>177.60000000000002</v>
      </c>
      <c r="K1846" s="22">
        <f t="shared" si="187"/>
        <v>177.60000000000002</v>
      </c>
      <c r="L1846" s="22">
        <f t="shared" si="187"/>
        <v>177.60000000000002</v>
      </c>
      <c r="M1846" s="22">
        <f t="shared" si="187"/>
        <v>177.60000000000002</v>
      </c>
      <c r="N1846" s="22">
        <f t="shared" si="187"/>
        <v>177.60000000000002</v>
      </c>
      <c r="O1846" s="22">
        <f t="shared" si="187"/>
        <v>177.60000000000002</v>
      </c>
      <c r="P1846" s="22">
        <f t="shared" si="187"/>
        <v>177.60000000000002</v>
      </c>
      <c r="Q1846" s="22">
        <f t="shared" si="187"/>
        <v>177.60000000000002</v>
      </c>
      <c r="R1846" s="42">
        <f>SUM(Table1[[#This Row],[Oct]:[September]])</f>
        <v>2131.1999999999998</v>
      </c>
      <c r="S1846" s="38">
        <f t="shared" si="184"/>
        <v>-777.13564823244269</v>
      </c>
      <c r="T1846" s="37">
        <f>Table1[[#This Row],[Annual Demand]]/365</f>
        <v>5.8389041095890404</v>
      </c>
      <c r="U1846" s="37">
        <f>Table1[[#This Row],[Daily Demand]]*Table1[[#This Row],[Lead Time (days)]]</f>
        <v>718.18520547945195</v>
      </c>
      <c r="V1846" s="37">
        <f>T1846*AB1846*SQRT(Table1[[#This Row],[Lead Time (days)]])</f>
        <v>64.756579184821234</v>
      </c>
      <c r="W1846" s="37">
        <f t="shared" si="185"/>
        <v>0.8</v>
      </c>
      <c r="X1846" s="37">
        <f>Table1[[#This Row],[Demand during Lead Time]]+NORMSINV(W1846)*V1846</f>
        <v>772.68571753494336</v>
      </c>
      <c r="Y1846" s="43">
        <f t="shared" si="186"/>
        <v>0</v>
      </c>
      <c r="Z1846" s="27">
        <v>-0.7</v>
      </c>
      <c r="AA1846" s="22">
        <v>1</v>
      </c>
      <c r="AB1846" s="22">
        <v>1</v>
      </c>
      <c r="AC1846" s="22">
        <v>123</v>
      </c>
    </row>
    <row r="1847" spans="1:29" x14ac:dyDescent="0.2">
      <c r="A1847" s="25">
        <v>5589.6770628027452</v>
      </c>
      <c r="B1847" s="26">
        <v>28.924401000000003</v>
      </c>
      <c r="C1847" s="26">
        <v>42507.829597603704</v>
      </c>
      <c r="D1847" s="26">
        <f>C1847/Table1[[#This Row],[Std. Price ($)]]</f>
        <v>1469.6183197572077</v>
      </c>
      <c r="E1847" s="22">
        <v>680</v>
      </c>
      <c r="F1847" s="22">
        <f t="shared" si="187"/>
        <v>612</v>
      </c>
      <c r="G1847" s="22">
        <f t="shared" si="187"/>
        <v>612</v>
      </c>
      <c r="H1847" s="22">
        <f t="shared" si="187"/>
        <v>612</v>
      </c>
      <c r="I1847" s="22">
        <f t="shared" si="187"/>
        <v>612</v>
      </c>
      <c r="J1847" s="22">
        <f t="shared" si="187"/>
        <v>612</v>
      </c>
      <c r="K1847" s="22">
        <f t="shared" si="187"/>
        <v>612</v>
      </c>
      <c r="L1847" s="22">
        <f t="shared" si="187"/>
        <v>612</v>
      </c>
      <c r="M1847" s="22">
        <f t="shared" si="187"/>
        <v>612</v>
      </c>
      <c r="N1847" s="22">
        <f t="shared" si="187"/>
        <v>612</v>
      </c>
      <c r="O1847" s="22">
        <f t="shared" si="187"/>
        <v>612</v>
      </c>
      <c r="P1847" s="22">
        <f t="shared" si="187"/>
        <v>612</v>
      </c>
      <c r="Q1847" s="22">
        <f t="shared" si="187"/>
        <v>612</v>
      </c>
      <c r="R1847" s="42">
        <f>SUM(Table1[[#This Row],[Oct]:[September]])</f>
        <v>7344</v>
      </c>
      <c r="S1847" s="38">
        <f t="shared" si="184"/>
        <v>5874.3816802427918</v>
      </c>
      <c r="T1847" s="37">
        <f>Table1[[#This Row],[Annual Demand]]/365</f>
        <v>20.12054794520548</v>
      </c>
      <c r="U1847" s="37">
        <f>Table1[[#This Row],[Daily Demand]]*Table1[[#This Row],[Lead Time (days)]]</f>
        <v>1529.1616438356166</v>
      </c>
      <c r="V1847" s="37">
        <f>T1847*AB1847*SQRT(Table1[[#This Row],[Lead Time (days)]])</f>
        <v>115.76853443999666</v>
      </c>
      <c r="W1847" s="37">
        <f t="shared" si="185"/>
        <v>0.8</v>
      </c>
      <c r="X1847" s="37">
        <f>Table1[[#This Row],[Demand during Lead Time]]+NORMSINV(W1847)*V1847</f>
        <v>1626.594900599935</v>
      </c>
      <c r="Y1847" s="43">
        <f t="shared" si="186"/>
        <v>47048.283169507667</v>
      </c>
      <c r="Z1847" s="27">
        <v>-0.1</v>
      </c>
      <c r="AA1847" s="22">
        <v>0.75</v>
      </c>
      <c r="AB1847" s="22">
        <v>0.66</v>
      </c>
      <c r="AC1847" s="22">
        <v>76</v>
      </c>
    </row>
    <row r="1848" spans="1:29" x14ac:dyDescent="0.2">
      <c r="A1848" s="25">
        <v>42672.927881115516</v>
      </c>
      <c r="B1848" s="26">
        <v>12.100550000000002</v>
      </c>
      <c r="C1848" s="26">
        <v>13503.691004778837</v>
      </c>
      <c r="D1848" s="26">
        <f>C1848/Table1[[#This Row],[Std. Price ($)]]</f>
        <v>1115.9567957472045</v>
      </c>
      <c r="E1848" s="22">
        <v>454</v>
      </c>
      <c r="F1848" s="22">
        <f t="shared" si="187"/>
        <v>998.8</v>
      </c>
      <c r="G1848" s="22">
        <f t="shared" si="187"/>
        <v>998.8</v>
      </c>
      <c r="H1848" s="22">
        <f t="shared" si="187"/>
        <v>998.8</v>
      </c>
      <c r="I1848" s="22">
        <f t="shared" si="187"/>
        <v>998.8</v>
      </c>
      <c r="J1848" s="22">
        <f t="shared" si="187"/>
        <v>998.8</v>
      </c>
      <c r="K1848" s="22">
        <f t="shared" si="187"/>
        <v>998.8</v>
      </c>
      <c r="L1848" s="22">
        <f t="shared" si="187"/>
        <v>998.8</v>
      </c>
      <c r="M1848" s="22">
        <f t="shared" si="187"/>
        <v>998.8</v>
      </c>
      <c r="N1848" s="22">
        <f t="shared" si="187"/>
        <v>998.8</v>
      </c>
      <c r="O1848" s="22">
        <f t="shared" si="187"/>
        <v>998.8</v>
      </c>
      <c r="P1848" s="22">
        <f t="shared" si="187"/>
        <v>998.8</v>
      </c>
      <c r="Q1848" s="22">
        <f t="shared" si="187"/>
        <v>998.8</v>
      </c>
      <c r="R1848" s="42">
        <f>SUM(Table1[[#This Row],[Oct]:[September]])</f>
        <v>11985.599999999999</v>
      </c>
      <c r="S1848" s="38">
        <f t="shared" si="184"/>
        <v>10869.643204252794</v>
      </c>
      <c r="T1848" s="37">
        <f>Table1[[#This Row],[Annual Demand]]/365</f>
        <v>32.837260273972596</v>
      </c>
      <c r="U1848" s="37">
        <f>Table1[[#This Row],[Daily Demand]]*Table1[[#This Row],[Lead Time (days)]]</f>
        <v>2561.3063013698625</v>
      </c>
      <c r="V1848" s="37">
        <f>T1848*AB1848*SQRT(Table1[[#This Row],[Lead Time (days)]])</f>
        <v>208.80779777646714</v>
      </c>
      <c r="W1848" s="37">
        <f t="shared" si="185"/>
        <v>0.8</v>
      </c>
      <c r="X1848" s="37">
        <f>Table1[[#This Row],[Demand during Lead Time]]+NORMSINV(W1848)*V1848</f>
        <v>2737.0433777141366</v>
      </c>
      <c r="Y1848" s="43">
        <f t="shared" si="186"/>
        <v>33119.730244198799</v>
      </c>
      <c r="Z1848" s="27">
        <v>1.2</v>
      </c>
      <c r="AA1848" s="22">
        <v>0.85</v>
      </c>
      <c r="AB1848" s="22">
        <v>0.72</v>
      </c>
      <c r="AC1848" s="22">
        <v>78</v>
      </c>
    </row>
    <row r="1849" spans="1:29" x14ac:dyDescent="0.2">
      <c r="A1849" s="25">
        <v>83164.98886203955</v>
      </c>
      <c r="B1849" s="26">
        <v>7.5169490000000003</v>
      </c>
      <c r="C1849" s="26">
        <v>60934.15652103781</v>
      </c>
      <c r="D1849" s="26">
        <f>C1849/Table1[[#This Row],[Std. Price ($)]]</f>
        <v>8106.2351921022491</v>
      </c>
      <c r="E1849" s="22">
        <v>1610</v>
      </c>
      <c r="F1849" s="22">
        <f t="shared" si="187"/>
        <v>483</v>
      </c>
      <c r="G1849" s="22">
        <f t="shared" si="187"/>
        <v>483</v>
      </c>
      <c r="H1849" s="22">
        <f t="shared" si="187"/>
        <v>483</v>
      </c>
      <c r="I1849" s="22">
        <f t="shared" si="187"/>
        <v>483</v>
      </c>
      <c r="J1849" s="22">
        <f t="shared" si="187"/>
        <v>483</v>
      </c>
      <c r="K1849" s="22">
        <f t="shared" si="187"/>
        <v>483</v>
      </c>
      <c r="L1849" s="22">
        <f t="shared" si="187"/>
        <v>483</v>
      </c>
      <c r="M1849" s="22">
        <f t="shared" si="187"/>
        <v>483</v>
      </c>
      <c r="N1849" s="22">
        <f t="shared" si="187"/>
        <v>483</v>
      </c>
      <c r="O1849" s="22">
        <f t="shared" si="187"/>
        <v>483</v>
      </c>
      <c r="P1849" s="22">
        <f t="shared" si="187"/>
        <v>483</v>
      </c>
      <c r="Q1849" s="22">
        <f t="shared" si="187"/>
        <v>483</v>
      </c>
      <c r="R1849" s="42">
        <f>SUM(Table1[[#This Row],[Oct]:[September]])</f>
        <v>5796</v>
      </c>
      <c r="S1849" s="38">
        <f t="shared" si="184"/>
        <v>-2310.2351921022491</v>
      </c>
      <c r="T1849" s="37">
        <f>Table1[[#This Row],[Annual Demand]]/365</f>
        <v>15.87945205479452</v>
      </c>
      <c r="U1849" s="37">
        <f>Table1[[#This Row],[Daily Demand]]*Table1[[#This Row],[Lead Time (days)]]</f>
        <v>1429.1506849315067</v>
      </c>
      <c r="V1849" s="37">
        <f>T1849*AB1849*SQRT(Table1[[#This Row],[Lead Time (days)]])</f>
        <v>198.85233649482265</v>
      </c>
      <c r="W1849" s="37">
        <f t="shared" si="185"/>
        <v>0.8</v>
      </c>
      <c r="X1849" s="37">
        <f>Table1[[#This Row],[Demand during Lead Time]]+NORMSINV(W1849)*V1849</f>
        <v>1596.5090336711357</v>
      </c>
      <c r="Y1849" s="43">
        <f t="shared" si="186"/>
        <v>0</v>
      </c>
      <c r="Z1849" s="27">
        <v>-0.7</v>
      </c>
      <c r="AA1849" s="22">
        <v>1</v>
      </c>
      <c r="AB1849" s="22">
        <v>1.32</v>
      </c>
      <c r="AC1849" s="22">
        <v>90</v>
      </c>
    </row>
    <row r="1850" spans="1:29" x14ac:dyDescent="0.2">
      <c r="A1850" s="25">
        <v>10728.187833145032</v>
      </c>
      <c r="B1850" s="26">
        <v>7.4006240000000005</v>
      </c>
      <c r="C1850" s="26">
        <v>8099.9151571219227</v>
      </c>
      <c r="D1850" s="26">
        <f>C1850/Table1[[#This Row],[Std. Price ($)]]</f>
        <v>1094.4908371404792</v>
      </c>
      <c r="E1850" s="22">
        <v>720</v>
      </c>
      <c r="F1850" s="22">
        <f t="shared" si="187"/>
        <v>1296</v>
      </c>
      <c r="G1850" s="22">
        <f t="shared" si="187"/>
        <v>1296</v>
      </c>
      <c r="H1850" s="22">
        <f t="shared" si="187"/>
        <v>1296</v>
      </c>
      <c r="I1850" s="22">
        <f t="shared" si="187"/>
        <v>1296</v>
      </c>
      <c r="J1850" s="22">
        <f t="shared" si="187"/>
        <v>1296</v>
      </c>
      <c r="K1850" s="22">
        <f t="shared" si="187"/>
        <v>1296</v>
      </c>
      <c r="L1850" s="22">
        <f t="shared" si="187"/>
        <v>1296</v>
      </c>
      <c r="M1850" s="22">
        <f t="shared" si="187"/>
        <v>1296</v>
      </c>
      <c r="N1850" s="22">
        <f t="shared" si="187"/>
        <v>1296</v>
      </c>
      <c r="O1850" s="22">
        <f t="shared" si="187"/>
        <v>1296</v>
      </c>
      <c r="P1850" s="22">
        <f t="shared" si="187"/>
        <v>1296</v>
      </c>
      <c r="Q1850" s="22">
        <f t="shared" si="187"/>
        <v>1296</v>
      </c>
      <c r="R1850" s="42">
        <f>SUM(Table1[[#This Row],[Oct]:[September]])</f>
        <v>15552</v>
      </c>
      <c r="S1850" s="38">
        <f t="shared" si="184"/>
        <v>14457.50916285952</v>
      </c>
      <c r="T1850" s="37">
        <f>Table1[[#This Row],[Annual Demand]]/365</f>
        <v>42.608219178082194</v>
      </c>
      <c r="U1850" s="37">
        <f>Table1[[#This Row],[Daily Demand]]*Table1[[#This Row],[Lead Time (days)]]</f>
        <v>1576.5041095890413</v>
      </c>
      <c r="V1850" s="37">
        <f>T1850*AB1850*SQRT(Table1[[#This Row],[Lead Time (days)]])</f>
        <v>241.03338156223032</v>
      </c>
      <c r="W1850" s="37">
        <f t="shared" si="185"/>
        <v>0.8</v>
      </c>
      <c r="X1850" s="37">
        <f>Table1[[#This Row],[Demand during Lead Time]]+NORMSINV(W1850)*V1850</f>
        <v>1779.3629215116966</v>
      </c>
      <c r="Y1850" s="43">
        <f t="shared" si="186"/>
        <v>13168.39594164958</v>
      </c>
      <c r="Z1850" s="27">
        <v>0.8</v>
      </c>
      <c r="AA1850" s="22">
        <v>1</v>
      </c>
      <c r="AB1850" s="22">
        <v>0.93</v>
      </c>
      <c r="AC1850" s="22">
        <v>37</v>
      </c>
    </row>
    <row r="1851" spans="1:29" x14ac:dyDescent="0.2">
      <c r="A1851" s="25">
        <v>4947.6663980068224</v>
      </c>
      <c r="B1851" s="26">
        <v>5.7287670000000013</v>
      </c>
      <c r="C1851" s="26">
        <v>1445.8705764169922</v>
      </c>
      <c r="D1851" s="26">
        <f>C1851/Table1[[#This Row],[Std. Price ($)]]</f>
        <v>252.38774354359182</v>
      </c>
      <c r="E1851" s="22">
        <v>608</v>
      </c>
      <c r="F1851" s="22">
        <f t="shared" si="187"/>
        <v>1337.6</v>
      </c>
      <c r="G1851" s="22">
        <f t="shared" si="187"/>
        <v>1337.6</v>
      </c>
      <c r="H1851" s="22">
        <f t="shared" si="187"/>
        <v>1337.6</v>
      </c>
      <c r="I1851" s="22">
        <f t="shared" si="187"/>
        <v>1337.6</v>
      </c>
      <c r="J1851" s="22">
        <f t="shared" si="187"/>
        <v>1337.6</v>
      </c>
      <c r="K1851" s="22">
        <f t="shared" si="187"/>
        <v>1337.6</v>
      </c>
      <c r="L1851" s="22">
        <f t="shared" si="187"/>
        <v>1337.6</v>
      </c>
      <c r="M1851" s="22">
        <f t="shared" si="187"/>
        <v>1337.6</v>
      </c>
      <c r="N1851" s="22">
        <f t="shared" si="187"/>
        <v>1337.6</v>
      </c>
      <c r="O1851" s="22">
        <f t="shared" si="187"/>
        <v>1337.6</v>
      </c>
      <c r="P1851" s="22">
        <f t="shared" si="187"/>
        <v>1337.6</v>
      </c>
      <c r="Q1851" s="22">
        <f t="shared" si="187"/>
        <v>1337.6</v>
      </c>
      <c r="R1851" s="42">
        <f>SUM(Table1[[#This Row],[Oct]:[September]])</f>
        <v>16051.200000000003</v>
      </c>
      <c r="S1851" s="38">
        <f t="shared" si="184"/>
        <v>15798.812256456411</v>
      </c>
      <c r="T1851" s="37">
        <f>Table1[[#This Row],[Annual Demand]]/365</f>
        <v>43.975890410958911</v>
      </c>
      <c r="U1851" s="37">
        <f>Table1[[#This Row],[Daily Demand]]*Table1[[#This Row],[Lead Time (days)]]</f>
        <v>483.73479452054801</v>
      </c>
      <c r="V1851" s="37">
        <f>T1851*AB1851*SQRT(Table1[[#This Row],[Lead Time (days)]])</f>
        <v>148.7685588812374</v>
      </c>
      <c r="W1851" s="37">
        <f t="shared" si="185"/>
        <v>0.8</v>
      </c>
      <c r="X1851" s="37">
        <f>Table1[[#This Row],[Demand during Lead Time]]+NORMSINV(W1851)*V1851</f>
        <v>608.94157256303981</v>
      </c>
      <c r="Y1851" s="43">
        <f t="shared" si="186"/>
        <v>3488.4843858272488</v>
      </c>
      <c r="Z1851" s="27">
        <v>1.2</v>
      </c>
      <c r="AA1851" s="22">
        <v>1</v>
      </c>
      <c r="AB1851" s="22">
        <v>1.02</v>
      </c>
      <c r="AC1851" s="22">
        <v>11</v>
      </c>
    </row>
    <row r="1852" spans="1:29" x14ac:dyDescent="0.2">
      <c r="A1852" s="25">
        <v>36463.562783403046</v>
      </c>
      <c r="B1852" s="26">
        <v>5.4978000000000007</v>
      </c>
      <c r="C1852" s="26">
        <v>30759.163188279806</v>
      </c>
      <c r="D1852" s="26">
        <f>C1852/Table1[[#This Row],[Std. Price ($)]]</f>
        <v>5594.8130503619268</v>
      </c>
      <c r="E1852" s="22">
        <v>1626</v>
      </c>
      <c r="F1852" s="22">
        <f t="shared" si="187"/>
        <v>487.80000000000018</v>
      </c>
      <c r="G1852" s="22">
        <f t="shared" si="187"/>
        <v>487.80000000000018</v>
      </c>
      <c r="H1852" s="22">
        <f t="shared" si="187"/>
        <v>487.80000000000018</v>
      </c>
      <c r="I1852" s="22">
        <f t="shared" si="187"/>
        <v>487.80000000000018</v>
      </c>
      <c r="J1852" s="22">
        <f t="shared" si="187"/>
        <v>487.80000000000018</v>
      </c>
      <c r="K1852" s="22">
        <f t="shared" si="187"/>
        <v>487.80000000000018</v>
      </c>
      <c r="L1852" s="22">
        <f t="shared" si="187"/>
        <v>487.80000000000018</v>
      </c>
      <c r="M1852" s="22">
        <f t="shared" si="187"/>
        <v>487.80000000000018</v>
      </c>
      <c r="N1852" s="22">
        <f t="shared" si="187"/>
        <v>487.80000000000018</v>
      </c>
      <c r="O1852" s="22">
        <f t="shared" si="187"/>
        <v>487.80000000000018</v>
      </c>
      <c r="P1852" s="22">
        <f t="shared" si="187"/>
        <v>487.80000000000018</v>
      </c>
      <c r="Q1852" s="22">
        <f t="shared" si="187"/>
        <v>487.80000000000018</v>
      </c>
      <c r="R1852" s="42">
        <f>SUM(Table1[[#This Row],[Oct]:[September]])</f>
        <v>5853.6000000000022</v>
      </c>
      <c r="S1852" s="38">
        <f t="shared" si="184"/>
        <v>258.78694963807538</v>
      </c>
      <c r="T1852" s="37">
        <f>Table1[[#This Row],[Annual Demand]]/365</f>
        <v>16.03726027397261</v>
      </c>
      <c r="U1852" s="37">
        <f>Table1[[#This Row],[Daily Demand]]*Table1[[#This Row],[Lead Time (days)]]</f>
        <v>1058.4591780821922</v>
      </c>
      <c r="V1852" s="37">
        <f>T1852*AB1852*SQRT(Table1[[#This Row],[Lead Time (days)]])</f>
        <v>147.22466975911257</v>
      </c>
      <c r="W1852" s="37">
        <f t="shared" si="185"/>
        <v>0.8</v>
      </c>
      <c r="X1852" s="37">
        <f>Table1[[#This Row],[Demand during Lead Time]]+NORMSINV(W1852)*V1852</f>
        <v>1182.3665862572216</v>
      </c>
      <c r="Y1852" s="43">
        <f t="shared" si="186"/>
        <v>6500.4150179249536</v>
      </c>
      <c r="Z1852" s="27">
        <v>-0.7</v>
      </c>
      <c r="AA1852" s="22">
        <v>0.7</v>
      </c>
      <c r="AB1852" s="22">
        <v>1.1299999999999999</v>
      </c>
      <c r="AC1852" s="22">
        <v>66</v>
      </c>
    </row>
    <row r="1853" spans="1:29" x14ac:dyDescent="0.2">
      <c r="A1853" s="25">
        <v>89822.094598558891</v>
      </c>
      <c r="B1853" s="26">
        <v>5.027286000000001</v>
      </c>
      <c r="C1853" s="26">
        <v>5406.3553193694761</v>
      </c>
      <c r="D1853" s="26">
        <f>C1853/Table1[[#This Row],[Std. Price ($)]]</f>
        <v>1075.4023780165828</v>
      </c>
      <c r="E1853" s="22">
        <v>284</v>
      </c>
      <c r="F1853" s="22">
        <f t="shared" si="187"/>
        <v>624.79999999999995</v>
      </c>
      <c r="G1853" s="22">
        <f t="shared" si="187"/>
        <v>624.79999999999995</v>
      </c>
      <c r="H1853" s="22">
        <f t="shared" si="187"/>
        <v>624.79999999999995</v>
      </c>
      <c r="I1853" s="22">
        <f t="shared" si="187"/>
        <v>624.79999999999995</v>
      </c>
      <c r="J1853" s="22">
        <f t="shared" si="187"/>
        <v>624.79999999999995</v>
      </c>
      <c r="K1853" s="22">
        <f t="shared" si="187"/>
        <v>624.79999999999995</v>
      </c>
      <c r="L1853" s="22">
        <f t="shared" si="187"/>
        <v>624.79999999999995</v>
      </c>
      <c r="M1853" s="22">
        <f t="shared" si="187"/>
        <v>624.79999999999995</v>
      </c>
      <c r="N1853" s="22">
        <f t="shared" si="187"/>
        <v>624.79999999999995</v>
      </c>
      <c r="O1853" s="22">
        <f t="shared" si="187"/>
        <v>624.79999999999995</v>
      </c>
      <c r="P1853" s="22">
        <f t="shared" si="187"/>
        <v>624.79999999999995</v>
      </c>
      <c r="Q1853" s="22">
        <f t="shared" si="187"/>
        <v>624.79999999999995</v>
      </c>
      <c r="R1853" s="42">
        <f>SUM(Table1[[#This Row],[Oct]:[September]])</f>
        <v>7497.6000000000013</v>
      </c>
      <c r="S1853" s="38">
        <f t="shared" si="184"/>
        <v>6422.1976219834187</v>
      </c>
      <c r="T1853" s="37">
        <f>Table1[[#This Row],[Annual Demand]]/365</f>
        <v>20.541369863013703</v>
      </c>
      <c r="U1853" s="37">
        <f>Table1[[#This Row],[Daily Demand]]*Table1[[#This Row],[Lead Time (days)]]</f>
        <v>1499.5200000000002</v>
      </c>
      <c r="V1853" s="37">
        <f>T1853*AB1853*SQRT(Table1[[#This Row],[Lead Time (days)]])</f>
        <v>200.07631678963756</v>
      </c>
      <c r="W1853" s="37">
        <f t="shared" si="185"/>
        <v>0.8</v>
      </c>
      <c r="X1853" s="37">
        <f>Table1[[#This Row],[Demand during Lead Time]]+NORMSINV(W1853)*V1853</f>
        <v>1667.9084765452203</v>
      </c>
      <c r="Y1853" s="43">
        <f t="shared" si="186"/>
        <v>8385.0529334171169</v>
      </c>
      <c r="Z1853" s="27">
        <v>1.2</v>
      </c>
      <c r="AA1853" s="22">
        <v>0.9</v>
      </c>
      <c r="AB1853" s="22">
        <v>1.1399999999999999</v>
      </c>
      <c r="AC1853" s="22">
        <v>73</v>
      </c>
    </row>
    <row r="1854" spans="1:29" x14ac:dyDescent="0.2">
      <c r="A1854" s="25">
        <v>70136.470945928435</v>
      </c>
      <c r="B1854" s="26">
        <v>22.634458000000002</v>
      </c>
      <c r="C1854" s="26">
        <v>44978.698199585786</v>
      </c>
      <c r="D1854" s="26">
        <f>C1854/Table1[[#This Row],[Std. Price ($)]]</f>
        <v>1987.1780539028493</v>
      </c>
      <c r="E1854" s="22">
        <v>1238</v>
      </c>
      <c r="F1854" s="22">
        <f t="shared" si="187"/>
        <v>1857</v>
      </c>
      <c r="G1854" s="22">
        <f t="shared" si="187"/>
        <v>1857</v>
      </c>
      <c r="H1854" s="22">
        <f t="shared" si="187"/>
        <v>1857</v>
      </c>
      <c r="I1854" s="22">
        <f t="shared" si="187"/>
        <v>1857</v>
      </c>
      <c r="J1854" s="22">
        <f t="shared" si="187"/>
        <v>1857</v>
      </c>
      <c r="K1854" s="22">
        <f t="shared" si="187"/>
        <v>1857</v>
      </c>
      <c r="L1854" s="22">
        <f t="shared" si="187"/>
        <v>1857</v>
      </c>
      <c r="M1854" s="22">
        <f t="shared" si="187"/>
        <v>1857</v>
      </c>
      <c r="N1854" s="22">
        <f t="shared" si="187"/>
        <v>1857</v>
      </c>
      <c r="O1854" s="22">
        <f t="shared" si="187"/>
        <v>1857</v>
      </c>
      <c r="P1854" s="22">
        <f t="shared" si="187"/>
        <v>1857</v>
      </c>
      <c r="Q1854" s="22">
        <f t="shared" si="187"/>
        <v>1857</v>
      </c>
      <c r="R1854" s="42">
        <f>SUM(Table1[[#This Row],[Oct]:[September]])</f>
        <v>22284</v>
      </c>
      <c r="S1854" s="38">
        <f t="shared" si="184"/>
        <v>20296.821946097152</v>
      </c>
      <c r="T1854" s="37">
        <f>Table1[[#This Row],[Annual Demand]]/365</f>
        <v>61.052054794520551</v>
      </c>
      <c r="U1854" s="37">
        <f>Table1[[#This Row],[Daily Demand]]*Table1[[#This Row],[Lead Time (days)]]</f>
        <v>4029.4356164383562</v>
      </c>
      <c r="V1854" s="37">
        <f>T1854*AB1854*SQRT(Table1[[#This Row],[Lead Time (days)]])</f>
        <v>277.75397318626949</v>
      </c>
      <c r="W1854" s="37">
        <f t="shared" si="185"/>
        <v>0.8</v>
      </c>
      <c r="X1854" s="37">
        <f>Table1[[#This Row],[Demand during Lead Time]]+NORMSINV(W1854)*V1854</f>
        <v>4263.1992579811622</v>
      </c>
      <c r="Y1854" s="43">
        <f t="shared" si="186"/>
        <v>96495.20455040579</v>
      </c>
      <c r="Z1854" s="27">
        <v>0.5</v>
      </c>
      <c r="AA1854" s="22">
        <v>0.82</v>
      </c>
      <c r="AB1854" s="22">
        <v>0.56000000000000005</v>
      </c>
      <c r="AC1854" s="22">
        <v>66</v>
      </c>
    </row>
    <row r="1855" spans="1:29" x14ac:dyDescent="0.2">
      <c r="A1855" s="25">
        <v>28.252679973039818</v>
      </c>
      <c r="B1855" s="26">
        <v>7.4941570000000004</v>
      </c>
      <c r="C1855" s="26">
        <v>3574.4503790124622</v>
      </c>
      <c r="D1855" s="26">
        <f>C1855/Table1[[#This Row],[Std. Price ($)]]</f>
        <v>476.96497137869704</v>
      </c>
      <c r="E1855" s="22">
        <v>922</v>
      </c>
      <c r="F1855" s="22">
        <f t="shared" si="187"/>
        <v>2028.3999999999999</v>
      </c>
      <c r="G1855" s="22">
        <f t="shared" si="187"/>
        <v>2028.3999999999999</v>
      </c>
      <c r="H1855" s="22">
        <f t="shared" si="187"/>
        <v>2028.3999999999999</v>
      </c>
      <c r="I1855" s="22">
        <f t="shared" si="187"/>
        <v>2028.3999999999999</v>
      </c>
      <c r="J1855" s="22">
        <f t="shared" si="187"/>
        <v>2028.3999999999999</v>
      </c>
      <c r="K1855" s="22">
        <f t="shared" si="187"/>
        <v>2028.3999999999999</v>
      </c>
      <c r="L1855" s="22">
        <f t="shared" si="187"/>
        <v>2028.3999999999999</v>
      </c>
      <c r="M1855" s="22">
        <f t="shared" si="187"/>
        <v>2028.3999999999999</v>
      </c>
      <c r="N1855" s="22">
        <f t="shared" si="187"/>
        <v>2028.3999999999999</v>
      </c>
      <c r="O1855" s="22">
        <f t="shared" si="187"/>
        <v>2028.3999999999999</v>
      </c>
      <c r="P1855" s="22">
        <f t="shared" si="187"/>
        <v>2028.3999999999999</v>
      </c>
      <c r="Q1855" s="22">
        <f t="shared" si="187"/>
        <v>2028.3999999999999</v>
      </c>
      <c r="R1855" s="42">
        <f>SUM(Table1[[#This Row],[Oct]:[September]])</f>
        <v>24340.800000000003</v>
      </c>
      <c r="S1855" s="38">
        <f t="shared" si="184"/>
        <v>23863.835028621306</v>
      </c>
      <c r="T1855" s="37">
        <f>Table1[[#This Row],[Annual Demand]]/365</f>
        <v>66.687123287671241</v>
      </c>
      <c r="U1855" s="37">
        <f>Table1[[#This Row],[Daily Demand]]*Table1[[#This Row],[Lead Time (days)]]</f>
        <v>1533.8038356164386</v>
      </c>
      <c r="V1855" s="37">
        <f>T1855*AB1855*SQRT(Table1[[#This Row],[Lead Time (days)]])</f>
        <v>118.33347698296052</v>
      </c>
      <c r="W1855" s="37">
        <f t="shared" si="185"/>
        <v>0.8</v>
      </c>
      <c r="X1855" s="37">
        <f>Table1[[#This Row],[Demand during Lead Time]]+NORMSINV(W1855)*V1855</f>
        <v>1633.39580248781</v>
      </c>
      <c r="Y1855" s="43">
        <f t="shared" si="186"/>
        <v>12240.92458698464</v>
      </c>
      <c r="Z1855" s="27">
        <v>1.2</v>
      </c>
      <c r="AA1855" s="22">
        <v>0.75</v>
      </c>
      <c r="AB1855" s="22">
        <v>0.37</v>
      </c>
      <c r="AC1855" s="22">
        <v>23</v>
      </c>
    </row>
    <row r="1856" spans="1:29" x14ac:dyDescent="0.2">
      <c r="A1856" s="25">
        <v>60355.845006763586</v>
      </c>
      <c r="B1856" s="26">
        <v>12.860485000000001</v>
      </c>
      <c r="C1856" s="26">
        <v>17198.042981966399</v>
      </c>
      <c r="D1856" s="26">
        <f>C1856/Table1[[#This Row],[Std. Price ($)]]</f>
        <v>1337.2779472909767</v>
      </c>
      <c r="E1856" s="22">
        <v>938</v>
      </c>
      <c r="F1856" s="22">
        <f t="shared" si="187"/>
        <v>2345</v>
      </c>
      <c r="G1856" s="22">
        <f t="shared" si="187"/>
        <v>2345</v>
      </c>
      <c r="H1856" s="22">
        <f t="shared" si="187"/>
        <v>2345</v>
      </c>
      <c r="I1856" s="22">
        <f t="shared" si="187"/>
        <v>2345</v>
      </c>
      <c r="J1856" s="22">
        <f t="shared" si="187"/>
        <v>2345</v>
      </c>
      <c r="K1856" s="22">
        <f t="shared" si="187"/>
        <v>2345</v>
      </c>
      <c r="L1856" s="22">
        <f t="shared" si="187"/>
        <v>2345</v>
      </c>
      <c r="M1856" s="22">
        <f t="shared" si="187"/>
        <v>2345</v>
      </c>
      <c r="N1856" s="22">
        <f t="shared" si="187"/>
        <v>2345</v>
      </c>
      <c r="O1856" s="22">
        <f t="shared" si="187"/>
        <v>2345</v>
      </c>
      <c r="P1856" s="22">
        <f t="shared" si="187"/>
        <v>2345</v>
      </c>
      <c r="Q1856" s="22">
        <f t="shared" si="187"/>
        <v>2345</v>
      </c>
      <c r="R1856" s="42">
        <f>SUM(Table1[[#This Row],[Oct]:[September]])</f>
        <v>28140</v>
      </c>
      <c r="S1856" s="38">
        <f t="shared" si="184"/>
        <v>26802.722052709025</v>
      </c>
      <c r="T1856" s="37">
        <f>Table1[[#This Row],[Annual Demand]]/365</f>
        <v>77.095890410958901</v>
      </c>
      <c r="U1856" s="37">
        <f>Table1[[#This Row],[Daily Demand]]*Table1[[#This Row],[Lead Time (days)]]</f>
        <v>4702.8493150684926</v>
      </c>
      <c r="V1856" s="37">
        <f>T1856*AB1856*SQRT(Table1[[#This Row],[Lead Time (days)]])</f>
        <v>301.06907654796333</v>
      </c>
      <c r="W1856" s="37">
        <f t="shared" si="185"/>
        <v>0.8</v>
      </c>
      <c r="X1856" s="37">
        <f>Table1[[#This Row],[Demand during Lead Time]]+NORMSINV(W1856)*V1856</f>
        <v>4956.2354426634474</v>
      </c>
      <c r="Y1856" s="43">
        <f t="shared" si="186"/>
        <v>63739.591566841627</v>
      </c>
      <c r="Z1856" s="27">
        <v>1.5</v>
      </c>
      <c r="AA1856" s="22">
        <v>0.83</v>
      </c>
      <c r="AB1856" s="22">
        <v>0.5</v>
      </c>
      <c r="AC1856" s="22">
        <v>61</v>
      </c>
    </row>
    <row r="1857" spans="1:29" x14ac:dyDescent="0.2">
      <c r="A1857" s="25">
        <v>49056.041269549634</v>
      </c>
      <c r="B1857" s="26">
        <v>8.2307059999999996</v>
      </c>
      <c r="C1857" s="26">
        <v>11182.843380619082</v>
      </c>
      <c r="D1857" s="26">
        <f>C1857/Table1[[#This Row],[Std. Price ($)]]</f>
        <v>1358.6736521288797</v>
      </c>
      <c r="E1857" s="22">
        <v>1012</v>
      </c>
      <c r="F1857" s="22">
        <f t="shared" si="187"/>
        <v>1214.4000000000001</v>
      </c>
      <c r="G1857" s="22">
        <f t="shared" si="187"/>
        <v>1214.4000000000001</v>
      </c>
      <c r="H1857" s="22">
        <f t="shared" si="187"/>
        <v>1214.4000000000001</v>
      </c>
      <c r="I1857" s="22">
        <f t="shared" si="187"/>
        <v>1214.4000000000001</v>
      </c>
      <c r="J1857" s="22">
        <f t="shared" si="187"/>
        <v>1214.4000000000001</v>
      </c>
      <c r="K1857" s="22">
        <f t="shared" si="187"/>
        <v>1214.4000000000001</v>
      </c>
      <c r="L1857" s="22">
        <f t="shared" si="187"/>
        <v>1214.4000000000001</v>
      </c>
      <c r="M1857" s="22">
        <f t="shared" si="187"/>
        <v>1214.4000000000001</v>
      </c>
      <c r="N1857" s="22">
        <f t="shared" si="187"/>
        <v>1214.4000000000001</v>
      </c>
      <c r="O1857" s="22">
        <f t="shared" si="187"/>
        <v>1214.4000000000001</v>
      </c>
      <c r="P1857" s="22">
        <f t="shared" si="187"/>
        <v>1214.4000000000001</v>
      </c>
      <c r="Q1857" s="22">
        <f t="shared" si="187"/>
        <v>1214.4000000000001</v>
      </c>
      <c r="R1857" s="42">
        <f>SUM(Table1[[#This Row],[Oct]:[September]])</f>
        <v>14572.799999999997</v>
      </c>
      <c r="S1857" s="38">
        <f t="shared" si="184"/>
        <v>13214.126347871117</v>
      </c>
      <c r="T1857" s="37">
        <f>Table1[[#This Row],[Annual Demand]]/365</f>
        <v>39.925479452054788</v>
      </c>
      <c r="U1857" s="37">
        <f>Table1[[#This Row],[Daily Demand]]*Table1[[#This Row],[Lead Time (days)]]</f>
        <v>1397.3917808219176</v>
      </c>
      <c r="V1857" s="37">
        <f>T1857*AB1857*SQRT(Table1[[#This Row],[Lead Time (days)]])</f>
        <v>200.77197354433142</v>
      </c>
      <c r="W1857" s="37">
        <f t="shared" si="185"/>
        <v>0.8</v>
      </c>
      <c r="X1857" s="37">
        <f>Table1[[#This Row],[Demand during Lead Time]]+NORMSINV(W1857)*V1857</f>
        <v>1566.3657368631664</v>
      </c>
      <c r="Y1857" s="43">
        <f t="shared" si="186"/>
        <v>12892.295868594085</v>
      </c>
      <c r="Z1857" s="27">
        <v>0.2</v>
      </c>
      <c r="AA1857" s="22">
        <v>0.8</v>
      </c>
      <c r="AB1857" s="22">
        <v>0.85</v>
      </c>
      <c r="AC1857" s="22">
        <v>35</v>
      </c>
    </row>
    <row r="1858" spans="1:29" x14ac:dyDescent="0.2">
      <c r="A1858" s="25">
        <v>68655.67307653949</v>
      </c>
      <c r="B1858" s="26">
        <v>7.4123170000000007</v>
      </c>
      <c r="C1858" s="26">
        <v>48217.917248857171</v>
      </c>
      <c r="D1858" s="26">
        <f>C1858/Table1[[#This Row],[Std. Price ($)]]</f>
        <v>6505.1072760187089</v>
      </c>
      <c r="E1858" s="22">
        <v>1562</v>
      </c>
      <c r="F1858" s="22">
        <f t="shared" si="187"/>
        <v>3436.3999999999996</v>
      </c>
      <c r="G1858" s="22">
        <f t="shared" si="187"/>
        <v>3436.3999999999996</v>
      </c>
      <c r="H1858" s="22">
        <f t="shared" si="187"/>
        <v>3436.3999999999996</v>
      </c>
      <c r="I1858" s="22">
        <f t="shared" si="187"/>
        <v>3436.3999999999996</v>
      </c>
      <c r="J1858" s="22">
        <f t="shared" si="187"/>
        <v>3436.3999999999996</v>
      </c>
      <c r="K1858" s="22">
        <f t="shared" si="187"/>
        <v>3436.3999999999996</v>
      </c>
      <c r="L1858" s="22">
        <f t="shared" si="187"/>
        <v>3436.3999999999996</v>
      </c>
      <c r="M1858" s="22">
        <f t="shared" si="187"/>
        <v>3436.3999999999996</v>
      </c>
      <c r="N1858" s="22">
        <f t="shared" si="187"/>
        <v>3436.3999999999996</v>
      </c>
      <c r="O1858" s="22">
        <f t="shared" si="187"/>
        <v>3436.3999999999996</v>
      </c>
      <c r="P1858" s="22">
        <f t="shared" si="187"/>
        <v>3436.3999999999996</v>
      </c>
      <c r="Q1858" s="22">
        <f t="shared" si="187"/>
        <v>3436.3999999999996</v>
      </c>
      <c r="R1858" s="42">
        <f>SUM(Table1[[#This Row],[Oct]:[September]])</f>
        <v>41236.80000000001</v>
      </c>
      <c r="S1858" s="38">
        <f t="shared" si="184"/>
        <v>34731.692723981301</v>
      </c>
      <c r="T1858" s="37">
        <f>Table1[[#This Row],[Annual Demand]]/365</f>
        <v>112.97753424657537</v>
      </c>
      <c r="U1858" s="37">
        <f>Table1[[#This Row],[Daily Demand]]*Table1[[#This Row],[Lead Time (days)]]</f>
        <v>7456.5172602739749</v>
      </c>
      <c r="V1858" s="37">
        <f>T1858*AB1858*SQRT(Table1[[#This Row],[Lead Time (days)]])</f>
        <v>1376.7507406203792</v>
      </c>
      <c r="W1858" s="37">
        <f t="shared" si="185"/>
        <v>0.8</v>
      </c>
      <c r="X1858" s="37">
        <f>Table1[[#This Row],[Demand during Lead Time]]+NORMSINV(W1858)*V1858</f>
        <v>8615.2199169173218</v>
      </c>
      <c r="Y1858" s="43">
        <f t="shared" si="186"/>
        <v>63858.741048904856</v>
      </c>
      <c r="Z1858" s="27">
        <v>1.2</v>
      </c>
      <c r="AA1858" s="22">
        <v>0.88</v>
      </c>
      <c r="AB1858" s="22">
        <v>1.5</v>
      </c>
      <c r="AC1858" s="22">
        <v>66</v>
      </c>
    </row>
    <row r="1859" spans="1:29" x14ac:dyDescent="0.2">
      <c r="A1859" s="25">
        <v>96830.561559872032</v>
      </c>
      <c r="B1859" s="26">
        <v>26.036637000000002</v>
      </c>
      <c r="C1859" s="26">
        <v>71274.45809330362</v>
      </c>
      <c r="D1859" s="26">
        <f>C1859/Table1[[#This Row],[Std. Price ($)]]</f>
        <v>2737.4679031436976</v>
      </c>
      <c r="E1859" s="22">
        <v>914</v>
      </c>
      <c r="F1859" s="22">
        <f t="shared" si="187"/>
        <v>548.4</v>
      </c>
      <c r="G1859" s="22">
        <f t="shared" si="187"/>
        <v>548.4</v>
      </c>
      <c r="H1859" s="22">
        <f t="shared" si="187"/>
        <v>548.4</v>
      </c>
      <c r="I1859" s="22">
        <f t="shared" si="187"/>
        <v>548.4</v>
      </c>
      <c r="J1859" s="22">
        <f t="shared" si="187"/>
        <v>548.4</v>
      </c>
      <c r="K1859" s="22">
        <f t="shared" ref="G1859:Q1882" si="189">$E1859+$Z1859*$E1859</f>
        <v>548.4</v>
      </c>
      <c r="L1859" s="22">
        <f t="shared" si="189"/>
        <v>548.4</v>
      </c>
      <c r="M1859" s="22">
        <f t="shared" si="189"/>
        <v>548.4</v>
      </c>
      <c r="N1859" s="22">
        <f t="shared" si="189"/>
        <v>548.4</v>
      </c>
      <c r="O1859" s="22">
        <f t="shared" si="189"/>
        <v>548.4</v>
      </c>
      <c r="P1859" s="22">
        <f t="shared" si="189"/>
        <v>548.4</v>
      </c>
      <c r="Q1859" s="22">
        <f t="shared" si="189"/>
        <v>548.4</v>
      </c>
      <c r="R1859" s="42">
        <f>SUM(Table1[[#This Row],[Oct]:[September]])</f>
        <v>6580.7999999999984</v>
      </c>
      <c r="S1859" s="38">
        <f t="shared" ref="S1859:S1922" si="190">R1859-D1859</f>
        <v>3843.3320968563007</v>
      </c>
      <c r="T1859" s="37">
        <f>Table1[[#This Row],[Annual Demand]]/365</f>
        <v>18.029589041095885</v>
      </c>
      <c r="U1859" s="37">
        <f>Table1[[#This Row],[Daily Demand]]*Table1[[#This Row],[Lead Time (days)]]</f>
        <v>2217.6394520547938</v>
      </c>
      <c r="V1859" s="37">
        <f>T1859*AB1859*SQRT(Table1[[#This Row],[Lead Time (days)]])</f>
        <v>107.97722034614986</v>
      </c>
      <c r="W1859" s="37">
        <f t="shared" ref="W1859:W1922" si="191">IF(AB1859&gt;1.5,0.95,0.8)</f>
        <v>0.8</v>
      </c>
      <c r="X1859" s="37">
        <f>Table1[[#This Row],[Demand during Lead Time]]+NORMSINV(W1859)*V1859</f>
        <v>2308.5153734402948</v>
      </c>
      <c r="Y1859" s="43">
        <f t="shared" ref="Y1859:Y1922" si="192">IF(S1859&gt;0,X1859*B1859,0)</f>
        <v>60105.976787184401</v>
      </c>
      <c r="Z1859" s="27">
        <v>-0.4</v>
      </c>
      <c r="AA1859" s="22">
        <v>0.75</v>
      </c>
      <c r="AB1859" s="22">
        <v>0.54</v>
      </c>
      <c r="AC1859" s="22">
        <v>123</v>
      </c>
    </row>
    <row r="1860" spans="1:29" x14ac:dyDescent="0.2">
      <c r="A1860" s="25">
        <v>27776.269715490333</v>
      </c>
      <c r="B1860" s="26">
        <v>7.575997000000001</v>
      </c>
      <c r="C1860" s="26">
        <v>29044.388444219614</v>
      </c>
      <c r="D1860" s="26">
        <f>C1860/Table1[[#This Row],[Std. Price ($)]]</f>
        <v>3833.7381131776597</v>
      </c>
      <c r="E1860" s="22">
        <v>778</v>
      </c>
      <c r="F1860" s="22">
        <f t="shared" ref="F1860:F1923" si="193">$E1860+$Z1860*$E1860</f>
        <v>933.6</v>
      </c>
      <c r="G1860" s="22">
        <f t="shared" si="189"/>
        <v>933.6</v>
      </c>
      <c r="H1860" s="22">
        <f t="shared" si="189"/>
        <v>933.6</v>
      </c>
      <c r="I1860" s="22">
        <f t="shared" si="189"/>
        <v>933.6</v>
      </c>
      <c r="J1860" s="22">
        <f t="shared" si="189"/>
        <v>933.6</v>
      </c>
      <c r="K1860" s="22">
        <f t="shared" si="189"/>
        <v>933.6</v>
      </c>
      <c r="L1860" s="22">
        <f t="shared" si="189"/>
        <v>933.6</v>
      </c>
      <c r="M1860" s="22">
        <f t="shared" si="189"/>
        <v>933.6</v>
      </c>
      <c r="N1860" s="22">
        <f t="shared" si="189"/>
        <v>933.6</v>
      </c>
      <c r="O1860" s="22">
        <f t="shared" si="189"/>
        <v>933.6</v>
      </c>
      <c r="P1860" s="22">
        <f t="shared" si="189"/>
        <v>933.6</v>
      </c>
      <c r="Q1860" s="22">
        <f t="shared" si="189"/>
        <v>933.6</v>
      </c>
      <c r="R1860" s="42">
        <f>SUM(Table1[[#This Row],[Oct]:[September]])</f>
        <v>11203.200000000003</v>
      </c>
      <c r="S1860" s="38">
        <f t="shared" si="190"/>
        <v>7369.4618868223424</v>
      </c>
      <c r="T1860" s="37">
        <f>Table1[[#This Row],[Annual Demand]]/365</f>
        <v>30.693698630136993</v>
      </c>
      <c r="U1860" s="37">
        <f>Table1[[#This Row],[Daily Demand]]*Table1[[#This Row],[Lead Time (days)]]</f>
        <v>2885.2076712328771</v>
      </c>
      <c r="V1860" s="37">
        <f>T1860*AB1860*SQRT(Table1[[#This Row],[Lead Time (days)]])</f>
        <v>363.05546802137036</v>
      </c>
      <c r="W1860" s="37">
        <f t="shared" si="191"/>
        <v>0.8</v>
      </c>
      <c r="X1860" s="37">
        <f>Table1[[#This Row],[Demand during Lead Time]]+NORMSINV(W1860)*V1860</f>
        <v>3190.7628620844148</v>
      </c>
      <c r="Y1860" s="43">
        <f t="shared" si="192"/>
        <v>24173.209870862942</v>
      </c>
      <c r="Z1860" s="27">
        <v>0.2</v>
      </c>
      <c r="AA1860" s="22">
        <v>0.85</v>
      </c>
      <c r="AB1860" s="22">
        <v>1.22</v>
      </c>
      <c r="AC1860" s="22">
        <v>94</v>
      </c>
    </row>
    <row r="1861" spans="1:29" x14ac:dyDescent="0.2">
      <c r="A1861" s="25">
        <v>96362.121559318068</v>
      </c>
      <c r="B1861" s="26">
        <v>9.937653000000001</v>
      </c>
      <c r="C1861" s="26">
        <v>1713.1775370351845</v>
      </c>
      <c r="D1861" s="26">
        <f>C1861/Table1[[#This Row],[Std. Price ($)]]</f>
        <v>172.39256965756243</v>
      </c>
      <c r="E1861" s="22">
        <v>744</v>
      </c>
      <c r="F1861" s="22">
        <f t="shared" si="193"/>
        <v>1041.5999999999999</v>
      </c>
      <c r="G1861" s="22">
        <f t="shared" si="189"/>
        <v>1041.5999999999999</v>
      </c>
      <c r="H1861" s="22">
        <f t="shared" si="189"/>
        <v>1041.5999999999999</v>
      </c>
      <c r="I1861" s="22">
        <f t="shared" si="189"/>
        <v>1041.5999999999999</v>
      </c>
      <c r="J1861" s="22">
        <f t="shared" si="189"/>
        <v>1041.5999999999999</v>
      </c>
      <c r="K1861" s="22">
        <f t="shared" si="189"/>
        <v>1041.5999999999999</v>
      </c>
      <c r="L1861" s="22">
        <f t="shared" si="189"/>
        <v>1041.5999999999999</v>
      </c>
      <c r="M1861" s="22">
        <f t="shared" si="189"/>
        <v>1041.5999999999999</v>
      </c>
      <c r="N1861" s="22">
        <f t="shared" si="189"/>
        <v>1041.5999999999999</v>
      </c>
      <c r="O1861" s="22">
        <f t="shared" si="189"/>
        <v>1041.5999999999999</v>
      </c>
      <c r="P1861" s="22">
        <f t="shared" si="189"/>
        <v>1041.5999999999999</v>
      </c>
      <c r="Q1861" s="22">
        <f t="shared" si="189"/>
        <v>1041.5999999999999</v>
      </c>
      <c r="R1861" s="42">
        <f>SUM(Table1[[#This Row],[Oct]:[September]])</f>
        <v>12499.200000000003</v>
      </c>
      <c r="S1861" s="38">
        <f t="shared" si="190"/>
        <v>12326.80743034244</v>
      </c>
      <c r="T1861" s="37">
        <f>Table1[[#This Row],[Annual Demand]]/365</f>
        <v>34.244383561643843</v>
      </c>
      <c r="U1861" s="37">
        <f>Table1[[#This Row],[Daily Demand]]*Table1[[#This Row],[Lead Time (days)]]</f>
        <v>410.93260273972612</v>
      </c>
      <c r="V1861" s="37">
        <f>T1861*AB1861*SQRT(Table1[[#This Row],[Lead Time (days)]])</f>
        <v>60.49927244669648</v>
      </c>
      <c r="W1861" s="37">
        <f t="shared" si="191"/>
        <v>0.8</v>
      </c>
      <c r="X1861" s="37">
        <f>Table1[[#This Row],[Demand during Lead Time]]+NORMSINV(W1861)*V1861</f>
        <v>461.8500750465787</v>
      </c>
      <c r="Y1861" s="43">
        <f t="shared" si="192"/>
        <v>4589.7057838368582</v>
      </c>
      <c r="Z1861" s="27">
        <v>0.4</v>
      </c>
      <c r="AA1861" s="22">
        <v>1</v>
      </c>
      <c r="AB1861" s="22">
        <v>0.51</v>
      </c>
      <c r="AC1861" s="22">
        <v>12</v>
      </c>
    </row>
    <row r="1862" spans="1:29" x14ac:dyDescent="0.2">
      <c r="A1862" s="25">
        <v>95224.860170588945</v>
      </c>
      <c r="B1862" s="26">
        <v>6.2381550000000008</v>
      </c>
      <c r="C1862" s="26">
        <v>10484.734457818502</v>
      </c>
      <c r="D1862" s="26">
        <f>C1862/Table1[[#This Row],[Std. Price ($)]]</f>
        <v>1680.7428571137621</v>
      </c>
      <c r="E1862" s="22">
        <v>1230</v>
      </c>
      <c r="F1862" s="22">
        <f t="shared" si="193"/>
        <v>492</v>
      </c>
      <c r="G1862" s="22">
        <f t="shared" si="189"/>
        <v>492</v>
      </c>
      <c r="H1862" s="22">
        <f t="shared" si="189"/>
        <v>492</v>
      </c>
      <c r="I1862" s="22">
        <f t="shared" si="189"/>
        <v>492</v>
      </c>
      <c r="J1862" s="22">
        <f t="shared" si="189"/>
        <v>492</v>
      </c>
      <c r="K1862" s="22">
        <f t="shared" si="189"/>
        <v>492</v>
      </c>
      <c r="L1862" s="22">
        <f t="shared" si="189"/>
        <v>492</v>
      </c>
      <c r="M1862" s="22">
        <f t="shared" si="189"/>
        <v>492</v>
      </c>
      <c r="N1862" s="22">
        <f t="shared" si="189"/>
        <v>492</v>
      </c>
      <c r="O1862" s="22">
        <f t="shared" si="189"/>
        <v>492</v>
      </c>
      <c r="P1862" s="22">
        <f t="shared" si="189"/>
        <v>492</v>
      </c>
      <c r="Q1862" s="22">
        <f t="shared" si="189"/>
        <v>492</v>
      </c>
      <c r="R1862" s="42">
        <f>SUM(Table1[[#This Row],[Oct]:[September]])</f>
        <v>5904</v>
      </c>
      <c r="S1862" s="38">
        <f t="shared" si="190"/>
        <v>4223.2571428862375</v>
      </c>
      <c r="T1862" s="37">
        <f>Table1[[#This Row],[Annual Demand]]/365</f>
        <v>16.175342465753424</v>
      </c>
      <c r="U1862" s="37">
        <f>Table1[[#This Row],[Daily Demand]]*Table1[[#This Row],[Lead Time (days)]]</f>
        <v>485.2602739726027</v>
      </c>
      <c r="V1862" s="37">
        <f>T1862*AB1862*SQRT(Table1[[#This Row],[Lead Time (days)]])</f>
        <v>90.367919427416737</v>
      </c>
      <c r="W1862" s="37">
        <f t="shared" si="191"/>
        <v>0.8</v>
      </c>
      <c r="X1862" s="37">
        <f>Table1[[#This Row],[Demand during Lead Time]]+NORMSINV(W1862)*V1862</f>
        <v>561.31583379652295</v>
      </c>
      <c r="Y1862" s="43">
        <f t="shared" si="192"/>
        <v>3501.575175176949</v>
      </c>
      <c r="Z1862" s="27">
        <v>-0.6</v>
      </c>
      <c r="AA1862" s="22">
        <v>1</v>
      </c>
      <c r="AB1862" s="22">
        <v>1.02</v>
      </c>
      <c r="AC1862" s="22">
        <v>30</v>
      </c>
    </row>
    <row r="1863" spans="1:29" x14ac:dyDescent="0.2">
      <c r="A1863" s="25">
        <v>7908.8069887984784</v>
      </c>
      <c r="B1863" s="26">
        <v>18.063133000000001</v>
      </c>
      <c r="C1863" s="26">
        <v>7923.6739373187693</v>
      </c>
      <c r="D1863" s="26">
        <f>C1863/Table1[[#This Row],[Std. Price ($)]]</f>
        <v>438.66553699841381</v>
      </c>
      <c r="E1863" s="22">
        <v>1076</v>
      </c>
      <c r="F1863" s="22">
        <f t="shared" si="193"/>
        <v>1614</v>
      </c>
      <c r="G1863" s="22">
        <f t="shared" si="189"/>
        <v>1614</v>
      </c>
      <c r="H1863" s="22">
        <f t="shared" si="189"/>
        <v>1614</v>
      </c>
      <c r="I1863" s="22">
        <f t="shared" si="189"/>
        <v>1614</v>
      </c>
      <c r="J1863" s="22">
        <f t="shared" si="189"/>
        <v>1614</v>
      </c>
      <c r="K1863" s="22">
        <f t="shared" si="189"/>
        <v>1614</v>
      </c>
      <c r="L1863" s="22">
        <f t="shared" si="189"/>
        <v>1614</v>
      </c>
      <c r="M1863" s="22">
        <f t="shared" si="189"/>
        <v>1614</v>
      </c>
      <c r="N1863" s="22">
        <f t="shared" si="189"/>
        <v>1614</v>
      </c>
      <c r="O1863" s="22">
        <f t="shared" si="189"/>
        <v>1614</v>
      </c>
      <c r="P1863" s="22">
        <f t="shared" si="189"/>
        <v>1614</v>
      </c>
      <c r="Q1863" s="22">
        <f t="shared" si="189"/>
        <v>1614</v>
      </c>
      <c r="R1863" s="42">
        <f>SUM(Table1[[#This Row],[Oct]:[September]])</f>
        <v>19368</v>
      </c>
      <c r="S1863" s="38">
        <f t="shared" si="190"/>
        <v>18929.334463001585</v>
      </c>
      <c r="T1863" s="37">
        <f>Table1[[#This Row],[Annual Demand]]/365</f>
        <v>53.063013698630137</v>
      </c>
      <c r="U1863" s="37">
        <f>Table1[[#This Row],[Daily Demand]]*Table1[[#This Row],[Lead Time (days)]]</f>
        <v>849.00821917808219</v>
      </c>
      <c r="V1863" s="37">
        <f>T1863*AB1863*SQRT(Table1[[#This Row],[Lead Time (days)]])</f>
        <v>127.35123287671232</v>
      </c>
      <c r="W1863" s="37">
        <f t="shared" si="191"/>
        <v>0.8</v>
      </c>
      <c r="X1863" s="37">
        <f>Table1[[#This Row],[Demand during Lead Time]]+NORMSINV(W1863)*V1863</f>
        <v>956.1897208888123</v>
      </c>
      <c r="Y1863" s="43">
        <f t="shared" si="192"/>
        <v>17271.782101647495</v>
      </c>
      <c r="Z1863" s="27">
        <v>0.5</v>
      </c>
      <c r="AA1863" s="22">
        <v>0.91</v>
      </c>
      <c r="AB1863" s="22">
        <v>0.6</v>
      </c>
      <c r="AC1863" s="22">
        <v>16</v>
      </c>
    </row>
    <row r="1864" spans="1:29" x14ac:dyDescent="0.2">
      <c r="A1864" s="25">
        <v>91788.787771307034</v>
      </c>
      <c r="B1864" s="26">
        <v>7.0732640000000009</v>
      </c>
      <c r="C1864" s="26">
        <v>3738.0698607204913</v>
      </c>
      <c r="D1864" s="26">
        <f>C1864/Table1[[#This Row],[Std. Price ($)]]</f>
        <v>528.47877029904316</v>
      </c>
      <c r="E1864" s="22">
        <v>1190</v>
      </c>
      <c r="F1864" s="22">
        <f t="shared" si="193"/>
        <v>714</v>
      </c>
      <c r="G1864" s="22">
        <f t="shared" si="189"/>
        <v>714</v>
      </c>
      <c r="H1864" s="22">
        <f t="shared" si="189"/>
        <v>714</v>
      </c>
      <c r="I1864" s="22">
        <f t="shared" si="189"/>
        <v>714</v>
      </c>
      <c r="J1864" s="22">
        <f t="shared" si="189"/>
        <v>714</v>
      </c>
      <c r="K1864" s="22">
        <f t="shared" si="189"/>
        <v>714</v>
      </c>
      <c r="L1864" s="22">
        <f t="shared" si="189"/>
        <v>714</v>
      </c>
      <c r="M1864" s="22">
        <f t="shared" si="189"/>
        <v>714</v>
      </c>
      <c r="N1864" s="22">
        <f t="shared" si="189"/>
        <v>714</v>
      </c>
      <c r="O1864" s="22">
        <f t="shared" si="189"/>
        <v>714</v>
      </c>
      <c r="P1864" s="22">
        <f t="shared" si="189"/>
        <v>714</v>
      </c>
      <c r="Q1864" s="22">
        <f t="shared" si="189"/>
        <v>714</v>
      </c>
      <c r="R1864" s="42">
        <f>SUM(Table1[[#This Row],[Oct]:[September]])</f>
        <v>8568</v>
      </c>
      <c r="S1864" s="38">
        <f t="shared" si="190"/>
        <v>8039.5212297009566</v>
      </c>
      <c r="T1864" s="37">
        <f>Table1[[#This Row],[Annual Demand]]/365</f>
        <v>23.473972602739725</v>
      </c>
      <c r="U1864" s="37">
        <f>Table1[[#This Row],[Daily Demand]]*Table1[[#This Row],[Lead Time (days)]]</f>
        <v>539.90136986301366</v>
      </c>
      <c r="V1864" s="37">
        <f>T1864*AB1864*SQRT(Table1[[#This Row],[Lead Time (days)]])</f>
        <v>21.389671379263675</v>
      </c>
      <c r="W1864" s="37">
        <f t="shared" si="191"/>
        <v>0.8</v>
      </c>
      <c r="X1864" s="37">
        <f>Table1[[#This Row],[Demand during Lead Time]]+NORMSINV(W1864)*V1864</f>
        <v>557.90337147494881</v>
      </c>
      <c r="Y1864" s="43">
        <f t="shared" si="192"/>
        <v>3946.1978329323829</v>
      </c>
      <c r="Z1864" s="27">
        <v>-0.4</v>
      </c>
      <c r="AA1864" s="22">
        <v>0.7</v>
      </c>
      <c r="AB1864" s="22">
        <v>0.19</v>
      </c>
      <c r="AC1864" s="22">
        <v>23</v>
      </c>
    </row>
    <row r="1865" spans="1:29" x14ac:dyDescent="0.2">
      <c r="A1865" s="25">
        <v>72448.975283527965</v>
      </c>
      <c r="B1865" s="26">
        <v>10.896336000000002</v>
      </c>
      <c r="C1865" s="26">
        <v>4642.3358120506464</v>
      </c>
      <c r="D1865" s="26">
        <f>C1865/Table1[[#This Row],[Std. Price ($)]]</f>
        <v>426.04558193237119</v>
      </c>
      <c r="E1865" s="22">
        <v>946</v>
      </c>
      <c r="F1865" s="22">
        <f t="shared" si="193"/>
        <v>1419</v>
      </c>
      <c r="G1865" s="22">
        <f t="shared" si="189"/>
        <v>1419</v>
      </c>
      <c r="H1865" s="22">
        <f t="shared" si="189"/>
        <v>1419</v>
      </c>
      <c r="I1865" s="22">
        <f t="shared" si="189"/>
        <v>1419</v>
      </c>
      <c r="J1865" s="22">
        <f t="shared" si="189"/>
        <v>1419</v>
      </c>
      <c r="K1865" s="22">
        <f t="shared" si="189"/>
        <v>1419</v>
      </c>
      <c r="L1865" s="22">
        <f t="shared" si="189"/>
        <v>1419</v>
      </c>
      <c r="M1865" s="22">
        <f t="shared" si="189"/>
        <v>1419</v>
      </c>
      <c r="N1865" s="22">
        <f t="shared" si="189"/>
        <v>1419</v>
      </c>
      <c r="O1865" s="22">
        <f t="shared" si="189"/>
        <v>1419</v>
      </c>
      <c r="P1865" s="22">
        <f t="shared" si="189"/>
        <v>1419</v>
      </c>
      <c r="Q1865" s="22">
        <f t="shared" si="189"/>
        <v>1419</v>
      </c>
      <c r="R1865" s="42">
        <f>SUM(Table1[[#This Row],[Oct]:[September]])</f>
        <v>17028</v>
      </c>
      <c r="S1865" s="38">
        <f t="shared" si="190"/>
        <v>16601.954418067628</v>
      </c>
      <c r="T1865" s="37">
        <f>Table1[[#This Row],[Annual Demand]]/365</f>
        <v>46.652054794520545</v>
      </c>
      <c r="U1865" s="37">
        <f>Table1[[#This Row],[Daily Demand]]*Table1[[#This Row],[Lead Time (days)]]</f>
        <v>886.38904109589032</v>
      </c>
      <c r="V1865" s="37">
        <f>T1865*AB1865*SQRT(Table1[[#This Row],[Lead Time (days)]])</f>
        <v>99.642280255340253</v>
      </c>
      <c r="W1865" s="37">
        <f t="shared" si="191"/>
        <v>0.8</v>
      </c>
      <c r="X1865" s="37">
        <f>Table1[[#This Row],[Demand during Lead Time]]+NORMSINV(W1865)*V1865</f>
        <v>970.25009992040782</v>
      </c>
      <c r="Y1865" s="43">
        <f t="shared" si="192"/>
        <v>10572.171092766339</v>
      </c>
      <c r="Z1865" s="27">
        <v>0.5</v>
      </c>
      <c r="AA1865" s="22">
        <v>0.82</v>
      </c>
      <c r="AB1865" s="22">
        <v>0.49</v>
      </c>
      <c r="AC1865" s="22">
        <v>19</v>
      </c>
    </row>
    <row r="1866" spans="1:29" x14ac:dyDescent="0.2">
      <c r="A1866" s="25">
        <v>27153.843542947543</v>
      </c>
      <c r="B1866" s="26">
        <v>8.265785000000001</v>
      </c>
      <c r="C1866" s="26">
        <v>17863.834543188703</v>
      </c>
      <c r="D1866" s="26">
        <f>C1866/Table1[[#This Row],[Std. Price ($)]]</f>
        <v>2161.1782236277259</v>
      </c>
      <c r="E1866" s="22">
        <v>1068</v>
      </c>
      <c r="F1866" s="22">
        <f t="shared" si="193"/>
        <v>961.2</v>
      </c>
      <c r="G1866" s="22">
        <f t="shared" si="189"/>
        <v>961.2</v>
      </c>
      <c r="H1866" s="22">
        <f t="shared" si="189"/>
        <v>961.2</v>
      </c>
      <c r="I1866" s="22">
        <f t="shared" si="189"/>
        <v>961.2</v>
      </c>
      <c r="J1866" s="22">
        <f t="shared" si="189"/>
        <v>961.2</v>
      </c>
      <c r="K1866" s="22">
        <f t="shared" si="189"/>
        <v>961.2</v>
      </c>
      <c r="L1866" s="22">
        <f t="shared" si="189"/>
        <v>961.2</v>
      </c>
      <c r="M1866" s="22">
        <f t="shared" si="189"/>
        <v>961.2</v>
      </c>
      <c r="N1866" s="22">
        <f t="shared" si="189"/>
        <v>961.2</v>
      </c>
      <c r="O1866" s="22">
        <f t="shared" si="189"/>
        <v>961.2</v>
      </c>
      <c r="P1866" s="22">
        <f t="shared" si="189"/>
        <v>961.2</v>
      </c>
      <c r="Q1866" s="22">
        <f t="shared" si="189"/>
        <v>961.2</v>
      </c>
      <c r="R1866" s="42">
        <f>SUM(Table1[[#This Row],[Oct]:[September]])</f>
        <v>11534.400000000001</v>
      </c>
      <c r="S1866" s="38">
        <f t="shared" si="190"/>
        <v>9373.2217763722765</v>
      </c>
      <c r="T1866" s="37">
        <f>Table1[[#This Row],[Annual Demand]]/365</f>
        <v>31.601095890410964</v>
      </c>
      <c r="U1866" s="37">
        <f>Table1[[#This Row],[Daily Demand]]*Table1[[#This Row],[Lead Time (days)]]</f>
        <v>1169.2405479452057</v>
      </c>
      <c r="V1866" s="37">
        <f>T1866*AB1866*SQRT(Table1[[#This Row],[Lead Time (days)]])</f>
        <v>249.88855059811874</v>
      </c>
      <c r="W1866" s="37">
        <f t="shared" si="191"/>
        <v>0.8</v>
      </c>
      <c r="X1866" s="37">
        <f>Table1[[#This Row],[Demand during Lead Time]]+NORMSINV(W1866)*V1866</f>
        <v>1379.5520581553421</v>
      </c>
      <c r="Y1866" s="43">
        <f t="shared" si="192"/>
        <v>11403.080709019556</v>
      </c>
      <c r="Z1866" s="27">
        <v>-0.1</v>
      </c>
      <c r="AA1866" s="22">
        <v>1</v>
      </c>
      <c r="AB1866" s="22">
        <v>1.3</v>
      </c>
      <c r="AC1866" s="22">
        <v>37</v>
      </c>
    </row>
    <row r="1867" spans="1:29" x14ac:dyDescent="0.2">
      <c r="A1867" s="25">
        <v>83201.434895923128</v>
      </c>
      <c r="B1867" s="26">
        <v>7.4629390000000004</v>
      </c>
      <c r="C1867" s="26">
        <v>18484.796234891845</v>
      </c>
      <c r="D1867" s="26">
        <f>C1867/Table1[[#This Row],[Std. Price ($)]]</f>
        <v>2476.8789125694107</v>
      </c>
      <c r="E1867" s="22">
        <v>906</v>
      </c>
      <c r="F1867" s="22">
        <f t="shared" si="193"/>
        <v>362.4</v>
      </c>
      <c r="G1867" s="22">
        <f t="shared" si="189"/>
        <v>362.4</v>
      </c>
      <c r="H1867" s="22">
        <f t="shared" si="189"/>
        <v>362.4</v>
      </c>
      <c r="I1867" s="22">
        <f t="shared" si="189"/>
        <v>362.4</v>
      </c>
      <c r="J1867" s="22">
        <f t="shared" si="189"/>
        <v>362.4</v>
      </c>
      <c r="K1867" s="22">
        <f t="shared" si="189"/>
        <v>362.4</v>
      </c>
      <c r="L1867" s="22">
        <f t="shared" si="189"/>
        <v>362.4</v>
      </c>
      <c r="M1867" s="22">
        <f t="shared" si="189"/>
        <v>362.4</v>
      </c>
      <c r="N1867" s="22">
        <f t="shared" si="189"/>
        <v>362.4</v>
      </c>
      <c r="O1867" s="22">
        <f t="shared" si="189"/>
        <v>362.4</v>
      </c>
      <c r="P1867" s="22">
        <f t="shared" si="189"/>
        <v>362.4</v>
      </c>
      <c r="Q1867" s="22">
        <f t="shared" si="189"/>
        <v>362.4</v>
      </c>
      <c r="R1867" s="42">
        <f>SUM(Table1[[#This Row],[Oct]:[September]])</f>
        <v>4348.8</v>
      </c>
      <c r="S1867" s="38">
        <f t="shared" si="190"/>
        <v>1871.9210874305895</v>
      </c>
      <c r="T1867" s="37">
        <f>Table1[[#This Row],[Annual Demand]]/365</f>
        <v>11.914520547945205</v>
      </c>
      <c r="U1867" s="37">
        <f>Table1[[#This Row],[Daily Demand]]*Table1[[#This Row],[Lead Time (days)]]</f>
        <v>786.35835616438351</v>
      </c>
      <c r="V1867" s="37">
        <f>T1867*AB1867*SQRT(Table1[[#This Row],[Lead Time (days)]])</f>
        <v>90.986381154071267</v>
      </c>
      <c r="W1867" s="37">
        <f t="shared" si="191"/>
        <v>0.8</v>
      </c>
      <c r="X1867" s="37">
        <f>Table1[[#This Row],[Demand during Lead Time]]+NORMSINV(W1867)*V1867</f>
        <v>862.93442650960833</v>
      </c>
      <c r="Y1867" s="43">
        <f t="shared" si="192"/>
        <v>6440.02698604119</v>
      </c>
      <c r="Z1867" s="27">
        <v>-0.6</v>
      </c>
      <c r="AA1867" s="22">
        <v>1</v>
      </c>
      <c r="AB1867" s="22">
        <v>0.94</v>
      </c>
      <c r="AC1867" s="22">
        <v>66</v>
      </c>
    </row>
    <row r="1868" spans="1:29" x14ac:dyDescent="0.2">
      <c r="A1868" s="25">
        <v>75182.033751076291</v>
      </c>
      <c r="B1868" s="26">
        <v>7.0732640000000009</v>
      </c>
      <c r="C1868" s="26">
        <v>32835.169903194961</v>
      </c>
      <c r="D1868" s="26">
        <f>C1868/Table1[[#This Row],[Std. Price ($)]]</f>
        <v>4642.1524635861124</v>
      </c>
      <c r="E1868" s="22">
        <v>1780</v>
      </c>
      <c r="F1868" s="22">
        <f t="shared" si="193"/>
        <v>3204</v>
      </c>
      <c r="G1868" s="22">
        <f t="shared" si="189"/>
        <v>3204</v>
      </c>
      <c r="H1868" s="22">
        <f t="shared" si="189"/>
        <v>3204</v>
      </c>
      <c r="I1868" s="22">
        <f t="shared" si="189"/>
        <v>3204</v>
      </c>
      <c r="J1868" s="22">
        <f t="shared" si="189"/>
        <v>3204</v>
      </c>
      <c r="K1868" s="22">
        <f t="shared" si="189"/>
        <v>3204</v>
      </c>
      <c r="L1868" s="22">
        <f t="shared" si="189"/>
        <v>3204</v>
      </c>
      <c r="M1868" s="22">
        <f t="shared" si="189"/>
        <v>3204</v>
      </c>
      <c r="N1868" s="22">
        <f t="shared" si="189"/>
        <v>3204</v>
      </c>
      <c r="O1868" s="22">
        <f t="shared" si="189"/>
        <v>3204</v>
      </c>
      <c r="P1868" s="22">
        <f t="shared" si="189"/>
        <v>3204</v>
      </c>
      <c r="Q1868" s="22">
        <f t="shared" si="189"/>
        <v>3204</v>
      </c>
      <c r="R1868" s="42">
        <f>SUM(Table1[[#This Row],[Oct]:[September]])</f>
        <v>38448</v>
      </c>
      <c r="S1868" s="38">
        <f t="shared" si="190"/>
        <v>33805.847536413887</v>
      </c>
      <c r="T1868" s="37">
        <f>Table1[[#This Row],[Annual Demand]]/365</f>
        <v>105.33698630136986</v>
      </c>
      <c r="U1868" s="37">
        <f>Table1[[#This Row],[Daily Demand]]*Table1[[#This Row],[Lead Time (days)]]</f>
        <v>4634.8273972602738</v>
      </c>
      <c r="V1868" s="37">
        <f>T1868*AB1868*SQRT(Table1[[#This Row],[Lead Time (days)]])</f>
        <v>971.22986310149224</v>
      </c>
      <c r="W1868" s="37">
        <f t="shared" si="191"/>
        <v>0.8</v>
      </c>
      <c r="X1868" s="37">
        <f>Table1[[#This Row],[Demand during Lead Time]]+NORMSINV(W1868)*V1868</f>
        <v>5452.2350727266048</v>
      </c>
      <c r="Y1868" s="43">
        <f t="shared" si="192"/>
        <v>38565.098059454482</v>
      </c>
      <c r="Z1868" s="27">
        <v>0.8</v>
      </c>
      <c r="AA1868" s="22">
        <v>0.85</v>
      </c>
      <c r="AB1868" s="22">
        <v>1.39</v>
      </c>
      <c r="AC1868" s="22">
        <v>44</v>
      </c>
    </row>
    <row r="1869" spans="1:29" x14ac:dyDescent="0.2">
      <c r="A1869" s="25">
        <v>65708.325302876692</v>
      </c>
      <c r="B1869" s="26">
        <v>17.653944000000003</v>
      </c>
      <c r="C1869" s="26">
        <v>18142.644151083288</v>
      </c>
      <c r="D1869" s="26">
        <f>C1869/Table1[[#This Row],[Std. Price ($)]]</f>
        <v>1027.6822080710851</v>
      </c>
      <c r="E1869" s="22">
        <v>1360</v>
      </c>
      <c r="F1869" s="22">
        <f t="shared" si="193"/>
        <v>2992</v>
      </c>
      <c r="G1869" s="22">
        <f t="shared" si="189"/>
        <v>2992</v>
      </c>
      <c r="H1869" s="22">
        <f t="shared" si="189"/>
        <v>2992</v>
      </c>
      <c r="I1869" s="22">
        <f t="shared" si="189"/>
        <v>2992</v>
      </c>
      <c r="J1869" s="22">
        <f t="shared" si="189"/>
        <v>2992</v>
      </c>
      <c r="K1869" s="22">
        <f t="shared" si="189"/>
        <v>2992</v>
      </c>
      <c r="L1869" s="22">
        <f t="shared" si="189"/>
        <v>2992</v>
      </c>
      <c r="M1869" s="22">
        <f t="shared" si="189"/>
        <v>2992</v>
      </c>
      <c r="N1869" s="22">
        <f t="shared" si="189"/>
        <v>2992</v>
      </c>
      <c r="O1869" s="22">
        <f t="shared" si="189"/>
        <v>2992</v>
      </c>
      <c r="P1869" s="22">
        <f t="shared" si="189"/>
        <v>2992</v>
      </c>
      <c r="Q1869" s="22">
        <f t="shared" si="189"/>
        <v>2992</v>
      </c>
      <c r="R1869" s="42">
        <f>SUM(Table1[[#This Row],[Oct]:[September]])</f>
        <v>35904</v>
      </c>
      <c r="S1869" s="38">
        <f t="shared" si="190"/>
        <v>34876.317791928916</v>
      </c>
      <c r="T1869" s="37">
        <f>Table1[[#This Row],[Annual Demand]]/365</f>
        <v>98.367123287671234</v>
      </c>
      <c r="U1869" s="37">
        <f>Table1[[#This Row],[Daily Demand]]*Table1[[#This Row],[Lead Time (days)]]</f>
        <v>2951.0136986301368</v>
      </c>
      <c r="V1869" s="37">
        <f>T1869*AB1869*SQRT(Table1[[#This Row],[Lead Time (days)]])</f>
        <v>307.10398634683082</v>
      </c>
      <c r="W1869" s="37">
        <f t="shared" si="191"/>
        <v>0.8</v>
      </c>
      <c r="X1869" s="37">
        <f>Table1[[#This Row],[Demand during Lead Time]]+NORMSINV(W1869)*V1869</f>
        <v>3209.4789344545161</v>
      </c>
      <c r="Y1869" s="43">
        <f t="shared" si="192"/>
        <v>56659.961378039705</v>
      </c>
      <c r="Z1869" s="27">
        <v>1.2</v>
      </c>
      <c r="AA1869" s="22">
        <v>0.82</v>
      </c>
      <c r="AB1869" s="22">
        <v>0.56999999999999995</v>
      </c>
      <c r="AC1869" s="22">
        <v>30</v>
      </c>
    </row>
    <row r="1870" spans="1:29" x14ac:dyDescent="0.2">
      <c r="A1870" s="25">
        <v>20959.071059682632</v>
      </c>
      <c r="B1870" s="26">
        <v>7.4629390000000004</v>
      </c>
      <c r="C1870" s="26">
        <v>50724.983192413471</v>
      </c>
      <c r="D1870" s="26">
        <f>C1870/Table1[[#This Row],[Std. Price ($)]]</f>
        <v>6796.9178352407098</v>
      </c>
      <c r="E1870" s="22">
        <v>1658</v>
      </c>
      <c r="F1870" s="22">
        <f t="shared" si="193"/>
        <v>994.8</v>
      </c>
      <c r="G1870" s="22">
        <f t="shared" si="189"/>
        <v>994.8</v>
      </c>
      <c r="H1870" s="22">
        <f t="shared" si="189"/>
        <v>994.8</v>
      </c>
      <c r="I1870" s="22">
        <f t="shared" si="189"/>
        <v>994.8</v>
      </c>
      <c r="J1870" s="22">
        <f t="shared" si="189"/>
        <v>994.8</v>
      </c>
      <c r="K1870" s="22">
        <f t="shared" si="189"/>
        <v>994.8</v>
      </c>
      <c r="L1870" s="22">
        <f t="shared" si="189"/>
        <v>994.8</v>
      </c>
      <c r="M1870" s="22">
        <f t="shared" si="189"/>
        <v>994.8</v>
      </c>
      <c r="N1870" s="22">
        <f t="shared" si="189"/>
        <v>994.8</v>
      </c>
      <c r="O1870" s="22">
        <f t="shared" si="189"/>
        <v>994.8</v>
      </c>
      <c r="P1870" s="22">
        <f t="shared" si="189"/>
        <v>994.8</v>
      </c>
      <c r="Q1870" s="22">
        <f t="shared" si="189"/>
        <v>994.8</v>
      </c>
      <c r="R1870" s="42">
        <f>SUM(Table1[[#This Row],[Oct]:[September]])</f>
        <v>11937.599999999999</v>
      </c>
      <c r="S1870" s="38">
        <f t="shared" si="190"/>
        <v>5140.6821647592888</v>
      </c>
      <c r="T1870" s="37">
        <f>Table1[[#This Row],[Annual Demand]]/365</f>
        <v>32.70575342465753</v>
      </c>
      <c r="U1870" s="37">
        <f>Table1[[#This Row],[Daily Demand]]*Table1[[#This Row],[Lead Time (days)]]</f>
        <v>2158.5797260273971</v>
      </c>
      <c r="V1870" s="37">
        <f>T1870*AB1870*SQRT(Table1[[#This Row],[Lead Time (days)]])</f>
        <v>393.24013937421842</v>
      </c>
      <c r="W1870" s="37">
        <f t="shared" si="191"/>
        <v>0.8</v>
      </c>
      <c r="X1870" s="37">
        <f>Table1[[#This Row],[Demand during Lead Time]]+NORMSINV(W1870)*V1870</f>
        <v>2489.5389772179119</v>
      </c>
      <c r="Y1870" s="43">
        <f t="shared" si="192"/>
        <v>18579.277525099667</v>
      </c>
      <c r="Z1870" s="27">
        <v>-0.4</v>
      </c>
      <c r="AA1870" s="22">
        <v>1</v>
      </c>
      <c r="AB1870" s="22">
        <v>1.48</v>
      </c>
      <c r="AC1870" s="22">
        <v>66</v>
      </c>
    </row>
    <row r="1871" spans="1:29" x14ac:dyDescent="0.2">
      <c r="A1871" s="25">
        <v>90520.708303692576</v>
      </c>
      <c r="B1871" s="26">
        <v>9.0579389999999993</v>
      </c>
      <c r="C1871" s="26">
        <v>1226.3979272739753</v>
      </c>
      <c r="D1871" s="26">
        <f>C1871/Table1[[#This Row],[Std. Price ($)]]</f>
        <v>135.39480971046231</v>
      </c>
      <c r="E1871" s="22">
        <v>810</v>
      </c>
      <c r="F1871" s="22">
        <f t="shared" si="193"/>
        <v>1296</v>
      </c>
      <c r="G1871" s="22">
        <f t="shared" si="189"/>
        <v>1296</v>
      </c>
      <c r="H1871" s="22">
        <f t="shared" si="189"/>
        <v>1296</v>
      </c>
      <c r="I1871" s="22">
        <f t="shared" si="189"/>
        <v>1296</v>
      </c>
      <c r="J1871" s="22">
        <f t="shared" si="189"/>
        <v>1296</v>
      </c>
      <c r="K1871" s="22">
        <f t="shared" si="189"/>
        <v>1296</v>
      </c>
      <c r="L1871" s="22">
        <f t="shared" si="189"/>
        <v>1296</v>
      </c>
      <c r="M1871" s="22">
        <f t="shared" si="189"/>
        <v>1296</v>
      </c>
      <c r="N1871" s="22">
        <f t="shared" si="189"/>
        <v>1296</v>
      </c>
      <c r="O1871" s="22">
        <f t="shared" si="189"/>
        <v>1296</v>
      </c>
      <c r="P1871" s="22">
        <f t="shared" si="189"/>
        <v>1296</v>
      </c>
      <c r="Q1871" s="22">
        <f t="shared" si="189"/>
        <v>1296</v>
      </c>
      <c r="R1871" s="42">
        <f>SUM(Table1[[#This Row],[Oct]:[September]])</f>
        <v>15552</v>
      </c>
      <c r="S1871" s="38">
        <f t="shared" si="190"/>
        <v>15416.605190289538</v>
      </c>
      <c r="T1871" s="37">
        <f>Table1[[#This Row],[Annual Demand]]/365</f>
        <v>42.608219178082194</v>
      </c>
      <c r="U1871" s="37">
        <f>Table1[[#This Row],[Daily Demand]]*Table1[[#This Row],[Lead Time (days)]]</f>
        <v>340.86575342465756</v>
      </c>
      <c r="V1871" s="37">
        <f>T1871*AB1871*SQRT(Table1[[#This Row],[Lead Time (days)]])</f>
        <v>62.66740628741762</v>
      </c>
      <c r="W1871" s="37">
        <f t="shared" si="191"/>
        <v>0.8</v>
      </c>
      <c r="X1871" s="37">
        <f>Table1[[#This Row],[Demand during Lead Time]]+NORMSINV(W1871)*V1871</f>
        <v>393.60797320908898</v>
      </c>
      <c r="Y1871" s="43">
        <f t="shared" si="192"/>
        <v>3565.2770112415619</v>
      </c>
      <c r="Z1871" s="27">
        <v>0.6</v>
      </c>
      <c r="AA1871" s="22">
        <v>0.82</v>
      </c>
      <c r="AB1871" s="22">
        <v>0.52</v>
      </c>
      <c r="AC1871" s="22">
        <v>8</v>
      </c>
    </row>
    <row r="1872" spans="1:29" x14ac:dyDescent="0.2">
      <c r="A1872" s="25">
        <v>74989.571300447438</v>
      </c>
      <c r="B1872" s="26">
        <v>8.6399060000000016</v>
      </c>
      <c r="C1872" s="26">
        <v>12512.094985620901</v>
      </c>
      <c r="D1872" s="26">
        <f>C1872/Table1[[#This Row],[Std. Price ($)]]</f>
        <v>1448.174897460794</v>
      </c>
      <c r="E1872" s="22">
        <v>962</v>
      </c>
      <c r="F1872" s="22">
        <f t="shared" si="193"/>
        <v>2116.3999999999996</v>
      </c>
      <c r="G1872" s="22">
        <f t="shared" si="189"/>
        <v>2116.3999999999996</v>
      </c>
      <c r="H1872" s="22">
        <f t="shared" si="189"/>
        <v>2116.3999999999996</v>
      </c>
      <c r="I1872" s="22">
        <f t="shared" si="189"/>
        <v>2116.3999999999996</v>
      </c>
      <c r="J1872" s="22">
        <f t="shared" si="189"/>
        <v>2116.3999999999996</v>
      </c>
      <c r="K1872" s="22">
        <f t="shared" si="189"/>
        <v>2116.3999999999996</v>
      </c>
      <c r="L1872" s="22">
        <f t="shared" si="189"/>
        <v>2116.3999999999996</v>
      </c>
      <c r="M1872" s="22">
        <f t="shared" si="189"/>
        <v>2116.3999999999996</v>
      </c>
      <c r="N1872" s="22">
        <f t="shared" si="189"/>
        <v>2116.3999999999996</v>
      </c>
      <c r="O1872" s="22">
        <f t="shared" si="189"/>
        <v>2116.3999999999996</v>
      </c>
      <c r="P1872" s="22">
        <f t="shared" si="189"/>
        <v>2116.3999999999996</v>
      </c>
      <c r="Q1872" s="22">
        <f t="shared" si="189"/>
        <v>2116.3999999999996</v>
      </c>
      <c r="R1872" s="42">
        <f>SUM(Table1[[#This Row],[Oct]:[September]])</f>
        <v>25396.800000000003</v>
      </c>
      <c r="S1872" s="38">
        <f t="shared" si="190"/>
        <v>23948.625102539208</v>
      </c>
      <c r="T1872" s="37">
        <f>Table1[[#This Row],[Annual Demand]]/365</f>
        <v>69.580273972602754</v>
      </c>
      <c r="U1872" s="37">
        <f>Table1[[#This Row],[Daily Demand]]*Table1[[#This Row],[Lead Time (days)]]</f>
        <v>2574.4701369863019</v>
      </c>
      <c r="V1872" s="37">
        <f>T1872*AB1872*SQRT(Table1[[#This Row],[Lead Time (days)]])</f>
        <v>397.84586636632645</v>
      </c>
      <c r="W1872" s="37">
        <f t="shared" si="191"/>
        <v>0.8</v>
      </c>
      <c r="X1872" s="37">
        <f>Table1[[#This Row],[Demand during Lead Time]]+NORMSINV(W1872)*V1872</f>
        <v>2909.3056658094147</v>
      </c>
      <c r="Y1872" s="43">
        <f t="shared" si="192"/>
        <v>25136.127477860762</v>
      </c>
      <c r="Z1872" s="27">
        <v>1.2</v>
      </c>
      <c r="AA1872" s="22">
        <v>1</v>
      </c>
      <c r="AB1872" s="22">
        <v>0.94</v>
      </c>
      <c r="AC1872" s="22">
        <v>37</v>
      </c>
    </row>
    <row r="1873" spans="1:29" x14ac:dyDescent="0.2">
      <c r="A1873" s="25">
        <v>92765.325877014009</v>
      </c>
      <c r="B1873" s="26">
        <v>7.4629390000000004</v>
      </c>
      <c r="C1873" s="26">
        <v>25582.491755566909</v>
      </c>
      <c r="D1873" s="26">
        <f>C1873/Table1[[#This Row],[Std. Price ($)]]</f>
        <v>3427.9379418171457</v>
      </c>
      <c r="E1873" s="22">
        <v>826</v>
      </c>
      <c r="F1873" s="22">
        <f t="shared" si="193"/>
        <v>743.4</v>
      </c>
      <c r="G1873" s="22">
        <f t="shared" si="189"/>
        <v>743.4</v>
      </c>
      <c r="H1873" s="22">
        <f t="shared" si="189"/>
        <v>743.4</v>
      </c>
      <c r="I1873" s="22">
        <f t="shared" si="189"/>
        <v>743.4</v>
      </c>
      <c r="J1873" s="22">
        <f t="shared" si="189"/>
        <v>743.4</v>
      </c>
      <c r="K1873" s="22">
        <f t="shared" si="189"/>
        <v>743.4</v>
      </c>
      <c r="L1873" s="22">
        <f t="shared" si="189"/>
        <v>743.4</v>
      </c>
      <c r="M1873" s="22">
        <f t="shared" si="189"/>
        <v>743.4</v>
      </c>
      <c r="N1873" s="22">
        <f t="shared" si="189"/>
        <v>743.4</v>
      </c>
      <c r="O1873" s="22">
        <f t="shared" si="189"/>
        <v>743.4</v>
      </c>
      <c r="P1873" s="22">
        <f t="shared" si="189"/>
        <v>743.4</v>
      </c>
      <c r="Q1873" s="22">
        <f t="shared" si="189"/>
        <v>743.4</v>
      </c>
      <c r="R1873" s="42">
        <f>SUM(Table1[[#This Row],[Oct]:[September]])</f>
        <v>8920.7999999999975</v>
      </c>
      <c r="S1873" s="38">
        <f t="shared" si="190"/>
        <v>5492.8620581828518</v>
      </c>
      <c r="T1873" s="37">
        <f>Table1[[#This Row],[Annual Demand]]/365</f>
        <v>24.440547945205473</v>
      </c>
      <c r="U1873" s="37">
        <f>Table1[[#This Row],[Daily Demand]]*Table1[[#This Row],[Lead Time (days)]]</f>
        <v>1613.0761643835613</v>
      </c>
      <c r="V1873" s="37">
        <f>T1873*AB1873*SQRT(Table1[[#This Row],[Lead Time (days)]])</f>
        <v>297.83392520579366</v>
      </c>
      <c r="W1873" s="37">
        <f t="shared" si="191"/>
        <v>0.8</v>
      </c>
      <c r="X1873" s="37">
        <f>Table1[[#This Row],[Demand during Lead Time]]+NORMSINV(W1873)*V1873</f>
        <v>1863.7395199151247</v>
      </c>
      <c r="Y1873" s="43">
        <f t="shared" si="192"/>
        <v>13908.974349015862</v>
      </c>
      <c r="Z1873" s="27">
        <v>-0.1</v>
      </c>
      <c r="AA1873" s="22">
        <v>1</v>
      </c>
      <c r="AB1873" s="22">
        <v>1.5</v>
      </c>
      <c r="AC1873" s="22">
        <v>66</v>
      </c>
    </row>
    <row r="1874" spans="1:29" x14ac:dyDescent="0.2">
      <c r="A1874" s="25">
        <v>31580.129135162781</v>
      </c>
      <c r="B1874" s="26">
        <v>15.122063000000001</v>
      </c>
      <c r="C1874" s="26">
        <v>3540.9647610041643</v>
      </c>
      <c r="D1874" s="26">
        <f>C1874/Table1[[#This Row],[Std. Price ($)]]</f>
        <v>234.15884201806091</v>
      </c>
      <c r="E1874" s="22">
        <v>1166</v>
      </c>
      <c r="F1874" s="22">
        <f t="shared" si="193"/>
        <v>2915</v>
      </c>
      <c r="G1874" s="22">
        <f t="shared" si="189"/>
        <v>2915</v>
      </c>
      <c r="H1874" s="22">
        <f t="shared" si="189"/>
        <v>2915</v>
      </c>
      <c r="I1874" s="22">
        <f t="shared" si="189"/>
        <v>2915</v>
      </c>
      <c r="J1874" s="22">
        <f t="shared" si="189"/>
        <v>2915</v>
      </c>
      <c r="K1874" s="22">
        <f t="shared" si="189"/>
        <v>2915</v>
      </c>
      <c r="L1874" s="22">
        <f t="shared" si="189"/>
        <v>2915</v>
      </c>
      <c r="M1874" s="22">
        <f t="shared" si="189"/>
        <v>2915</v>
      </c>
      <c r="N1874" s="22">
        <f t="shared" si="189"/>
        <v>2915</v>
      </c>
      <c r="O1874" s="22">
        <f t="shared" si="189"/>
        <v>2915</v>
      </c>
      <c r="P1874" s="22">
        <f t="shared" si="189"/>
        <v>2915</v>
      </c>
      <c r="Q1874" s="22">
        <f t="shared" si="189"/>
        <v>2915</v>
      </c>
      <c r="R1874" s="42">
        <f>SUM(Table1[[#This Row],[Oct]:[September]])</f>
        <v>34980</v>
      </c>
      <c r="S1874" s="38">
        <f t="shared" si="190"/>
        <v>34745.841157981937</v>
      </c>
      <c r="T1874" s="37">
        <f>Table1[[#This Row],[Annual Demand]]/365</f>
        <v>95.835616438356169</v>
      </c>
      <c r="U1874" s="37">
        <f>Table1[[#This Row],[Daily Demand]]*Table1[[#This Row],[Lead Time (days)]]</f>
        <v>1150.027397260274</v>
      </c>
      <c r="V1874" s="37">
        <f>T1874*AB1874*SQRT(Table1[[#This Row],[Lead Time (days)]])</f>
        <v>106.23498038138622</v>
      </c>
      <c r="W1874" s="37">
        <f t="shared" si="191"/>
        <v>0.8</v>
      </c>
      <c r="X1874" s="37">
        <f>Table1[[#This Row],[Demand during Lead Time]]+NORMSINV(W1874)*V1874</f>
        <v>1239.4370124974507</v>
      </c>
      <c r="Y1874" s="43">
        <f t="shared" si="192"/>
        <v>18742.844587518237</v>
      </c>
      <c r="Z1874" s="27">
        <v>1.5</v>
      </c>
      <c r="AA1874" s="22">
        <v>0.82</v>
      </c>
      <c r="AB1874" s="22">
        <v>0.32</v>
      </c>
      <c r="AC1874" s="22">
        <v>12</v>
      </c>
    </row>
    <row r="1875" spans="1:29" x14ac:dyDescent="0.2">
      <c r="A1875" s="25">
        <v>48074.254589846823</v>
      </c>
      <c r="B1875" s="26">
        <v>12.100550000000002</v>
      </c>
      <c r="C1875" s="26">
        <v>22849.01448829388</v>
      </c>
      <c r="D1875" s="26">
        <f>C1875/Table1[[#This Row],[Std. Price ($)]]</f>
        <v>1888.2624747051891</v>
      </c>
      <c r="E1875" s="22">
        <v>1166</v>
      </c>
      <c r="F1875" s="22">
        <f t="shared" si="193"/>
        <v>1632.4</v>
      </c>
      <c r="G1875" s="22">
        <f t="shared" si="189"/>
        <v>1632.4</v>
      </c>
      <c r="H1875" s="22">
        <f t="shared" si="189"/>
        <v>1632.4</v>
      </c>
      <c r="I1875" s="22">
        <f t="shared" si="189"/>
        <v>1632.4</v>
      </c>
      <c r="J1875" s="22">
        <f t="shared" si="189"/>
        <v>1632.4</v>
      </c>
      <c r="K1875" s="22">
        <f t="shared" si="189"/>
        <v>1632.4</v>
      </c>
      <c r="L1875" s="22">
        <f t="shared" si="189"/>
        <v>1632.4</v>
      </c>
      <c r="M1875" s="22">
        <f t="shared" si="189"/>
        <v>1632.4</v>
      </c>
      <c r="N1875" s="22">
        <f t="shared" si="189"/>
        <v>1632.4</v>
      </c>
      <c r="O1875" s="22">
        <f t="shared" si="189"/>
        <v>1632.4</v>
      </c>
      <c r="P1875" s="22">
        <f t="shared" si="189"/>
        <v>1632.4</v>
      </c>
      <c r="Q1875" s="22">
        <f t="shared" si="189"/>
        <v>1632.4</v>
      </c>
      <c r="R1875" s="42">
        <f>SUM(Table1[[#This Row],[Oct]:[September]])</f>
        <v>19588.8</v>
      </c>
      <c r="S1875" s="38">
        <f t="shared" si="190"/>
        <v>17700.537525294811</v>
      </c>
      <c r="T1875" s="37">
        <f>Table1[[#This Row],[Annual Demand]]/365</f>
        <v>53.667945205479448</v>
      </c>
      <c r="U1875" s="37">
        <f>Table1[[#This Row],[Daily Demand]]*Table1[[#This Row],[Lead Time (days)]]</f>
        <v>4186.0997260273971</v>
      </c>
      <c r="V1875" s="37">
        <f>T1875*AB1875*SQRT(Table1[[#This Row],[Lead Time (days)]])</f>
        <v>180.11333413195263</v>
      </c>
      <c r="W1875" s="37">
        <f t="shared" si="191"/>
        <v>0.8</v>
      </c>
      <c r="X1875" s="37">
        <f>Table1[[#This Row],[Demand during Lead Time]]+NORMSINV(W1875)*V1875</f>
        <v>4337.686932482462</v>
      </c>
      <c r="Y1875" s="43">
        <f t="shared" si="192"/>
        <v>52488.397610850661</v>
      </c>
      <c r="Z1875" s="27">
        <v>0.4</v>
      </c>
      <c r="AA1875" s="22">
        <v>0.75</v>
      </c>
      <c r="AB1875" s="22">
        <v>0.38</v>
      </c>
      <c r="AC1875" s="22">
        <v>78</v>
      </c>
    </row>
    <row r="1876" spans="1:29" x14ac:dyDescent="0.2">
      <c r="A1876" s="25">
        <v>79112.173607170844</v>
      </c>
      <c r="B1876" s="26">
        <v>26.504291000000002</v>
      </c>
      <c r="C1876" s="26">
        <v>86818.085760072354</v>
      </c>
      <c r="D1876" s="26">
        <f>C1876/Table1[[#This Row],[Std. Price ($)]]</f>
        <v>3275.6237757905824</v>
      </c>
      <c r="E1876" s="22">
        <v>1400</v>
      </c>
      <c r="F1876" s="22">
        <f t="shared" si="193"/>
        <v>2100</v>
      </c>
      <c r="G1876" s="22">
        <f t="shared" si="189"/>
        <v>2100</v>
      </c>
      <c r="H1876" s="22">
        <f t="shared" si="189"/>
        <v>2100</v>
      </c>
      <c r="I1876" s="22">
        <f t="shared" si="189"/>
        <v>2100</v>
      </c>
      <c r="J1876" s="22">
        <f t="shared" si="189"/>
        <v>2100</v>
      </c>
      <c r="K1876" s="22">
        <f t="shared" si="189"/>
        <v>2100</v>
      </c>
      <c r="L1876" s="22">
        <f t="shared" si="189"/>
        <v>2100</v>
      </c>
      <c r="M1876" s="22">
        <f t="shared" si="189"/>
        <v>2100</v>
      </c>
      <c r="N1876" s="22">
        <f t="shared" si="189"/>
        <v>2100</v>
      </c>
      <c r="O1876" s="22">
        <f t="shared" si="189"/>
        <v>2100</v>
      </c>
      <c r="P1876" s="22">
        <f t="shared" si="189"/>
        <v>2100</v>
      </c>
      <c r="Q1876" s="22">
        <f t="shared" si="189"/>
        <v>2100</v>
      </c>
      <c r="R1876" s="42">
        <f>SUM(Table1[[#This Row],[Oct]:[September]])</f>
        <v>25200</v>
      </c>
      <c r="S1876" s="38">
        <f t="shared" si="190"/>
        <v>21924.376224209416</v>
      </c>
      <c r="T1876" s="37">
        <f>Table1[[#This Row],[Annual Demand]]/365</f>
        <v>69.041095890410958</v>
      </c>
      <c r="U1876" s="37">
        <f>Table1[[#This Row],[Daily Demand]]*Table1[[#This Row],[Lead Time (days)]]</f>
        <v>8975.3424657534251</v>
      </c>
      <c r="V1876" s="37">
        <f>T1876*AB1876*SQRT(Table1[[#This Row],[Lead Time (days)]])</f>
        <v>338.49153168148649</v>
      </c>
      <c r="W1876" s="37">
        <f t="shared" si="191"/>
        <v>0.8</v>
      </c>
      <c r="X1876" s="37">
        <f>Table1[[#This Row],[Demand during Lead Time]]+NORMSINV(W1876)*V1876</f>
        <v>9260.224126201183</v>
      </c>
      <c r="Y1876" s="43">
        <f t="shared" si="192"/>
        <v>245435.67496605689</v>
      </c>
      <c r="Z1876" s="27">
        <v>0.5</v>
      </c>
      <c r="AA1876" s="22">
        <v>1</v>
      </c>
      <c r="AB1876" s="22">
        <v>0.43</v>
      </c>
      <c r="AC1876" s="22">
        <v>130</v>
      </c>
    </row>
    <row r="1877" spans="1:29" x14ac:dyDescent="0.2">
      <c r="A1877" s="25">
        <v>70415.214023018285</v>
      </c>
      <c r="B1877" s="26">
        <v>8.4177720000000011</v>
      </c>
      <c r="C1877" s="26">
        <v>15639.358867582054</v>
      </c>
      <c r="D1877" s="26">
        <f>C1877/Table1[[#This Row],[Std. Price ($)]]</f>
        <v>1857.8976560047067</v>
      </c>
      <c r="E1877" s="22">
        <v>1020</v>
      </c>
      <c r="F1877" s="22">
        <f t="shared" si="193"/>
        <v>612</v>
      </c>
      <c r="G1877" s="22">
        <f t="shared" si="189"/>
        <v>612</v>
      </c>
      <c r="H1877" s="22">
        <f t="shared" si="189"/>
        <v>612</v>
      </c>
      <c r="I1877" s="22">
        <f t="shared" si="189"/>
        <v>612</v>
      </c>
      <c r="J1877" s="22">
        <f t="shared" si="189"/>
        <v>612</v>
      </c>
      <c r="K1877" s="22">
        <f t="shared" si="189"/>
        <v>612</v>
      </c>
      <c r="L1877" s="22">
        <f t="shared" si="189"/>
        <v>612</v>
      </c>
      <c r="M1877" s="22">
        <f t="shared" si="189"/>
        <v>612</v>
      </c>
      <c r="N1877" s="22">
        <f t="shared" si="189"/>
        <v>612</v>
      </c>
      <c r="O1877" s="22">
        <f t="shared" si="189"/>
        <v>612</v>
      </c>
      <c r="P1877" s="22">
        <f t="shared" si="189"/>
        <v>612</v>
      </c>
      <c r="Q1877" s="22">
        <f t="shared" si="189"/>
        <v>612</v>
      </c>
      <c r="R1877" s="42">
        <f>SUM(Table1[[#This Row],[Oct]:[September]])</f>
        <v>7344</v>
      </c>
      <c r="S1877" s="38">
        <f t="shared" si="190"/>
        <v>5486.1023439952933</v>
      </c>
      <c r="T1877" s="37">
        <f>Table1[[#This Row],[Annual Demand]]/365</f>
        <v>20.12054794520548</v>
      </c>
      <c r="U1877" s="37">
        <f>Table1[[#This Row],[Daily Demand]]*Table1[[#This Row],[Lead Time (days)]]</f>
        <v>744.46027397260275</v>
      </c>
      <c r="V1877" s="37">
        <f>T1877*AB1877*SQRT(Table1[[#This Row],[Lead Time (days)]])</f>
        <v>140.74679239968941</v>
      </c>
      <c r="W1877" s="37">
        <f t="shared" si="191"/>
        <v>0.8</v>
      </c>
      <c r="X1877" s="37">
        <f>Table1[[#This Row],[Demand during Lead Time]]+NORMSINV(W1877)*V1877</f>
        <v>862.91576301346026</v>
      </c>
      <c r="Y1877" s="43">
        <f t="shared" si="192"/>
        <v>7263.8281482533421</v>
      </c>
      <c r="Z1877" s="27">
        <v>-0.4</v>
      </c>
      <c r="AA1877" s="22">
        <v>0.85</v>
      </c>
      <c r="AB1877" s="22">
        <v>1.1499999999999999</v>
      </c>
      <c r="AC1877" s="22">
        <v>37</v>
      </c>
    </row>
    <row r="1878" spans="1:29" x14ac:dyDescent="0.2">
      <c r="A1878" s="25">
        <v>99848.495263372504</v>
      </c>
      <c r="B1878" s="26">
        <v>27.837106000000002</v>
      </c>
      <c r="C1878" s="26">
        <v>180016.94557557951</v>
      </c>
      <c r="D1878" s="26">
        <f>C1878/Table1[[#This Row],[Std. Price ($)]]</f>
        <v>6466.7981497638257</v>
      </c>
      <c r="E1878" s="22">
        <v>1496</v>
      </c>
      <c r="F1878" s="22">
        <f t="shared" si="193"/>
        <v>3740</v>
      </c>
      <c r="G1878" s="22">
        <f t="shared" si="189"/>
        <v>3740</v>
      </c>
      <c r="H1878" s="22">
        <f t="shared" si="189"/>
        <v>3740</v>
      </c>
      <c r="I1878" s="22">
        <f t="shared" si="189"/>
        <v>3740</v>
      </c>
      <c r="J1878" s="22">
        <f t="shared" si="189"/>
        <v>3740</v>
      </c>
      <c r="K1878" s="22">
        <f t="shared" si="189"/>
        <v>3740</v>
      </c>
      <c r="L1878" s="22">
        <f t="shared" si="189"/>
        <v>3740</v>
      </c>
      <c r="M1878" s="22">
        <f t="shared" si="189"/>
        <v>3740</v>
      </c>
      <c r="N1878" s="22">
        <f t="shared" si="189"/>
        <v>3740</v>
      </c>
      <c r="O1878" s="22">
        <f t="shared" si="189"/>
        <v>3740</v>
      </c>
      <c r="P1878" s="22">
        <f t="shared" si="189"/>
        <v>3740</v>
      </c>
      <c r="Q1878" s="22">
        <f t="shared" si="189"/>
        <v>3740</v>
      </c>
      <c r="R1878" s="42">
        <f>SUM(Table1[[#This Row],[Oct]:[September]])</f>
        <v>44880</v>
      </c>
      <c r="S1878" s="38">
        <f t="shared" si="190"/>
        <v>38413.201850236175</v>
      </c>
      <c r="T1878" s="37">
        <f>Table1[[#This Row],[Annual Demand]]/365</f>
        <v>122.95890410958904</v>
      </c>
      <c r="U1878" s="37">
        <f>Table1[[#This Row],[Daily Demand]]*Table1[[#This Row],[Lead Time (days)]]</f>
        <v>15984.657534246575</v>
      </c>
      <c r="V1878" s="37">
        <f>T1878*AB1878*SQRT(Table1[[#This Row],[Lead Time (days)]])</f>
        <v>1163.616182331861</v>
      </c>
      <c r="W1878" s="37">
        <f t="shared" si="191"/>
        <v>0.8</v>
      </c>
      <c r="X1878" s="37">
        <f>Table1[[#This Row],[Demand during Lead Time]]+NORMSINV(W1878)*V1878</f>
        <v>16963.98162102612</v>
      </c>
      <c r="Y1878" s="43">
        <f t="shared" si="192"/>
        <v>472228.15456655598</v>
      </c>
      <c r="Z1878" s="27">
        <v>1.5</v>
      </c>
      <c r="AA1878" s="22">
        <v>1</v>
      </c>
      <c r="AB1878" s="22">
        <v>0.83</v>
      </c>
      <c r="AC1878" s="22">
        <v>130</v>
      </c>
    </row>
    <row r="1879" spans="1:29" x14ac:dyDescent="0.2">
      <c r="A1879" s="25">
        <v>52704.849129256749</v>
      </c>
      <c r="B1879" s="26">
        <v>8.3242390000000004</v>
      </c>
      <c r="C1879" s="26">
        <v>13218.855754360577</v>
      </c>
      <c r="D1879" s="26">
        <f>C1879/Table1[[#This Row],[Std. Price ($)]]</f>
        <v>1587.9957019927679</v>
      </c>
      <c r="E1879" s="22">
        <v>1278</v>
      </c>
      <c r="F1879" s="22">
        <f t="shared" si="193"/>
        <v>1533.6</v>
      </c>
      <c r="G1879" s="22">
        <f t="shared" si="189"/>
        <v>1533.6</v>
      </c>
      <c r="H1879" s="22">
        <f t="shared" si="189"/>
        <v>1533.6</v>
      </c>
      <c r="I1879" s="22">
        <f t="shared" si="189"/>
        <v>1533.6</v>
      </c>
      <c r="J1879" s="22">
        <f t="shared" si="189"/>
        <v>1533.6</v>
      </c>
      <c r="K1879" s="22">
        <f t="shared" si="189"/>
        <v>1533.6</v>
      </c>
      <c r="L1879" s="22">
        <f t="shared" si="189"/>
        <v>1533.6</v>
      </c>
      <c r="M1879" s="22">
        <f t="shared" si="189"/>
        <v>1533.6</v>
      </c>
      <c r="N1879" s="22">
        <f t="shared" si="189"/>
        <v>1533.6</v>
      </c>
      <c r="O1879" s="22">
        <f t="shared" si="189"/>
        <v>1533.6</v>
      </c>
      <c r="P1879" s="22">
        <f t="shared" si="189"/>
        <v>1533.6</v>
      </c>
      <c r="Q1879" s="22">
        <f t="shared" si="189"/>
        <v>1533.6</v>
      </c>
      <c r="R1879" s="42">
        <f>SUM(Table1[[#This Row],[Oct]:[September]])</f>
        <v>18403.2</v>
      </c>
      <c r="S1879" s="38">
        <f t="shared" si="190"/>
        <v>16815.204298007233</v>
      </c>
      <c r="T1879" s="37">
        <f>Table1[[#This Row],[Annual Demand]]/365</f>
        <v>50.41972602739726</v>
      </c>
      <c r="U1879" s="37">
        <f>Table1[[#This Row],[Daily Demand]]*Table1[[#This Row],[Lead Time (days)]]</f>
        <v>1865.5298630136986</v>
      </c>
      <c r="V1879" s="37">
        <f>T1879*AB1879*SQRT(Table1[[#This Row],[Lead Time (days)]])</f>
        <v>230.01841520051548</v>
      </c>
      <c r="W1879" s="37">
        <f t="shared" si="191"/>
        <v>0.8</v>
      </c>
      <c r="X1879" s="37">
        <f>Table1[[#This Row],[Demand during Lead Time]]+NORMSINV(W1879)*V1879</f>
        <v>2059.1182453592432</v>
      </c>
      <c r="Y1879" s="43">
        <f t="shared" si="192"/>
        <v>17140.592403630981</v>
      </c>
      <c r="Z1879" s="27">
        <v>0.2</v>
      </c>
      <c r="AA1879" s="22">
        <v>1</v>
      </c>
      <c r="AB1879" s="22">
        <v>0.75</v>
      </c>
      <c r="AC1879" s="22">
        <v>37</v>
      </c>
    </row>
    <row r="1880" spans="1:29" x14ac:dyDescent="0.2">
      <c r="A1880" s="25">
        <v>73291.868382702552</v>
      </c>
      <c r="B1880" s="26">
        <v>31.687810000000002</v>
      </c>
      <c r="C1880" s="26">
        <v>35298.855066469499</v>
      </c>
      <c r="D1880" s="26">
        <f>C1880/Table1[[#This Row],[Std. Price ($)]]</f>
        <v>1113.9569148663002</v>
      </c>
      <c r="E1880" s="22">
        <v>1350</v>
      </c>
      <c r="F1880" s="22">
        <f t="shared" si="193"/>
        <v>1890</v>
      </c>
      <c r="G1880" s="22">
        <f t="shared" si="189"/>
        <v>1890</v>
      </c>
      <c r="H1880" s="22">
        <f t="shared" si="189"/>
        <v>1890</v>
      </c>
      <c r="I1880" s="22">
        <f t="shared" si="189"/>
        <v>1890</v>
      </c>
      <c r="J1880" s="22">
        <f t="shared" si="189"/>
        <v>1890</v>
      </c>
      <c r="K1880" s="22">
        <f t="shared" si="189"/>
        <v>1890</v>
      </c>
      <c r="L1880" s="22">
        <f t="shared" si="189"/>
        <v>1890</v>
      </c>
      <c r="M1880" s="22">
        <f t="shared" si="189"/>
        <v>1890</v>
      </c>
      <c r="N1880" s="22">
        <f t="shared" si="189"/>
        <v>1890</v>
      </c>
      <c r="O1880" s="22">
        <f t="shared" si="189"/>
        <v>1890</v>
      </c>
      <c r="P1880" s="22">
        <f t="shared" si="189"/>
        <v>1890</v>
      </c>
      <c r="Q1880" s="22">
        <f t="shared" si="189"/>
        <v>1890</v>
      </c>
      <c r="R1880" s="42">
        <f>SUM(Table1[[#This Row],[Oct]:[September]])</f>
        <v>22680</v>
      </c>
      <c r="S1880" s="38">
        <f t="shared" si="190"/>
        <v>21566.043085133701</v>
      </c>
      <c r="T1880" s="37">
        <f>Table1[[#This Row],[Annual Demand]]/365</f>
        <v>62.136986301369866</v>
      </c>
      <c r="U1880" s="37">
        <f>Table1[[#This Row],[Daily Demand]]*Table1[[#This Row],[Lead Time (days)]]</f>
        <v>6275.8356164383567</v>
      </c>
      <c r="V1880" s="37">
        <f>T1880*AB1880*SQRT(Table1[[#This Row],[Lead Time (days)]])</f>
        <v>112.40441708401075</v>
      </c>
      <c r="W1880" s="37">
        <f t="shared" si="191"/>
        <v>0.8</v>
      </c>
      <c r="X1880" s="37">
        <f>Table1[[#This Row],[Demand during Lead Time]]+NORMSINV(W1880)*V1880</f>
        <v>6370.4375606036465</v>
      </c>
      <c r="Y1880" s="43">
        <f t="shared" si="192"/>
        <v>201865.21503727185</v>
      </c>
      <c r="Z1880" s="27">
        <v>0.4</v>
      </c>
      <c r="AA1880" s="22">
        <v>1</v>
      </c>
      <c r="AB1880" s="22">
        <v>0.18</v>
      </c>
      <c r="AC1880" s="22">
        <v>101</v>
      </c>
    </row>
    <row r="1881" spans="1:29" x14ac:dyDescent="0.2">
      <c r="A1881" s="25">
        <v>68878.300810122819</v>
      </c>
      <c r="B1881" s="26">
        <v>35.272798000000009</v>
      </c>
      <c r="C1881" s="26">
        <v>284676.07781566988</v>
      </c>
      <c r="D1881" s="26">
        <f>C1881/Table1[[#This Row],[Std. Price ($)]]</f>
        <v>8070.697363324276</v>
      </c>
      <c r="E1881" s="22">
        <v>1536</v>
      </c>
      <c r="F1881" s="22">
        <f t="shared" si="193"/>
        <v>2764.8</v>
      </c>
      <c r="G1881" s="22">
        <f t="shared" si="189"/>
        <v>2764.8</v>
      </c>
      <c r="H1881" s="22">
        <f t="shared" si="189"/>
        <v>2764.8</v>
      </c>
      <c r="I1881" s="22">
        <f t="shared" si="189"/>
        <v>2764.8</v>
      </c>
      <c r="J1881" s="22">
        <f t="shared" si="189"/>
        <v>2764.8</v>
      </c>
      <c r="K1881" s="22">
        <f t="shared" si="189"/>
        <v>2764.8</v>
      </c>
      <c r="L1881" s="22">
        <f t="shared" si="189"/>
        <v>2764.8</v>
      </c>
      <c r="M1881" s="22">
        <f t="shared" si="189"/>
        <v>2764.8</v>
      </c>
      <c r="N1881" s="22">
        <f t="shared" si="189"/>
        <v>2764.8</v>
      </c>
      <c r="O1881" s="22">
        <f t="shared" si="189"/>
        <v>2764.8</v>
      </c>
      <c r="P1881" s="22">
        <f t="shared" si="189"/>
        <v>2764.8</v>
      </c>
      <c r="Q1881" s="22">
        <f t="shared" si="189"/>
        <v>2764.8</v>
      </c>
      <c r="R1881" s="42">
        <f>SUM(Table1[[#This Row],[Oct]:[September]])</f>
        <v>33177.599999999999</v>
      </c>
      <c r="S1881" s="38">
        <f t="shared" si="190"/>
        <v>25106.902636675724</v>
      </c>
      <c r="T1881" s="37">
        <f>Table1[[#This Row],[Annual Demand]]/365</f>
        <v>90.897534246575333</v>
      </c>
      <c r="U1881" s="37">
        <f>Table1[[#This Row],[Daily Demand]]*Table1[[#This Row],[Lead Time (days)]]</f>
        <v>11180.396712328766</v>
      </c>
      <c r="V1881" s="37">
        <f>T1881*AB1881*SQRT(Table1[[#This Row],[Lead Time (days)]])</f>
        <v>1078.6695914375412</v>
      </c>
      <c r="W1881" s="37">
        <f t="shared" si="191"/>
        <v>0.8</v>
      </c>
      <c r="X1881" s="37">
        <f>Table1[[#This Row],[Demand during Lead Time]]+NORMSINV(W1881)*V1881</f>
        <v>12088.22794449202</v>
      </c>
      <c r="Y1881" s="43">
        <f t="shared" si="192"/>
        <v>426385.62246402237</v>
      </c>
      <c r="Z1881" s="27">
        <v>0.8</v>
      </c>
      <c r="AA1881" s="22">
        <v>0.82</v>
      </c>
      <c r="AB1881" s="22">
        <v>1.07</v>
      </c>
      <c r="AC1881" s="22">
        <v>123</v>
      </c>
    </row>
    <row r="1882" spans="1:29" x14ac:dyDescent="0.2">
      <c r="A1882" s="25">
        <v>93732.148696226694</v>
      </c>
      <c r="B1882" s="26">
        <v>16.262664000000001</v>
      </c>
      <c r="C1882" s="26">
        <v>15722.79022662076</v>
      </c>
      <c r="D1882" s="26">
        <f>C1882/Table1[[#This Row],[Std. Price ($)]]</f>
        <v>966.80286985089037</v>
      </c>
      <c r="E1882" s="22">
        <v>1416</v>
      </c>
      <c r="F1882" s="22">
        <f t="shared" si="193"/>
        <v>3115.2</v>
      </c>
      <c r="G1882" s="22">
        <f t="shared" si="189"/>
        <v>3115.2</v>
      </c>
      <c r="H1882" s="22">
        <f t="shared" si="189"/>
        <v>3115.2</v>
      </c>
      <c r="I1882" s="22">
        <f t="shared" si="189"/>
        <v>3115.2</v>
      </c>
      <c r="J1882" s="22">
        <f t="shared" si="189"/>
        <v>3115.2</v>
      </c>
      <c r="K1882" s="22">
        <f t="shared" si="189"/>
        <v>3115.2</v>
      </c>
      <c r="L1882" s="22">
        <f t="shared" si="189"/>
        <v>3115.2</v>
      </c>
      <c r="M1882" s="22">
        <f t="shared" ref="G1882:Q1905" si="194">$E1882+$Z1882*$E1882</f>
        <v>3115.2</v>
      </c>
      <c r="N1882" s="22">
        <f t="shared" si="194"/>
        <v>3115.2</v>
      </c>
      <c r="O1882" s="22">
        <f t="shared" si="194"/>
        <v>3115.2</v>
      </c>
      <c r="P1882" s="22">
        <f t="shared" si="194"/>
        <v>3115.2</v>
      </c>
      <c r="Q1882" s="22">
        <f t="shared" si="194"/>
        <v>3115.2</v>
      </c>
      <c r="R1882" s="42">
        <f>SUM(Table1[[#This Row],[Oct]:[September]])</f>
        <v>37382.400000000001</v>
      </c>
      <c r="S1882" s="38">
        <f t="shared" si="190"/>
        <v>36415.597130149108</v>
      </c>
      <c r="T1882" s="37">
        <f>Table1[[#This Row],[Annual Demand]]/365</f>
        <v>102.41753424657534</v>
      </c>
      <c r="U1882" s="37">
        <f>Table1[[#This Row],[Daily Demand]]*Table1[[#This Row],[Lead Time (days)]]</f>
        <v>3072.5260273972603</v>
      </c>
      <c r="V1882" s="37">
        <f>T1882*AB1882*SQRT(Table1[[#This Row],[Lead Time (days)]])</f>
        <v>274.87232957544518</v>
      </c>
      <c r="W1882" s="37">
        <f t="shared" si="191"/>
        <v>0.8</v>
      </c>
      <c r="X1882" s="37">
        <f>Table1[[#This Row],[Demand during Lead Time]]+NORMSINV(W1882)*V1882</f>
        <v>3303.8644164896073</v>
      </c>
      <c r="Y1882" s="43">
        <f t="shared" si="192"/>
        <v>53729.636906926542</v>
      </c>
      <c r="Z1882" s="27">
        <v>1.2</v>
      </c>
      <c r="AA1882" s="22">
        <v>0.8</v>
      </c>
      <c r="AB1882" s="22">
        <v>0.49</v>
      </c>
      <c r="AC1882" s="22">
        <v>30</v>
      </c>
    </row>
    <row r="1883" spans="1:29" x14ac:dyDescent="0.2">
      <c r="A1883" s="25">
        <v>30570.488979127662</v>
      </c>
      <c r="B1883" s="26">
        <v>27.018706000000005</v>
      </c>
      <c r="C1883" s="26">
        <v>23774.032154373603</v>
      </c>
      <c r="D1883" s="26">
        <f>C1883/Table1[[#This Row],[Std. Price ($)]]</f>
        <v>879.91009467195056</v>
      </c>
      <c r="E1883" s="22">
        <v>1440</v>
      </c>
      <c r="F1883" s="22">
        <f t="shared" si="193"/>
        <v>2592</v>
      </c>
      <c r="G1883" s="22">
        <f t="shared" si="194"/>
        <v>2592</v>
      </c>
      <c r="H1883" s="22">
        <f t="shared" si="194"/>
        <v>2592</v>
      </c>
      <c r="I1883" s="22">
        <f t="shared" si="194"/>
        <v>2592</v>
      </c>
      <c r="J1883" s="22">
        <f t="shared" si="194"/>
        <v>2592</v>
      </c>
      <c r="K1883" s="22">
        <f t="shared" si="194"/>
        <v>2592</v>
      </c>
      <c r="L1883" s="22">
        <f t="shared" si="194"/>
        <v>2592</v>
      </c>
      <c r="M1883" s="22">
        <f t="shared" si="194"/>
        <v>2592</v>
      </c>
      <c r="N1883" s="22">
        <f t="shared" si="194"/>
        <v>2592</v>
      </c>
      <c r="O1883" s="22">
        <f t="shared" si="194"/>
        <v>2592</v>
      </c>
      <c r="P1883" s="22">
        <f t="shared" si="194"/>
        <v>2592</v>
      </c>
      <c r="Q1883" s="22">
        <f t="shared" si="194"/>
        <v>2592</v>
      </c>
      <c r="R1883" s="42">
        <f>SUM(Table1[[#This Row],[Oct]:[September]])</f>
        <v>31104</v>
      </c>
      <c r="S1883" s="38">
        <f t="shared" si="190"/>
        <v>30224.089905328048</v>
      </c>
      <c r="T1883" s="37">
        <f>Table1[[#This Row],[Annual Demand]]/365</f>
        <v>85.216438356164389</v>
      </c>
      <c r="U1883" s="37">
        <f>Table1[[#This Row],[Daily Demand]]*Table1[[#This Row],[Lead Time (days)]]</f>
        <v>3493.8739726027397</v>
      </c>
      <c r="V1883" s="37">
        <f>T1883*AB1883*SQRT(Table1[[#This Row],[Lead Time (days)]])</f>
        <v>190.97800465312045</v>
      </c>
      <c r="W1883" s="37">
        <f t="shared" si="191"/>
        <v>0.8</v>
      </c>
      <c r="X1883" s="37">
        <f>Table1[[#This Row],[Demand during Lead Time]]+NORMSINV(W1883)*V1883</f>
        <v>3654.6051164641926</v>
      </c>
      <c r="Y1883" s="43">
        <f t="shared" si="192"/>
        <v>98742.701187841798</v>
      </c>
      <c r="Z1883" s="27">
        <v>0.8</v>
      </c>
      <c r="AA1883" s="22">
        <v>1</v>
      </c>
      <c r="AB1883" s="22">
        <v>0.35</v>
      </c>
      <c r="AC1883" s="22">
        <v>41</v>
      </c>
    </row>
    <row r="1884" spans="1:29" x14ac:dyDescent="0.2">
      <c r="A1884" s="25">
        <v>13833.065918902499</v>
      </c>
      <c r="B1884" s="26">
        <v>6.3834870000000006</v>
      </c>
      <c r="C1884" s="26">
        <v>13396.426537476465</v>
      </c>
      <c r="D1884" s="26">
        <f>C1884/Table1[[#This Row],[Std. Price ($)]]</f>
        <v>2098.6063788453653</v>
      </c>
      <c r="E1884" s="22">
        <v>1400</v>
      </c>
      <c r="F1884" s="22">
        <f t="shared" si="193"/>
        <v>1680</v>
      </c>
      <c r="G1884" s="22">
        <f t="shared" si="194"/>
        <v>1680</v>
      </c>
      <c r="H1884" s="22">
        <f t="shared" si="194"/>
        <v>1680</v>
      </c>
      <c r="I1884" s="22">
        <f t="shared" si="194"/>
        <v>1680</v>
      </c>
      <c r="J1884" s="22">
        <f t="shared" si="194"/>
        <v>1680</v>
      </c>
      <c r="K1884" s="22">
        <f t="shared" si="194"/>
        <v>1680</v>
      </c>
      <c r="L1884" s="22">
        <f t="shared" si="194"/>
        <v>1680</v>
      </c>
      <c r="M1884" s="22">
        <f t="shared" si="194"/>
        <v>1680</v>
      </c>
      <c r="N1884" s="22">
        <f t="shared" si="194"/>
        <v>1680</v>
      </c>
      <c r="O1884" s="22">
        <f t="shared" si="194"/>
        <v>1680</v>
      </c>
      <c r="P1884" s="22">
        <f t="shared" si="194"/>
        <v>1680</v>
      </c>
      <c r="Q1884" s="22">
        <f t="shared" si="194"/>
        <v>1680</v>
      </c>
      <c r="R1884" s="42">
        <f>SUM(Table1[[#This Row],[Oct]:[September]])</f>
        <v>20160</v>
      </c>
      <c r="S1884" s="38">
        <f t="shared" si="190"/>
        <v>18061.393621154635</v>
      </c>
      <c r="T1884" s="37">
        <f>Table1[[#This Row],[Annual Demand]]/365</f>
        <v>55.232876712328768</v>
      </c>
      <c r="U1884" s="37">
        <f>Table1[[#This Row],[Daily Demand]]*Table1[[#This Row],[Lead Time (days)]]</f>
        <v>4197.6986301369861</v>
      </c>
      <c r="V1884" s="37">
        <f>T1884*AB1884*SQRT(Table1[[#This Row],[Lead Time (days)]])</f>
        <v>144.45271677004928</v>
      </c>
      <c r="W1884" s="37">
        <f t="shared" si="191"/>
        <v>0.8</v>
      </c>
      <c r="X1884" s="37">
        <f>Table1[[#This Row],[Demand during Lead Time]]+NORMSINV(W1884)*V1884</f>
        <v>4319.2731038179536</v>
      </c>
      <c r="Y1884" s="43">
        <f t="shared" si="192"/>
        <v>27572.02370767156</v>
      </c>
      <c r="Z1884" s="27">
        <v>0.2</v>
      </c>
      <c r="AA1884" s="22">
        <v>0.82</v>
      </c>
      <c r="AB1884" s="22">
        <v>0.3</v>
      </c>
      <c r="AC1884" s="22">
        <v>76</v>
      </c>
    </row>
    <row r="1885" spans="1:29" x14ac:dyDescent="0.2">
      <c r="A1885" s="25">
        <v>99935.293226239068</v>
      </c>
      <c r="B1885" s="26">
        <v>25.194862000000001</v>
      </c>
      <c r="C1885" s="26">
        <v>138687.88585974264</v>
      </c>
      <c r="D1885" s="26">
        <f>C1885/Table1[[#This Row],[Std. Price ($)]]</f>
        <v>5504.6098629054859</v>
      </c>
      <c r="E1885" s="22">
        <v>1246</v>
      </c>
      <c r="F1885" s="22">
        <f t="shared" si="193"/>
        <v>747.59999999999991</v>
      </c>
      <c r="G1885" s="22">
        <f t="shared" si="194"/>
        <v>747.59999999999991</v>
      </c>
      <c r="H1885" s="22">
        <f t="shared" si="194"/>
        <v>747.59999999999991</v>
      </c>
      <c r="I1885" s="22">
        <f t="shared" si="194"/>
        <v>747.59999999999991</v>
      </c>
      <c r="J1885" s="22">
        <f t="shared" si="194"/>
        <v>747.59999999999991</v>
      </c>
      <c r="K1885" s="22">
        <f t="shared" si="194"/>
        <v>747.59999999999991</v>
      </c>
      <c r="L1885" s="22">
        <f t="shared" si="194"/>
        <v>747.59999999999991</v>
      </c>
      <c r="M1885" s="22">
        <f t="shared" si="194"/>
        <v>747.59999999999991</v>
      </c>
      <c r="N1885" s="22">
        <f t="shared" si="194"/>
        <v>747.59999999999991</v>
      </c>
      <c r="O1885" s="22">
        <f t="shared" si="194"/>
        <v>747.59999999999991</v>
      </c>
      <c r="P1885" s="22">
        <f t="shared" si="194"/>
        <v>747.59999999999991</v>
      </c>
      <c r="Q1885" s="22">
        <f t="shared" si="194"/>
        <v>747.59999999999991</v>
      </c>
      <c r="R1885" s="42">
        <f>SUM(Table1[[#This Row],[Oct]:[September]])</f>
        <v>8971.2000000000007</v>
      </c>
      <c r="S1885" s="38">
        <f t="shared" si="190"/>
        <v>3466.5901370945148</v>
      </c>
      <c r="T1885" s="37">
        <f>Table1[[#This Row],[Annual Demand]]/365</f>
        <v>24.578630136986302</v>
      </c>
      <c r="U1885" s="37">
        <f>Table1[[#This Row],[Daily Demand]]*Table1[[#This Row],[Lead Time (days)]]</f>
        <v>3023.1715068493149</v>
      </c>
      <c r="V1885" s="37">
        <f>T1885*AB1885*SQRT(Table1[[#This Row],[Lead Time (days)]])</f>
        <v>234.42756753813188</v>
      </c>
      <c r="W1885" s="37">
        <f t="shared" si="191"/>
        <v>0.8</v>
      </c>
      <c r="X1885" s="37">
        <f>Table1[[#This Row],[Demand during Lead Time]]+NORMSINV(W1885)*V1885</f>
        <v>3220.4707254242553</v>
      </c>
      <c r="Y1885" s="43">
        <f t="shared" si="192"/>
        <v>81139.315502104</v>
      </c>
      <c r="Z1885" s="27">
        <v>-0.4</v>
      </c>
      <c r="AA1885" s="22">
        <v>0.75</v>
      </c>
      <c r="AB1885" s="22">
        <v>0.86</v>
      </c>
      <c r="AC1885" s="22">
        <v>123</v>
      </c>
    </row>
    <row r="1886" spans="1:29" x14ac:dyDescent="0.2">
      <c r="A1886" s="25">
        <v>69877.275826791112</v>
      </c>
      <c r="B1886" s="26">
        <v>32.805927000000004</v>
      </c>
      <c r="C1886" s="26">
        <v>90601.774456810701</v>
      </c>
      <c r="D1886" s="26">
        <f>C1886/Table1[[#This Row],[Std. Price ($)]]</f>
        <v>2761.75016962059</v>
      </c>
      <c r="E1886" s="22">
        <v>1376</v>
      </c>
      <c r="F1886" s="22">
        <f t="shared" si="193"/>
        <v>3027.2</v>
      </c>
      <c r="G1886" s="22">
        <f t="shared" si="194"/>
        <v>3027.2</v>
      </c>
      <c r="H1886" s="22">
        <f t="shared" si="194"/>
        <v>3027.2</v>
      </c>
      <c r="I1886" s="22">
        <f t="shared" si="194"/>
        <v>3027.2</v>
      </c>
      <c r="J1886" s="22">
        <f t="shared" si="194"/>
        <v>3027.2</v>
      </c>
      <c r="K1886" s="22">
        <f t="shared" si="194"/>
        <v>3027.2</v>
      </c>
      <c r="L1886" s="22">
        <f t="shared" si="194"/>
        <v>3027.2</v>
      </c>
      <c r="M1886" s="22">
        <f t="shared" si="194"/>
        <v>3027.2</v>
      </c>
      <c r="N1886" s="22">
        <f t="shared" si="194"/>
        <v>3027.2</v>
      </c>
      <c r="O1886" s="22">
        <f t="shared" si="194"/>
        <v>3027.2</v>
      </c>
      <c r="P1886" s="22">
        <f t="shared" si="194"/>
        <v>3027.2</v>
      </c>
      <c r="Q1886" s="22">
        <f t="shared" si="194"/>
        <v>3027.2</v>
      </c>
      <c r="R1886" s="42">
        <f>SUM(Table1[[#This Row],[Oct]:[September]])</f>
        <v>36326.400000000001</v>
      </c>
      <c r="S1886" s="38">
        <f t="shared" si="190"/>
        <v>33564.649830379414</v>
      </c>
      <c r="T1886" s="37">
        <f>Table1[[#This Row],[Annual Demand]]/365</f>
        <v>99.524383561643845</v>
      </c>
      <c r="U1886" s="37">
        <f>Table1[[#This Row],[Daily Demand]]*Table1[[#This Row],[Lead Time (days)]]</f>
        <v>8658.6213698630145</v>
      </c>
      <c r="V1886" s="37">
        <f>T1886*AB1886*SQRT(Table1[[#This Row],[Lead Time (days)]])</f>
        <v>529.13194078753861</v>
      </c>
      <c r="W1886" s="37">
        <f t="shared" si="191"/>
        <v>0.8</v>
      </c>
      <c r="X1886" s="37">
        <f>Table1[[#This Row],[Demand during Lead Time]]+NORMSINV(W1886)*V1886</f>
        <v>9103.9500465914534</v>
      </c>
      <c r="Y1886" s="43">
        <f t="shared" si="192"/>
        <v>298663.52064012585</v>
      </c>
      <c r="Z1886" s="27">
        <v>1.2</v>
      </c>
      <c r="AA1886" s="22">
        <v>1</v>
      </c>
      <c r="AB1886" s="22">
        <v>0.56999999999999995</v>
      </c>
      <c r="AC1886" s="22">
        <v>87</v>
      </c>
    </row>
    <row r="1887" spans="1:29" x14ac:dyDescent="0.2">
      <c r="A1887" s="25">
        <v>78653.371950930596</v>
      </c>
      <c r="B1887" s="26">
        <v>6.8628230000000006</v>
      </c>
      <c r="C1887" s="26">
        <v>15047.643363212655</v>
      </c>
      <c r="D1887" s="26">
        <f>C1887/Table1[[#This Row],[Std. Price ($)]]</f>
        <v>2192.6317148515495</v>
      </c>
      <c r="E1887" s="22">
        <v>2176</v>
      </c>
      <c r="F1887" s="22">
        <f t="shared" si="193"/>
        <v>3916.8</v>
      </c>
      <c r="G1887" s="22">
        <f t="shared" si="194"/>
        <v>3916.8</v>
      </c>
      <c r="H1887" s="22">
        <f t="shared" si="194"/>
        <v>3916.8</v>
      </c>
      <c r="I1887" s="22">
        <f t="shared" si="194"/>
        <v>3916.8</v>
      </c>
      <c r="J1887" s="22">
        <f t="shared" si="194"/>
        <v>3916.8</v>
      </c>
      <c r="K1887" s="22">
        <f t="shared" si="194"/>
        <v>3916.8</v>
      </c>
      <c r="L1887" s="22">
        <f t="shared" si="194"/>
        <v>3916.8</v>
      </c>
      <c r="M1887" s="22">
        <f t="shared" si="194"/>
        <v>3916.8</v>
      </c>
      <c r="N1887" s="22">
        <f t="shared" si="194"/>
        <v>3916.8</v>
      </c>
      <c r="O1887" s="22">
        <f t="shared" si="194"/>
        <v>3916.8</v>
      </c>
      <c r="P1887" s="22">
        <f t="shared" si="194"/>
        <v>3916.8</v>
      </c>
      <c r="Q1887" s="22">
        <f t="shared" si="194"/>
        <v>3916.8</v>
      </c>
      <c r="R1887" s="42">
        <f>SUM(Table1[[#This Row],[Oct]:[September]])</f>
        <v>47001.600000000006</v>
      </c>
      <c r="S1887" s="38">
        <f t="shared" si="190"/>
        <v>44808.968285148454</v>
      </c>
      <c r="T1887" s="37">
        <f>Table1[[#This Row],[Annual Demand]]/365</f>
        <v>128.77150684931507</v>
      </c>
      <c r="U1887" s="37">
        <f>Table1[[#This Row],[Daily Demand]]*Table1[[#This Row],[Lead Time (days)]]</f>
        <v>2961.7446575342465</v>
      </c>
      <c r="V1887" s="37">
        <f>T1887*AB1887*SQRT(Table1[[#This Row],[Lead Time (days)]])</f>
        <v>611.39078733390068</v>
      </c>
      <c r="W1887" s="37">
        <f t="shared" si="191"/>
        <v>0.8</v>
      </c>
      <c r="X1887" s="37">
        <f>Table1[[#This Row],[Demand during Lead Time]]+NORMSINV(W1887)*V1887</f>
        <v>3476.3041261653198</v>
      </c>
      <c r="Y1887" s="43">
        <f t="shared" si="192"/>
        <v>23857.25991204226</v>
      </c>
      <c r="Z1887" s="27">
        <v>0.8</v>
      </c>
      <c r="AA1887" s="22">
        <v>1</v>
      </c>
      <c r="AB1887" s="22">
        <v>0.99</v>
      </c>
      <c r="AC1887" s="22">
        <v>23</v>
      </c>
    </row>
    <row r="1888" spans="1:29" x14ac:dyDescent="0.2">
      <c r="A1888" s="25">
        <v>39066.011554600409</v>
      </c>
      <c r="B1888" s="26">
        <v>16.636796</v>
      </c>
      <c r="C1888" s="26">
        <v>19381.006710141122</v>
      </c>
      <c r="D1888" s="26">
        <f>C1888/Table1[[#This Row],[Std. Price ($)]]</f>
        <v>1164.948269494987</v>
      </c>
      <c r="E1888" s="22">
        <v>1626</v>
      </c>
      <c r="F1888" s="22">
        <f t="shared" si="193"/>
        <v>650.40000000000009</v>
      </c>
      <c r="G1888" s="22">
        <f t="shared" si="194"/>
        <v>650.40000000000009</v>
      </c>
      <c r="H1888" s="22">
        <f t="shared" si="194"/>
        <v>650.40000000000009</v>
      </c>
      <c r="I1888" s="22">
        <f t="shared" si="194"/>
        <v>650.40000000000009</v>
      </c>
      <c r="J1888" s="22">
        <f t="shared" si="194"/>
        <v>650.40000000000009</v>
      </c>
      <c r="K1888" s="22">
        <f t="shared" si="194"/>
        <v>650.40000000000009</v>
      </c>
      <c r="L1888" s="22">
        <f t="shared" si="194"/>
        <v>650.40000000000009</v>
      </c>
      <c r="M1888" s="22">
        <f t="shared" si="194"/>
        <v>650.40000000000009</v>
      </c>
      <c r="N1888" s="22">
        <f t="shared" si="194"/>
        <v>650.40000000000009</v>
      </c>
      <c r="O1888" s="22">
        <f t="shared" si="194"/>
        <v>650.40000000000009</v>
      </c>
      <c r="P1888" s="22">
        <f t="shared" si="194"/>
        <v>650.40000000000009</v>
      </c>
      <c r="Q1888" s="22">
        <f t="shared" si="194"/>
        <v>650.40000000000009</v>
      </c>
      <c r="R1888" s="42">
        <f>SUM(Table1[[#This Row],[Oct]:[September]])</f>
        <v>7804.7999999999993</v>
      </c>
      <c r="S1888" s="38">
        <f t="shared" si="190"/>
        <v>6639.8517305050118</v>
      </c>
      <c r="T1888" s="37">
        <f>Table1[[#This Row],[Annual Demand]]/365</f>
        <v>21.383013698630133</v>
      </c>
      <c r="U1888" s="37">
        <f>Table1[[#This Row],[Daily Demand]]*Table1[[#This Row],[Lead Time (days)]]</f>
        <v>641.49041095890402</v>
      </c>
      <c r="V1888" s="37">
        <f>T1888*AB1888*SQRT(Table1[[#This Row],[Lead Time (days)]])</f>
        <v>65.586970121017515</v>
      </c>
      <c r="W1888" s="37">
        <f t="shared" si="191"/>
        <v>0.8</v>
      </c>
      <c r="X1888" s="37">
        <f>Table1[[#This Row],[Demand during Lead Time]]+NORMSINV(W1888)*V1888</f>
        <v>696.68979765846473</v>
      </c>
      <c r="Y1888" s="43">
        <f t="shared" si="192"/>
        <v>11590.686038925156</v>
      </c>
      <c r="Z1888" s="27">
        <v>-0.6</v>
      </c>
      <c r="AA1888" s="22">
        <v>1</v>
      </c>
      <c r="AB1888" s="22">
        <v>0.56000000000000005</v>
      </c>
      <c r="AC1888" s="22">
        <v>30</v>
      </c>
    </row>
    <row r="1889" spans="1:29" x14ac:dyDescent="0.2">
      <c r="A1889" s="25">
        <v>63421.993191657602</v>
      </c>
      <c r="B1889" s="26">
        <v>12.560130000000001</v>
      </c>
      <c r="C1889" s="26">
        <v>17339.721934904512</v>
      </c>
      <c r="D1889" s="26">
        <f>C1889/Table1[[#This Row],[Std. Price ($)]]</f>
        <v>1380.5368204711663</v>
      </c>
      <c r="E1889" s="22">
        <v>1642</v>
      </c>
      <c r="F1889" s="22">
        <f t="shared" si="193"/>
        <v>4105</v>
      </c>
      <c r="G1889" s="22">
        <f t="shared" si="194"/>
        <v>4105</v>
      </c>
      <c r="H1889" s="22">
        <f t="shared" si="194"/>
        <v>4105</v>
      </c>
      <c r="I1889" s="22">
        <f t="shared" si="194"/>
        <v>4105</v>
      </c>
      <c r="J1889" s="22">
        <f t="shared" si="194"/>
        <v>4105</v>
      </c>
      <c r="K1889" s="22">
        <f t="shared" si="194"/>
        <v>4105</v>
      </c>
      <c r="L1889" s="22">
        <f t="shared" si="194"/>
        <v>4105</v>
      </c>
      <c r="M1889" s="22">
        <f t="shared" si="194"/>
        <v>4105</v>
      </c>
      <c r="N1889" s="22">
        <f t="shared" si="194"/>
        <v>4105</v>
      </c>
      <c r="O1889" s="22">
        <f t="shared" si="194"/>
        <v>4105</v>
      </c>
      <c r="P1889" s="22">
        <f t="shared" si="194"/>
        <v>4105</v>
      </c>
      <c r="Q1889" s="22">
        <f t="shared" si="194"/>
        <v>4105</v>
      </c>
      <c r="R1889" s="42">
        <f>SUM(Table1[[#This Row],[Oct]:[September]])</f>
        <v>49260</v>
      </c>
      <c r="S1889" s="38">
        <f t="shared" si="190"/>
        <v>47879.463179528837</v>
      </c>
      <c r="T1889" s="37">
        <f>Table1[[#This Row],[Annual Demand]]/365</f>
        <v>134.95890410958904</v>
      </c>
      <c r="U1889" s="37">
        <f>Table1[[#This Row],[Daily Demand]]*Table1[[#This Row],[Lead Time (days)]]</f>
        <v>4048.7671232876714</v>
      </c>
      <c r="V1889" s="37">
        <f>T1889*AB1889*SQRT(Table1[[#This Row],[Lead Time (days)]])</f>
        <v>465.69622753709109</v>
      </c>
      <c r="W1889" s="37">
        <f t="shared" si="191"/>
        <v>0.8</v>
      </c>
      <c r="X1889" s="37">
        <f>Table1[[#This Row],[Demand during Lead Time]]+NORMSINV(W1889)*V1889</f>
        <v>4440.7069567776907</v>
      </c>
      <c r="Y1889" s="43">
        <f t="shared" si="192"/>
        <v>55775.856669032182</v>
      </c>
      <c r="Z1889" s="27">
        <v>1.5</v>
      </c>
      <c r="AA1889" s="22">
        <v>0.85</v>
      </c>
      <c r="AB1889" s="22">
        <v>0.63</v>
      </c>
      <c r="AC1889" s="22">
        <v>30</v>
      </c>
    </row>
    <row r="1890" spans="1:29" x14ac:dyDescent="0.2">
      <c r="A1890" s="25">
        <v>19661.954705822336</v>
      </c>
      <c r="B1890" s="26">
        <v>22.505846000000002</v>
      </c>
      <c r="C1890" s="26">
        <v>18236.388913508887</v>
      </c>
      <c r="D1890" s="26">
        <f>C1890/Table1[[#This Row],[Std. Price ($)]]</f>
        <v>810.29564111959553</v>
      </c>
      <c r="E1890" s="22">
        <v>1738</v>
      </c>
      <c r="F1890" s="22">
        <f t="shared" si="193"/>
        <v>1390.4</v>
      </c>
      <c r="G1890" s="22">
        <f t="shared" si="194"/>
        <v>1390.4</v>
      </c>
      <c r="H1890" s="22">
        <f t="shared" si="194"/>
        <v>1390.4</v>
      </c>
      <c r="I1890" s="22">
        <f t="shared" si="194"/>
        <v>1390.4</v>
      </c>
      <c r="J1890" s="22">
        <f t="shared" si="194"/>
        <v>1390.4</v>
      </c>
      <c r="K1890" s="22">
        <f t="shared" si="194"/>
        <v>1390.4</v>
      </c>
      <c r="L1890" s="22">
        <f t="shared" si="194"/>
        <v>1390.4</v>
      </c>
      <c r="M1890" s="22">
        <f t="shared" si="194"/>
        <v>1390.4</v>
      </c>
      <c r="N1890" s="22">
        <f t="shared" si="194"/>
        <v>1390.4</v>
      </c>
      <c r="O1890" s="22">
        <f t="shared" si="194"/>
        <v>1390.4</v>
      </c>
      <c r="P1890" s="22">
        <f t="shared" si="194"/>
        <v>1390.4</v>
      </c>
      <c r="Q1890" s="22">
        <f t="shared" si="194"/>
        <v>1390.4</v>
      </c>
      <c r="R1890" s="42">
        <f>SUM(Table1[[#This Row],[Oct]:[September]])</f>
        <v>16684.8</v>
      </c>
      <c r="S1890" s="38">
        <f t="shared" si="190"/>
        <v>15874.504358880404</v>
      </c>
      <c r="T1890" s="37">
        <f>Table1[[#This Row],[Annual Demand]]/365</f>
        <v>45.711780821917806</v>
      </c>
      <c r="U1890" s="37">
        <f>Table1[[#This Row],[Daily Demand]]*Table1[[#This Row],[Lead Time (days)]]</f>
        <v>1874.18301369863</v>
      </c>
      <c r="V1890" s="37">
        <f>T1890*AB1890*SQRT(Table1[[#This Row],[Lead Time (days)]])</f>
        <v>73.174552929259988</v>
      </c>
      <c r="W1890" s="37">
        <f t="shared" si="191"/>
        <v>0.8</v>
      </c>
      <c r="X1890" s="37">
        <f>Table1[[#This Row],[Demand during Lead Time]]+NORMSINV(W1890)*V1890</f>
        <v>1935.7682712011003</v>
      </c>
      <c r="Y1890" s="43">
        <f t="shared" si="192"/>
        <v>43566.1026033382</v>
      </c>
      <c r="Z1890" s="27">
        <v>-0.2</v>
      </c>
      <c r="AA1890" s="22">
        <v>1</v>
      </c>
      <c r="AB1890" s="22">
        <v>0.25</v>
      </c>
      <c r="AC1890" s="22">
        <v>41</v>
      </c>
    </row>
    <row r="1891" spans="1:29" x14ac:dyDescent="0.2">
      <c r="A1891" s="25">
        <v>37118.065447292545</v>
      </c>
      <c r="B1891" s="26">
        <v>128.86737600000001</v>
      </c>
      <c r="C1891" s="26">
        <v>164863.14496319598</v>
      </c>
      <c r="D1891" s="26">
        <f>C1891/Table1[[#This Row],[Std. Price ($)]]</f>
        <v>1279.3241399064102</v>
      </c>
      <c r="E1891" s="22">
        <v>1868</v>
      </c>
      <c r="F1891" s="22">
        <f t="shared" si="193"/>
        <v>2241.6</v>
      </c>
      <c r="G1891" s="22">
        <f t="shared" si="194"/>
        <v>2241.6</v>
      </c>
      <c r="H1891" s="22">
        <f t="shared" si="194"/>
        <v>2241.6</v>
      </c>
      <c r="I1891" s="22">
        <f t="shared" si="194"/>
        <v>2241.6</v>
      </c>
      <c r="J1891" s="22">
        <f t="shared" si="194"/>
        <v>2241.6</v>
      </c>
      <c r="K1891" s="22">
        <f t="shared" si="194"/>
        <v>2241.6</v>
      </c>
      <c r="L1891" s="22">
        <f t="shared" si="194"/>
        <v>2241.6</v>
      </c>
      <c r="M1891" s="22">
        <f t="shared" si="194"/>
        <v>2241.6</v>
      </c>
      <c r="N1891" s="22">
        <f t="shared" si="194"/>
        <v>2241.6</v>
      </c>
      <c r="O1891" s="22">
        <f t="shared" si="194"/>
        <v>2241.6</v>
      </c>
      <c r="P1891" s="22">
        <f t="shared" si="194"/>
        <v>2241.6</v>
      </c>
      <c r="Q1891" s="22">
        <f t="shared" si="194"/>
        <v>2241.6</v>
      </c>
      <c r="R1891" s="42">
        <f>SUM(Table1[[#This Row],[Oct]:[September]])</f>
        <v>26899.199999999993</v>
      </c>
      <c r="S1891" s="38">
        <f t="shared" si="190"/>
        <v>25619.875860093583</v>
      </c>
      <c r="T1891" s="37">
        <f>Table1[[#This Row],[Annual Demand]]/365</f>
        <v>73.696438356164364</v>
      </c>
      <c r="U1891" s="37">
        <f>Table1[[#This Row],[Daily Demand]]*Table1[[#This Row],[Lead Time (days)]]</f>
        <v>4274.3934246575327</v>
      </c>
      <c r="V1891" s="37">
        <f>T1891*AB1891*SQRT(Table1[[#This Row],[Lead Time (days)]])</f>
        <v>168.37660596925019</v>
      </c>
      <c r="W1891" s="37">
        <f t="shared" si="191"/>
        <v>0.8</v>
      </c>
      <c r="X1891" s="37">
        <f>Table1[[#This Row],[Demand during Lead Time]]+NORMSINV(W1891)*V1891</f>
        <v>4416.1027514781936</v>
      </c>
      <c r="Y1891" s="43">
        <f t="shared" si="192"/>
        <v>569091.57372937491</v>
      </c>
      <c r="Z1891" s="27">
        <v>0.2</v>
      </c>
      <c r="AA1891" s="22">
        <v>1</v>
      </c>
      <c r="AB1891" s="22">
        <v>0.3</v>
      </c>
      <c r="AC1891" s="22">
        <v>58</v>
      </c>
    </row>
    <row r="1892" spans="1:29" x14ac:dyDescent="0.2">
      <c r="A1892" s="25">
        <v>80337.509351695786</v>
      </c>
      <c r="B1892" s="26">
        <v>5.3663280000000002</v>
      </c>
      <c r="C1892" s="26">
        <v>49098.751499137339</v>
      </c>
      <c r="D1892" s="26">
        <f>C1892/Table1[[#This Row],[Std. Price ($)]]</f>
        <v>9149.4130621790791</v>
      </c>
      <c r="E1892" s="22">
        <v>2700</v>
      </c>
      <c r="F1892" s="22">
        <f t="shared" si="193"/>
        <v>3780</v>
      </c>
      <c r="G1892" s="22">
        <f t="shared" si="194"/>
        <v>3780</v>
      </c>
      <c r="H1892" s="22">
        <f t="shared" si="194"/>
        <v>3780</v>
      </c>
      <c r="I1892" s="22">
        <f t="shared" si="194"/>
        <v>3780</v>
      </c>
      <c r="J1892" s="22">
        <f t="shared" si="194"/>
        <v>3780</v>
      </c>
      <c r="K1892" s="22">
        <f t="shared" si="194"/>
        <v>3780</v>
      </c>
      <c r="L1892" s="22">
        <f t="shared" si="194"/>
        <v>3780</v>
      </c>
      <c r="M1892" s="22">
        <f t="shared" si="194"/>
        <v>3780</v>
      </c>
      <c r="N1892" s="22">
        <f t="shared" si="194"/>
        <v>3780</v>
      </c>
      <c r="O1892" s="22">
        <f t="shared" si="194"/>
        <v>3780</v>
      </c>
      <c r="P1892" s="22">
        <f t="shared" si="194"/>
        <v>3780</v>
      </c>
      <c r="Q1892" s="22">
        <f t="shared" si="194"/>
        <v>3780</v>
      </c>
      <c r="R1892" s="42">
        <f>SUM(Table1[[#This Row],[Oct]:[September]])</f>
        <v>45360</v>
      </c>
      <c r="S1892" s="38">
        <f t="shared" si="190"/>
        <v>36210.586937820917</v>
      </c>
      <c r="T1892" s="37">
        <f>Table1[[#This Row],[Annual Demand]]/365</f>
        <v>124.27397260273973</v>
      </c>
      <c r="U1892" s="37">
        <f>Table1[[#This Row],[Daily Demand]]*Table1[[#This Row],[Lead Time (days)]]</f>
        <v>9072</v>
      </c>
      <c r="V1892" s="37">
        <f>T1892*AB1892*SQRT(Table1[[#This Row],[Lead Time (days)]])</f>
        <v>1029.9433687423975</v>
      </c>
      <c r="W1892" s="37">
        <f t="shared" si="191"/>
        <v>0.8</v>
      </c>
      <c r="X1892" s="37">
        <f>Table1[[#This Row],[Demand during Lead Time]]+NORMSINV(W1892)*V1892</f>
        <v>9938.8222085112193</v>
      </c>
      <c r="Y1892" s="43">
        <f t="shared" si="192"/>
        <v>53334.979904555599</v>
      </c>
      <c r="Z1892" s="27">
        <v>0.4</v>
      </c>
      <c r="AA1892" s="22">
        <v>0.7</v>
      </c>
      <c r="AB1892" s="22">
        <v>0.97</v>
      </c>
      <c r="AC1892" s="22">
        <v>73</v>
      </c>
    </row>
    <row r="1893" spans="1:29" x14ac:dyDescent="0.2">
      <c r="A1893" s="25">
        <v>75376.512364615191</v>
      </c>
      <c r="B1893" s="26">
        <v>129.55185100000003</v>
      </c>
      <c r="C1893" s="26">
        <v>242701.15317080269</v>
      </c>
      <c r="D1893" s="26">
        <f>C1893/Table1[[#This Row],[Std. Price ($)]]</f>
        <v>1873.3900851081057</v>
      </c>
      <c r="E1893" s="22">
        <v>1764</v>
      </c>
      <c r="F1893" s="22">
        <f t="shared" si="193"/>
        <v>2646</v>
      </c>
      <c r="G1893" s="22">
        <f t="shared" si="194"/>
        <v>2646</v>
      </c>
      <c r="H1893" s="22">
        <f t="shared" si="194"/>
        <v>2646</v>
      </c>
      <c r="I1893" s="22">
        <f t="shared" si="194"/>
        <v>2646</v>
      </c>
      <c r="J1893" s="22">
        <f t="shared" si="194"/>
        <v>2646</v>
      </c>
      <c r="K1893" s="22">
        <f t="shared" si="194"/>
        <v>2646</v>
      </c>
      <c r="L1893" s="22">
        <f t="shared" si="194"/>
        <v>2646</v>
      </c>
      <c r="M1893" s="22">
        <f t="shared" si="194"/>
        <v>2646</v>
      </c>
      <c r="N1893" s="22">
        <f t="shared" si="194"/>
        <v>2646</v>
      </c>
      <c r="O1893" s="22">
        <f t="shared" si="194"/>
        <v>2646</v>
      </c>
      <c r="P1893" s="22">
        <f t="shared" si="194"/>
        <v>2646</v>
      </c>
      <c r="Q1893" s="22">
        <f t="shared" si="194"/>
        <v>2646</v>
      </c>
      <c r="R1893" s="42">
        <f>SUM(Table1[[#This Row],[Oct]:[September]])</f>
        <v>31752</v>
      </c>
      <c r="S1893" s="38">
        <f t="shared" si="190"/>
        <v>29878.609914891895</v>
      </c>
      <c r="T1893" s="37">
        <f>Table1[[#This Row],[Annual Demand]]/365</f>
        <v>86.991780821917814</v>
      </c>
      <c r="U1893" s="37">
        <f>Table1[[#This Row],[Daily Demand]]*Table1[[#This Row],[Lead Time (days)]]</f>
        <v>5741.457534246576</v>
      </c>
      <c r="V1893" s="37">
        <f>T1893*AB1893*SQRT(Table1[[#This Row],[Lead Time (days)]])</f>
        <v>254.42084458257636</v>
      </c>
      <c r="W1893" s="37">
        <f t="shared" si="191"/>
        <v>0.8</v>
      </c>
      <c r="X1893" s="37">
        <f>Table1[[#This Row],[Demand during Lead Time]]+NORMSINV(W1893)*V1893</f>
        <v>5955.5835193108269</v>
      </c>
      <c r="Y1893" s="43">
        <f t="shared" si="192"/>
        <v>771556.86871181207</v>
      </c>
      <c r="Z1893" s="27">
        <v>0.5</v>
      </c>
      <c r="AA1893" s="22">
        <v>0.8</v>
      </c>
      <c r="AB1893" s="22">
        <v>0.36</v>
      </c>
      <c r="AC1893" s="22">
        <v>66</v>
      </c>
    </row>
    <row r="1894" spans="1:29" x14ac:dyDescent="0.2">
      <c r="A1894" s="25">
        <v>58344.902941323053</v>
      </c>
      <c r="B1894" s="26">
        <v>31.286057000000003</v>
      </c>
      <c r="C1894" s="26">
        <v>126469.37344636518</v>
      </c>
      <c r="D1894" s="26">
        <f>C1894/Table1[[#This Row],[Std. Price ($)]]</f>
        <v>4042.3557831645312</v>
      </c>
      <c r="E1894" s="22">
        <v>1884</v>
      </c>
      <c r="F1894" s="22">
        <f t="shared" si="193"/>
        <v>4710</v>
      </c>
      <c r="G1894" s="22">
        <f t="shared" si="194"/>
        <v>4710</v>
      </c>
      <c r="H1894" s="22">
        <f t="shared" si="194"/>
        <v>4710</v>
      </c>
      <c r="I1894" s="22">
        <f t="shared" si="194"/>
        <v>4710</v>
      </c>
      <c r="J1894" s="22">
        <f t="shared" si="194"/>
        <v>4710</v>
      </c>
      <c r="K1894" s="22">
        <f t="shared" si="194"/>
        <v>4710</v>
      </c>
      <c r="L1894" s="22">
        <f t="shared" si="194"/>
        <v>4710</v>
      </c>
      <c r="M1894" s="22">
        <f t="shared" si="194"/>
        <v>4710</v>
      </c>
      <c r="N1894" s="22">
        <f t="shared" si="194"/>
        <v>4710</v>
      </c>
      <c r="O1894" s="22">
        <f t="shared" si="194"/>
        <v>4710</v>
      </c>
      <c r="P1894" s="22">
        <f t="shared" si="194"/>
        <v>4710</v>
      </c>
      <c r="Q1894" s="22">
        <f t="shared" si="194"/>
        <v>4710</v>
      </c>
      <c r="R1894" s="42">
        <f>SUM(Table1[[#This Row],[Oct]:[September]])</f>
        <v>56520</v>
      </c>
      <c r="S1894" s="38">
        <f t="shared" si="190"/>
        <v>52477.64421683547</v>
      </c>
      <c r="T1894" s="37">
        <f>Table1[[#This Row],[Annual Demand]]/365</f>
        <v>154.84931506849315</v>
      </c>
      <c r="U1894" s="37">
        <f>Table1[[#This Row],[Daily Demand]]*Table1[[#This Row],[Lead Time (days)]]</f>
        <v>13471.890410958904</v>
      </c>
      <c r="V1894" s="37">
        <f>T1894*AB1894*SQRT(Table1[[#This Row],[Lead Time (days)]])</f>
        <v>881.04633723055804</v>
      </c>
      <c r="W1894" s="37">
        <f t="shared" si="191"/>
        <v>0.8</v>
      </c>
      <c r="X1894" s="37">
        <f>Table1[[#This Row],[Demand during Lead Time]]+NORMSINV(W1894)*V1894</f>
        <v>14213.397716133784</v>
      </c>
      <c r="Y1894" s="43">
        <f t="shared" si="192"/>
        <v>444681.17111063143</v>
      </c>
      <c r="Z1894" s="27">
        <v>1.5</v>
      </c>
      <c r="AA1894" s="22">
        <v>1</v>
      </c>
      <c r="AB1894" s="22">
        <v>0.61</v>
      </c>
      <c r="AC1894" s="22">
        <v>87</v>
      </c>
    </row>
    <row r="1895" spans="1:29" x14ac:dyDescent="0.2">
      <c r="A1895" s="25">
        <v>20968.316453875857</v>
      </c>
      <c r="B1895" s="26">
        <v>16.242908</v>
      </c>
      <c r="C1895" s="26">
        <v>11443.446329496952</v>
      </c>
      <c r="D1895" s="26">
        <f>C1895/Table1[[#This Row],[Std. Price ($)]]</f>
        <v>704.5195558268847</v>
      </c>
      <c r="E1895" s="22">
        <v>696</v>
      </c>
      <c r="F1895" s="22">
        <f t="shared" si="193"/>
        <v>1740</v>
      </c>
      <c r="G1895" s="22">
        <f t="shared" si="194"/>
        <v>1740</v>
      </c>
      <c r="H1895" s="22">
        <f t="shared" si="194"/>
        <v>1740</v>
      </c>
      <c r="I1895" s="22">
        <f t="shared" si="194"/>
        <v>1740</v>
      </c>
      <c r="J1895" s="22">
        <f t="shared" si="194"/>
        <v>1740</v>
      </c>
      <c r="K1895" s="22">
        <f t="shared" si="194"/>
        <v>1740</v>
      </c>
      <c r="L1895" s="22">
        <f t="shared" si="194"/>
        <v>1740</v>
      </c>
      <c r="M1895" s="22">
        <f t="shared" si="194"/>
        <v>1740</v>
      </c>
      <c r="N1895" s="22">
        <f t="shared" si="194"/>
        <v>1740</v>
      </c>
      <c r="O1895" s="22">
        <f t="shared" si="194"/>
        <v>1740</v>
      </c>
      <c r="P1895" s="22">
        <f t="shared" si="194"/>
        <v>1740</v>
      </c>
      <c r="Q1895" s="22">
        <f t="shared" si="194"/>
        <v>1740</v>
      </c>
      <c r="R1895" s="42">
        <f>SUM(Table1[[#This Row],[Oct]:[September]])</f>
        <v>20880</v>
      </c>
      <c r="S1895" s="38">
        <f t="shared" si="190"/>
        <v>20175.480444173114</v>
      </c>
      <c r="T1895" s="37">
        <f>Table1[[#This Row],[Annual Demand]]/365</f>
        <v>57.205479452054796</v>
      </c>
      <c r="U1895" s="37">
        <f>Table1[[#This Row],[Daily Demand]]*Table1[[#This Row],[Lead Time (days)]]</f>
        <v>1487.3424657534247</v>
      </c>
      <c r="V1895" s="37">
        <f>T1895*AB1895*SQRT(Table1[[#This Row],[Lead Time (days)]])</f>
        <v>271.2734260897264</v>
      </c>
      <c r="W1895" s="37">
        <f t="shared" si="191"/>
        <v>0.8</v>
      </c>
      <c r="X1895" s="37">
        <f>Table1[[#This Row],[Demand during Lead Time]]+NORMSINV(W1895)*V1895</f>
        <v>1715.6519412546111</v>
      </c>
      <c r="Y1895" s="43">
        <f t="shared" si="192"/>
        <v>27867.176641820053</v>
      </c>
      <c r="Z1895" s="27">
        <v>1.5</v>
      </c>
      <c r="AA1895" s="22">
        <v>0.8</v>
      </c>
      <c r="AB1895" s="22">
        <v>0.93</v>
      </c>
      <c r="AC1895" s="22">
        <v>26</v>
      </c>
    </row>
    <row r="1896" spans="1:29" x14ac:dyDescent="0.2">
      <c r="A1896" s="25">
        <v>33662.684139043151</v>
      </c>
      <c r="B1896" s="26">
        <v>31.169138000000004</v>
      </c>
      <c r="C1896" s="26">
        <v>92389.584961019835</v>
      </c>
      <c r="D1896" s="26">
        <f>C1896/Table1[[#This Row],[Std. Price ($)]]</f>
        <v>2964.1366713773036</v>
      </c>
      <c r="E1896" s="22">
        <v>1974</v>
      </c>
      <c r="F1896" s="22">
        <f t="shared" si="193"/>
        <v>2763.6</v>
      </c>
      <c r="G1896" s="22">
        <f t="shared" si="194"/>
        <v>2763.6</v>
      </c>
      <c r="H1896" s="22">
        <f t="shared" si="194"/>
        <v>2763.6</v>
      </c>
      <c r="I1896" s="22">
        <f t="shared" si="194"/>
        <v>2763.6</v>
      </c>
      <c r="J1896" s="22">
        <f t="shared" si="194"/>
        <v>2763.6</v>
      </c>
      <c r="K1896" s="22">
        <f t="shared" si="194"/>
        <v>2763.6</v>
      </c>
      <c r="L1896" s="22">
        <f t="shared" si="194"/>
        <v>2763.6</v>
      </c>
      <c r="M1896" s="22">
        <f t="shared" si="194"/>
        <v>2763.6</v>
      </c>
      <c r="N1896" s="22">
        <f t="shared" si="194"/>
        <v>2763.6</v>
      </c>
      <c r="O1896" s="22">
        <f t="shared" si="194"/>
        <v>2763.6</v>
      </c>
      <c r="P1896" s="22">
        <f t="shared" si="194"/>
        <v>2763.6</v>
      </c>
      <c r="Q1896" s="22">
        <f t="shared" si="194"/>
        <v>2763.6</v>
      </c>
      <c r="R1896" s="42">
        <f>SUM(Table1[[#This Row],[Oct]:[September]])</f>
        <v>33163.19999999999</v>
      </c>
      <c r="S1896" s="38">
        <f t="shared" si="190"/>
        <v>30199.063328622688</v>
      </c>
      <c r="T1896" s="37">
        <f>Table1[[#This Row],[Annual Demand]]/365</f>
        <v>90.858082191780795</v>
      </c>
      <c r="U1896" s="37">
        <f>Table1[[#This Row],[Daily Demand]]*Table1[[#This Row],[Lead Time (days)]]</f>
        <v>5996.6334246575325</v>
      </c>
      <c r="V1896" s="37">
        <f>T1896*AB1896*SQRT(Table1[[#This Row],[Lead Time (days)]])</f>
        <v>413.35534749465484</v>
      </c>
      <c r="W1896" s="37">
        <f t="shared" si="191"/>
        <v>0.8</v>
      </c>
      <c r="X1896" s="37">
        <f>Table1[[#This Row],[Demand during Lead Time]]+NORMSINV(W1896)*V1896</f>
        <v>6344.5220621199451</v>
      </c>
      <c r="Y1896" s="43">
        <f t="shared" si="192"/>
        <v>197753.28369826116</v>
      </c>
      <c r="Z1896" s="27">
        <v>0.4</v>
      </c>
      <c r="AA1896" s="22">
        <v>1</v>
      </c>
      <c r="AB1896" s="22">
        <v>0.56000000000000005</v>
      </c>
      <c r="AC1896" s="22">
        <v>66</v>
      </c>
    </row>
    <row r="1897" spans="1:29" x14ac:dyDescent="0.2">
      <c r="A1897" s="25">
        <v>82122.444573097237</v>
      </c>
      <c r="B1897" s="26">
        <v>10.814496</v>
      </c>
      <c r="C1897" s="26">
        <v>47936.931648705831</v>
      </c>
      <c r="D1897" s="26">
        <f>C1897/Table1[[#This Row],[Std. Price ($)]]</f>
        <v>4432.6551740095729</v>
      </c>
      <c r="E1897" s="22">
        <v>1480</v>
      </c>
      <c r="F1897" s="22">
        <f t="shared" si="193"/>
        <v>3256</v>
      </c>
      <c r="G1897" s="22">
        <f t="shared" si="194"/>
        <v>3256</v>
      </c>
      <c r="H1897" s="22">
        <f t="shared" si="194"/>
        <v>3256</v>
      </c>
      <c r="I1897" s="22">
        <f t="shared" si="194"/>
        <v>3256</v>
      </c>
      <c r="J1897" s="22">
        <f t="shared" si="194"/>
        <v>3256</v>
      </c>
      <c r="K1897" s="22">
        <f t="shared" si="194"/>
        <v>3256</v>
      </c>
      <c r="L1897" s="22">
        <f t="shared" si="194"/>
        <v>3256</v>
      </c>
      <c r="M1897" s="22">
        <f t="shared" si="194"/>
        <v>3256</v>
      </c>
      <c r="N1897" s="22">
        <f t="shared" si="194"/>
        <v>3256</v>
      </c>
      <c r="O1897" s="22">
        <f t="shared" si="194"/>
        <v>3256</v>
      </c>
      <c r="P1897" s="22">
        <f t="shared" si="194"/>
        <v>3256</v>
      </c>
      <c r="Q1897" s="22">
        <f t="shared" si="194"/>
        <v>3256</v>
      </c>
      <c r="R1897" s="42">
        <f>SUM(Table1[[#This Row],[Oct]:[September]])</f>
        <v>39072</v>
      </c>
      <c r="S1897" s="38">
        <f t="shared" si="190"/>
        <v>34639.344825990425</v>
      </c>
      <c r="T1897" s="37">
        <f>Table1[[#This Row],[Annual Demand]]/365</f>
        <v>107.04657534246576</v>
      </c>
      <c r="U1897" s="37">
        <f>Table1[[#This Row],[Daily Demand]]*Table1[[#This Row],[Lead Time (days)]]</f>
        <v>11561.030136986301</v>
      </c>
      <c r="V1897" s="37">
        <f>T1897*AB1897*SQRT(Table1[[#This Row],[Lead Time (days)]])</f>
        <v>667.47638616984182</v>
      </c>
      <c r="W1897" s="37">
        <f t="shared" si="191"/>
        <v>0.8</v>
      </c>
      <c r="X1897" s="37">
        <f>Table1[[#This Row],[Demand during Lead Time]]+NORMSINV(W1897)*V1897</f>
        <v>12122.792436495354</v>
      </c>
      <c r="Y1897" s="43">
        <f t="shared" si="192"/>
        <v>131101.89031330927</v>
      </c>
      <c r="Z1897" s="27">
        <v>1.2</v>
      </c>
      <c r="AA1897" s="22">
        <v>0.82</v>
      </c>
      <c r="AB1897" s="22">
        <v>0.6</v>
      </c>
      <c r="AC1897" s="22">
        <v>108</v>
      </c>
    </row>
    <row r="1898" spans="1:29" x14ac:dyDescent="0.2">
      <c r="A1898" s="25">
        <v>66529.1873973943</v>
      </c>
      <c r="B1898" s="26">
        <v>8.6399060000000016</v>
      </c>
      <c r="C1898" s="26">
        <v>14666.000565811661</v>
      </c>
      <c r="D1898" s="26">
        <f>C1898/Table1[[#This Row],[Std. Price ($)]]</f>
        <v>1697.47223706041</v>
      </c>
      <c r="E1898" s="22">
        <v>1706</v>
      </c>
      <c r="F1898" s="22">
        <f t="shared" si="193"/>
        <v>3070.8</v>
      </c>
      <c r="G1898" s="22">
        <f t="shared" si="194"/>
        <v>3070.8</v>
      </c>
      <c r="H1898" s="22">
        <f t="shared" si="194"/>
        <v>3070.8</v>
      </c>
      <c r="I1898" s="22">
        <f t="shared" si="194"/>
        <v>3070.8</v>
      </c>
      <c r="J1898" s="22">
        <f t="shared" si="194"/>
        <v>3070.8</v>
      </c>
      <c r="K1898" s="22">
        <f t="shared" si="194"/>
        <v>3070.8</v>
      </c>
      <c r="L1898" s="22">
        <f t="shared" si="194"/>
        <v>3070.8</v>
      </c>
      <c r="M1898" s="22">
        <f t="shared" si="194"/>
        <v>3070.8</v>
      </c>
      <c r="N1898" s="22">
        <f t="shared" si="194"/>
        <v>3070.8</v>
      </c>
      <c r="O1898" s="22">
        <f t="shared" si="194"/>
        <v>3070.8</v>
      </c>
      <c r="P1898" s="22">
        <f t="shared" si="194"/>
        <v>3070.8</v>
      </c>
      <c r="Q1898" s="22">
        <f t="shared" si="194"/>
        <v>3070.8</v>
      </c>
      <c r="R1898" s="42">
        <f>SUM(Table1[[#This Row],[Oct]:[September]])</f>
        <v>36849.599999999999</v>
      </c>
      <c r="S1898" s="38">
        <f t="shared" si="190"/>
        <v>35152.127762939592</v>
      </c>
      <c r="T1898" s="37">
        <f>Table1[[#This Row],[Annual Demand]]/365</f>
        <v>100.95780821917808</v>
      </c>
      <c r="U1898" s="37">
        <f>Table1[[#This Row],[Daily Demand]]*Table1[[#This Row],[Lead Time (days)]]</f>
        <v>3735.4389041095887</v>
      </c>
      <c r="V1898" s="37">
        <f>T1898*AB1898*SQRT(Table1[[#This Row],[Lead Time (days)]])</f>
        <v>356.17937632645697</v>
      </c>
      <c r="W1898" s="37">
        <f t="shared" si="191"/>
        <v>0.8</v>
      </c>
      <c r="X1898" s="37">
        <f>Table1[[#This Row],[Demand during Lead Time]]+NORMSINV(W1898)*V1898</f>
        <v>4035.2070301866929</v>
      </c>
      <c r="Y1898" s="43">
        <f t="shared" si="192"/>
        <v>34863.809431352194</v>
      </c>
      <c r="Z1898" s="27">
        <v>0.8</v>
      </c>
      <c r="AA1898" s="22">
        <v>1</v>
      </c>
      <c r="AB1898" s="22">
        <v>0.57999999999999996</v>
      </c>
      <c r="AC1898" s="22">
        <v>37</v>
      </c>
    </row>
    <row r="1899" spans="1:29" x14ac:dyDescent="0.2">
      <c r="A1899" s="25">
        <v>37616.397205474452</v>
      </c>
      <c r="B1899" s="26">
        <v>10.479073</v>
      </c>
      <c r="C1899" s="26">
        <v>21276.166212140532</v>
      </c>
      <c r="D1899" s="26">
        <f>C1899/Table1[[#This Row],[Std. Price ($)]]</f>
        <v>2030.3481245087739</v>
      </c>
      <c r="E1899" s="22">
        <v>1892</v>
      </c>
      <c r="F1899" s="22">
        <f t="shared" si="193"/>
        <v>2838</v>
      </c>
      <c r="G1899" s="22">
        <f t="shared" si="194"/>
        <v>2838</v>
      </c>
      <c r="H1899" s="22">
        <f t="shared" si="194"/>
        <v>2838</v>
      </c>
      <c r="I1899" s="22">
        <f t="shared" si="194"/>
        <v>2838</v>
      </c>
      <c r="J1899" s="22">
        <f t="shared" si="194"/>
        <v>2838</v>
      </c>
      <c r="K1899" s="22">
        <f t="shared" si="194"/>
        <v>2838</v>
      </c>
      <c r="L1899" s="22">
        <f t="shared" si="194"/>
        <v>2838</v>
      </c>
      <c r="M1899" s="22">
        <f t="shared" si="194"/>
        <v>2838</v>
      </c>
      <c r="N1899" s="22">
        <f t="shared" si="194"/>
        <v>2838</v>
      </c>
      <c r="O1899" s="22">
        <f t="shared" si="194"/>
        <v>2838</v>
      </c>
      <c r="P1899" s="22">
        <f t="shared" si="194"/>
        <v>2838</v>
      </c>
      <c r="Q1899" s="22">
        <f t="shared" si="194"/>
        <v>2838</v>
      </c>
      <c r="R1899" s="42">
        <f>SUM(Table1[[#This Row],[Oct]:[September]])</f>
        <v>34056</v>
      </c>
      <c r="S1899" s="38">
        <f t="shared" si="190"/>
        <v>32025.651875491225</v>
      </c>
      <c r="T1899" s="37">
        <f>Table1[[#This Row],[Annual Demand]]/365</f>
        <v>93.30410958904109</v>
      </c>
      <c r="U1899" s="37">
        <f>Table1[[#This Row],[Daily Demand]]*Table1[[#This Row],[Lead Time (days)]]</f>
        <v>2425.9068493150685</v>
      </c>
      <c r="V1899" s="37">
        <f>T1899*AB1899*SQRT(Table1[[#This Row],[Lead Time (days)]])</f>
        <v>456.7290964732033</v>
      </c>
      <c r="W1899" s="37">
        <f t="shared" si="191"/>
        <v>0.8</v>
      </c>
      <c r="X1899" s="37">
        <f>Table1[[#This Row],[Demand during Lead Time]]+NORMSINV(W1899)*V1899</f>
        <v>2810.2997548974886</v>
      </c>
      <c r="Y1899" s="43">
        <f t="shared" si="192"/>
        <v>29449.336283452889</v>
      </c>
      <c r="Z1899" s="27">
        <v>0.5</v>
      </c>
      <c r="AA1899" s="22">
        <v>0.82</v>
      </c>
      <c r="AB1899" s="22">
        <v>0.96</v>
      </c>
      <c r="AC1899" s="22">
        <v>26</v>
      </c>
    </row>
    <row r="1900" spans="1:29" x14ac:dyDescent="0.2">
      <c r="A1900" s="25">
        <v>23498.267192924937</v>
      </c>
      <c r="B1900" s="26">
        <v>29.076388000000001</v>
      </c>
      <c r="C1900" s="26">
        <v>32665.187779205815</v>
      </c>
      <c r="D1900" s="26">
        <f>C1900/Table1[[#This Row],[Std. Price ($)]]</f>
        <v>1123.4266023415912</v>
      </c>
      <c r="E1900" s="22">
        <v>1982</v>
      </c>
      <c r="F1900" s="22">
        <f t="shared" si="193"/>
        <v>4360.3999999999996</v>
      </c>
      <c r="G1900" s="22">
        <f t="shared" si="194"/>
        <v>4360.3999999999996</v>
      </c>
      <c r="H1900" s="22">
        <f t="shared" si="194"/>
        <v>4360.3999999999996</v>
      </c>
      <c r="I1900" s="22">
        <f t="shared" si="194"/>
        <v>4360.3999999999996</v>
      </c>
      <c r="J1900" s="22">
        <f t="shared" si="194"/>
        <v>4360.3999999999996</v>
      </c>
      <c r="K1900" s="22">
        <f t="shared" si="194"/>
        <v>4360.3999999999996</v>
      </c>
      <c r="L1900" s="22">
        <f t="shared" si="194"/>
        <v>4360.3999999999996</v>
      </c>
      <c r="M1900" s="22">
        <f t="shared" si="194"/>
        <v>4360.3999999999996</v>
      </c>
      <c r="N1900" s="22">
        <f t="shared" si="194"/>
        <v>4360.3999999999996</v>
      </c>
      <c r="O1900" s="22">
        <f t="shared" si="194"/>
        <v>4360.3999999999996</v>
      </c>
      <c r="P1900" s="22">
        <f t="shared" si="194"/>
        <v>4360.3999999999996</v>
      </c>
      <c r="Q1900" s="22">
        <f t="shared" si="194"/>
        <v>4360.3999999999996</v>
      </c>
      <c r="R1900" s="42">
        <f>SUM(Table1[[#This Row],[Oct]:[September]])</f>
        <v>52324.80000000001</v>
      </c>
      <c r="S1900" s="38">
        <f t="shared" si="190"/>
        <v>51201.373397658419</v>
      </c>
      <c r="T1900" s="37">
        <f>Table1[[#This Row],[Annual Demand]]/365</f>
        <v>143.35561643835618</v>
      </c>
      <c r="U1900" s="37">
        <f>Table1[[#This Row],[Daily Demand]]*Table1[[#This Row],[Lead Time (days)]]</f>
        <v>6307.647123287672</v>
      </c>
      <c r="V1900" s="37">
        <f>T1900*AB1900*SQRT(Table1[[#This Row],[Lead Time (days)]])</f>
        <v>285.27407478967928</v>
      </c>
      <c r="W1900" s="37">
        <f t="shared" si="191"/>
        <v>0.8</v>
      </c>
      <c r="X1900" s="37">
        <f>Table1[[#This Row],[Demand during Lead Time]]+NORMSINV(W1900)*V1900</f>
        <v>6547.7398420185336</v>
      </c>
      <c r="Y1900" s="43">
        <f t="shared" si="192"/>
        <v>190384.6241695896</v>
      </c>
      <c r="Z1900" s="27">
        <v>1.2</v>
      </c>
      <c r="AA1900" s="22">
        <v>1</v>
      </c>
      <c r="AB1900" s="22">
        <v>0.3</v>
      </c>
      <c r="AC1900" s="22">
        <v>44</v>
      </c>
    </row>
    <row r="1901" spans="1:29" x14ac:dyDescent="0.2">
      <c r="A1901" s="25">
        <v>79739.544182284648</v>
      </c>
      <c r="B1901" s="26">
        <v>25.113022000000004</v>
      </c>
      <c r="C1901" s="26">
        <v>46394.455013961924</v>
      </c>
      <c r="D1901" s="26">
        <f>C1901/Table1[[#This Row],[Std. Price ($)]]</f>
        <v>1847.4262083616188</v>
      </c>
      <c r="E1901" s="22">
        <v>2322</v>
      </c>
      <c r="F1901" s="22">
        <f t="shared" si="193"/>
        <v>1393.1999999999998</v>
      </c>
      <c r="G1901" s="22">
        <f t="shared" si="194"/>
        <v>1393.1999999999998</v>
      </c>
      <c r="H1901" s="22">
        <f t="shared" si="194"/>
        <v>1393.1999999999998</v>
      </c>
      <c r="I1901" s="22">
        <f t="shared" si="194"/>
        <v>1393.1999999999998</v>
      </c>
      <c r="J1901" s="22">
        <f t="shared" si="194"/>
        <v>1393.1999999999998</v>
      </c>
      <c r="K1901" s="22">
        <f t="shared" si="194"/>
        <v>1393.1999999999998</v>
      </c>
      <c r="L1901" s="22">
        <f t="shared" si="194"/>
        <v>1393.1999999999998</v>
      </c>
      <c r="M1901" s="22">
        <f t="shared" si="194"/>
        <v>1393.1999999999998</v>
      </c>
      <c r="N1901" s="22">
        <f t="shared" si="194"/>
        <v>1393.1999999999998</v>
      </c>
      <c r="O1901" s="22">
        <f t="shared" si="194"/>
        <v>1393.1999999999998</v>
      </c>
      <c r="P1901" s="22">
        <f t="shared" si="194"/>
        <v>1393.1999999999998</v>
      </c>
      <c r="Q1901" s="22">
        <f t="shared" si="194"/>
        <v>1393.1999999999998</v>
      </c>
      <c r="R1901" s="42">
        <f>SUM(Table1[[#This Row],[Oct]:[September]])</f>
        <v>16718.400000000001</v>
      </c>
      <c r="S1901" s="38">
        <f t="shared" si="190"/>
        <v>14870.973791638382</v>
      </c>
      <c r="T1901" s="37">
        <f>Table1[[#This Row],[Annual Demand]]/365</f>
        <v>45.803835616438363</v>
      </c>
      <c r="U1901" s="37">
        <f>Table1[[#This Row],[Daily Demand]]*Table1[[#This Row],[Lead Time (days)]]</f>
        <v>2015.3687671232879</v>
      </c>
      <c r="V1901" s="37">
        <f>T1901*AB1901*SQRT(Table1[[#This Row],[Lead Time (days)]])</f>
        <v>130.64615756100505</v>
      </c>
      <c r="W1901" s="37">
        <f t="shared" si="191"/>
        <v>0.8</v>
      </c>
      <c r="X1901" s="37">
        <f>Table1[[#This Row],[Demand during Lead Time]]+NORMSINV(W1901)*V1901</f>
        <v>2125.3233474113422</v>
      </c>
      <c r="Y1901" s="43">
        <f t="shared" si="192"/>
        <v>53373.291980654685</v>
      </c>
      <c r="Z1901" s="27">
        <v>-0.4</v>
      </c>
      <c r="AA1901" s="22">
        <v>1</v>
      </c>
      <c r="AB1901" s="22">
        <v>0.43</v>
      </c>
      <c r="AC1901" s="22">
        <v>44</v>
      </c>
    </row>
    <row r="1902" spans="1:29" x14ac:dyDescent="0.2">
      <c r="A1902" s="25">
        <v>37450.545688684266</v>
      </c>
      <c r="B1902" s="26">
        <v>10.779428000000001</v>
      </c>
      <c r="C1902" s="26">
        <v>45805.97580830846</v>
      </c>
      <c r="D1902" s="26">
        <f>C1902/Table1[[#This Row],[Std. Price ($)]]</f>
        <v>4249.3883542158692</v>
      </c>
      <c r="E1902" s="22">
        <v>1916</v>
      </c>
      <c r="F1902" s="22">
        <f t="shared" si="193"/>
        <v>1149.5999999999999</v>
      </c>
      <c r="G1902" s="22">
        <f t="shared" si="194"/>
        <v>1149.5999999999999</v>
      </c>
      <c r="H1902" s="22">
        <f t="shared" si="194"/>
        <v>1149.5999999999999</v>
      </c>
      <c r="I1902" s="22">
        <f t="shared" si="194"/>
        <v>1149.5999999999999</v>
      </c>
      <c r="J1902" s="22">
        <f t="shared" si="194"/>
        <v>1149.5999999999999</v>
      </c>
      <c r="K1902" s="22">
        <f t="shared" si="194"/>
        <v>1149.5999999999999</v>
      </c>
      <c r="L1902" s="22">
        <f t="shared" si="194"/>
        <v>1149.5999999999999</v>
      </c>
      <c r="M1902" s="22">
        <f t="shared" si="194"/>
        <v>1149.5999999999999</v>
      </c>
      <c r="N1902" s="22">
        <f t="shared" si="194"/>
        <v>1149.5999999999999</v>
      </c>
      <c r="O1902" s="22">
        <f t="shared" si="194"/>
        <v>1149.5999999999999</v>
      </c>
      <c r="P1902" s="22">
        <f t="shared" si="194"/>
        <v>1149.5999999999999</v>
      </c>
      <c r="Q1902" s="22">
        <f t="shared" si="194"/>
        <v>1149.5999999999999</v>
      </c>
      <c r="R1902" s="42">
        <f>SUM(Table1[[#This Row],[Oct]:[September]])</f>
        <v>13795.200000000003</v>
      </c>
      <c r="S1902" s="38">
        <f t="shared" si="190"/>
        <v>9545.8116457841334</v>
      </c>
      <c r="T1902" s="37">
        <f>Table1[[#This Row],[Annual Demand]]/365</f>
        <v>37.795068493150694</v>
      </c>
      <c r="U1902" s="37">
        <f>Table1[[#This Row],[Daily Demand]]*Table1[[#This Row],[Lead Time (days)]]</f>
        <v>4081.8673972602751</v>
      </c>
      <c r="V1902" s="37">
        <f>T1902*AB1902*SQRT(Table1[[#This Row],[Lead Time (days)]])</f>
        <v>153.18337063929749</v>
      </c>
      <c r="W1902" s="37">
        <f t="shared" si="191"/>
        <v>0.8</v>
      </c>
      <c r="X1902" s="37">
        <f>Table1[[#This Row],[Demand during Lead Time]]+NORMSINV(W1902)*V1902</f>
        <v>4210.7897746205781</v>
      </c>
      <c r="Y1902" s="43">
        <f t="shared" si="192"/>
        <v>45389.905198658751</v>
      </c>
      <c r="Z1902" s="27">
        <v>-0.4</v>
      </c>
      <c r="AA1902" s="22">
        <v>0.8</v>
      </c>
      <c r="AB1902" s="22">
        <v>0.39</v>
      </c>
      <c r="AC1902" s="22">
        <v>108</v>
      </c>
    </row>
    <row r="1903" spans="1:29" x14ac:dyDescent="0.2">
      <c r="A1903" s="25">
        <v>44086.450570214605</v>
      </c>
      <c r="B1903" s="26">
        <v>11.141856000000001</v>
      </c>
      <c r="C1903" s="26">
        <v>17259.905327731736</v>
      </c>
      <c r="D1903" s="26">
        <f>C1903/Table1[[#This Row],[Std. Price ($)]]</f>
        <v>1549.1050438752516</v>
      </c>
      <c r="E1903" s="22">
        <v>1924</v>
      </c>
      <c r="F1903" s="22">
        <f t="shared" si="193"/>
        <v>1154.4000000000001</v>
      </c>
      <c r="G1903" s="22">
        <f t="shared" si="194"/>
        <v>1154.4000000000001</v>
      </c>
      <c r="H1903" s="22">
        <f t="shared" si="194"/>
        <v>1154.4000000000001</v>
      </c>
      <c r="I1903" s="22">
        <f t="shared" si="194"/>
        <v>1154.4000000000001</v>
      </c>
      <c r="J1903" s="22">
        <f t="shared" si="194"/>
        <v>1154.4000000000001</v>
      </c>
      <c r="K1903" s="22">
        <f t="shared" si="194"/>
        <v>1154.4000000000001</v>
      </c>
      <c r="L1903" s="22">
        <f t="shared" si="194"/>
        <v>1154.4000000000001</v>
      </c>
      <c r="M1903" s="22">
        <f t="shared" si="194"/>
        <v>1154.4000000000001</v>
      </c>
      <c r="N1903" s="22">
        <f t="shared" si="194"/>
        <v>1154.4000000000001</v>
      </c>
      <c r="O1903" s="22">
        <f t="shared" si="194"/>
        <v>1154.4000000000001</v>
      </c>
      <c r="P1903" s="22">
        <f t="shared" si="194"/>
        <v>1154.4000000000001</v>
      </c>
      <c r="Q1903" s="22">
        <f t="shared" si="194"/>
        <v>1154.4000000000001</v>
      </c>
      <c r="R1903" s="42">
        <f>SUM(Table1[[#This Row],[Oct]:[September]])</f>
        <v>13852.799999999997</v>
      </c>
      <c r="S1903" s="38">
        <f t="shared" si="190"/>
        <v>12303.694956124746</v>
      </c>
      <c r="T1903" s="37">
        <f>Table1[[#This Row],[Annual Demand]]/365</f>
        <v>37.952876712328759</v>
      </c>
      <c r="U1903" s="37">
        <f>Table1[[#This Row],[Daily Demand]]*Table1[[#This Row],[Lead Time (days)]]</f>
        <v>2315.1254794520542</v>
      </c>
      <c r="V1903" s="37">
        <f>T1903*AB1903*SQRT(Table1[[#This Row],[Lead Time (days)]])</f>
        <v>74.105360760547725</v>
      </c>
      <c r="W1903" s="37">
        <f t="shared" si="191"/>
        <v>0.8</v>
      </c>
      <c r="X1903" s="37">
        <f>Table1[[#This Row],[Demand during Lead Time]]+NORMSINV(W1903)*V1903</f>
        <v>2377.4941245897121</v>
      </c>
      <c r="Y1903" s="43">
        <f t="shared" si="192"/>
        <v>26489.697177024635</v>
      </c>
      <c r="Z1903" s="27">
        <v>-0.4</v>
      </c>
      <c r="AA1903" s="22">
        <v>1</v>
      </c>
      <c r="AB1903" s="22">
        <v>0.25</v>
      </c>
      <c r="AC1903" s="22">
        <v>61</v>
      </c>
    </row>
    <row r="1904" spans="1:29" x14ac:dyDescent="0.2">
      <c r="A1904" s="25">
        <v>63214.184437258191</v>
      </c>
      <c r="B1904" s="26">
        <v>6.4185550000000005</v>
      </c>
      <c r="C1904" s="26">
        <v>5876.819535515061</v>
      </c>
      <c r="D1904" s="26">
        <f>C1904/Table1[[#This Row],[Std. Price ($)]]</f>
        <v>915.59853199280224</v>
      </c>
      <c r="E1904" s="22">
        <v>2168</v>
      </c>
      <c r="F1904" s="22">
        <f t="shared" si="193"/>
        <v>3902.4</v>
      </c>
      <c r="G1904" s="22">
        <f t="shared" si="194"/>
        <v>3902.4</v>
      </c>
      <c r="H1904" s="22">
        <f t="shared" si="194"/>
        <v>3902.4</v>
      </c>
      <c r="I1904" s="22">
        <f t="shared" si="194"/>
        <v>3902.4</v>
      </c>
      <c r="J1904" s="22">
        <f t="shared" si="194"/>
        <v>3902.4</v>
      </c>
      <c r="K1904" s="22">
        <f t="shared" si="194"/>
        <v>3902.4</v>
      </c>
      <c r="L1904" s="22">
        <f t="shared" si="194"/>
        <v>3902.4</v>
      </c>
      <c r="M1904" s="22">
        <f t="shared" si="194"/>
        <v>3902.4</v>
      </c>
      <c r="N1904" s="22">
        <f t="shared" si="194"/>
        <v>3902.4</v>
      </c>
      <c r="O1904" s="22">
        <f t="shared" si="194"/>
        <v>3902.4</v>
      </c>
      <c r="P1904" s="22">
        <f t="shared" si="194"/>
        <v>3902.4</v>
      </c>
      <c r="Q1904" s="22">
        <f t="shared" si="194"/>
        <v>3902.4</v>
      </c>
      <c r="R1904" s="42">
        <f>SUM(Table1[[#This Row],[Oct]:[September]])</f>
        <v>46828.80000000001</v>
      </c>
      <c r="S1904" s="38">
        <f t="shared" si="190"/>
        <v>45913.20146800721</v>
      </c>
      <c r="T1904" s="37">
        <f>Table1[[#This Row],[Annual Demand]]/365</f>
        <v>128.29808219178085</v>
      </c>
      <c r="U1904" s="37">
        <f>Table1[[#This Row],[Daily Demand]]*Table1[[#This Row],[Lead Time (days)]]</f>
        <v>4233.836712328768</v>
      </c>
      <c r="V1904" s="37">
        <f>T1904*AB1904*SQRT(Table1[[#This Row],[Lead Time (days)]])</f>
        <v>125.29278299883293</v>
      </c>
      <c r="W1904" s="37">
        <f t="shared" si="191"/>
        <v>0.8</v>
      </c>
      <c r="X1904" s="37">
        <f>Table1[[#This Row],[Demand during Lead Time]]+NORMSINV(W1904)*V1904</f>
        <v>4339.2857789140289</v>
      </c>
      <c r="Y1904" s="43">
        <f t="shared" si="192"/>
        <v>27851.944432677537</v>
      </c>
      <c r="Z1904" s="27">
        <v>0.8</v>
      </c>
      <c r="AA1904" s="22">
        <v>1</v>
      </c>
      <c r="AB1904" s="22">
        <v>0.17</v>
      </c>
      <c r="AC1904" s="22">
        <v>33</v>
      </c>
    </row>
    <row r="1905" spans="1:29" x14ac:dyDescent="0.2">
      <c r="A1905" s="25">
        <v>93600.171321148591</v>
      </c>
      <c r="B1905" s="26">
        <v>6.0795020000000006</v>
      </c>
      <c r="C1905" s="26">
        <v>7850.7665880356026</v>
      </c>
      <c r="D1905" s="26">
        <f>C1905/Table1[[#This Row],[Std. Price ($)]]</f>
        <v>1291.350276393626</v>
      </c>
      <c r="E1905" s="22">
        <v>2758</v>
      </c>
      <c r="F1905" s="22">
        <f t="shared" si="193"/>
        <v>1103.2</v>
      </c>
      <c r="G1905" s="22">
        <f t="shared" si="194"/>
        <v>1103.2</v>
      </c>
      <c r="H1905" s="22">
        <f t="shared" si="194"/>
        <v>1103.2</v>
      </c>
      <c r="I1905" s="22">
        <f t="shared" si="194"/>
        <v>1103.2</v>
      </c>
      <c r="J1905" s="22">
        <f t="shared" si="194"/>
        <v>1103.2</v>
      </c>
      <c r="K1905" s="22">
        <f t="shared" si="194"/>
        <v>1103.2</v>
      </c>
      <c r="L1905" s="22">
        <f t="shared" si="194"/>
        <v>1103.2</v>
      </c>
      <c r="M1905" s="22">
        <f t="shared" si="194"/>
        <v>1103.2</v>
      </c>
      <c r="N1905" s="22">
        <f t="shared" si="194"/>
        <v>1103.2</v>
      </c>
      <c r="O1905" s="22">
        <f t="shared" ref="G1905:Q1928" si="195">$E1905+$Z1905*$E1905</f>
        <v>1103.2</v>
      </c>
      <c r="P1905" s="22">
        <f t="shared" si="195"/>
        <v>1103.2</v>
      </c>
      <c r="Q1905" s="22">
        <f t="shared" si="195"/>
        <v>1103.2</v>
      </c>
      <c r="R1905" s="42">
        <f>SUM(Table1[[#This Row],[Oct]:[September]])</f>
        <v>13238.400000000003</v>
      </c>
      <c r="S1905" s="38">
        <f t="shared" si="190"/>
        <v>11947.049723606377</v>
      </c>
      <c r="T1905" s="37">
        <f>Table1[[#This Row],[Annual Demand]]/365</f>
        <v>36.269589041095898</v>
      </c>
      <c r="U1905" s="37">
        <f>Table1[[#This Row],[Daily Demand]]*Table1[[#This Row],[Lead Time (days)]]</f>
        <v>689.12219178082205</v>
      </c>
      <c r="V1905" s="37">
        <f>T1905*AB1905*SQRT(Table1[[#This Row],[Lead Time (days)]])</f>
        <v>74.304872476327034</v>
      </c>
      <c r="W1905" s="37">
        <f t="shared" si="191"/>
        <v>0.8</v>
      </c>
      <c r="X1905" s="37">
        <f>Table1[[#This Row],[Demand during Lead Time]]+NORMSINV(W1905)*V1905</f>
        <v>751.65875021482657</v>
      </c>
      <c r="Y1905" s="43">
        <f t="shared" si="192"/>
        <v>4569.7108752485392</v>
      </c>
      <c r="Z1905" s="27">
        <v>-0.6</v>
      </c>
      <c r="AA1905" s="22">
        <v>1</v>
      </c>
      <c r="AB1905" s="22">
        <v>0.47</v>
      </c>
      <c r="AC1905" s="22">
        <v>19</v>
      </c>
    </row>
    <row r="1906" spans="1:29" x14ac:dyDescent="0.2">
      <c r="A1906" s="25">
        <v>13701.89065661761</v>
      </c>
      <c r="B1906" s="26">
        <v>5.2026480000000008</v>
      </c>
      <c r="C1906" s="26">
        <v>5908.6565845661216</v>
      </c>
      <c r="D1906" s="26">
        <f>C1906/Table1[[#This Row],[Std. Price ($)]]</f>
        <v>1135.7017781264697</v>
      </c>
      <c r="E1906" s="22">
        <v>2774</v>
      </c>
      <c r="F1906" s="22">
        <f t="shared" si="193"/>
        <v>3051.4</v>
      </c>
      <c r="G1906" s="22">
        <f t="shared" si="195"/>
        <v>3051.4</v>
      </c>
      <c r="H1906" s="22">
        <f t="shared" si="195"/>
        <v>3051.4</v>
      </c>
      <c r="I1906" s="22">
        <f t="shared" si="195"/>
        <v>3051.4</v>
      </c>
      <c r="J1906" s="22">
        <f t="shared" si="195"/>
        <v>3051.4</v>
      </c>
      <c r="K1906" s="22">
        <f t="shared" si="195"/>
        <v>3051.4</v>
      </c>
      <c r="L1906" s="22">
        <f t="shared" si="195"/>
        <v>3051.4</v>
      </c>
      <c r="M1906" s="22">
        <f t="shared" si="195"/>
        <v>3051.4</v>
      </c>
      <c r="N1906" s="22">
        <f t="shared" si="195"/>
        <v>3051.4</v>
      </c>
      <c r="O1906" s="22">
        <f t="shared" si="195"/>
        <v>3051.4</v>
      </c>
      <c r="P1906" s="22">
        <f t="shared" si="195"/>
        <v>3051.4</v>
      </c>
      <c r="Q1906" s="22">
        <f t="shared" si="195"/>
        <v>3051.4</v>
      </c>
      <c r="R1906" s="42">
        <f>SUM(Table1[[#This Row],[Oct]:[September]])</f>
        <v>36616.80000000001</v>
      </c>
      <c r="S1906" s="38">
        <f t="shared" si="190"/>
        <v>35481.098221873537</v>
      </c>
      <c r="T1906" s="37">
        <f>Table1[[#This Row],[Annual Demand]]/365</f>
        <v>100.32000000000002</v>
      </c>
      <c r="U1906" s="37">
        <f>Table1[[#This Row],[Daily Demand]]*Table1[[#This Row],[Lead Time (days)]]</f>
        <v>1504.8000000000004</v>
      </c>
      <c r="V1906" s="37">
        <f>T1906*AB1906*SQRT(Table1[[#This Row],[Lead Time (days)]])</f>
        <v>198.15422153867937</v>
      </c>
      <c r="W1906" s="37">
        <f t="shared" si="191"/>
        <v>0.8</v>
      </c>
      <c r="X1906" s="37">
        <f>Table1[[#This Row],[Demand during Lead Time]]+NORMSINV(W1906)*V1906</f>
        <v>1671.5708003690643</v>
      </c>
      <c r="Y1906" s="43">
        <f t="shared" si="192"/>
        <v>8696.5944813985134</v>
      </c>
      <c r="Z1906" s="28">
        <v>0.1</v>
      </c>
      <c r="AA1906" s="22">
        <v>1</v>
      </c>
      <c r="AB1906" s="22">
        <v>0.51</v>
      </c>
      <c r="AC1906" s="22">
        <v>15</v>
      </c>
    </row>
    <row r="1907" spans="1:29" x14ac:dyDescent="0.2">
      <c r="A1907" s="25">
        <v>61579.175858353119</v>
      </c>
      <c r="B1907" s="26">
        <v>5.5891110000000008</v>
      </c>
      <c r="C1907" s="26">
        <v>6626.0429527347314</v>
      </c>
      <c r="D1907" s="26">
        <f>C1907/Table1[[#This Row],[Std. Price ($)]]</f>
        <v>1185.5271710894149</v>
      </c>
      <c r="E1907" s="22">
        <v>2766</v>
      </c>
      <c r="F1907" s="22">
        <f t="shared" si="193"/>
        <v>1659.6</v>
      </c>
      <c r="G1907" s="22">
        <f t="shared" si="195"/>
        <v>1659.6</v>
      </c>
      <c r="H1907" s="22">
        <f t="shared" si="195"/>
        <v>1659.6</v>
      </c>
      <c r="I1907" s="22">
        <f t="shared" si="195"/>
        <v>1659.6</v>
      </c>
      <c r="J1907" s="22">
        <f t="shared" si="195"/>
        <v>1659.6</v>
      </c>
      <c r="K1907" s="22">
        <f t="shared" si="195"/>
        <v>1659.6</v>
      </c>
      <c r="L1907" s="22">
        <f t="shared" si="195"/>
        <v>1659.6</v>
      </c>
      <c r="M1907" s="22">
        <f t="shared" si="195"/>
        <v>1659.6</v>
      </c>
      <c r="N1907" s="22">
        <f t="shared" si="195"/>
        <v>1659.6</v>
      </c>
      <c r="O1907" s="22">
        <f t="shared" si="195"/>
        <v>1659.6</v>
      </c>
      <c r="P1907" s="22">
        <f t="shared" si="195"/>
        <v>1659.6</v>
      </c>
      <c r="Q1907" s="22">
        <f t="shared" si="195"/>
        <v>1659.6</v>
      </c>
      <c r="R1907" s="42">
        <f>SUM(Table1[[#This Row],[Oct]:[September]])</f>
        <v>19915.199999999997</v>
      </c>
      <c r="S1907" s="38">
        <f t="shared" si="190"/>
        <v>18729.672828910581</v>
      </c>
      <c r="T1907" s="37">
        <f>Table1[[#This Row],[Annual Demand]]/365</f>
        <v>54.562191780821912</v>
      </c>
      <c r="U1907" s="37">
        <f>Table1[[#This Row],[Daily Demand]]*Table1[[#This Row],[Lead Time (days)]]</f>
        <v>872.9950684931506</v>
      </c>
      <c r="V1907" s="37">
        <f>T1907*AB1907*SQRT(Table1[[#This Row],[Lead Time (days)]])</f>
        <v>102.57692054794519</v>
      </c>
      <c r="W1907" s="37">
        <f t="shared" si="191"/>
        <v>0.8</v>
      </c>
      <c r="X1907" s="37">
        <f>Table1[[#This Row],[Demand during Lead Time]]+NORMSINV(W1907)*V1907</f>
        <v>959.32598290082308</v>
      </c>
      <c r="Y1907" s="43">
        <f t="shared" si="192"/>
        <v>5361.7794036168034</v>
      </c>
      <c r="Z1907" s="27">
        <v>-0.4</v>
      </c>
      <c r="AA1907" s="22">
        <v>0.8</v>
      </c>
      <c r="AB1907" s="22">
        <v>0.47</v>
      </c>
      <c r="AC1907" s="22">
        <v>16</v>
      </c>
    </row>
    <row r="1908" spans="1:29" x14ac:dyDescent="0.2">
      <c r="A1908" s="25">
        <v>35565.331076818111</v>
      </c>
      <c r="B1908" s="26">
        <v>5.2961809999999998</v>
      </c>
      <c r="C1908" s="26">
        <v>4450.7102297634392</v>
      </c>
      <c r="D1908" s="26">
        <f>C1908/Table1[[#This Row],[Std. Price ($)]]</f>
        <v>840.36218357405824</v>
      </c>
      <c r="E1908" s="22">
        <v>2774</v>
      </c>
      <c r="F1908" s="22">
        <f t="shared" si="193"/>
        <v>4993.2000000000007</v>
      </c>
      <c r="G1908" s="22">
        <f t="shared" si="195"/>
        <v>4993.2000000000007</v>
      </c>
      <c r="H1908" s="22">
        <f t="shared" si="195"/>
        <v>4993.2000000000007</v>
      </c>
      <c r="I1908" s="22">
        <f t="shared" si="195"/>
        <v>4993.2000000000007</v>
      </c>
      <c r="J1908" s="22">
        <f t="shared" si="195"/>
        <v>4993.2000000000007</v>
      </c>
      <c r="K1908" s="22">
        <f t="shared" si="195"/>
        <v>4993.2000000000007</v>
      </c>
      <c r="L1908" s="22">
        <f t="shared" si="195"/>
        <v>4993.2000000000007</v>
      </c>
      <c r="M1908" s="22">
        <f t="shared" si="195"/>
        <v>4993.2000000000007</v>
      </c>
      <c r="N1908" s="22">
        <f t="shared" si="195"/>
        <v>4993.2000000000007</v>
      </c>
      <c r="O1908" s="22">
        <f t="shared" si="195"/>
        <v>4993.2000000000007</v>
      </c>
      <c r="P1908" s="22">
        <f t="shared" si="195"/>
        <v>4993.2000000000007</v>
      </c>
      <c r="Q1908" s="22">
        <f t="shared" si="195"/>
        <v>4993.2000000000007</v>
      </c>
      <c r="R1908" s="42">
        <f>SUM(Table1[[#This Row],[Oct]:[September]])</f>
        <v>59918.399999999994</v>
      </c>
      <c r="S1908" s="38">
        <f t="shared" si="190"/>
        <v>59078.037816425938</v>
      </c>
      <c r="T1908" s="37">
        <f>Table1[[#This Row],[Annual Demand]]/365</f>
        <v>164.16</v>
      </c>
      <c r="U1908" s="37">
        <f>Table1[[#This Row],[Daily Demand]]*Table1[[#This Row],[Lead Time (days)]]</f>
        <v>1805.76</v>
      </c>
      <c r="V1908" s="37">
        <f>T1908*AB1908*SQRT(Table1[[#This Row],[Lead Time (days)]])</f>
        <v>283.11770530406608</v>
      </c>
      <c r="W1908" s="37">
        <f t="shared" si="191"/>
        <v>0.8</v>
      </c>
      <c r="X1908" s="37">
        <f>Table1[[#This Row],[Demand during Lead Time]]+NORMSINV(W1908)*V1908</f>
        <v>2044.037872384341</v>
      </c>
      <c r="Y1908" s="43">
        <f t="shared" si="192"/>
        <v>10825.594543002371</v>
      </c>
      <c r="Z1908" s="27">
        <v>0.8</v>
      </c>
      <c r="AA1908" s="22">
        <v>1</v>
      </c>
      <c r="AB1908" s="22">
        <v>0.52</v>
      </c>
      <c r="AC1908" s="22">
        <v>11</v>
      </c>
    </row>
    <row r="1909" spans="1:29" x14ac:dyDescent="0.2">
      <c r="A1909" s="25">
        <v>25337.737436970052</v>
      </c>
      <c r="B1909" s="26">
        <v>7.868278000000001</v>
      </c>
      <c r="C1909" s="26">
        <v>47978.810671695996</v>
      </c>
      <c r="D1909" s="26">
        <f>C1909/Table1[[#This Row],[Std. Price ($)]]</f>
        <v>6097.7523508569457</v>
      </c>
      <c r="E1909" s="22">
        <v>2710</v>
      </c>
      <c r="F1909" s="22">
        <f t="shared" si="193"/>
        <v>2168</v>
      </c>
      <c r="G1909" s="22">
        <f t="shared" si="195"/>
        <v>2168</v>
      </c>
      <c r="H1909" s="22">
        <f t="shared" si="195"/>
        <v>2168</v>
      </c>
      <c r="I1909" s="22">
        <f t="shared" si="195"/>
        <v>2168</v>
      </c>
      <c r="J1909" s="22">
        <f t="shared" si="195"/>
        <v>2168</v>
      </c>
      <c r="K1909" s="22">
        <f t="shared" si="195"/>
        <v>2168</v>
      </c>
      <c r="L1909" s="22">
        <f t="shared" si="195"/>
        <v>2168</v>
      </c>
      <c r="M1909" s="22">
        <f t="shared" si="195"/>
        <v>2168</v>
      </c>
      <c r="N1909" s="22">
        <f t="shared" si="195"/>
        <v>2168</v>
      </c>
      <c r="O1909" s="22">
        <f t="shared" si="195"/>
        <v>2168</v>
      </c>
      <c r="P1909" s="22">
        <f t="shared" si="195"/>
        <v>2168</v>
      </c>
      <c r="Q1909" s="22">
        <f t="shared" si="195"/>
        <v>2168</v>
      </c>
      <c r="R1909" s="42">
        <f>SUM(Table1[[#This Row],[Oct]:[September]])</f>
        <v>26016</v>
      </c>
      <c r="S1909" s="38">
        <f t="shared" si="190"/>
        <v>19918.247649143053</v>
      </c>
      <c r="T1909" s="37">
        <f>Table1[[#This Row],[Annual Demand]]/365</f>
        <v>71.276712328767118</v>
      </c>
      <c r="U1909" s="37">
        <f>Table1[[#This Row],[Daily Demand]]*Table1[[#This Row],[Lead Time (days)]]</f>
        <v>6201.0739726027396</v>
      </c>
      <c r="V1909" s="37">
        <f>T1909*AB1909*SQRT(Table1[[#This Row],[Lead Time (days)]])</f>
        <v>345.7089550451575</v>
      </c>
      <c r="W1909" s="37">
        <f t="shared" si="191"/>
        <v>0.8</v>
      </c>
      <c r="X1909" s="37">
        <f>Table1[[#This Row],[Demand during Lead Time]]+NORMSINV(W1909)*V1909</f>
        <v>6492.0299698050485</v>
      </c>
      <c r="Y1909" s="43">
        <f t="shared" si="192"/>
        <v>51081.096586757732</v>
      </c>
      <c r="Z1909" s="27">
        <v>-0.2</v>
      </c>
      <c r="AA1909" s="22">
        <v>0.85</v>
      </c>
      <c r="AB1909" s="22">
        <v>0.52</v>
      </c>
      <c r="AC1909" s="22">
        <v>87</v>
      </c>
    </row>
    <row r="1910" spans="1:29" x14ac:dyDescent="0.2">
      <c r="A1910" s="25">
        <v>84183.753193395547</v>
      </c>
      <c r="B1910" s="26">
        <v>11.878416000000001</v>
      </c>
      <c r="C1910" s="26">
        <v>73997.389293013519</v>
      </c>
      <c r="D1910" s="26">
        <f>C1910/Table1[[#This Row],[Std. Price ($)]]</f>
        <v>6229.5670814200739</v>
      </c>
      <c r="E1910" s="22">
        <v>3494</v>
      </c>
      <c r="F1910" s="22">
        <f t="shared" si="193"/>
        <v>1048.2000000000003</v>
      </c>
      <c r="G1910" s="22">
        <f t="shared" si="195"/>
        <v>1048.2000000000003</v>
      </c>
      <c r="H1910" s="22">
        <f t="shared" si="195"/>
        <v>1048.2000000000003</v>
      </c>
      <c r="I1910" s="22">
        <f t="shared" si="195"/>
        <v>1048.2000000000003</v>
      </c>
      <c r="J1910" s="22">
        <f t="shared" si="195"/>
        <v>1048.2000000000003</v>
      </c>
      <c r="K1910" s="22">
        <f t="shared" si="195"/>
        <v>1048.2000000000003</v>
      </c>
      <c r="L1910" s="22">
        <f t="shared" si="195"/>
        <v>1048.2000000000003</v>
      </c>
      <c r="M1910" s="22">
        <f t="shared" si="195"/>
        <v>1048.2000000000003</v>
      </c>
      <c r="N1910" s="22">
        <f t="shared" si="195"/>
        <v>1048.2000000000003</v>
      </c>
      <c r="O1910" s="22">
        <f t="shared" si="195"/>
        <v>1048.2000000000003</v>
      </c>
      <c r="P1910" s="22">
        <f t="shared" si="195"/>
        <v>1048.2000000000003</v>
      </c>
      <c r="Q1910" s="22">
        <f t="shared" si="195"/>
        <v>1048.2000000000003</v>
      </c>
      <c r="R1910" s="42">
        <f>SUM(Table1[[#This Row],[Oct]:[September]])</f>
        <v>12578.400000000007</v>
      </c>
      <c r="S1910" s="38">
        <f t="shared" si="190"/>
        <v>6348.832918579933</v>
      </c>
      <c r="T1910" s="37">
        <f>Table1[[#This Row],[Annual Demand]]/365</f>
        <v>34.461369863013715</v>
      </c>
      <c r="U1910" s="37">
        <f>Table1[[#This Row],[Daily Demand]]*Table1[[#This Row],[Lead Time (days)]]</f>
        <v>2136.6049315068503</v>
      </c>
      <c r="V1910" s="37">
        <f>T1910*AB1910*SQRT(Table1[[#This Row],[Lead Time (days)]])</f>
        <v>160.09596761385598</v>
      </c>
      <c r="W1910" s="37">
        <f t="shared" si="191"/>
        <v>0.8</v>
      </c>
      <c r="X1910" s="37">
        <f>Table1[[#This Row],[Demand during Lead Time]]+NORMSINV(W1910)*V1910</f>
        <v>2271.3450972600731</v>
      </c>
      <c r="Y1910" s="43">
        <f t="shared" si="192"/>
        <v>26979.981944815612</v>
      </c>
      <c r="Z1910" s="27">
        <v>-0.7</v>
      </c>
      <c r="AA1910" s="22">
        <v>0.7</v>
      </c>
      <c r="AB1910" s="22">
        <v>0.59</v>
      </c>
      <c r="AC1910" s="22">
        <v>62</v>
      </c>
    </row>
    <row r="1911" spans="1:29" x14ac:dyDescent="0.2">
      <c r="A1911" s="25">
        <v>3757.3552467684235</v>
      </c>
      <c r="B1911" s="26">
        <v>12.486364000000002</v>
      </c>
      <c r="C1911" s="26">
        <v>6655.3394625824494</v>
      </c>
      <c r="D1911" s="26">
        <f>C1911/Table1[[#This Row],[Std. Price ($)]]</f>
        <v>533.00860543409181</v>
      </c>
      <c r="E1911" s="22">
        <v>2798</v>
      </c>
      <c r="F1911" s="22">
        <f t="shared" si="193"/>
        <v>6995</v>
      </c>
      <c r="G1911" s="22">
        <f t="shared" si="195"/>
        <v>6995</v>
      </c>
      <c r="H1911" s="22">
        <f t="shared" si="195"/>
        <v>6995</v>
      </c>
      <c r="I1911" s="22">
        <f t="shared" si="195"/>
        <v>6995</v>
      </c>
      <c r="J1911" s="22">
        <f t="shared" si="195"/>
        <v>6995</v>
      </c>
      <c r="K1911" s="22">
        <f t="shared" si="195"/>
        <v>6995</v>
      </c>
      <c r="L1911" s="22">
        <f t="shared" si="195"/>
        <v>6995</v>
      </c>
      <c r="M1911" s="22">
        <f t="shared" si="195"/>
        <v>6995</v>
      </c>
      <c r="N1911" s="22">
        <f t="shared" si="195"/>
        <v>6995</v>
      </c>
      <c r="O1911" s="22">
        <f t="shared" si="195"/>
        <v>6995</v>
      </c>
      <c r="P1911" s="22">
        <f t="shared" si="195"/>
        <v>6995</v>
      </c>
      <c r="Q1911" s="22">
        <f t="shared" si="195"/>
        <v>6995</v>
      </c>
      <c r="R1911" s="42">
        <f>SUM(Table1[[#This Row],[Oct]:[September]])</f>
        <v>83940</v>
      </c>
      <c r="S1911" s="38">
        <f t="shared" si="190"/>
        <v>83406.991394565906</v>
      </c>
      <c r="T1911" s="37">
        <f>Table1[[#This Row],[Annual Demand]]/365</f>
        <v>229.97260273972603</v>
      </c>
      <c r="U1911" s="37">
        <f>Table1[[#This Row],[Daily Demand]]*Table1[[#This Row],[Lead Time (days)]]</f>
        <v>2759.6712328767126</v>
      </c>
      <c r="V1911" s="37">
        <f>T1911*AB1911*SQRT(Table1[[#This Row],[Lead Time (days)]])</f>
        <v>262.89399331407901</v>
      </c>
      <c r="W1911" s="37">
        <f t="shared" si="191"/>
        <v>0.8</v>
      </c>
      <c r="X1911" s="37">
        <f>Table1[[#This Row],[Demand during Lead Time]]+NORMSINV(W1911)*V1911</f>
        <v>2980.9283998286173</v>
      </c>
      <c r="Y1911" s="43">
        <f t="shared" si="192"/>
        <v>37220.957058197659</v>
      </c>
      <c r="Z1911" s="27">
        <v>1.5</v>
      </c>
      <c r="AA1911" s="22">
        <v>1</v>
      </c>
      <c r="AB1911" s="22">
        <v>0.33</v>
      </c>
      <c r="AC1911" s="22">
        <v>12</v>
      </c>
    </row>
    <row r="1912" spans="1:29" x14ac:dyDescent="0.2">
      <c r="A1912" s="25">
        <v>73327.42540189244</v>
      </c>
      <c r="B1912" s="26">
        <v>12.918939000000002</v>
      </c>
      <c r="C1912" s="26">
        <v>43192.003056516485</v>
      </c>
      <c r="D1912" s="26">
        <f>C1912/Table1[[#This Row],[Std. Price ($)]]</f>
        <v>3343.3088473067701</v>
      </c>
      <c r="E1912" s="22">
        <v>3316</v>
      </c>
      <c r="F1912" s="22">
        <f t="shared" si="193"/>
        <v>7295.2</v>
      </c>
      <c r="G1912" s="22">
        <f t="shared" si="195"/>
        <v>7295.2</v>
      </c>
      <c r="H1912" s="22">
        <f t="shared" si="195"/>
        <v>7295.2</v>
      </c>
      <c r="I1912" s="22">
        <f t="shared" si="195"/>
        <v>7295.2</v>
      </c>
      <c r="J1912" s="22">
        <f t="shared" si="195"/>
        <v>7295.2</v>
      </c>
      <c r="K1912" s="22">
        <f t="shared" si="195"/>
        <v>7295.2</v>
      </c>
      <c r="L1912" s="22">
        <f t="shared" si="195"/>
        <v>7295.2</v>
      </c>
      <c r="M1912" s="22">
        <f t="shared" si="195"/>
        <v>7295.2</v>
      </c>
      <c r="N1912" s="22">
        <f t="shared" si="195"/>
        <v>7295.2</v>
      </c>
      <c r="O1912" s="22">
        <f t="shared" si="195"/>
        <v>7295.2</v>
      </c>
      <c r="P1912" s="22">
        <f t="shared" si="195"/>
        <v>7295.2</v>
      </c>
      <c r="Q1912" s="22">
        <f t="shared" si="195"/>
        <v>7295.2</v>
      </c>
      <c r="R1912" s="42">
        <f>SUM(Table1[[#This Row],[Oct]:[September]])</f>
        <v>87542.39999999998</v>
      </c>
      <c r="S1912" s="38">
        <f t="shared" si="190"/>
        <v>84199.091152693203</v>
      </c>
      <c r="T1912" s="37">
        <f>Table1[[#This Row],[Annual Demand]]/365</f>
        <v>239.84219178082185</v>
      </c>
      <c r="U1912" s="37">
        <f>Table1[[#This Row],[Daily Demand]]*Table1[[#This Row],[Lead Time (days)]]</f>
        <v>7914.792328767121</v>
      </c>
      <c r="V1912" s="37">
        <f>T1912*AB1912*SQRT(Table1[[#This Row],[Lead Time (days)]])</f>
        <v>895.56252237914759</v>
      </c>
      <c r="W1912" s="37">
        <f t="shared" si="191"/>
        <v>0.8</v>
      </c>
      <c r="X1912" s="37">
        <f>Table1[[#This Row],[Demand during Lead Time]]+NORMSINV(W1912)*V1912</f>
        <v>8668.5167635935304</v>
      </c>
      <c r="Y1912" s="43">
        <f t="shared" si="192"/>
        <v>111988.03928934225</v>
      </c>
      <c r="Z1912" s="27">
        <v>1.2</v>
      </c>
      <c r="AA1912" s="22">
        <v>0.7</v>
      </c>
      <c r="AB1912" s="22">
        <v>0.65</v>
      </c>
      <c r="AC1912" s="22">
        <v>33</v>
      </c>
    </row>
    <row r="1913" spans="1:29" x14ac:dyDescent="0.2">
      <c r="A1913" s="25">
        <v>43887.930399201214</v>
      </c>
      <c r="B1913" s="26">
        <v>6.7692900000000007</v>
      </c>
      <c r="C1913" s="26">
        <v>89048.395800302533</v>
      </c>
      <c r="D1913" s="26">
        <f>C1913/Table1[[#This Row],[Std. Price ($)]]</f>
        <v>13154.761548153872</v>
      </c>
      <c r="E1913" s="22">
        <v>2862</v>
      </c>
      <c r="F1913" s="22">
        <f t="shared" si="193"/>
        <v>858.60000000000014</v>
      </c>
      <c r="G1913" s="22">
        <f t="shared" si="195"/>
        <v>858.60000000000014</v>
      </c>
      <c r="H1913" s="22">
        <f t="shared" si="195"/>
        <v>858.60000000000014</v>
      </c>
      <c r="I1913" s="22">
        <f t="shared" si="195"/>
        <v>858.60000000000014</v>
      </c>
      <c r="J1913" s="22">
        <f t="shared" si="195"/>
        <v>858.60000000000014</v>
      </c>
      <c r="K1913" s="22">
        <f t="shared" si="195"/>
        <v>858.60000000000014</v>
      </c>
      <c r="L1913" s="22">
        <f t="shared" si="195"/>
        <v>858.60000000000014</v>
      </c>
      <c r="M1913" s="22">
        <f t="shared" si="195"/>
        <v>858.60000000000014</v>
      </c>
      <c r="N1913" s="22">
        <f t="shared" si="195"/>
        <v>858.60000000000014</v>
      </c>
      <c r="O1913" s="22">
        <f t="shared" si="195"/>
        <v>858.60000000000014</v>
      </c>
      <c r="P1913" s="22">
        <f t="shared" si="195"/>
        <v>858.60000000000014</v>
      </c>
      <c r="Q1913" s="22">
        <f t="shared" si="195"/>
        <v>858.60000000000014</v>
      </c>
      <c r="R1913" s="42">
        <f>SUM(Table1[[#This Row],[Oct]:[September]])</f>
        <v>10303.200000000003</v>
      </c>
      <c r="S1913" s="38">
        <f t="shared" si="190"/>
        <v>-2851.5615481538698</v>
      </c>
      <c r="T1913" s="37">
        <f>Table1[[#This Row],[Annual Demand]]/365</f>
        <v>28.227945205479458</v>
      </c>
      <c r="U1913" s="37">
        <f>Table1[[#This Row],[Daily Demand]]*Table1[[#This Row],[Lead Time (days)]]</f>
        <v>2455.8312328767129</v>
      </c>
      <c r="V1913" s="37">
        <f>T1913*AB1913*SQRT(Table1[[#This Row],[Lead Time (days)]])</f>
        <v>318.58422123380677</v>
      </c>
      <c r="W1913" s="37">
        <f t="shared" si="191"/>
        <v>0.8</v>
      </c>
      <c r="X1913" s="37">
        <f>Table1[[#This Row],[Demand during Lead Time]]+NORMSINV(W1913)*V1913</f>
        <v>2723.9584781483759</v>
      </c>
      <c r="Y1913" s="43">
        <f t="shared" si="192"/>
        <v>0</v>
      </c>
      <c r="Z1913" s="27">
        <v>-0.7</v>
      </c>
      <c r="AA1913" s="22">
        <v>0.82</v>
      </c>
      <c r="AB1913" s="22">
        <v>1.21</v>
      </c>
      <c r="AC1913" s="22">
        <v>87</v>
      </c>
    </row>
    <row r="1914" spans="1:29" x14ac:dyDescent="0.2">
      <c r="A1914" s="25">
        <v>67863.270043267359</v>
      </c>
      <c r="B1914" s="26">
        <v>5.7053700000000003</v>
      </c>
      <c r="C1914" s="26">
        <v>6437.6455130498762</v>
      </c>
      <c r="D1914" s="26">
        <f>C1914/Table1[[#This Row],[Std. Price ($)]]</f>
        <v>1128.3484704848022</v>
      </c>
      <c r="E1914" s="22">
        <v>2984</v>
      </c>
      <c r="F1914" s="22">
        <f t="shared" si="193"/>
        <v>4476</v>
      </c>
      <c r="G1914" s="22">
        <f t="shared" si="195"/>
        <v>4476</v>
      </c>
      <c r="H1914" s="22">
        <f t="shared" si="195"/>
        <v>4476</v>
      </c>
      <c r="I1914" s="22">
        <f t="shared" si="195"/>
        <v>4476</v>
      </c>
      <c r="J1914" s="22">
        <f t="shared" si="195"/>
        <v>4476</v>
      </c>
      <c r="K1914" s="22">
        <f t="shared" si="195"/>
        <v>4476</v>
      </c>
      <c r="L1914" s="22">
        <f t="shared" si="195"/>
        <v>4476</v>
      </c>
      <c r="M1914" s="22">
        <f t="shared" si="195"/>
        <v>4476</v>
      </c>
      <c r="N1914" s="22">
        <f t="shared" si="195"/>
        <v>4476</v>
      </c>
      <c r="O1914" s="22">
        <f t="shared" si="195"/>
        <v>4476</v>
      </c>
      <c r="P1914" s="22">
        <f t="shared" si="195"/>
        <v>4476</v>
      </c>
      <c r="Q1914" s="22">
        <f t="shared" si="195"/>
        <v>4476</v>
      </c>
      <c r="R1914" s="42">
        <f>SUM(Table1[[#This Row],[Oct]:[September]])</f>
        <v>53712</v>
      </c>
      <c r="S1914" s="38">
        <f t="shared" si="190"/>
        <v>52583.651529515198</v>
      </c>
      <c r="T1914" s="37">
        <f>Table1[[#This Row],[Annual Demand]]/365</f>
        <v>147.15616438356165</v>
      </c>
      <c r="U1914" s="37">
        <f>Table1[[#This Row],[Daily Demand]]*Table1[[#This Row],[Lead Time (days)]]</f>
        <v>1765.8739726027397</v>
      </c>
      <c r="V1914" s="37">
        <f>T1914*AB1914*SQRT(Table1[[#This Row],[Lead Time (days)]])</f>
        <v>316.05362216551509</v>
      </c>
      <c r="W1914" s="37">
        <f t="shared" si="191"/>
        <v>0.8</v>
      </c>
      <c r="X1914" s="37">
        <f>Table1[[#This Row],[Demand during Lead Time]]+NORMSINV(W1914)*V1914</f>
        <v>2031.8714119648685</v>
      </c>
      <c r="Y1914" s="43">
        <f t="shared" si="192"/>
        <v>11592.578197682002</v>
      </c>
      <c r="Z1914" s="27">
        <v>0.5</v>
      </c>
      <c r="AA1914" s="22">
        <v>0.85</v>
      </c>
      <c r="AB1914" s="22">
        <v>0.62</v>
      </c>
      <c r="AC1914" s="22">
        <v>12</v>
      </c>
    </row>
    <row r="1915" spans="1:29" x14ac:dyDescent="0.2">
      <c r="A1915" s="25">
        <v>69222.790908574432</v>
      </c>
      <c r="B1915" s="26">
        <v>5.8924360000000009</v>
      </c>
      <c r="C1915" s="26">
        <v>5243.6020908490091</v>
      </c>
      <c r="D1915" s="26">
        <f>C1915/Table1[[#This Row],[Std. Price ($)]]</f>
        <v>889.88698237011113</v>
      </c>
      <c r="E1915" s="22">
        <v>2734</v>
      </c>
      <c r="F1915" s="22">
        <f t="shared" si="193"/>
        <v>3280.8</v>
      </c>
      <c r="G1915" s="22">
        <f t="shared" si="195"/>
        <v>3280.8</v>
      </c>
      <c r="H1915" s="22">
        <f t="shared" si="195"/>
        <v>3280.8</v>
      </c>
      <c r="I1915" s="22">
        <f t="shared" si="195"/>
        <v>3280.8</v>
      </c>
      <c r="J1915" s="22">
        <f t="shared" si="195"/>
        <v>3280.8</v>
      </c>
      <c r="K1915" s="22">
        <f t="shared" si="195"/>
        <v>3280.8</v>
      </c>
      <c r="L1915" s="22">
        <f t="shared" si="195"/>
        <v>3280.8</v>
      </c>
      <c r="M1915" s="22">
        <f t="shared" si="195"/>
        <v>3280.8</v>
      </c>
      <c r="N1915" s="22">
        <f t="shared" si="195"/>
        <v>3280.8</v>
      </c>
      <c r="O1915" s="22">
        <f t="shared" si="195"/>
        <v>3280.8</v>
      </c>
      <c r="P1915" s="22">
        <f t="shared" si="195"/>
        <v>3280.8</v>
      </c>
      <c r="Q1915" s="22">
        <f t="shared" si="195"/>
        <v>3280.8</v>
      </c>
      <c r="R1915" s="42">
        <f>SUM(Table1[[#This Row],[Oct]:[September]])</f>
        <v>39369.600000000006</v>
      </c>
      <c r="S1915" s="38">
        <f t="shared" si="190"/>
        <v>38479.713017629896</v>
      </c>
      <c r="T1915" s="37">
        <f>Table1[[#This Row],[Annual Demand]]/365</f>
        <v>107.86191780821919</v>
      </c>
      <c r="U1915" s="37">
        <f>Table1[[#This Row],[Daily Demand]]*Table1[[#This Row],[Lead Time (days)]]</f>
        <v>1725.790684931507</v>
      </c>
      <c r="V1915" s="37">
        <f>T1915*AB1915*SQRT(Table1[[#This Row],[Lead Time (days)]])</f>
        <v>125.11982465753425</v>
      </c>
      <c r="W1915" s="37">
        <f t="shared" si="191"/>
        <v>0.8</v>
      </c>
      <c r="X1915" s="37">
        <f>Table1[[#This Row],[Demand during Lead Time]]+NORMSINV(W1915)*V1915</f>
        <v>1831.0941861042079</v>
      </c>
      <c r="Y1915" s="43">
        <f t="shared" si="192"/>
        <v>10789.605301591137</v>
      </c>
      <c r="Z1915" s="27">
        <v>0.2</v>
      </c>
      <c r="AA1915" s="22">
        <v>0.8</v>
      </c>
      <c r="AB1915" s="22">
        <v>0.28999999999999998</v>
      </c>
      <c r="AC1915" s="22">
        <v>16</v>
      </c>
    </row>
    <row r="1916" spans="1:29" x14ac:dyDescent="0.2">
      <c r="A1916" s="25">
        <v>64275.437977269175</v>
      </c>
      <c r="B1916" s="26">
        <v>6.5003950000000001</v>
      </c>
      <c r="C1916" s="26">
        <v>38129.49148784946</v>
      </c>
      <c r="D1916" s="26">
        <f>C1916/Table1[[#This Row],[Std. Price ($)]]</f>
        <v>5865.7191582741443</v>
      </c>
      <c r="E1916" s="22">
        <v>3348</v>
      </c>
      <c r="F1916" s="22">
        <f t="shared" si="193"/>
        <v>5356.8</v>
      </c>
      <c r="G1916" s="22">
        <f t="shared" si="195"/>
        <v>5356.8</v>
      </c>
      <c r="H1916" s="22">
        <f t="shared" si="195"/>
        <v>5356.8</v>
      </c>
      <c r="I1916" s="22">
        <f t="shared" si="195"/>
        <v>5356.8</v>
      </c>
      <c r="J1916" s="22">
        <f t="shared" si="195"/>
        <v>5356.8</v>
      </c>
      <c r="K1916" s="22">
        <f t="shared" si="195"/>
        <v>5356.8</v>
      </c>
      <c r="L1916" s="22">
        <f t="shared" si="195"/>
        <v>5356.8</v>
      </c>
      <c r="M1916" s="22">
        <f t="shared" si="195"/>
        <v>5356.8</v>
      </c>
      <c r="N1916" s="22">
        <f t="shared" si="195"/>
        <v>5356.8</v>
      </c>
      <c r="O1916" s="22">
        <f t="shared" si="195"/>
        <v>5356.8</v>
      </c>
      <c r="P1916" s="22">
        <f t="shared" si="195"/>
        <v>5356.8</v>
      </c>
      <c r="Q1916" s="22">
        <f t="shared" si="195"/>
        <v>5356.8</v>
      </c>
      <c r="R1916" s="42">
        <f>SUM(Table1[[#This Row],[Oct]:[September]])</f>
        <v>64281.600000000013</v>
      </c>
      <c r="S1916" s="38">
        <f t="shared" si="190"/>
        <v>58415.88084172587</v>
      </c>
      <c r="T1916" s="37">
        <f>Table1[[#This Row],[Annual Demand]]/365</f>
        <v>176.11397260273975</v>
      </c>
      <c r="U1916" s="37">
        <f>Table1[[#This Row],[Daily Demand]]*Table1[[#This Row],[Lead Time (days)]]</f>
        <v>10214.610410958905</v>
      </c>
      <c r="V1916" s="37">
        <f>T1916*AB1916*SQRT(Table1[[#This Row],[Lead Time (days)]])</f>
        <v>804.74643366887915</v>
      </c>
      <c r="W1916" s="37">
        <f t="shared" si="191"/>
        <v>0.8</v>
      </c>
      <c r="X1916" s="37">
        <f>Table1[[#This Row],[Demand during Lead Time]]+NORMSINV(W1916)*V1916</f>
        <v>10891.902097176711</v>
      </c>
      <c r="Y1916" s="43">
        <f t="shared" si="192"/>
        <v>70801.665932977005</v>
      </c>
      <c r="Z1916" s="27">
        <v>0.6</v>
      </c>
      <c r="AA1916" s="22">
        <v>0.82</v>
      </c>
      <c r="AB1916" s="22">
        <v>0.6</v>
      </c>
      <c r="AC1916" s="22">
        <v>58</v>
      </c>
    </row>
    <row r="1917" spans="1:29" x14ac:dyDescent="0.2">
      <c r="A1917" s="25">
        <v>37405.543467856696</v>
      </c>
      <c r="B1917" s="26">
        <v>7.4629390000000004</v>
      </c>
      <c r="C1917" s="26">
        <v>151412.45535726156</v>
      </c>
      <c r="D1917" s="26">
        <f>C1917/Table1[[#This Row],[Std. Price ($)]]</f>
        <v>20288.582736273409</v>
      </c>
      <c r="E1917" s="22">
        <v>5240</v>
      </c>
      <c r="F1917" s="22">
        <f t="shared" si="193"/>
        <v>6288</v>
      </c>
      <c r="G1917" s="22">
        <f t="shared" si="195"/>
        <v>6288</v>
      </c>
      <c r="H1917" s="22">
        <f t="shared" si="195"/>
        <v>6288</v>
      </c>
      <c r="I1917" s="22">
        <f t="shared" si="195"/>
        <v>6288</v>
      </c>
      <c r="J1917" s="22">
        <f t="shared" si="195"/>
        <v>6288</v>
      </c>
      <c r="K1917" s="22">
        <f t="shared" si="195"/>
        <v>6288</v>
      </c>
      <c r="L1917" s="22">
        <f t="shared" si="195"/>
        <v>6288</v>
      </c>
      <c r="M1917" s="22">
        <f t="shared" si="195"/>
        <v>6288</v>
      </c>
      <c r="N1917" s="22">
        <f t="shared" si="195"/>
        <v>6288</v>
      </c>
      <c r="O1917" s="22">
        <f t="shared" si="195"/>
        <v>6288</v>
      </c>
      <c r="P1917" s="22">
        <f t="shared" si="195"/>
        <v>6288</v>
      </c>
      <c r="Q1917" s="22">
        <f t="shared" si="195"/>
        <v>6288</v>
      </c>
      <c r="R1917" s="42">
        <f>SUM(Table1[[#This Row],[Oct]:[September]])</f>
        <v>75456</v>
      </c>
      <c r="S1917" s="38">
        <f t="shared" si="190"/>
        <v>55167.417263726587</v>
      </c>
      <c r="T1917" s="37">
        <f>Table1[[#This Row],[Annual Demand]]/365</f>
        <v>206.72876712328767</v>
      </c>
      <c r="U1917" s="37">
        <f>Table1[[#This Row],[Daily Demand]]*Table1[[#This Row],[Lead Time (days)]]</f>
        <v>13644.098630136987</v>
      </c>
      <c r="V1917" s="37">
        <f>T1917*AB1917*SQRT(Table1[[#This Row],[Lead Time (days)]])</f>
        <v>2334.4666963991594</v>
      </c>
      <c r="W1917" s="37">
        <f t="shared" si="191"/>
        <v>0.8</v>
      </c>
      <c r="X1917" s="37">
        <f>Table1[[#This Row],[Demand during Lead Time]]+NORMSINV(W1917)*V1917</f>
        <v>15608.835370895335</v>
      </c>
      <c r="Y1917" s="43">
        <f t="shared" si="192"/>
        <v>116487.78623403427</v>
      </c>
      <c r="Z1917" s="27">
        <v>0.2</v>
      </c>
      <c r="AA1917" s="22">
        <v>1</v>
      </c>
      <c r="AB1917" s="22">
        <v>1.39</v>
      </c>
      <c r="AC1917" s="22">
        <v>66</v>
      </c>
    </row>
    <row r="1918" spans="1:29" x14ac:dyDescent="0.2">
      <c r="A1918" s="25">
        <v>51157.756229457606</v>
      </c>
      <c r="B1918" s="26">
        <v>10.373506000000001</v>
      </c>
      <c r="C1918" s="26">
        <v>112237.43003908514</v>
      </c>
      <c r="D1918" s="26">
        <f>C1918/Table1[[#This Row],[Std. Price ($)]]</f>
        <v>10819.623571730246</v>
      </c>
      <c r="E1918" s="22">
        <v>4746</v>
      </c>
      <c r="F1918" s="22">
        <f t="shared" si="193"/>
        <v>5695.2</v>
      </c>
      <c r="G1918" s="22">
        <f t="shared" si="195"/>
        <v>5695.2</v>
      </c>
      <c r="H1918" s="22">
        <f t="shared" si="195"/>
        <v>5695.2</v>
      </c>
      <c r="I1918" s="22">
        <f t="shared" si="195"/>
        <v>5695.2</v>
      </c>
      <c r="J1918" s="22">
        <f t="shared" si="195"/>
        <v>5695.2</v>
      </c>
      <c r="K1918" s="22">
        <f t="shared" si="195"/>
        <v>5695.2</v>
      </c>
      <c r="L1918" s="22">
        <f t="shared" si="195"/>
        <v>5695.2</v>
      </c>
      <c r="M1918" s="22">
        <f t="shared" si="195"/>
        <v>5695.2</v>
      </c>
      <c r="N1918" s="22">
        <f t="shared" si="195"/>
        <v>5695.2</v>
      </c>
      <c r="O1918" s="22">
        <f t="shared" si="195"/>
        <v>5695.2</v>
      </c>
      <c r="P1918" s="22">
        <f t="shared" si="195"/>
        <v>5695.2</v>
      </c>
      <c r="Q1918" s="22">
        <f t="shared" si="195"/>
        <v>5695.2</v>
      </c>
      <c r="R1918" s="42">
        <f>SUM(Table1[[#This Row],[Oct]:[September]])</f>
        <v>68342.39999999998</v>
      </c>
      <c r="S1918" s="38">
        <f t="shared" si="190"/>
        <v>57522.776428269732</v>
      </c>
      <c r="T1918" s="37">
        <f>Table1[[#This Row],[Annual Demand]]/365</f>
        <v>187.23945205479447</v>
      </c>
      <c r="U1918" s="37">
        <f>Table1[[#This Row],[Daily Demand]]*Table1[[#This Row],[Lead Time (days)]]</f>
        <v>12357.803835616434</v>
      </c>
      <c r="V1918" s="37">
        <f>T1918*AB1918*SQRT(Table1[[#This Row],[Lead Time (days)]])</f>
        <v>1216.9123994849153</v>
      </c>
      <c r="W1918" s="37">
        <f t="shared" si="191"/>
        <v>0.8</v>
      </c>
      <c r="X1918" s="37">
        <f>Table1[[#This Row],[Demand during Lead Time]]+NORMSINV(W1918)*V1918</f>
        <v>13381.983150421103</v>
      </c>
      <c r="Y1918" s="43">
        <f t="shared" si="192"/>
        <v>138818.08250279224</v>
      </c>
      <c r="Z1918" s="27">
        <v>0.2</v>
      </c>
      <c r="AA1918" s="22">
        <v>1</v>
      </c>
      <c r="AB1918" s="22">
        <v>0.8</v>
      </c>
      <c r="AC1918" s="22">
        <v>66</v>
      </c>
    </row>
    <row r="1919" spans="1:29" x14ac:dyDescent="0.2">
      <c r="A1919" s="25">
        <v>80784.069569767467</v>
      </c>
      <c r="B1919" s="26">
        <v>7.4629390000000004</v>
      </c>
      <c r="C1919" s="26">
        <v>55592.569908646787</v>
      </c>
      <c r="D1919" s="26">
        <f>C1919/Table1[[#This Row],[Std. Price ($)]]</f>
        <v>7449.1523927298322</v>
      </c>
      <c r="E1919" s="22">
        <v>3922</v>
      </c>
      <c r="F1919" s="22">
        <f t="shared" si="193"/>
        <v>3137.6</v>
      </c>
      <c r="G1919" s="22">
        <f t="shared" si="195"/>
        <v>3137.6</v>
      </c>
      <c r="H1919" s="22">
        <f t="shared" si="195"/>
        <v>3137.6</v>
      </c>
      <c r="I1919" s="22">
        <f t="shared" si="195"/>
        <v>3137.6</v>
      </c>
      <c r="J1919" s="22">
        <f t="shared" si="195"/>
        <v>3137.6</v>
      </c>
      <c r="K1919" s="22">
        <f t="shared" si="195"/>
        <v>3137.6</v>
      </c>
      <c r="L1919" s="22">
        <f t="shared" si="195"/>
        <v>3137.6</v>
      </c>
      <c r="M1919" s="22">
        <f t="shared" si="195"/>
        <v>3137.6</v>
      </c>
      <c r="N1919" s="22">
        <f t="shared" si="195"/>
        <v>3137.6</v>
      </c>
      <c r="O1919" s="22">
        <f t="shared" si="195"/>
        <v>3137.6</v>
      </c>
      <c r="P1919" s="22">
        <f t="shared" si="195"/>
        <v>3137.6</v>
      </c>
      <c r="Q1919" s="22">
        <f t="shared" si="195"/>
        <v>3137.6</v>
      </c>
      <c r="R1919" s="42">
        <f>SUM(Table1[[#This Row],[Oct]:[September]])</f>
        <v>37651.19999999999</v>
      </c>
      <c r="S1919" s="38">
        <f t="shared" si="190"/>
        <v>30202.047607270157</v>
      </c>
      <c r="T1919" s="37">
        <f>Table1[[#This Row],[Annual Demand]]/365</f>
        <v>103.1539726027397</v>
      </c>
      <c r="U1919" s="37">
        <f>Table1[[#This Row],[Daily Demand]]*Table1[[#This Row],[Lead Time (days)]]</f>
        <v>6808.1621917808197</v>
      </c>
      <c r="V1919" s="37">
        <f>T1919*AB1919*SQRT(Table1[[#This Row],[Lead Time (days)]])</f>
        <v>511.19636935940804</v>
      </c>
      <c r="W1919" s="37">
        <f t="shared" si="191"/>
        <v>0.8</v>
      </c>
      <c r="X1919" s="37">
        <f>Table1[[#This Row],[Demand during Lead Time]]+NORMSINV(W1919)*V1919</f>
        <v>7238.3959107590799</v>
      </c>
      <c r="Y1919" s="43">
        <f t="shared" si="192"/>
        <v>54019.70713984446</v>
      </c>
      <c r="Z1919" s="27">
        <v>-0.2</v>
      </c>
      <c r="AA1919" s="22">
        <v>1</v>
      </c>
      <c r="AB1919" s="22">
        <v>0.61</v>
      </c>
      <c r="AC1919" s="22">
        <v>66</v>
      </c>
    </row>
    <row r="1920" spans="1:29" x14ac:dyDescent="0.2">
      <c r="A1920" s="25">
        <v>76235.869535755279</v>
      </c>
      <c r="B1920" s="26">
        <v>122.10445500000002</v>
      </c>
      <c r="C1920" s="26">
        <v>575271.58525919681</v>
      </c>
      <c r="D1920" s="26">
        <f>C1920/Table1[[#This Row],[Std. Price ($)]]</f>
        <v>4711.307095709135</v>
      </c>
      <c r="E1920" s="22">
        <v>3574</v>
      </c>
      <c r="F1920" s="22">
        <f t="shared" si="193"/>
        <v>4288.8</v>
      </c>
      <c r="G1920" s="22">
        <f t="shared" si="195"/>
        <v>4288.8</v>
      </c>
      <c r="H1920" s="22">
        <f t="shared" si="195"/>
        <v>4288.8</v>
      </c>
      <c r="I1920" s="22">
        <f t="shared" si="195"/>
        <v>4288.8</v>
      </c>
      <c r="J1920" s="22">
        <f t="shared" si="195"/>
        <v>4288.8</v>
      </c>
      <c r="K1920" s="22">
        <f t="shared" si="195"/>
        <v>4288.8</v>
      </c>
      <c r="L1920" s="22">
        <f t="shared" si="195"/>
        <v>4288.8</v>
      </c>
      <c r="M1920" s="22">
        <f t="shared" si="195"/>
        <v>4288.8</v>
      </c>
      <c r="N1920" s="22">
        <f t="shared" si="195"/>
        <v>4288.8</v>
      </c>
      <c r="O1920" s="22">
        <f t="shared" si="195"/>
        <v>4288.8</v>
      </c>
      <c r="P1920" s="22">
        <f t="shared" si="195"/>
        <v>4288.8</v>
      </c>
      <c r="Q1920" s="22">
        <f t="shared" si="195"/>
        <v>4288.8</v>
      </c>
      <c r="R1920" s="42">
        <f>SUM(Table1[[#This Row],[Oct]:[September]])</f>
        <v>51465.600000000013</v>
      </c>
      <c r="S1920" s="38">
        <f t="shared" si="190"/>
        <v>46754.29290429088</v>
      </c>
      <c r="T1920" s="37">
        <f>Table1[[#This Row],[Annual Demand]]/365</f>
        <v>141.00164383561648</v>
      </c>
      <c r="U1920" s="37">
        <f>Table1[[#This Row],[Daily Demand]]*Table1[[#This Row],[Lead Time (days)]]</f>
        <v>9306.1084931506866</v>
      </c>
      <c r="V1920" s="37">
        <f>T1920*AB1920*SQRT(Table1[[#This Row],[Lead Time (days)]])</f>
        <v>549.84132942592782</v>
      </c>
      <c r="W1920" s="37">
        <f t="shared" si="191"/>
        <v>0.8</v>
      </c>
      <c r="X1920" s="37">
        <f>Table1[[#This Row],[Demand during Lead Time]]+NORMSINV(W1920)*V1920</f>
        <v>9768.8666310915069</v>
      </c>
      <c r="Y1920" s="43">
        <f t="shared" si="192"/>
        <v>1192822.1359571146</v>
      </c>
      <c r="Z1920" s="27">
        <v>0.2</v>
      </c>
      <c r="AA1920" s="22">
        <v>0.82</v>
      </c>
      <c r="AB1920" s="22">
        <v>0.48</v>
      </c>
      <c r="AC1920" s="22">
        <v>66</v>
      </c>
    </row>
    <row r="1921" spans="1:29" x14ac:dyDescent="0.2">
      <c r="A1921" s="25">
        <v>55531.14298324148</v>
      </c>
      <c r="B1921" s="26">
        <v>12.626658000000001</v>
      </c>
      <c r="C1921" s="26">
        <v>37030.658395237893</v>
      </c>
      <c r="D1921" s="26">
        <f>C1921/Table1[[#This Row],[Std. Price ($)]]</f>
        <v>2932.7363103711127</v>
      </c>
      <c r="E1921" s="22">
        <v>2224</v>
      </c>
      <c r="F1921" s="22">
        <f t="shared" si="193"/>
        <v>3113.6</v>
      </c>
      <c r="G1921" s="22">
        <f t="shared" si="195"/>
        <v>3113.6</v>
      </c>
      <c r="H1921" s="22">
        <f t="shared" si="195"/>
        <v>3113.6</v>
      </c>
      <c r="I1921" s="22">
        <f t="shared" si="195"/>
        <v>3113.6</v>
      </c>
      <c r="J1921" s="22">
        <f t="shared" si="195"/>
        <v>3113.6</v>
      </c>
      <c r="K1921" s="22">
        <f t="shared" si="195"/>
        <v>3113.6</v>
      </c>
      <c r="L1921" s="22">
        <f t="shared" si="195"/>
        <v>3113.6</v>
      </c>
      <c r="M1921" s="22">
        <f t="shared" si="195"/>
        <v>3113.6</v>
      </c>
      <c r="N1921" s="22">
        <f t="shared" si="195"/>
        <v>3113.6</v>
      </c>
      <c r="O1921" s="22">
        <f t="shared" si="195"/>
        <v>3113.6</v>
      </c>
      <c r="P1921" s="22">
        <f t="shared" si="195"/>
        <v>3113.6</v>
      </c>
      <c r="Q1921" s="22">
        <f t="shared" si="195"/>
        <v>3113.6</v>
      </c>
      <c r="R1921" s="42">
        <f>SUM(Table1[[#This Row],[Oct]:[September]])</f>
        <v>37363.19999999999</v>
      </c>
      <c r="S1921" s="38">
        <f t="shared" si="190"/>
        <v>34430.463689628879</v>
      </c>
      <c r="T1921" s="37">
        <f>Table1[[#This Row],[Annual Demand]]/365</f>
        <v>102.36493150684929</v>
      </c>
      <c r="U1921" s="37">
        <f>Table1[[#This Row],[Daily Demand]]*Table1[[#This Row],[Lead Time (days)]]</f>
        <v>5937.1660273972584</v>
      </c>
      <c r="V1921" s="37">
        <f>T1921*AB1921*SQRT(Table1[[#This Row],[Lead Time (days)]])</f>
        <v>397.58992710026661</v>
      </c>
      <c r="W1921" s="37">
        <f t="shared" si="191"/>
        <v>0.8</v>
      </c>
      <c r="X1921" s="37">
        <f>Table1[[#This Row],[Demand during Lead Time]]+NORMSINV(W1921)*V1921</f>
        <v>6271.7861522995499</v>
      </c>
      <c r="Y1921" s="43">
        <f t="shared" si="192"/>
        <v>79191.698794222335</v>
      </c>
      <c r="Z1921" s="27">
        <v>0.4</v>
      </c>
      <c r="AA1921" s="22">
        <v>1</v>
      </c>
      <c r="AB1921" s="22">
        <v>0.51</v>
      </c>
      <c r="AC1921" s="22">
        <v>58</v>
      </c>
    </row>
    <row r="1922" spans="1:29" x14ac:dyDescent="0.2">
      <c r="A1922" s="25">
        <v>70588.498509166588</v>
      </c>
      <c r="B1922" s="26">
        <v>8.2307170000000003</v>
      </c>
      <c r="C1922" s="26">
        <v>8414.6781747068344</v>
      </c>
      <c r="D1922" s="26">
        <f>C1922/Table1[[#This Row],[Std. Price ($)]]</f>
        <v>1022.3505649273125</v>
      </c>
      <c r="E1922" s="22">
        <v>2936</v>
      </c>
      <c r="F1922" s="22">
        <f t="shared" si="193"/>
        <v>1761.6</v>
      </c>
      <c r="G1922" s="22">
        <f t="shared" si="195"/>
        <v>1761.6</v>
      </c>
      <c r="H1922" s="22">
        <f t="shared" si="195"/>
        <v>1761.6</v>
      </c>
      <c r="I1922" s="22">
        <f t="shared" si="195"/>
        <v>1761.6</v>
      </c>
      <c r="J1922" s="22">
        <f t="shared" si="195"/>
        <v>1761.6</v>
      </c>
      <c r="K1922" s="22">
        <f t="shared" si="195"/>
        <v>1761.6</v>
      </c>
      <c r="L1922" s="22">
        <f t="shared" si="195"/>
        <v>1761.6</v>
      </c>
      <c r="M1922" s="22">
        <f t="shared" si="195"/>
        <v>1761.6</v>
      </c>
      <c r="N1922" s="22">
        <f t="shared" si="195"/>
        <v>1761.6</v>
      </c>
      <c r="O1922" s="22">
        <f t="shared" si="195"/>
        <v>1761.6</v>
      </c>
      <c r="P1922" s="22">
        <f t="shared" si="195"/>
        <v>1761.6</v>
      </c>
      <c r="Q1922" s="22">
        <f t="shared" si="195"/>
        <v>1761.6</v>
      </c>
      <c r="R1922" s="42">
        <f>SUM(Table1[[#This Row],[Oct]:[September]])</f>
        <v>21139.199999999997</v>
      </c>
      <c r="S1922" s="38">
        <f t="shared" si="190"/>
        <v>20116.849435072683</v>
      </c>
      <c r="T1922" s="37">
        <f>Table1[[#This Row],[Annual Demand]]/365</f>
        <v>57.915616438356153</v>
      </c>
      <c r="U1922" s="37">
        <f>Table1[[#This Row],[Daily Demand]]*Table1[[#This Row],[Lead Time (days)]]</f>
        <v>1158.3123287671231</v>
      </c>
      <c r="V1922" s="37">
        <f>T1922*AB1922*SQRT(Table1[[#This Row],[Lead Time (days)]])</f>
        <v>75.111888082681801</v>
      </c>
      <c r="W1922" s="37">
        <f t="shared" si="191"/>
        <v>0.8</v>
      </c>
      <c r="X1922" s="37">
        <f>Table1[[#This Row],[Demand during Lead Time]]+NORMSINV(W1922)*V1922</f>
        <v>1221.5280886712603</v>
      </c>
      <c r="Y1922" s="43">
        <f t="shared" si="192"/>
        <v>10054.05200540405</v>
      </c>
      <c r="Z1922" s="27">
        <v>-0.4</v>
      </c>
      <c r="AA1922" s="22">
        <v>0.85</v>
      </c>
      <c r="AB1922" s="22">
        <v>0.28999999999999998</v>
      </c>
      <c r="AC1922" s="22">
        <v>20</v>
      </c>
    </row>
    <row r="1923" spans="1:29" x14ac:dyDescent="0.2">
      <c r="A1923" s="25">
        <v>97735.927446637288</v>
      </c>
      <c r="B1923" s="26">
        <v>10.149964000000001</v>
      </c>
      <c r="C1923" s="26">
        <v>262331.48129789514</v>
      </c>
      <c r="D1923" s="26">
        <f>C1923/Table1[[#This Row],[Std. Price ($)]]</f>
        <v>25845.557806697158</v>
      </c>
      <c r="E1923" s="22">
        <v>4658</v>
      </c>
      <c r="F1923" s="22">
        <f t="shared" si="193"/>
        <v>7452.7999999999993</v>
      </c>
      <c r="G1923" s="22">
        <f t="shared" si="195"/>
        <v>7452.7999999999993</v>
      </c>
      <c r="H1923" s="22">
        <f t="shared" si="195"/>
        <v>7452.7999999999993</v>
      </c>
      <c r="I1923" s="22">
        <f t="shared" si="195"/>
        <v>7452.7999999999993</v>
      </c>
      <c r="J1923" s="22">
        <f t="shared" si="195"/>
        <v>7452.7999999999993</v>
      </c>
      <c r="K1923" s="22">
        <f t="shared" si="195"/>
        <v>7452.7999999999993</v>
      </c>
      <c r="L1923" s="22">
        <f t="shared" si="195"/>
        <v>7452.7999999999993</v>
      </c>
      <c r="M1923" s="22">
        <f t="shared" si="195"/>
        <v>7452.7999999999993</v>
      </c>
      <c r="N1923" s="22">
        <f t="shared" si="195"/>
        <v>7452.7999999999993</v>
      </c>
      <c r="O1923" s="22">
        <f t="shared" si="195"/>
        <v>7452.7999999999993</v>
      </c>
      <c r="P1923" s="22">
        <f t="shared" si="195"/>
        <v>7452.7999999999993</v>
      </c>
      <c r="Q1923" s="22">
        <f t="shared" si="195"/>
        <v>7452.7999999999993</v>
      </c>
      <c r="R1923" s="42">
        <f>SUM(Table1[[#This Row],[Oct]:[September]])</f>
        <v>89433.60000000002</v>
      </c>
      <c r="S1923" s="38">
        <f t="shared" ref="S1923:S1986" si="196">R1923-D1923</f>
        <v>63588.042193302863</v>
      </c>
      <c r="T1923" s="37">
        <f>Table1[[#This Row],[Annual Demand]]/365</f>
        <v>245.02356164383568</v>
      </c>
      <c r="U1923" s="37">
        <f>Table1[[#This Row],[Daily Demand]]*Table1[[#This Row],[Lead Time (days)]]</f>
        <v>44349.264657534259</v>
      </c>
      <c r="V1923" s="37">
        <f>T1923*AB1923*SQRT(Table1[[#This Row],[Lead Time (days)]])</f>
        <v>2241.5893191011855</v>
      </c>
      <c r="W1923" s="37">
        <f t="shared" ref="W1923:W1986" si="197">IF(AB1923&gt;1.5,0.95,0.8)</f>
        <v>0.8</v>
      </c>
      <c r="X1923" s="37">
        <f>Table1[[#This Row],[Demand during Lead Time]]+NORMSINV(W1923)*V1923</f>
        <v>46235.833825440066</v>
      </c>
      <c r="Y1923" s="43">
        <f t="shared" ref="Y1923:Y1986" si="198">IF(S1923&gt;0,X1923*B1923,0)</f>
        <v>469292.048838199</v>
      </c>
      <c r="Z1923" s="27">
        <v>0.6</v>
      </c>
      <c r="AA1923" s="22">
        <v>0.85</v>
      </c>
      <c r="AB1923" s="22">
        <v>0.68</v>
      </c>
      <c r="AC1923" s="22">
        <v>181</v>
      </c>
    </row>
    <row r="1924" spans="1:29" x14ac:dyDescent="0.2">
      <c r="A1924" s="25">
        <v>92696.227672244626</v>
      </c>
      <c r="B1924" s="26">
        <v>11.141856000000001</v>
      </c>
      <c r="C1924" s="26">
        <v>13972.580809921565</v>
      </c>
      <c r="D1924" s="26">
        <f>C1924/Table1[[#This Row],[Std. Price ($)]]</f>
        <v>1254.0622325330326</v>
      </c>
      <c r="E1924" s="22">
        <v>3662</v>
      </c>
      <c r="F1924" s="22">
        <f t="shared" ref="F1924:F1987" si="199">$E1924+$Z1924*$E1924</f>
        <v>3295.8</v>
      </c>
      <c r="G1924" s="22">
        <f t="shared" si="195"/>
        <v>3295.8</v>
      </c>
      <c r="H1924" s="22">
        <f t="shared" si="195"/>
        <v>3295.8</v>
      </c>
      <c r="I1924" s="22">
        <f t="shared" si="195"/>
        <v>3295.8</v>
      </c>
      <c r="J1924" s="22">
        <f t="shared" si="195"/>
        <v>3295.8</v>
      </c>
      <c r="K1924" s="22">
        <f t="shared" si="195"/>
        <v>3295.8</v>
      </c>
      <c r="L1924" s="22">
        <f t="shared" si="195"/>
        <v>3295.8</v>
      </c>
      <c r="M1924" s="22">
        <f t="shared" si="195"/>
        <v>3295.8</v>
      </c>
      <c r="N1924" s="22">
        <f t="shared" si="195"/>
        <v>3295.8</v>
      </c>
      <c r="O1924" s="22">
        <f t="shared" si="195"/>
        <v>3295.8</v>
      </c>
      <c r="P1924" s="22">
        <f t="shared" si="195"/>
        <v>3295.8</v>
      </c>
      <c r="Q1924" s="22">
        <f t="shared" si="195"/>
        <v>3295.8</v>
      </c>
      <c r="R1924" s="42">
        <f>SUM(Table1[[#This Row],[Oct]:[September]])</f>
        <v>39549.600000000006</v>
      </c>
      <c r="S1924" s="38">
        <f t="shared" si="196"/>
        <v>38295.537767466973</v>
      </c>
      <c r="T1924" s="37">
        <f>Table1[[#This Row],[Annual Demand]]/365</f>
        <v>108.3550684931507</v>
      </c>
      <c r="U1924" s="37">
        <f>Table1[[#This Row],[Daily Demand]]*Table1[[#This Row],[Lead Time (days)]]</f>
        <v>2492.1665753424659</v>
      </c>
      <c r="V1924" s="37">
        <f>T1924*AB1924*SQRT(Table1[[#This Row],[Lead Time (days)]])</f>
        <v>124.71663676563861</v>
      </c>
      <c r="W1924" s="37">
        <f t="shared" si="197"/>
        <v>0.8</v>
      </c>
      <c r="X1924" s="37">
        <f>Table1[[#This Row],[Demand during Lead Time]]+NORMSINV(W1924)*V1924</f>
        <v>2597.130745024228</v>
      </c>
      <c r="Y1924" s="43">
        <f t="shared" si="198"/>
        <v>28936.856774232667</v>
      </c>
      <c r="Z1924" s="27">
        <v>-0.1</v>
      </c>
      <c r="AA1924" s="22">
        <v>0.83</v>
      </c>
      <c r="AB1924" s="22">
        <v>0.24</v>
      </c>
      <c r="AC1924" s="22">
        <v>23</v>
      </c>
    </row>
    <row r="1925" spans="1:29" x14ac:dyDescent="0.2">
      <c r="A1925" s="25">
        <v>98395.418058658252</v>
      </c>
      <c r="B1925" s="26">
        <v>80.542110000000008</v>
      </c>
      <c r="C1925" s="26">
        <v>114227.80015709583</v>
      </c>
      <c r="D1925" s="26">
        <f>C1925/Table1[[#This Row],[Std. Price ($)]]</f>
        <v>1418.2369962383134</v>
      </c>
      <c r="E1925" s="22">
        <v>3534</v>
      </c>
      <c r="F1925" s="22">
        <f t="shared" si="199"/>
        <v>4240.8</v>
      </c>
      <c r="G1925" s="22">
        <f t="shared" si="195"/>
        <v>4240.8</v>
      </c>
      <c r="H1925" s="22">
        <f t="shared" si="195"/>
        <v>4240.8</v>
      </c>
      <c r="I1925" s="22">
        <f t="shared" si="195"/>
        <v>4240.8</v>
      </c>
      <c r="J1925" s="22">
        <f t="shared" si="195"/>
        <v>4240.8</v>
      </c>
      <c r="K1925" s="22">
        <f t="shared" si="195"/>
        <v>4240.8</v>
      </c>
      <c r="L1925" s="22">
        <f t="shared" si="195"/>
        <v>4240.8</v>
      </c>
      <c r="M1925" s="22">
        <f t="shared" si="195"/>
        <v>4240.8</v>
      </c>
      <c r="N1925" s="22">
        <f t="shared" si="195"/>
        <v>4240.8</v>
      </c>
      <c r="O1925" s="22">
        <f t="shared" si="195"/>
        <v>4240.8</v>
      </c>
      <c r="P1925" s="22">
        <f t="shared" si="195"/>
        <v>4240.8</v>
      </c>
      <c r="Q1925" s="22">
        <f t="shared" si="195"/>
        <v>4240.8</v>
      </c>
      <c r="R1925" s="42">
        <f>SUM(Table1[[#This Row],[Oct]:[September]])</f>
        <v>50889.600000000013</v>
      </c>
      <c r="S1925" s="38">
        <f t="shared" si="196"/>
        <v>49471.363003761697</v>
      </c>
      <c r="T1925" s="37">
        <f>Table1[[#This Row],[Annual Demand]]/365</f>
        <v>139.42356164383565</v>
      </c>
      <c r="U1925" s="37">
        <f>Table1[[#This Row],[Daily Demand]]*Table1[[#This Row],[Lead Time (days)]]</f>
        <v>5158.6717808219191</v>
      </c>
      <c r="V1925" s="37">
        <f>T1925*AB1925*SQRT(Table1[[#This Row],[Lead Time (days)]])</f>
        <v>228.98171248411884</v>
      </c>
      <c r="W1925" s="37">
        <f t="shared" si="197"/>
        <v>0.8</v>
      </c>
      <c r="X1925" s="37">
        <f>Table1[[#This Row],[Demand during Lead Time]]+NORMSINV(W1925)*V1925</f>
        <v>5351.3876521484417</v>
      </c>
      <c r="Y1925" s="43">
        <f t="shared" si="198"/>
        <v>431012.05293198157</v>
      </c>
      <c r="Z1925" s="27">
        <v>0.2</v>
      </c>
      <c r="AA1925" s="22">
        <v>1</v>
      </c>
      <c r="AB1925" s="22">
        <v>0.27</v>
      </c>
      <c r="AC1925" s="22">
        <v>37</v>
      </c>
    </row>
    <row r="1926" spans="1:29" x14ac:dyDescent="0.2">
      <c r="A1926" s="25">
        <v>64371.933690828009</v>
      </c>
      <c r="B1926" s="26">
        <v>5.8222890000000005</v>
      </c>
      <c r="C1926" s="26">
        <v>26702.431373793024</v>
      </c>
      <c r="D1926" s="26">
        <f>C1926/Table1[[#This Row],[Std. Price ($)]]</f>
        <v>4586.2428632094734</v>
      </c>
      <c r="E1926" s="22">
        <v>4108</v>
      </c>
      <c r="F1926" s="22">
        <f t="shared" si="199"/>
        <v>2464.8000000000002</v>
      </c>
      <c r="G1926" s="22">
        <f t="shared" si="195"/>
        <v>2464.8000000000002</v>
      </c>
      <c r="H1926" s="22">
        <f t="shared" si="195"/>
        <v>2464.8000000000002</v>
      </c>
      <c r="I1926" s="22">
        <f t="shared" si="195"/>
        <v>2464.8000000000002</v>
      </c>
      <c r="J1926" s="22">
        <f t="shared" si="195"/>
        <v>2464.8000000000002</v>
      </c>
      <c r="K1926" s="22">
        <f t="shared" si="195"/>
        <v>2464.8000000000002</v>
      </c>
      <c r="L1926" s="22">
        <f t="shared" si="195"/>
        <v>2464.8000000000002</v>
      </c>
      <c r="M1926" s="22">
        <f t="shared" si="195"/>
        <v>2464.8000000000002</v>
      </c>
      <c r="N1926" s="22">
        <f t="shared" si="195"/>
        <v>2464.8000000000002</v>
      </c>
      <c r="O1926" s="22">
        <f t="shared" si="195"/>
        <v>2464.8000000000002</v>
      </c>
      <c r="P1926" s="22">
        <f t="shared" si="195"/>
        <v>2464.8000000000002</v>
      </c>
      <c r="Q1926" s="22">
        <f t="shared" si="195"/>
        <v>2464.8000000000002</v>
      </c>
      <c r="R1926" s="42">
        <f>SUM(Table1[[#This Row],[Oct]:[September]])</f>
        <v>29577.599999999995</v>
      </c>
      <c r="S1926" s="38">
        <f t="shared" si="196"/>
        <v>24991.357136790521</v>
      </c>
      <c r="T1926" s="37">
        <f>Table1[[#This Row],[Annual Demand]]/365</f>
        <v>81.034520547945192</v>
      </c>
      <c r="U1926" s="37">
        <f>Table1[[#This Row],[Daily Demand]]*Table1[[#This Row],[Lead Time (days)]]</f>
        <v>4132.760547945205</v>
      </c>
      <c r="V1926" s="37">
        <f>T1926*AB1926*SQRT(Table1[[#This Row],[Lead Time (days)]])</f>
        <v>144.6755571836089</v>
      </c>
      <c r="W1926" s="37">
        <f t="shared" si="197"/>
        <v>0.8</v>
      </c>
      <c r="X1926" s="37">
        <f>Table1[[#This Row],[Demand during Lead Time]]+NORMSINV(W1926)*V1926</f>
        <v>4254.5225688499222</v>
      </c>
      <c r="Y1926" s="43">
        <f t="shared" si="198"/>
        <v>24771.059952866646</v>
      </c>
      <c r="Z1926" s="27">
        <v>-0.4</v>
      </c>
      <c r="AA1926" s="22">
        <v>0.7</v>
      </c>
      <c r="AB1926" s="22">
        <v>0.25</v>
      </c>
      <c r="AC1926" s="22">
        <v>51</v>
      </c>
    </row>
    <row r="1927" spans="1:29" x14ac:dyDescent="0.2">
      <c r="A1927" s="25">
        <v>57821.703641804786</v>
      </c>
      <c r="B1927" s="26">
        <v>17.490264</v>
      </c>
      <c r="C1927" s="26">
        <v>133868.6697796589</v>
      </c>
      <c r="D1927" s="26">
        <f>C1927/Table1[[#This Row],[Std. Price ($)]]</f>
        <v>7653.8964637502841</v>
      </c>
      <c r="E1927" s="22">
        <v>5426</v>
      </c>
      <c r="F1927" s="22">
        <f t="shared" si="199"/>
        <v>9766.7999999999993</v>
      </c>
      <c r="G1927" s="22">
        <f t="shared" si="195"/>
        <v>9766.7999999999993</v>
      </c>
      <c r="H1927" s="22">
        <f t="shared" si="195"/>
        <v>9766.7999999999993</v>
      </c>
      <c r="I1927" s="22">
        <f t="shared" si="195"/>
        <v>9766.7999999999993</v>
      </c>
      <c r="J1927" s="22">
        <f t="shared" si="195"/>
        <v>9766.7999999999993</v>
      </c>
      <c r="K1927" s="22">
        <f t="shared" si="195"/>
        <v>9766.7999999999993</v>
      </c>
      <c r="L1927" s="22">
        <f t="shared" si="195"/>
        <v>9766.7999999999993</v>
      </c>
      <c r="M1927" s="22">
        <f t="shared" si="195"/>
        <v>9766.7999999999993</v>
      </c>
      <c r="N1927" s="22">
        <f t="shared" si="195"/>
        <v>9766.7999999999993</v>
      </c>
      <c r="O1927" s="22">
        <f t="shared" si="195"/>
        <v>9766.7999999999993</v>
      </c>
      <c r="P1927" s="22">
        <f t="shared" si="195"/>
        <v>9766.7999999999993</v>
      </c>
      <c r="Q1927" s="22">
        <f t="shared" si="195"/>
        <v>9766.7999999999993</v>
      </c>
      <c r="R1927" s="42">
        <f>SUM(Table1[[#This Row],[Oct]:[September]])</f>
        <v>117201.60000000002</v>
      </c>
      <c r="S1927" s="38">
        <f t="shared" si="196"/>
        <v>109547.70353624974</v>
      </c>
      <c r="T1927" s="37">
        <f>Table1[[#This Row],[Annual Demand]]/365</f>
        <v>321.10027397260279</v>
      </c>
      <c r="U1927" s="37">
        <f>Table1[[#This Row],[Daily Demand]]*Table1[[#This Row],[Lead Time (days)]]</f>
        <v>18623.815890410962</v>
      </c>
      <c r="V1927" s="37">
        <f>T1927*AB1927*SQRT(Table1[[#This Row],[Lead Time (days)]])</f>
        <v>1198.2591470949797</v>
      </c>
      <c r="W1927" s="37">
        <f t="shared" si="197"/>
        <v>0.8</v>
      </c>
      <c r="X1927" s="37">
        <f>Table1[[#This Row],[Demand during Lead Time]]+NORMSINV(W1927)*V1927</f>
        <v>19632.296231929067</v>
      </c>
      <c r="Y1927" s="43">
        <f t="shared" si="198"/>
        <v>343374.04402264464</v>
      </c>
      <c r="Z1927" s="27">
        <v>0.8</v>
      </c>
      <c r="AA1927" s="22">
        <v>0.7</v>
      </c>
      <c r="AB1927" s="22">
        <v>0.49</v>
      </c>
      <c r="AC1927" s="22">
        <v>58</v>
      </c>
    </row>
    <row r="1928" spans="1:29" x14ac:dyDescent="0.2">
      <c r="A1928" s="25">
        <v>66249.989027692864</v>
      </c>
      <c r="B1928" s="26">
        <v>18.390493000000003</v>
      </c>
      <c r="C1928" s="26">
        <v>345098.96309433004</v>
      </c>
      <c r="D1928" s="26">
        <f>C1928/Table1[[#This Row],[Std. Price ($)]]</f>
        <v>18765.074057249578</v>
      </c>
      <c r="E1928" s="22">
        <v>5538</v>
      </c>
      <c r="F1928" s="22">
        <f t="shared" si="199"/>
        <v>13845</v>
      </c>
      <c r="G1928" s="22">
        <f t="shared" si="195"/>
        <v>13845</v>
      </c>
      <c r="H1928" s="22">
        <f t="shared" si="195"/>
        <v>13845</v>
      </c>
      <c r="I1928" s="22">
        <f t="shared" si="195"/>
        <v>13845</v>
      </c>
      <c r="J1928" s="22">
        <f t="shared" si="195"/>
        <v>13845</v>
      </c>
      <c r="K1928" s="22">
        <f t="shared" si="195"/>
        <v>13845</v>
      </c>
      <c r="L1928" s="22">
        <f t="shared" si="195"/>
        <v>13845</v>
      </c>
      <c r="M1928" s="22">
        <f t="shared" si="195"/>
        <v>13845</v>
      </c>
      <c r="N1928" s="22">
        <f t="shared" si="195"/>
        <v>13845</v>
      </c>
      <c r="O1928" s="22">
        <f t="shared" si="195"/>
        <v>13845</v>
      </c>
      <c r="P1928" s="22">
        <f t="shared" si="195"/>
        <v>13845</v>
      </c>
      <c r="Q1928" s="22">
        <f t="shared" ref="G1928:Q1952" si="200">$E1928+$Z1928*$E1928</f>
        <v>13845</v>
      </c>
      <c r="R1928" s="42">
        <f>SUM(Table1[[#This Row],[Oct]:[September]])</f>
        <v>166140</v>
      </c>
      <c r="S1928" s="38">
        <f t="shared" si="196"/>
        <v>147374.92594275041</v>
      </c>
      <c r="T1928" s="37">
        <f>Table1[[#This Row],[Annual Demand]]/365</f>
        <v>455.17808219178085</v>
      </c>
      <c r="U1928" s="37">
        <f>Table1[[#This Row],[Daily Demand]]*Table1[[#This Row],[Lead Time (days)]]</f>
        <v>49159.232876712333</v>
      </c>
      <c r="V1928" s="37">
        <f>T1928*AB1928*SQRT(Table1[[#This Row],[Lead Time (days)]])</f>
        <v>3311.2445723612927</v>
      </c>
      <c r="W1928" s="37">
        <f t="shared" si="197"/>
        <v>0.8</v>
      </c>
      <c r="X1928" s="37">
        <f>Table1[[#This Row],[Demand during Lead Time]]+NORMSINV(W1928)*V1928</f>
        <v>51946.046618364664</v>
      </c>
      <c r="Y1928" s="43">
        <f t="shared" si="198"/>
        <v>955313.40671270923</v>
      </c>
      <c r="Z1928" s="27">
        <v>1.5</v>
      </c>
      <c r="AA1928" s="22">
        <v>0.7</v>
      </c>
      <c r="AB1928" s="22">
        <v>0.7</v>
      </c>
      <c r="AC1928" s="22">
        <v>108</v>
      </c>
    </row>
    <row r="1929" spans="1:29" x14ac:dyDescent="0.2">
      <c r="A1929" s="25">
        <v>9755.4401367044738</v>
      </c>
      <c r="B1929" s="26">
        <v>55.595991000000005</v>
      </c>
      <c r="C1929" s="26">
        <v>113320.11318778148</v>
      </c>
      <c r="D1929" s="26">
        <f>C1929/Table1[[#This Row],[Std. Price ($)]]</f>
        <v>2038.2785008325775</v>
      </c>
      <c r="E1929" s="22">
        <v>5764</v>
      </c>
      <c r="F1929" s="22">
        <f t="shared" si="199"/>
        <v>6916.8</v>
      </c>
      <c r="G1929" s="22">
        <f t="shared" si="200"/>
        <v>6916.8</v>
      </c>
      <c r="H1929" s="22">
        <f t="shared" si="200"/>
        <v>6916.8</v>
      </c>
      <c r="I1929" s="22">
        <f t="shared" si="200"/>
        <v>6916.8</v>
      </c>
      <c r="J1929" s="22">
        <f t="shared" si="200"/>
        <v>6916.8</v>
      </c>
      <c r="K1929" s="22">
        <f t="shared" si="200"/>
        <v>6916.8</v>
      </c>
      <c r="L1929" s="22">
        <f t="shared" si="200"/>
        <v>6916.8</v>
      </c>
      <c r="M1929" s="22">
        <f t="shared" si="200"/>
        <v>6916.8</v>
      </c>
      <c r="N1929" s="22">
        <f t="shared" si="200"/>
        <v>6916.8</v>
      </c>
      <c r="O1929" s="22">
        <f t="shared" si="200"/>
        <v>6916.8</v>
      </c>
      <c r="P1929" s="22">
        <f t="shared" si="200"/>
        <v>6916.8</v>
      </c>
      <c r="Q1929" s="22">
        <f t="shared" si="200"/>
        <v>6916.8</v>
      </c>
      <c r="R1929" s="42">
        <f>SUM(Table1[[#This Row],[Oct]:[September]])</f>
        <v>83001.60000000002</v>
      </c>
      <c r="S1929" s="38">
        <f t="shared" si="196"/>
        <v>80963.321499167447</v>
      </c>
      <c r="T1929" s="37">
        <f>Table1[[#This Row],[Annual Demand]]/365</f>
        <v>227.40164383561648</v>
      </c>
      <c r="U1929" s="37">
        <f>Table1[[#This Row],[Daily Demand]]*Table1[[#This Row],[Lead Time (days)]]</f>
        <v>2501.4180821917812</v>
      </c>
      <c r="V1929" s="37">
        <f>T1929*AB1929*SQRT(Table1[[#This Row],[Lead Time (days)]])</f>
        <v>595.82268415709211</v>
      </c>
      <c r="W1929" s="37">
        <f t="shared" si="197"/>
        <v>0.8</v>
      </c>
      <c r="X1929" s="37">
        <f>Table1[[#This Row],[Demand during Lead Time]]+NORMSINV(W1929)*V1929</f>
        <v>3002.8751046227981</v>
      </c>
      <c r="Y1929" s="43">
        <f t="shared" si="198"/>
        <v>166947.81729073316</v>
      </c>
      <c r="Z1929" s="27">
        <v>0.2</v>
      </c>
      <c r="AA1929" s="22">
        <v>0.78</v>
      </c>
      <c r="AB1929" s="22">
        <v>0.79</v>
      </c>
      <c r="AC1929" s="22">
        <v>11</v>
      </c>
    </row>
    <row r="1930" spans="1:29" x14ac:dyDescent="0.2">
      <c r="A1930" s="25">
        <v>26941.506651714219</v>
      </c>
      <c r="B1930" s="26">
        <v>13.143064000000001</v>
      </c>
      <c r="C1930" s="26">
        <v>49543.265242010719</v>
      </c>
      <c r="D1930" s="26">
        <f>C1930/Table1[[#This Row],[Std. Price ($)]]</f>
        <v>3769.5369391802942</v>
      </c>
      <c r="E1930" s="22">
        <v>5094</v>
      </c>
      <c r="F1930" s="22">
        <f t="shared" si="199"/>
        <v>4075.2</v>
      </c>
      <c r="G1930" s="22">
        <f t="shared" si="200"/>
        <v>4075.2</v>
      </c>
      <c r="H1930" s="22">
        <f t="shared" si="200"/>
        <v>4075.2</v>
      </c>
      <c r="I1930" s="22">
        <f t="shared" si="200"/>
        <v>4075.2</v>
      </c>
      <c r="J1930" s="22">
        <f t="shared" si="200"/>
        <v>4075.2</v>
      </c>
      <c r="K1930" s="22">
        <f t="shared" si="200"/>
        <v>4075.2</v>
      </c>
      <c r="L1930" s="22">
        <f t="shared" si="200"/>
        <v>4075.2</v>
      </c>
      <c r="M1930" s="22">
        <f t="shared" si="200"/>
        <v>4075.2</v>
      </c>
      <c r="N1930" s="22">
        <f t="shared" si="200"/>
        <v>4075.2</v>
      </c>
      <c r="O1930" s="22">
        <f t="shared" si="200"/>
        <v>4075.2</v>
      </c>
      <c r="P1930" s="22">
        <f t="shared" si="200"/>
        <v>4075.2</v>
      </c>
      <c r="Q1930" s="22">
        <f t="shared" si="200"/>
        <v>4075.2</v>
      </c>
      <c r="R1930" s="42">
        <f>SUM(Table1[[#This Row],[Oct]:[September]])</f>
        <v>48902.399999999994</v>
      </c>
      <c r="S1930" s="38">
        <f t="shared" si="196"/>
        <v>45132.863060819698</v>
      </c>
      <c r="T1930" s="37">
        <f>Table1[[#This Row],[Annual Demand]]/365</f>
        <v>133.97917808219177</v>
      </c>
      <c r="U1930" s="37">
        <f>Table1[[#This Row],[Daily Demand]]*Table1[[#This Row],[Lead Time (days)]]</f>
        <v>4689.271232876712</v>
      </c>
      <c r="V1930" s="37">
        <f>T1930*AB1930*SQRT(Table1[[#This Row],[Lead Time (days)]])</f>
        <v>348.75786299567744</v>
      </c>
      <c r="W1930" s="37">
        <f t="shared" si="197"/>
        <v>0.8</v>
      </c>
      <c r="X1930" s="37">
        <f>Table1[[#This Row],[Demand during Lead Time]]+NORMSINV(W1930)*V1930</f>
        <v>4982.7932557493878</v>
      </c>
      <c r="Y1930" s="43">
        <f t="shared" si="198"/>
        <v>65489.170659082578</v>
      </c>
      <c r="Z1930" s="27">
        <v>-0.2</v>
      </c>
      <c r="AA1930" s="22">
        <v>0.83</v>
      </c>
      <c r="AB1930" s="22">
        <v>0.44</v>
      </c>
      <c r="AC1930" s="22">
        <v>35</v>
      </c>
    </row>
    <row r="1931" spans="1:29" x14ac:dyDescent="0.2">
      <c r="A1931" s="25">
        <v>9797.236123264729</v>
      </c>
      <c r="B1931" s="26">
        <v>7.4989530000000011</v>
      </c>
      <c r="C1931" s="26">
        <v>158884.63676651541</v>
      </c>
      <c r="D1931" s="26">
        <f>C1931/Table1[[#This Row],[Std. Price ($)]]</f>
        <v>21187.576021147936</v>
      </c>
      <c r="E1931" s="22">
        <v>8634</v>
      </c>
      <c r="F1931" s="22">
        <f t="shared" si="199"/>
        <v>15541.2</v>
      </c>
      <c r="G1931" s="22">
        <f t="shared" si="200"/>
        <v>15541.2</v>
      </c>
      <c r="H1931" s="22">
        <f t="shared" si="200"/>
        <v>15541.2</v>
      </c>
      <c r="I1931" s="22">
        <f t="shared" si="200"/>
        <v>15541.2</v>
      </c>
      <c r="J1931" s="22">
        <f t="shared" si="200"/>
        <v>15541.2</v>
      </c>
      <c r="K1931" s="22">
        <f t="shared" si="200"/>
        <v>15541.2</v>
      </c>
      <c r="L1931" s="22">
        <f t="shared" si="200"/>
        <v>15541.2</v>
      </c>
      <c r="M1931" s="22">
        <f t="shared" si="200"/>
        <v>15541.2</v>
      </c>
      <c r="N1931" s="22">
        <f t="shared" si="200"/>
        <v>15541.2</v>
      </c>
      <c r="O1931" s="22">
        <f t="shared" si="200"/>
        <v>15541.2</v>
      </c>
      <c r="P1931" s="22">
        <f t="shared" si="200"/>
        <v>15541.2</v>
      </c>
      <c r="Q1931" s="22">
        <f t="shared" si="200"/>
        <v>15541.2</v>
      </c>
      <c r="R1931" s="42">
        <f>SUM(Table1[[#This Row],[Oct]:[September]])</f>
        <v>186494.40000000002</v>
      </c>
      <c r="S1931" s="38">
        <f t="shared" si="196"/>
        <v>165306.82397885207</v>
      </c>
      <c r="T1931" s="37">
        <f>Table1[[#This Row],[Annual Demand]]/365</f>
        <v>510.94356164383566</v>
      </c>
      <c r="U1931" s="37">
        <f>Table1[[#This Row],[Daily Demand]]*Table1[[#This Row],[Lead Time (days)]]</f>
        <v>33722.275068493153</v>
      </c>
      <c r="V1931" s="37">
        <f>T1931*AB1931*SQRT(Table1[[#This Row],[Lead Time (days)]])</f>
        <v>3445.2678474386817</v>
      </c>
      <c r="W1931" s="37">
        <f t="shared" si="197"/>
        <v>0.8</v>
      </c>
      <c r="X1931" s="37">
        <f>Table1[[#This Row],[Demand during Lead Time]]+NORMSINV(W1931)*V1931</f>
        <v>36621.885644243594</v>
      </c>
      <c r="Y1931" s="43">
        <f t="shared" si="198"/>
        <v>274625.79921755748</v>
      </c>
      <c r="Z1931" s="27">
        <v>0.8</v>
      </c>
      <c r="AA1931" s="22">
        <v>1</v>
      </c>
      <c r="AB1931" s="22">
        <v>0.83</v>
      </c>
      <c r="AC1931" s="22">
        <v>66</v>
      </c>
    </row>
    <row r="1932" spans="1:29" x14ac:dyDescent="0.2">
      <c r="A1932" s="25">
        <v>93898.134406254205</v>
      </c>
      <c r="B1932" s="26">
        <v>7.4629390000000004</v>
      </c>
      <c r="C1932" s="26">
        <v>37261.015095809904</v>
      </c>
      <c r="D1932" s="26">
        <f>C1932/Table1[[#This Row],[Std. Price ($)]]</f>
        <v>4992.8071361443399</v>
      </c>
      <c r="E1932" s="22">
        <v>5442</v>
      </c>
      <c r="F1932" s="22">
        <f t="shared" si="199"/>
        <v>11972.4</v>
      </c>
      <c r="G1932" s="22">
        <f t="shared" si="200"/>
        <v>11972.4</v>
      </c>
      <c r="H1932" s="22">
        <f t="shared" si="200"/>
        <v>11972.4</v>
      </c>
      <c r="I1932" s="22">
        <f t="shared" si="200"/>
        <v>11972.4</v>
      </c>
      <c r="J1932" s="22">
        <f t="shared" si="200"/>
        <v>11972.4</v>
      </c>
      <c r="K1932" s="22">
        <f t="shared" si="200"/>
        <v>11972.4</v>
      </c>
      <c r="L1932" s="22">
        <f t="shared" si="200"/>
        <v>11972.4</v>
      </c>
      <c r="M1932" s="22">
        <f t="shared" si="200"/>
        <v>11972.4</v>
      </c>
      <c r="N1932" s="22">
        <f t="shared" si="200"/>
        <v>11972.4</v>
      </c>
      <c r="O1932" s="22">
        <f t="shared" si="200"/>
        <v>11972.4</v>
      </c>
      <c r="P1932" s="22">
        <f t="shared" si="200"/>
        <v>11972.4</v>
      </c>
      <c r="Q1932" s="22">
        <f t="shared" si="200"/>
        <v>11972.4</v>
      </c>
      <c r="R1932" s="42">
        <f>SUM(Table1[[#This Row],[Oct]:[September]])</f>
        <v>143668.79999999996</v>
      </c>
      <c r="S1932" s="38">
        <f t="shared" si="196"/>
        <v>138675.99286385562</v>
      </c>
      <c r="T1932" s="37">
        <f>Table1[[#This Row],[Annual Demand]]/365</f>
        <v>393.61315068493138</v>
      </c>
      <c r="U1932" s="37">
        <f>Table1[[#This Row],[Daily Demand]]*Table1[[#This Row],[Lead Time (days)]]</f>
        <v>9053.1024657534217</v>
      </c>
      <c r="V1932" s="37">
        <f>T1932*AB1932*SQRT(Table1[[#This Row],[Lead Time (days)]])</f>
        <v>1698.9321204407102</v>
      </c>
      <c r="W1932" s="37">
        <f t="shared" si="197"/>
        <v>0.8</v>
      </c>
      <c r="X1932" s="37">
        <f>Table1[[#This Row],[Demand during Lead Time]]+NORMSINV(W1932)*V1932</f>
        <v>10482.95981271538</v>
      </c>
      <c r="Y1932" s="43">
        <f t="shared" si="198"/>
        <v>78233.689621746307</v>
      </c>
      <c r="Z1932" s="27">
        <v>1.2</v>
      </c>
      <c r="AA1932" s="22">
        <v>1</v>
      </c>
      <c r="AB1932" s="22">
        <v>0.9</v>
      </c>
      <c r="AC1932" s="22">
        <v>23</v>
      </c>
    </row>
    <row r="1933" spans="1:29" x14ac:dyDescent="0.2">
      <c r="A1933" s="25">
        <v>91054.881348755938</v>
      </c>
      <c r="B1933" s="26">
        <v>10.452068000000001</v>
      </c>
      <c r="C1933" s="26">
        <v>117929.47205990271</v>
      </c>
      <c r="D1933" s="26">
        <f>C1933/Table1[[#This Row],[Std. Price ($)]]</f>
        <v>11282.884120147583</v>
      </c>
      <c r="E1933" s="22">
        <v>5142</v>
      </c>
      <c r="F1933" s="22">
        <f t="shared" si="199"/>
        <v>11312.4</v>
      </c>
      <c r="G1933" s="22">
        <f t="shared" si="200"/>
        <v>11312.4</v>
      </c>
      <c r="H1933" s="22">
        <f t="shared" si="200"/>
        <v>11312.4</v>
      </c>
      <c r="I1933" s="22">
        <f t="shared" si="200"/>
        <v>11312.4</v>
      </c>
      <c r="J1933" s="22">
        <f t="shared" si="200"/>
        <v>11312.4</v>
      </c>
      <c r="K1933" s="22">
        <f t="shared" si="200"/>
        <v>11312.4</v>
      </c>
      <c r="L1933" s="22">
        <f t="shared" si="200"/>
        <v>11312.4</v>
      </c>
      <c r="M1933" s="22">
        <f t="shared" si="200"/>
        <v>11312.4</v>
      </c>
      <c r="N1933" s="22">
        <f t="shared" si="200"/>
        <v>11312.4</v>
      </c>
      <c r="O1933" s="22">
        <f t="shared" si="200"/>
        <v>11312.4</v>
      </c>
      <c r="P1933" s="22">
        <f t="shared" si="200"/>
        <v>11312.4</v>
      </c>
      <c r="Q1933" s="22">
        <f t="shared" si="200"/>
        <v>11312.4</v>
      </c>
      <c r="R1933" s="42">
        <f>SUM(Table1[[#This Row],[Oct]:[September]])</f>
        <v>135748.79999999996</v>
      </c>
      <c r="S1933" s="38">
        <f t="shared" si="196"/>
        <v>124465.91587985237</v>
      </c>
      <c r="T1933" s="37">
        <f>Table1[[#This Row],[Annual Demand]]/365</f>
        <v>371.91452054794507</v>
      </c>
      <c r="U1933" s="37">
        <f>Table1[[#This Row],[Daily Demand]]*Table1[[#This Row],[Lead Time (days)]]</f>
        <v>40166.76821917807</v>
      </c>
      <c r="V1933" s="37">
        <f>T1933*AB1933*SQRT(Table1[[#This Row],[Lead Time (days)]])</f>
        <v>1507.3691388482846</v>
      </c>
      <c r="W1933" s="37">
        <f t="shared" si="197"/>
        <v>0.8</v>
      </c>
      <c r="X1933" s="37">
        <f>Table1[[#This Row],[Demand during Lead Time]]+NORMSINV(W1933)*V1933</f>
        <v>41435.402093265307</v>
      </c>
      <c r="Y1933" s="43">
        <f t="shared" si="198"/>
        <v>433085.64028615138</v>
      </c>
      <c r="Z1933" s="27">
        <v>1.2</v>
      </c>
      <c r="AA1933" s="22">
        <v>0.82</v>
      </c>
      <c r="AB1933" s="22">
        <v>0.39</v>
      </c>
      <c r="AC1933" s="22">
        <v>108</v>
      </c>
    </row>
    <row r="1934" spans="1:29" x14ac:dyDescent="0.2">
      <c r="A1934" s="25">
        <v>33116.192251454493</v>
      </c>
      <c r="B1934" s="26">
        <v>13.094312</v>
      </c>
      <c r="C1934" s="26">
        <v>42787.569022487522</v>
      </c>
      <c r="D1934" s="26">
        <f>C1934/Table1[[#This Row],[Std. Price ($)]]</f>
        <v>3267.6454496034248</v>
      </c>
      <c r="E1934" s="22">
        <v>5796</v>
      </c>
      <c r="F1934" s="22">
        <f t="shared" si="199"/>
        <v>4636.8</v>
      </c>
      <c r="G1934" s="22">
        <f t="shared" si="200"/>
        <v>4636.8</v>
      </c>
      <c r="H1934" s="22">
        <f t="shared" si="200"/>
        <v>4636.8</v>
      </c>
      <c r="I1934" s="22">
        <f t="shared" si="200"/>
        <v>4636.8</v>
      </c>
      <c r="J1934" s="22">
        <f t="shared" si="200"/>
        <v>4636.8</v>
      </c>
      <c r="K1934" s="22">
        <f t="shared" si="200"/>
        <v>4636.8</v>
      </c>
      <c r="L1934" s="22">
        <f t="shared" si="200"/>
        <v>4636.8</v>
      </c>
      <c r="M1934" s="22">
        <f t="shared" si="200"/>
        <v>4636.8</v>
      </c>
      <c r="N1934" s="22">
        <f t="shared" si="200"/>
        <v>4636.8</v>
      </c>
      <c r="O1934" s="22">
        <f t="shared" si="200"/>
        <v>4636.8</v>
      </c>
      <c r="P1934" s="22">
        <f t="shared" si="200"/>
        <v>4636.8</v>
      </c>
      <c r="Q1934" s="22">
        <f t="shared" si="200"/>
        <v>4636.8</v>
      </c>
      <c r="R1934" s="42">
        <f>SUM(Table1[[#This Row],[Oct]:[September]])</f>
        <v>55641.600000000013</v>
      </c>
      <c r="S1934" s="38">
        <f t="shared" si="196"/>
        <v>52373.954550396586</v>
      </c>
      <c r="T1934" s="37">
        <f>Table1[[#This Row],[Annual Demand]]/365</f>
        <v>152.44273972602744</v>
      </c>
      <c r="U1934" s="37">
        <f>Table1[[#This Row],[Daily Demand]]*Table1[[#This Row],[Lead Time (days)]]</f>
        <v>5335.4958904109608</v>
      </c>
      <c r="V1934" s="37">
        <f>T1934*AB1934*SQRT(Table1[[#This Row],[Lead Time (days)]])</f>
        <v>306.63355959497903</v>
      </c>
      <c r="W1934" s="37">
        <f t="shared" si="197"/>
        <v>0.8</v>
      </c>
      <c r="X1934" s="37">
        <f>Table1[[#This Row],[Demand during Lead Time]]+NORMSINV(W1934)*V1934</f>
        <v>5593.5652050921408</v>
      </c>
      <c r="Y1934" s="43">
        <f t="shared" si="198"/>
        <v>73243.887987820475</v>
      </c>
      <c r="Z1934" s="27">
        <v>-0.2</v>
      </c>
      <c r="AA1934" s="22">
        <v>1</v>
      </c>
      <c r="AB1934" s="22">
        <v>0.34</v>
      </c>
      <c r="AC1934" s="22">
        <v>35</v>
      </c>
    </row>
    <row r="1935" spans="1:29" x14ac:dyDescent="0.2">
      <c r="A1935" s="25">
        <v>86564.392525720206</v>
      </c>
      <c r="B1935" s="26">
        <v>7.4629390000000004</v>
      </c>
      <c r="C1935" s="26">
        <v>39727.913676999015</v>
      </c>
      <c r="D1935" s="26">
        <f>C1935/Table1[[#This Row],[Std. Price ($)]]</f>
        <v>5323.3603647301707</v>
      </c>
      <c r="E1935" s="22">
        <v>6856</v>
      </c>
      <c r="F1935" s="22">
        <f t="shared" si="199"/>
        <v>9598.4</v>
      </c>
      <c r="G1935" s="22">
        <f t="shared" si="200"/>
        <v>9598.4</v>
      </c>
      <c r="H1935" s="22">
        <f t="shared" si="200"/>
        <v>9598.4</v>
      </c>
      <c r="I1935" s="22">
        <f t="shared" si="200"/>
        <v>9598.4</v>
      </c>
      <c r="J1935" s="22">
        <f t="shared" si="200"/>
        <v>9598.4</v>
      </c>
      <c r="K1935" s="22">
        <f t="shared" si="200"/>
        <v>9598.4</v>
      </c>
      <c r="L1935" s="22">
        <f t="shared" si="200"/>
        <v>9598.4</v>
      </c>
      <c r="M1935" s="22">
        <f t="shared" si="200"/>
        <v>9598.4</v>
      </c>
      <c r="N1935" s="22">
        <f t="shared" si="200"/>
        <v>9598.4</v>
      </c>
      <c r="O1935" s="22">
        <f t="shared" si="200"/>
        <v>9598.4</v>
      </c>
      <c r="P1935" s="22">
        <f t="shared" si="200"/>
        <v>9598.4</v>
      </c>
      <c r="Q1935" s="22">
        <f t="shared" si="200"/>
        <v>9598.4</v>
      </c>
      <c r="R1935" s="42">
        <f>SUM(Table1[[#This Row],[Oct]:[September]])</f>
        <v>115180.79999999997</v>
      </c>
      <c r="S1935" s="38">
        <f t="shared" si="196"/>
        <v>109857.43963526981</v>
      </c>
      <c r="T1935" s="37">
        <f>Table1[[#This Row],[Annual Demand]]/365</f>
        <v>315.56383561643827</v>
      </c>
      <c r="U1935" s="37">
        <f>Table1[[#This Row],[Daily Demand]]*Table1[[#This Row],[Lead Time (days)]]</f>
        <v>7257.9682191780803</v>
      </c>
      <c r="V1935" s="37">
        <f>T1935*AB1935*SQRT(Table1[[#This Row],[Lead Time (days)]])</f>
        <v>1119.9093329454229</v>
      </c>
      <c r="W1935" s="37">
        <f t="shared" si="197"/>
        <v>0.8</v>
      </c>
      <c r="X1935" s="37">
        <f>Table1[[#This Row],[Demand during Lead Time]]+NORMSINV(W1935)*V1935</f>
        <v>8200.5076934614262</v>
      </c>
      <c r="Y1935" s="43">
        <f t="shared" si="198"/>
        <v>61199.888685333324</v>
      </c>
      <c r="Z1935" s="27">
        <v>0.4</v>
      </c>
      <c r="AA1935" s="22">
        <v>1</v>
      </c>
      <c r="AB1935" s="22">
        <v>0.74</v>
      </c>
      <c r="AC1935" s="22">
        <v>23</v>
      </c>
    </row>
    <row r="1936" spans="1:29" x14ac:dyDescent="0.2">
      <c r="A1936" s="25">
        <v>4642.238692205292</v>
      </c>
      <c r="B1936" s="26">
        <v>7.5710800000000003</v>
      </c>
      <c r="C1936" s="26">
        <v>101797.5017575877</v>
      </c>
      <c r="D1936" s="26">
        <f>C1936/Table1[[#This Row],[Std. Price ($)]]</f>
        <v>13445.572066018018</v>
      </c>
      <c r="E1936" s="22">
        <v>6654</v>
      </c>
      <c r="F1936" s="22">
        <f t="shared" si="199"/>
        <v>9315.6</v>
      </c>
      <c r="G1936" s="22">
        <f t="shared" si="200"/>
        <v>9315.6</v>
      </c>
      <c r="H1936" s="22">
        <f t="shared" si="200"/>
        <v>9315.6</v>
      </c>
      <c r="I1936" s="22">
        <f t="shared" si="200"/>
        <v>9315.6</v>
      </c>
      <c r="J1936" s="22">
        <f t="shared" si="200"/>
        <v>9315.6</v>
      </c>
      <c r="K1936" s="22">
        <f t="shared" si="200"/>
        <v>9315.6</v>
      </c>
      <c r="L1936" s="22">
        <f t="shared" si="200"/>
        <v>9315.6</v>
      </c>
      <c r="M1936" s="22">
        <f t="shared" si="200"/>
        <v>9315.6</v>
      </c>
      <c r="N1936" s="22">
        <f t="shared" si="200"/>
        <v>9315.6</v>
      </c>
      <c r="O1936" s="22">
        <f t="shared" si="200"/>
        <v>9315.6</v>
      </c>
      <c r="P1936" s="22">
        <f t="shared" si="200"/>
        <v>9315.6</v>
      </c>
      <c r="Q1936" s="22">
        <f t="shared" si="200"/>
        <v>9315.6</v>
      </c>
      <c r="R1936" s="42">
        <f>SUM(Table1[[#This Row],[Oct]:[September]])</f>
        <v>111787.20000000003</v>
      </c>
      <c r="S1936" s="38">
        <f t="shared" si="196"/>
        <v>98341.627933982003</v>
      </c>
      <c r="T1936" s="37">
        <f>Table1[[#This Row],[Annual Demand]]/365</f>
        <v>306.26630136986307</v>
      </c>
      <c r="U1936" s="37">
        <f>Table1[[#This Row],[Daily Demand]]*Table1[[#This Row],[Lead Time (days)]]</f>
        <v>20213.575890410964</v>
      </c>
      <c r="V1936" s="37">
        <f>T1936*AB1936*SQRT(Table1[[#This Row],[Lead Time (days)]])</f>
        <v>1642.1586682872221</v>
      </c>
      <c r="W1936" s="37">
        <f t="shared" si="197"/>
        <v>0.8</v>
      </c>
      <c r="X1936" s="37">
        <f>Table1[[#This Row],[Demand during Lead Time]]+NORMSINV(W1936)*V1936</f>
        <v>21595.651494537313</v>
      </c>
      <c r="Y1936" s="43">
        <f t="shared" si="198"/>
        <v>163502.40511726157</v>
      </c>
      <c r="Z1936" s="27">
        <v>0.4</v>
      </c>
      <c r="AA1936" s="22">
        <v>1</v>
      </c>
      <c r="AB1936" s="22">
        <v>0.66</v>
      </c>
      <c r="AC1936" s="22">
        <v>66</v>
      </c>
    </row>
    <row r="1937" spans="1:29" x14ac:dyDescent="0.2">
      <c r="A1937" s="25">
        <v>18596.897629893607</v>
      </c>
      <c r="B1937" s="26">
        <v>9.4782930000000007</v>
      </c>
      <c r="C1937" s="26">
        <v>30713.07091092876</v>
      </c>
      <c r="D1937" s="26">
        <f>C1937/Table1[[#This Row],[Std. Price ($)]]</f>
        <v>3240.3588822300344</v>
      </c>
      <c r="E1937" s="22">
        <v>6904</v>
      </c>
      <c r="F1937" s="22">
        <f t="shared" si="199"/>
        <v>12427.2</v>
      </c>
      <c r="G1937" s="22">
        <f t="shared" si="200"/>
        <v>12427.2</v>
      </c>
      <c r="H1937" s="22">
        <f t="shared" si="200"/>
        <v>12427.2</v>
      </c>
      <c r="I1937" s="22">
        <f t="shared" si="200"/>
        <v>12427.2</v>
      </c>
      <c r="J1937" s="22">
        <f t="shared" si="200"/>
        <v>12427.2</v>
      </c>
      <c r="K1937" s="22">
        <f t="shared" si="200"/>
        <v>12427.2</v>
      </c>
      <c r="L1937" s="22">
        <f t="shared" si="200"/>
        <v>12427.2</v>
      </c>
      <c r="M1937" s="22">
        <f t="shared" si="200"/>
        <v>12427.2</v>
      </c>
      <c r="N1937" s="22">
        <f t="shared" si="200"/>
        <v>12427.2</v>
      </c>
      <c r="O1937" s="22">
        <f t="shared" si="200"/>
        <v>12427.2</v>
      </c>
      <c r="P1937" s="22">
        <f t="shared" si="200"/>
        <v>12427.2</v>
      </c>
      <c r="Q1937" s="22">
        <f t="shared" si="200"/>
        <v>12427.2</v>
      </c>
      <c r="R1937" s="42">
        <f>SUM(Table1[[#This Row],[Oct]:[September]])</f>
        <v>149126.39999999999</v>
      </c>
      <c r="S1937" s="38">
        <f t="shared" si="196"/>
        <v>145886.04111776996</v>
      </c>
      <c r="T1937" s="37">
        <f>Table1[[#This Row],[Annual Demand]]/365</f>
        <v>408.56547945205477</v>
      </c>
      <c r="U1937" s="37">
        <f>Table1[[#This Row],[Daily Demand]]*Table1[[#This Row],[Lead Time (days)]]</f>
        <v>15116.922739726027</v>
      </c>
      <c r="V1937" s="37">
        <f>T1937*AB1937*SQRT(Table1[[#This Row],[Lead Time (days)]])</f>
        <v>546.74549370854288</v>
      </c>
      <c r="W1937" s="37">
        <f t="shared" si="197"/>
        <v>0.8</v>
      </c>
      <c r="X1937" s="37">
        <f>Table1[[#This Row],[Demand during Lead Time]]+NORMSINV(W1937)*V1937</f>
        <v>15577.075356591444</v>
      </c>
      <c r="Y1937" s="43">
        <f t="shared" si="198"/>
        <v>147644.0843128532</v>
      </c>
      <c r="Z1937" s="27">
        <v>0.8</v>
      </c>
      <c r="AA1937" s="22">
        <v>1</v>
      </c>
      <c r="AB1937" s="22">
        <v>0.22</v>
      </c>
      <c r="AC1937" s="22">
        <v>37</v>
      </c>
    </row>
    <row r="1938" spans="1:29" x14ac:dyDescent="0.2">
      <c r="A1938" s="25">
        <v>56095.150828129539</v>
      </c>
      <c r="B1938" s="26">
        <v>16.367889999999999</v>
      </c>
      <c r="C1938" s="26">
        <v>146603.72600756926</v>
      </c>
      <c r="D1938" s="26">
        <f>C1938/Table1[[#This Row],[Std. Price ($)]]</f>
        <v>8956.7883219870891</v>
      </c>
      <c r="E1938" s="22">
        <v>7898</v>
      </c>
      <c r="F1938" s="22">
        <f t="shared" si="199"/>
        <v>11057.2</v>
      </c>
      <c r="G1938" s="22">
        <f t="shared" si="200"/>
        <v>11057.2</v>
      </c>
      <c r="H1938" s="22">
        <f t="shared" si="200"/>
        <v>11057.2</v>
      </c>
      <c r="I1938" s="22">
        <f t="shared" si="200"/>
        <v>11057.2</v>
      </c>
      <c r="J1938" s="22">
        <f t="shared" si="200"/>
        <v>11057.2</v>
      </c>
      <c r="K1938" s="22">
        <f t="shared" si="200"/>
        <v>11057.2</v>
      </c>
      <c r="L1938" s="22">
        <f t="shared" si="200"/>
        <v>11057.2</v>
      </c>
      <c r="M1938" s="22">
        <f t="shared" si="200"/>
        <v>11057.2</v>
      </c>
      <c r="N1938" s="22">
        <f t="shared" si="200"/>
        <v>11057.2</v>
      </c>
      <c r="O1938" s="22">
        <f t="shared" si="200"/>
        <v>11057.2</v>
      </c>
      <c r="P1938" s="22">
        <f t="shared" si="200"/>
        <v>11057.2</v>
      </c>
      <c r="Q1938" s="22">
        <f t="shared" si="200"/>
        <v>11057.2</v>
      </c>
      <c r="R1938" s="42">
        <f>SUM(Table1[[#This Row],[Oct]:[September]])</f>
        <v>132686.39999999999</v>
      </c>
      <c r="S1938" s="38">
        <f t="shared" si="196"/>
        <v>123729.61167801291</v>
      </c>
      <c r="T1938" s="37">
        <f>Table1[[#This Row],[Annual Demand]]/365</f>
        <v>363.52438356164384</v>
      </c>
      <c r="U1938" s="37">
        <f>Table1[[#This Row],[Daily Demand]]*Table1[[#This Row],[Lead Time (days)]]</f>
        <v>21084.414246575343</v>
      </c>
      <c r="V1938" s="37">
        <f>T1938*AB1938*SQRT(Table1[[#This Row],[Lead Time (days)]])</f>
        <v>1162.7780739348998</v>
      </c>
      <c r="W1938" s="37">
        <f t="shared" si="197"/>
        <v>0.8</v>
      </c>
      <c r="X1938" s="37">
        <f>Table1[[#This Row],[Demand during Lead Time]]+NORMSINV(W1938)*V1938</f>
        <v>22063.032963531972</v>
      </c>
      <c r="Y1938" s="43">
        <f t="shared" si="198"/>
        <v>361125.2966134653</v>
      </c>
      <c r="Z1938" s="27">
        <v>0.4</v>
      </c>
      <c r="AA1938" s="22">
        <v>0.85</v>
      </c>
      <c r="AB1938" s="22">
        <v>0.42</v>
      </c>
      <c r="AC1938" s="22">
        <v>58</v>
      </c>
    </row>
    <row r="1939" spans="1:29" x14ac:dyDescent="0.2">
      <c r="A1939" s="25">
        <v>38229.378697246495</v>
      </c>
      <c r="B1939" s="26">
        <v>7.7747450000000002</v>
      </c>
      <c r="C1939" s="26">
        <v>47663.798067906922</v>
      </c>
      <c r="D1939" s="26">
        <f>C1939/Table1[[#This Row],[Std. Price ($)]]</f>
        <v>6130.593102141218</v>
      </c>
      <c r="E1939" s="22">
        <v>6396</v>
      </c>
      <c r="F1939" s="22">
        <f t="shared" si="199"/>
        <v>11512.8</v>
      </c>
      <c r="G1939" s="22">
        <f t="shared" si="200"/>
        <v>11512.8</v>
      </c>
      <c r="H1939" s="22">
        <f t="shared" si="200"/>
        <v>11512.8</v>
      </c>
      <c r="I1939" s="22">
        <f t="shared" si="200"/>
        <v>11512.8</v>
      </c>
      <c r="J1939" s="22">
        <f t="shared" si="200"/>
        <v>11512.8</v>
      </c>
      <c r="K1939" s="22">
        <f t="shared" si="200"/>
        <v>11512.8</v>
      </c>
      <c r="L1939" s="22">
        <f t="shared" si="200"/>
        <v>11512.8</v>
      </c>
      <c r="M1939" s="22">
        <f t="shared" si="200"/>
        <v>11512.8</v>
      </c>
      <c r="N1939" s="22">
        <f t="shared" si="200"/>
        <v>11512.8</v>
      </c>
      <c r="O1939" s="22">
        <f t="shared" si="200"/>
        <v>11512.8</v>
      </c>
      <c r="P1939" s="22">
        <f t="shared" si="200"/>
        <v>11512.8</v>
      </c>
      <c r="Q1939" s="22">
        <f t="shared" si="200"/>
        <v>11512.8</v>
      </c>
      <c r="R1939" s="42">
        <f>SUM(Table1[[#This Row],[Oct]:[September]])</f>
        <v>138153.60000000001</v>
      </c>
      <c r="S1939" s="38">
        <f t="shared" si="196"/>
        <v>132023.00689785878</v>
      </c>
      <c r="T1939" s="37">
        <f>Table1[[#This Row],[Annual Demand]]/365</f>
        <v>378.50301369863013</v>
      </c>
      <c r="U1939" s="37">
        <f>Table1[[#This Row],[Daily Demand]]*Table1[[#This Row],[Lead Time (days)]]</f>
        <v>19303.653698630136</v>
      </c>
      <c r="V1939" s="37">
        <f>T1939*AB1939*SQRT(Table1[[#This Row],[Lead Time (days)]])</f>
        <v>513.57991464014287</v>
      </c>
      <c r="W1939" s="37">
        <f t="shared" si="197"/>
        <v>0.8</v>
      </c>
      <c r="X1939" s="37">
        <f>Table1[[#This Row],[Demand during Lead Time]]+NORMSINV(W1939)*V1939</f>
        <v>19735.893459927847</v>
      </c>
      <c r="Y1939" s="43">
        <f t="shared" si="198"/>
        <v>153441.53899810673</v>
      </c>
      <c r="Z1939" s="27">
        <v>0.8</v>
      </c>
      <c r="AA1939" s="22">
        <v>0.7</v>
      </c>
      <c r="AB1939" s="22">
        <v>0.19</v>
      </c>
      <c r="AC1939" s="22">
        <v>51</v>
      </c>
    </row>
    <row r="1940" spans="1:29" x14ac:dyDescent="0.2">
      <c r="A1940" s="25">
        <v>28535.787954436975</v>
      </c>
      <c r="B1940" s="26">
        <v>27.720187000000003</v>
      </c>
      <c r="C1940" s="26">
        <v>150567.98262118275</v>
      </c>
      <c r="D1940" s="26">
        <f>C1940/Table1[[#This Row],[Std. Price ($)]]</f>
        <v>5431.7087623248262</v>
      </c>
      <c r="E1940" s="22">
        <v>8262</v>
      </c>
      <c r="F1940" s="22">
        <f t="shared" si="199"/>
        <v>14871.6</v>
      </c>
      <c r="G1940" s="22">
        <f t="shared" si="200"/>
        <v>14871.6</v>
      </c>
      <c r="H1940" s="22">
        <f t="shared" si="200"/>
        <v>14871.6</v>
      </c>
      <c r="I1940" s="22">
        <f t="shared" si="200"/>
        <v>14871.6</v>
      </c>
      <c r="J1940" s="22">
        <f t="shared" si="200"/>
        <v>14871.6</v>
      </c>
      <c r="K1940" s="22">
        <f t="shared" si="200"/>
        <v>14871.6</v>
      </c>
      <c r="L1940" s="22">
        <f t="shared" si="200"/>
        <v>14871.6</v>
      </c>
      <c r="M1940" s="22">
        <f t="shared" si="200"/>
        <v>14871.6</v>
      </c>
      <c r="N1940" s="22">
        <f t="shared" si="200"/>
        <v>14871.6</v>
      </c>
      <c r="O1940" s="22">
        <f t="shared" si="200"/>
        <v>14871.6</v>
      </c>
      <c r="P1940" s="22">
        <f t="shared" si="200"/>
        <v>14871.6</v>
      </c>
      <c r="Q1940" s="22">
        <f t="shared" si="200"/>
        <v>14871.6</v>
      </c>
      <c r="R1940" s="42">
        <f>SUM(Table1[[#This Row],[Oct]:[September]])</f>
        <v>178459.20000000004</v>
      </c>
      <c r="S1940" s="38">
        <f t="shared" si="196"/>
        <v>173027.49123767522</v>
      </c>
      <c r="T1940" s="37">
        <f>Table1[[#This Row],[Annual Demand]]/365</f>
        <v>488.92931506849328</v>
      </c>
      <c r="U1940" s="37">
        <f>Table1[[#This Row],[Daily Demand]]*Table1[[#This Row],[Lead Time (days)]]</f>
        <v>17601.455342465757</v>
      </c>
      <c r="V1940" s="37">
        <f>T1940*AB1940*SQRT(Table1[[#This Row],[Lead Time (days)]])</f>
        <v>1173.430356164384</v>
      </c>
      <c r="W1940" s="37">
        <f t="shared" si="197"/>
        <v>0.8</v>
      </c>
      <c r="X1940" s="37">
        <f>Table1[[#This Row],[Demand during Lead Time]]+NORMSINV(W1940)*V1940</f>
        <v>18589.03924633273</v>
      </c>
      <c r="Y1940" s="43">
        <f t="shared" si="198"/>
        <v>515291.64405868237</v>
      </c>
      <c r="Z1940" s="27">
        <v>0.8</v>
      </c>
      <c r="AA1940" s="22">
        <v>0.82</v>
      </c>
      <c r="AB1940" s="22">
        <v>0.4</v>
      </c>
      <c r="AC1940" s="22">
        <v>36</v>
      </c>
    </row>
    <row r="1941" spans="1:29" x14ac:dyDescent="0.2">
      <c r="A1941" s="25">
        <v>61716.771486982499</v>
      </c>
      <c r="B1941" s="26">
        <v>28.550280000000001</v>
      </c>
      <c r="C1941" s="26">
        <v>132267.46705298134</v>
      </c>
      <c r="D1941" s="26">
        <f>C1941/Table1[[#This Row],[Std. Price ($)]]</f>
        <v>4632.790538410879</v>
      </c>
      <c r="E1941" s="22">
        <v>6290</v>
      </c>
      <c r="F1941" s="22">
        <f t="shared" si="199"/>
        <v>5032</v>
      </c>
      <c r="G1941" s="22">
        <f t="shared" si="200"/>
        <v>5032</v>
      </c>
      <c r="H1941" s="22">
        <f t="shared" si="200"/>
        <v>5032</v>
      </c>
      <c r="I1941" s="22">
        <f t="shared" si="200"/>
        <v>5032</v>
      </c>
      <c r="J1941" s="22">
        <f t="shared" si="200"/>
        <v>5032</v>
      </c>
      <c r="K1941" s="22">
        <f t="shared" si="200"/>
        <v>5032</v>
      </c>
      <c r="L1941" s="22">
        <f t="shared" si="200"/>
        <v>5032</v>
      </c>
      <c r="M1941" s="22">
        <f t="shared" si="200"/>
        <v>5032</v>
      </c>
      <c r="N1941" s="22">
        <f t="shared" si="200"/>
        <v>5032</v>
      </c>
      <c r="O1941" s="22">
        <f t="shared" si="200"/>
        <v>5032</v>
      </c>
      <c r="P1941" s="22">
        <f t="shared" si="200"/>
        <v>5032</v>
      </c>
      <c r="Q1941" s="22">
        <f t="shared" si="200"/>
        <v>5032</v>
      </c>
      <c r="R1941" s="42">
        <f>SUM(Table1[[#This Row],[Oct]:[September]])</f>
        <v>60384</v>
      </c>
      <c r="S1941" s="38">
        <f t="shared" si="196"/>
        <v>55751.209461589118</v>
      </c>
      <c r="T1941" s="37">
        <f>Table1[[#This Row],[Annual Demand]]/365</f>
        <v>165.43561643835616</v>
      </c>
      <c r="U1941" s="37">
        <f>Table1[[#This Row],[Daily Demand]]*Table1[[#This Row],[Lead Time (days)]]</f>
        <v>7279.1671232876715</v>
      </c>
      <c r="V1941" s="37">
        <f>T1941*AB1941*SQRT(Table1[[#This Row],[Lead Time (days)]])</f>
        <v>438.9502933497435</v>
      </c>
      <c r="W1941" s="37">
        <f t="shared" si="197"/>
        <v>0.8</v>
      </c>
      <c r="X1941" s="37">
        <f>Table1[[#This Row],[Demand during Lead Time]]+NORMSINV(W1941)*V1941</f>
        <v>7648.5970106538753</v>
      </c>
      <c r="Y1941" s="43">
        <f t="shared" si="198"/>
        <v>218369.58626133113</v>
      </c>
      <c r="Z1941" s="27">
        <v>-0.2</v>
      </c>
      <c r="AA1941" s="22">
        <v>1</v>
      </c>
      <c r="AB1941" s="22">
        <v>0.4</v>
      </c>
      <c r="AC1941" s="22">
        <v>44</v>
      </c>
    </row>
    <row r="1942" spans="1:29" x14ac:dyDescent="0.2">
      <c r="A1942" s="25">
        <v>9089.8359500487295</v>
      </c>
      <c r="B1942" s="26">
        <v>25.440382000000003</v>
      </c>
      <c r="C1942" s="26">
        <v>129909.91804719424</v>
      </c>
      <c r="D1942" s="26">
        <f>C1942/Table1[[#This Row],[Std. Price ($)]]</f>
        <v>5106.4452588484801</v>
      </c>
      <c r="E1942" s="22">
        <v>7188</v>
      </c>
      <c r="F1942" s="22">
        <f t="shared" si="199"/>
        <v>5750.4</v>
      </c>
      <c r="G1942" s="22">
        <f t="shared" si="200"/>
        <v>5750.4</v>
      </c>
      <c r="H1942" s="22">
        <f t="shared" si="200"/>
        <v>5750.4</v>
      </c>
      <c r="I1942" s="22">
        <f t="shared" si="200"/>
        <v>5750.4</v>
      </c>
      <c r="J1942" s="22">
        <f t="shared" si="200"/>
        <v>5750.4</v>
      </c>
      <c r="K1942" s="22">
        <f t="shared" si="200"/>
        <v>5750.4</v>
      </c>
      <c r="L1942" s="22">
        <f t="shared" si="200"/>
        <v>5750.4</v>
      </c>
      <c r="M1942" s="22">
        <f t="shared" si="200"/>
        <v>5750.4</v>
      </c>
      <c r="N1942" s="22">
        <f t="shared" si="200"/>
        <v>5750.4</v>
      </c>
      <c r="O1942" s="22">
        <f t="shared" si="200"/>
        <v>5750.4</v>
      </c>
      <c r="P1942" s="22">
        <f t="shared" si="200"/>
        <v>5750.4</v>
      </c>
      <c r="Q1942" s="22">
        <f t="shared" si="200"/>
        <v>5750.4</v>
      </c>
      <c r="R1942" s="42">
        <f>SUM(Table1[[#This Row],[Oct]:[September]])</f>
        <v>69004.800000000003</v>
      </c>
      <c r="S1942" s="38">
        <f t="shared" si="196"/>
        <v>63898.354741151525</v>
      </c>
      <c r="T1942" s="37">
        <f>Table1[[#This Row],[Annual Demand]]/365</f>
        <v>189.05424657534246</v>
      </c>
      <c r="U1942" s="37">
        <f>Table1[[#This Row],[Daily Demand]]*Table1[[#This Row],[Lead Time (days)]]</f>
        <v>8318.3868493150676</v>
      </c>
      <c r="V1942" s="37">
        <f>T1942*AB1942*SQRT(Table1[[#This Row],[Lead Time (days)]])</f>
        <v>476.53672069444485</v>
      </c>
      <c r="W1942" s="37">
        <f t="shared" si="197"/>
        <v>0.8</v>
      </c>
      <c r="X1942" s="37">
        <f>Table1[[#This Row],[Demand during Lead Time]]+NORMSINV(W1942)*V1942</f>
        <v>8719.4502720287182</v>
      </c>
      <c r="Y1942" s="43">
        <f t="shared" si="198"/>
        <v>221826.14575041452</v>
      </c>
      <c r="Z1942" s="27">
        <v>-0.2</v>
      </c>
      <c r="AA1942" s="22">
        <v>1</v>
      </c>
      <c r="AB1942" s="22">
        <v>0.38</v>
      </c>
      <c r="AC1942" s="22">
        <v>44</v>
      </c>
    </row>
    <row r="1943" spans="1:29" x14ac:dyDescent="0.2">
      <c r="A1943" s="25">
        <v>42375.456802523404</v>
      </c>
      <c r="B1943" s="26">
        <v>7.4989530000000011</v>
      </c>
      <c r="C1943" s="26">
        <v>127037.57203879091</v>
      </c>
      <c r="D1943" s="26">
        <f>C1943/Table1[[#This Row],[Std. Price ($)]]</f>
        <v>16940.707861322891</v>
      </c>
      <c r="E1943" s="22">
        <v>7786</v>
      </c>
      <c r="F1943" s="22">
        <f t="shared" si="199"/>
        <v>14014.8</v>
      </c>
      <c r="G1943" s="22">
        <f t="shared" si="200"/>
        <v>14014.8</v>
      </c>
      <c r="H1943" s="22">
        <f t="shared" si="200"/>
        <v>14014.8</v>
      </c>
      <c r="I1943" s="22">
        <f t="shared" si="200"/>
        <v>14014.8</v>
      </c>
      <c r="J1943" s="22">
        <f t="shared" si="200"/>
        <v>14014.8</v>
      </c>
      <c r="K1943" s="22">
        <f t="shared" si="200"/>
        <v>14014.8</v>
      </c>
      <c r="L1943" s="22">
        <f t="shared" si="200"/>
        <v>14014.8</v>
      </c>
      <c r="M1943" s="22">
        <f t="shared" si="200"/>
        <v>14014.8</v>
      </c>
      <c r="N1943" s="22">
        <f t="shared" si="200"/>
        <v>14014.8</v>
      </c>
      <c r="O1943" s="22">
        <f t="shared" si="200"/>
        <v>14014.8</v>
      </c>
      <c r="P1943" s="22">
        <f t="shared" si="200"/>
        <v>14014.8</v>
      </c>
      <c r="Q1943" s="22">
        <f t="shared" si="200"/>
        <v>14014.8</v>
      </c>
      <c r="R1943" s="42">
        <f>SUM(Table1[[#This Row],[Oct]:[September]])</f>
        <v>168177.59999999998</v>
      </c>
      <c r="S1943" s="38">
        <f t="shared" si="196"/>
        <v>151236.8921386771</v>
      </c>
      <c r="T1943" s="37">
        <f>Table1[[#This Row],[Annual Demand]]/365</f>
        <v>460.76054794520542</v>
      </c>
      <c r="U1943" s="37">
        <f>Table1[[#This Row],[Daily Demand]]*Table1[[#This Row],[Lead Time (days)]]</f>
        <v>30410.196164383557</v>
      </c>
      <c r="V1943" s="37">
        <f>T1943*AB1943*SQRT(Table1[[#This Row],[Lead Time (days)]])</f>
        <v>2695.1301985305295</v>
      </c>
      <c r="W1943" s="37">
        <f t="shared" si="197"/>
        <v>0.8</v>
      </c>
      <c r="X1943" s="37">
        <f>Table1[[#This Row],[Demand during Lead Time]]+NORMSINV(W1943)*V1943</f>
        <v>32678.474966710437</v>
      </c>
      <c r="Y1943" s="43">
        <f t="shared" si="198"/>
        <v>245054.34788703817</v>
      </c>
      <c r="Z1943" s="27">
        <v>0.8</v>
      </c>
      <c r="AA1943" s="22">
        <v>1</v>
      </c>
      <c r="AB1943" s="22">
        <v>0.72</v>
      </c>
      <c r="AC1943" s="22">
        <v>66</v>
      </c>
    </row>
    <row r="1944" spans="1:29" x14ac:dyDescent="0.2">
      <c r="A1944" s="25">
        <v>18011.477569047485</v>
      </c>
      <c r="B1944" s="26">
        <v>12.626658000000001</v>
      </c>
      <c r="C1944" s="26">
        <v>57288.339665362801</v>
      </c>
      <c r="D1944" s="26">
        <f>C1944/Table1[[#This Row],[Std. Price ($)]]</f>
        <v>4537.0944287366301</v>
      </c>
      <c r="E1944" s="22">
        <v>5142</v>
      </c>
      <c r="F1944" s="22">
        <f t="shared" si="199"/>
        <v>11312.4</v>
      </c>
      <c r="G1944" s="22">
        <f t="shared" si="200"/>
        <v>11312.4</v>
      </c>
      <c r="H1944" s="22">
        <f t="shared" si="200"/>
        <v>11312.4</v>
      </c>
      <c r="I1944" s="22">
        <f t="shared" si="200"/>
        <v>11312.4</v>
      </c>
      <c r="J1944" s="22">
        <f t="shared" si="200"/>
        <v>11312.4</v>
      </c>
      <c r="K1944" s="22">
        <f t="shared" si="200"/>
        <v>11312.4</v>
      </c>
      <c r="L1944" s="22">
        <f t="shared" si="200"/>
        <v>11312.4</v>
      </c>
      <c r="M1944" s="22">
        <f t="shared" si="200"/>
        <v>11312.4</v>
      </c>
      <c r="N1944" s="22">
        <f t="shared" si="200"/>
        <v>11312.4</v>
      </c>
      <c r="O1944" s="22">
        <f t="shared" si="200"/>
        <v>11312.4</v>
      </c>
      <c r="P1944" s="22">
        <f t="shared" si="200"/>
        <v>11312.4</v>
      </c>
      <c r="Q1944" s="22">
        <f t="shared" si="200"/>
        <v>11312.4</v>
      </c>
      <c r="R1944" s="42">
        <f>SUM(Table1[[#This Row],[Oct]:[September]])</f>
        <v>135748.79999999996</v>
      </c>
      <c r="S1944" s="38">
        <f t="shared" si="196"/>
        <v>131211.70557126333</v>
      </c>
      <c r="T1944" s="37">
        <f>Table1[[#This Row],[Annual Demand]]/365</f>
        <v>371.91452054794507</v>
      </c>
      <c r="U1944" s="37">
        <f>Table1[[#This Row],[Daily Demand]]*Table1[[#This Row],[Lead Time (days)]]</f>
        <v>16364.238904109583</v>
      </c>
      <c r="V1944" s="37">
        <f>T1944*AB1944*SQRT(Table1[[#This Row],[Lead Time (days)]])</f>
        <v>1085.4808084933625</v>
      </c>
      <c r="W1944" s="37">
        <f t="shared" si="197"/>
        <v>0.8</v>
      </c>
      <c r="X1944" s="37">
        <f>Table1[[#This Row],[Demand during Lead Time]]+NORMSINV(W1944)*V1944</f>
        <v>17277.802601173491</v>
      </c>
      <c r="Y1944" s="43">
        <f t="shared" si="198"/>
        <v>218160.90443652807</v>
      </c>
      <c r="Z1944" s="27">
        <v>1.2</v>
      </c>
      <c r="AA1944" s="22">
        <v>1</v>
      </c>
      <c r="AB1944" s="22">
        <v>0.44</v>
      </c>
      <c r="AC1944" s="22">
        <v>44</v>
      </c>
    </row>
    <row r="1945" spans="1:29" x14ac:dyDescent="0.2">
      <c r="A1945" s="25">
        <v>20540.376453567511</v>
      </c>
      <c r="B1945" s="26">
        <v>7.4989530000000011</v>
      </c>
      <c r="C1945" s="26">
        <v>35416.778226626011</v>
      </c>
      <c r="D1945" s="26">
        <f>C1945/Table1[[#This Row],[Std. Price ($)]]</f>
        <v>4722.8964132227529</v>
      </c>
      <c r="E1945" s="22">
        <v>5054</v>
      </c>
      <c r="F1945" s="22">
        <f t="shared" si="199"/>
        <v>6064.8</v>
      </c>
      <c r="G1945" s="22">
        <f t="shared" si="200"/>
        <v>6064.8</v>
      </c>
      <c r="H1945" s="22">
        <f t="shared" si="200"/>
        <v>6064.8</v>
      </c>
      <c r="I1945" s="22">
        <f t="shared" si="200"/>
        <v>6064.8</v>
      </c>
      <c r="J1945" s="22">
        <f t="shared" si="200"/>
        <v>6064.8</v>
      </c>
      <c r="K1945" s="22">
        <f t="shared" si="200"/>
        <v>6064.8</v>
      </c>
      <c r="L1945" s="22">
        <f t="shared" si="200"/>
        <v>6064.8</v>
      </c>
      <c r="M1945" s="22">
        <f t="shared" si="200"/>
        <v>6064.8</v>
      </c>
      <c r="N1945" s="22">
        <f t="shared" si="200"/>
        <v>6064.8</v>
      </c>
      <c r="O1945" s="22">
        <f t="shared" si="200"/>
        <v>6064.8</v>
      </c>
      <c r="P1945" s="22">
        <f t="shared" si="200"/>
        <v>6064.8</v>
      </c>
      <c r="Q1945" s="22">
        <f t="shared" si="200"/>
        <v>6064.8</v>
      </c>
      <c r="R1945" s="42">
        <f>SUM(Table1[[#This Row],[Oct]:[September]])</f>
        <v>72777.60000000002</v>
      </c>
      <c r="S1945" s="38">
        <f t="shared" si="196"/>
        <v>68054.703586777265</v>
      </c>
      <c r="T1945" s="37">
        <f>Table1[[#This Row],[Annual Demand]]/365</f>
        <v>199.39068493150691</v>
      </c>
      <c r="U1945" s="37">
        <f>Table1[[#This Row],[Daily Demand]]*Table1[[#This Row],[Lead Time (days)]]</f>
        <v>4585.9857534246594</v>
      </c>
      <c r="V1945" s="37">
        <f>T1945*AB1945*SQRT(Table1[[#This Row],[Lead Time (days)]])</f>
        <v>879.74460166948052</v>
      </c>
      <c r="W1945" s="37">
        <f t="shared" si="197"/>
        <v>0.8</v>
      </c>
      <c r="X1945" s="37">
        <f>Table1[[#This Row],[Demand during Lead Time]]+NORMSINV(W1945)*V1945</f>
        <v>5326.3974903108401</v>
      </c>
      <c r="Y1945" s="43">
        <f t="shared" si="198"/>
        <v>39942.404439158949</v>
      </c>
      <c r="Z1945" s="27">
        <v>0.2</v>
      </c>
      <c r="AA1945" s="22">
        <v>1</v>
      </c>
      <c r="AB1945" s="22">
        <v>0.92</v>
      </c>
      <c r="AC1945" s="22">
        <v>23</v>
      </c>
    </row>
    <row r="1946" spans="1:29" x14ac:dyDescent="0.2">
      <c r="A1946" s="25">
        <v>13930.053335741399</v>
      </c>
      <c r="B1946" s="26">
        <v>16.693611000000001</v>
      </c>
      <c r="C1946" s="26">
        <v>304565.78189874801</v>
      </c>
      <c r="D1946" s="26">
        <f>C1946/Table1[[#This Row],[Std. Price ($)]]</f>
        <v>18244.451838415785</v>
      </c>
      <c r="E1946" s="22">
        <v>7414</v>
      </c>
      <c r="F1946" s="22">
        <f t="shared" si="199"/>
        <v>2224.2000000000007</v>
      </c>
      <c r="G1946" s="22">
        <f t="shared" si="200"/>
        <v>2224.2000000000007</v>
      </c>
      <c r="H1946" s="22">
        <f t="shared" si="200"/>
        <v>2224.2000000000007</v>
      </c>
      <c r="I1946" s="22">
        <f t="shared" si="200"/>
        <v>2224.2000000000007</v>
      </c>
      <c r="J1946" s="22">
        <f t="shared" si="200"/>
        <v>2224.2000000000007</v>
      </c>
      <c r="K1946" s="22">
        <f t="shared" si="200"/>
        <v>2224.2000000000007</v>
      </c>
      <c r="L1946" s="22">
        <f t="shared" si="200"/>
        <v>2224.2000000000007</v>
      </c>
      <c r="M1946" s="22">
        <f t="shared" si="200"/>
        <v>2224.2000000000007</v>
      </c>
      <c r="N1946" s="22">
        <f t="shared" si="200"/>
        <v>2224.2000000000007</v>
      </c>
      <c r="O1946" s="22">
        <f t="shared" si="200"/>
        <v>2224.2000000000007</v>
      </c>
      <c r="P1946" s="22">
        <f t="shared" si="200"/>
        <v>2224.2000000000007</v>
      </c>
      <c r="Q1946" s="22">
        <f t="shared" si="200"/>
        <v>2224.2000000000007</v>
      </c>
      <c r="R1946" s="42">
        <f>SUM(Table1[[#This Row],[Oct]:[September]])</f>
        <v>26690.400000000009</v>
      </c>
      <c r="S1946" s="38">
        <f t="shared" si="196"/>
        <v>8445.9481615842233</v>
      </c>
      <c r="T1946" s="37">
        <f>Table1[[#This Row],[Annual Demand]]/365</f>
        <v>73.124383561643853</v>
      </c>
      <c r="U1946" s="37">
        <f>Table1[[#This Row],[Daily Demand]]*Table1[[#This Row],[Lead Time (days)]]</f>
        <v>7897.4334246575363</v>
      </c>
      <c r="V1946" s="37">
        <f>T1946*AB1946*SQRT(Table1[[#This Row],[Lead Time (days)]])</f>
        <v>387.56475165882</v>
      </c>
      <c r="W1946" s="37">
        <f t="shared" si="197"/>
        <v>0.8</v>
      </c>
      <c r="X1946" s="37">
        <f>Table1[[#This Row],[Demand during Lead Time]]+NORMSINV(W1946)*V1946</f>
        <v>8223.6161490380127</v>
      </c>
      <c r="Y1946" s="43">
        <f t="shared" si="198"/>
        <v>137281.84900535861</v>
      </c>
      <c r="Z1946" s="27">
        <v>-0.7</v>
      </c>
      <c r="AA1946" s="22">
        <v>0.85</v>
      </c>
      <c r="AB1946" s="22">
        <v>0.51</v>
      </c>
      <c r="AC1946" s="22">
        <v>108</v>
      </c>
    </row>
    <row r="1947" spans="1:29" x14ac:dyDescent="0.2">
      <c r="A1947" s="25">
        <v>92199.421462976214</v>
      </c>
      <c r="B1947" s="26">
        <v>12.692020000000001</v>
      </c>
      <c r="C1947" s="26">
        <v>315697.37285814638</v>
      </c>
      <c r="D1947" s="26">
        <f>C1947/Table1[[#This Row],[Std. Price ($)]]</f>
        <v>24873.69015004281</v>
      </c>
      <c r="E1947" s="22">
        <v>7414</v>
      </c>
      <c r="F1947" s="22">
        <f t="shared" si="199"/>
        <v>13345.2</v>
      </c>
      <c r="G1947" s="22">
        <f t="shared" si="200"/>
        <v>13345.2</v>
      </c>
      <c r="H1947" s="22">
        <f t="shared" si="200"/>
        <v>13345.2</v>
      </c>
      <c r="I1947" s="22">
        <f t="shared" si="200"/>
        <v>13345.2</v>
      </c>
      <c r="J1947" s="22">
        <f t="shared" si="200"/>
        <v>13345.2</v>
      </c>
      <c r="K1947" s="22">
        <f t="shared" si="200"/>
        <v>13345.2</v>
      </c>
      <c r="L1947" s="22">
        <f t="shared" si="200"/>
        <v>13345.2</v>
      </c>
      <c r="M1947" s="22">
        <f t="shared" si="200"/>
        <v>13345.2</v>
      </c>
      <c r="N1947" s="22">
        <f t="shared" si="200"/>
        <v>13345.2</v>
      </c>
      <c r="O1947" s="22">
        <f t="shared" si="200"/>
        <v>13345.2</v>
      </c>
      <c r="P1947" s="22">
        <f t="shared" si="200"/>
        <v>13345.2</v>
      </c>
      <c r="Q1947" s="22">
        <f t="shared" si="200"/>
        <v>13345.2</v>
      </c>
      <c r="R1947" s="42">
        <f>SUM(Table1[[#This Row],[Oct]:[September]])</f>
        <v>160142.40000000002</v>
      </c>
      <c r="S1947" s="38">
        <f t="shared" si="196"/>
        <v>135268.7098499572</v>
      </c>
      <c r="T1947" s="37">
        <f>Table1[[#This Row],[Annual Demand]]/365</f>
        <v>438.74630136986309</v>
      </c>
      <c r="U1947" s="37">
        <f>Table1[[#This Row],[Daily Demand]]*Table1[[#This Row],[Lead Time (days)]]</f>
        <v>57037.019178082199</v>
      </c>
      <c r="V1947" s="37">
        <f>T1947*AB1947*SQRT(Table1[[#This Row],[Lead Time (days)]])</f>
        <v>2601.2883035103023</v>
      </c>
      <c r="W1947" s="37">
        <f t="shared" si="197"/>
        <v>0.8</v>
      </c>
      <c r="X1947" s="37">
        <f>Table1[[#This Row],[Demand during Lead Time]]+NORMSINV(W1947)*V1947</f>
        <v>59226.318648961336</v>
      </c>
      <c r="Y1947" s="43">
        <f t="shared" si="198"/>
        <v>751701.62081899028</v>
      </c>
      <c r="Z1947" s="27">
        <v>0.8</v>
      </c>
      <c r="AA1947" s="22">
        <v>0.72</v>
      </c>
      <c r="AB1947" s="22">
        <v>0.52</v>
      </c>
      <c r="AC1947" s="22">
        <v>130</v>
      </c>
    </row>
    <row r="1948" spans="1:29" x14ac:dyDescent="0.2">
      <c r="A1948" s="25">
        <v>63513.447267649746</v>
      </c>
      <c r="B1948" s="26">
        <v>8.0670370000000009</v>
      </c>
      <c r="C1948" s="26">
        <v>27035.064926783954</v>
      </c>
      <c r="D1948" s="26">
        <f>C1948/Table1[[#This Row],[Std. Price ($)]]</f>
        <v>3351.300474608453</v>
      </c>
      <c r="E1948" s="22">
        <v>8302</v>
      </c>
      <c r="F1948" s="22">
        <f t="shared" si="199"/>
        <v>13283.2</v>
      </c>
      <c r="G1948" s="22">
        <f t="shared" si="200"/>
        <v>13283.2</v>
      </c>
      <c r="H1948" s="22">
        <f t="shared" si="200"/>
        <v>13283.2</v>
      </c>
      <c r="I1948" s="22">
        <f t="shared" si="200"/>
        <v>13283.2</v>
      </c>
      <c r="J1948" s="22">
        <f t="shared" si="200"/>
        <v>13283.2</v>
      </c>
      <c r="K1948" s="22">
        <f t="shared" si="200"/>
        <v>13283.2</v>
      </c>
      <c r="L1948" s="22">
        <f t="shared" si="200"/>
        <v>13283.2</v>
      </c>
      <c r="M1948" s="22">
        <f t="shared" si="200"/>
        <v>13283.2</v>
      </c>
      <c r="N1948" s="22">
        <f t="shared" si="200"/>
        <v>13283.2</v>
      </c>
      <c r="O1948" s="22">
        <f t="shared" si="200"/>
        <v>13283.2</v>
      </c>
      <c r="P1948" s="22">
        <f t="shared" si="200"/>
        <v>13283.2</v>
      </c>
      <c r="Q1948" s="22">
        <f t="shared" si="200"/>
        <v>13283.2</v>
      </c>
      <c r="R1948" s="42">
        <f>SUM(Table1[[#This Row],[Oct]:[September]])</f>
        <v>159398.40000000002</v>
      </c>
      <c r="S1948" s="38">
        <f t="shared" si="196"/>
        <v>156047.09952539156</v>
      </c>
      <c r="T1948" s="37">
        <f>Table1[[#This Row],[Annual Demand]]/365</f>
        <v>436.70794520547952</v>
      </c>
      <c r="U1948" s="37">
        <f>Table1[[#This Row],[Daily Demand]]*Table1[[#This Row],[Lead Time (days)]]</f>
        <v>10044.28273972603</v>
      </c>
      <c r="V1948" s="37">
        <f>T1948*AB1948*SQRT(Table1[[#This Row],[Lead Time (days)]])</f>
        <v>356.04421411658564</v>
      </c>
      <c r="W1948" s="37">
        <f t="shared" si="197"/>
        <v>0.8</v>
      </c>
      <c r="X1948" s="37">
        <f>Table1[[#This Row],[Demand during Lead Time]]+NORMSINV(W1948)*V1948</f>
        <v>10343.93711041733</v>
      </c>
      <c r="Y1948" s="43">
        <f t="shared" si="198"/>
        <v>83444.9233954097</v>
      </c>
      <c r="Z1948" s="27">
        <v>0.6</v>
      </c>
      <c r="AA1948" s="22">
        <v>0.72</v>
      </c>
      <c r="AB1948" s="22">
        <v>0.17</v>
      </c>
      <c r="AC1948" s="22">
        <v>23</v>
      </c>
    </row>
    <row r="1949" spans="1:29" x14ac:dyDescent="0.2">
      <c r="A1949" s="25">
        <v>94414.553391193651</v>
      </c>
      <c r="B1949" s="26">
        <v>12.217458000000002</v>
      </c>
      <c r="C1949" s="26">
        <v>30768.515294636425</v>
      </c>
      <c r="D1949" s="26">
        <f>C1949/Table1[[#This Row],[Std. Price ($)]]</f>
        <v>2518.4056531756787</v>
      </c>
      <c r="E1949" s="22">
        <v>7648</v>
      </c>
      <c r="F1949" s="22">
        <f t="shared" si="199"/>
        <v>19120</v>
      </c>
      <c r="G1949" s="22">
        <f t="shared" si="200"/>
        <v>19120</v>
      </c>
      <c r="H1949" s="22">
        <f t="shared" si="200"/>
        <v>19120</v>
      </c>
      <c r="I1949" s="22">
        <f t="shared" si="200"/>
        <v>19120</v>
      </c>
      <c r="J1949" s="22">
        <f t="shared" si="200"/>
        <v>19120</v>
      </c>
      <c r="K1949" s="22">
        <f t="shared" si="200"/>
        <v>19120</v>
      </c>
      <c r="L1949" s="22">
        <f t="shared" si="200"/>
        <v>19120</v>
      </c>
      <c r="M1949" s="22">
        <f t="shared" si="200"/>
        <v>19120</v>
      </c>
      <c r="N1949" s="22">
        <f t="shared" si="200"/>
        <v>19120</v>
      </c>
      <c r="O1949" s="22">
        <f t="shared" si="200"/>
        <v>19120</v>
      </c>
      <c r="P1949" s="22">
        <f t="shared" si="200"/>
        <v>19120</v>
      </c>
      <c r="Q1949" s="22">
        <f t="shared" si="200"/>
        <v>19120</v>
      </c>
      <c r="R1949" s="42">
        <f>SUM(Table1[[#This Row],[Oct]:[September]])</f>
        <v>229440</v>
      </c>
      <c r="S1949" s="38">
        <f t="shared" si="196"/>
        <v>226921.59434682433</v>
      </c>
      <c r="T1949" s="37">
        <f>Table1[[#This Row],[Annual Demand]]/365</f>
        <v>628.60273972602738</v>
      </c>
      <c r="U1949" s="37">
        <f>Table1[[#This Row],[Daily Demand]]*Table1[[#This Row],[Lead Time (days)]]</f>
        <v>7543.232876712329</v>
      </c>
      <c r="V1949" s="37">
        <f>T1949*AB1949*SQRT(Table1[[#This Row],[Lead Time (days)]])</f>
        <v>1371.8525725579179</v>
      </c>
      <c r="W1949" s="37">
        <f t="shared" si="197"/>
        <v>0.8</v>
      </c>
      <c r="X1949" s="37">
        <f>Table1[[#This Row],[Demand during Lead Time]]+NORMSINV(W1949)*V1949</f>
        <v>8697.8131311087</v>
      </c>
      <c r="Y1949" s="43">
        <f t="shared" si="198"/>
        <v>106265.16662116906</v>
      </c>
      <c r="Z1949" s="27">
        <v>1.5</v>
      </c>
      <c r="AA1949" s="22">
        <v>1</v>
      </c>
      <c r="AB1949" s="22">
        <v>0.63</v>
      </c>
      <c r="AC1949" s="22">
        <v>12</v>
      </c>
    </row>
    <row r="1950" spans="1:29" x14ac:dyDescent="0.2">
      <c r="A1950" s="25">
        <v>6029.3960219901746</v>
      </c>
      <c r="B1950" s="26">
        <v>8.219024000000001</v>
      </c>
      <c r="C1950" s="26">
        <v>42327.446359493115</v>
      </c>
      <c r="D1950" s="26">
        <f>C1950/Table1[[#This Row],[Std. Price ($)]]</f>
        <v>5149.9358512024191</v>
      </c>
      <c r="E1950" s="22">
        <v>9450</v>
      </c>
      <c r="F1950" s="22">
        <f t="shared" si="199"/>
        <v>15120</v>
      </c>
      <c r="G1950" s="22">
        <f t="shared" si="200"/>
        <v>15120</v>
      </c>
      <c r="H1950" s="22">
        <f t="shared" si="200"/>
        <v>15120</v>
      </c>
      <c r="I1950" s="22">
        <f t="shared" si="200"/>
        <v>15120</v>
      </c>
      <c r="J1950" s="22">
        <f t="shared" si="200"/>
        <v>15120</v>
      </c>
      <c r="K1950" s="22">
        <f t="shared" si="200"/>
        <v>15120</v>
      </c>
      <c r="L1950" s="22">
        <f t="shared" si="200"/>
        <v>15120</v>
      </c>
      <c r="M1950" s="22">
        <f t="shared" si="200"/>
        <v>15120</v>
      </c>
      <c r="N1950" s="22">
        <f t="shared" si="200"/>
        <v>15120</v>
      </c>
      <c r="O1950" s="22">
        <f t="shared" si="200"/>
        <v>15120</v>
      </c>
      <c r="P1950" s="22">
        <f t="shared" si="200"/>
        <v>15120</v>
      </c>
      <c r="Q1950" s="22">
        <f t="shared" si="200"/>
        <v>15120</v>
      </c>
      <c r="R1950" s="42">
        <f>SUM(Table1[[#This Row],[Oct]:[September]])</f>
        <v>181440</v>
      </c>
      <c r="S1950" s="38">
        <f t="shared" si="196"/>
        <v>176290.0641487976</v>
      </c>
      <c r="T1950" s="37">
        <f>Table1[[#This Row],[Annual Demand]]/365</f>
        <v>497.09589041095893</v>
      </c>
      <c r="U1950" s="37">
        <f>Table1[[#This Row],[Daily Demand]]*Table1[[#This Row],[Lead Time (days)]]</f>
        <v>11433.205479452055</v>
      </c>
      <c r="V1950" s="37">
        <f>T1950*AB1950*SQRT(Table1[[#This Row],[Lead Time (days)]])</f>
        <v>1144.3143078441992</v>
      </c>
      <c r="W1950" s="37">
        <f t="shared" si="197"/>
        <v>0.8</v>
      </c>
      <c r="X1950" s="37">
        <f>Table1[[#This Row],[Demand during Lead Time]]+NORMSINV(W1950)*V1950</f>
        <v>12396.284698815027</v>
      </c>
      <c r="Y1950" s="43">
        <f t="shared" si="198"/>
        <v>101885.3614503935</v>
      </c>
      <c r="Z1950" s="27">
        <v>0.6</v>
      </c>
      <c r="AA1950" s="22">
        <v>0.9</v>
      </c>
      <c r="AB1950" s="22">
        <v>0.48</v>
      </c>
      <c r="AC1950" s="22">
        <v>23</v>
      </c>
    </row>
    <row r="1951" spans="1:29" x14ac:dyDescent="0.2">
      <c r="A1951" s="25">
        <v>44002.601977692124</v>
      </c>
      <c r="B1951" s="26">
        <v>8.1254910000000002</v>
      </c>
      <c r="C1951" s="26">
        <v>43546.819977618645</v>
      </c>
      <c r="D1951" s="26">
        <f>C1951/Table1[[#This Row],[Std. Price ($)]]</f>
        <v>5359.2847469302033</v>
      </c>
      <c r="E1951" s="22">
        <v>7276</v>
      </c>
      <c r="F1951" s="22">
        <f t="shared" si="199"/>
        <v>4365.6000000000004</v>
      </c>
      <c r="G1951" s="22">
        <f t="shared" si="200"/>
        <v>4365.6000000000004</v>
      </c>
      <c r="H1951" s="22">
        <f t="shared" si="200"/>
        <v>4365.6000000000004</v>
      </c>
      <c r="I1951" s="22">
        <f t="shared" si="200"/>
        <v>4365.6000000000004</v>
      </c>
      <c r="J1951" s="22">
        <f t="shared" si="200"/>
        <v>4365.6000000000004</v>
      </c>
      <c r="K1951" s="22">
        <f t="shared" si="200"/>
        <v>4365.6000000000004</v>
      </c>
      <c r="L1951" s="22">
        <f t="shared" si="200"/>
        <v>4365.6000000000004</v>
      </c>
      <c r="M1951" s="22">
        <f t="shared" si="200"/>
        <v>4365.6000000000004</v>
      </c>
      <c r="N1951" s="22">
        <f t="shared" si="200"/>
        <v>4365.6000000000004</v>
      </c>
      <c r="O1951" s="22">
        <f t="shared" si="200"/>
        <v>4365.6000000000004</v>
      </c>
      <c r="P1951" s="22">
        <f t="shared" si="200"/>
        <v>4365.6000000000004</v>
      </c>
      <c r="Q1951" s="22">
        <f t="shared" si="200"/>
        <v>4365.6000000000004</v>
      </c>
      <c r="R1951" s="42">
        <f>SUM(Table1[[#This Row],[Oct]:[September]])</f>
        <v>52387.19999999999</v>
      </c>
      <c r="S1951" s="38">
        <f t="shared" si="196"/>
        <v>47027.91525306979</v>
      </c>
      <c r="T1951" s="37">
        <f>Table1[[#This Row],[Annual Demand]]/365</f>
        <v>143.52657534246572</v>
      </c>
      <c r="U1951" s="37">
        <f>Table1[[#This Row],[Daily Demand]]*Table1[[#This Row],[Lead Time (days)]]</f>
        <v>5310.4832876712317</v>
      </c>
      <c r="V1951" s="37">
        <f>T1951*AB1951*SQRT(Table1[[#This Row],[Lead Time (days)]])</f>
        <v>340.48484909211817</v>
      </c>
      <c r="W1951" s="37">
        <f t="shared" si="197"/>
        <v>0.8</v>
      </c>
      <c r="X1951" s="37">
        <f>Table1[[#This Row],[Demand during Lead Time]]+NORMSINV(W1951)*V1951</f>
        <v>5597.0425663770275</v>
      </c>
      <c r="Y1951" s="43">
        <f t="shared" si="198"/>
        <v>45478.718999713441</v>
      </c>
      <c r="Z1951" s="27">
        <v>-0.4</v>
      </c>
      <c r="AA1951" s="22">
        <v>1</v>
      </c>
      <c r="AB1951" s="22">
        <v>0.39</v>
      </c>
      <c r="AC1951" s="22">
        <v>37</v>
      </c>
    </row>
    <row r="1952" spans="1:29" x14ac:dyDescent="0.2">
      <c r="A1952" s="25">
        <v>23986.338041204748</v>
      </c>
      <c r="B1952" s="26">
        <v>5.9158220000000004</v>
      </c>
      <c r="C1952" s="26">
        <v>74175.856481903509</v>
      </c>
      <c r="D1952" s="26">
        <f>C1952/Table1[[#This Row],[Std. Price ($)]]</f>
        <v>12538.554486917203</v>
      </c>
      <c r="E1952" s="22">
        <v>10082</v>
      </c>
      <c r="F1952" s="22">
        <f t="shared" si="199"/>
        <v>8065.6</v>
      </c>
      <c r="G1952" s="22">
        <f t="shared" si="200"/>
        <v>8065.6</v>
      </c>
      <c r="H1952" s="22">
        <f t="shared" ref="G1952:Q1975" si="201">$E1952+$Z1952*$E1952</f>
        <v>8065.6</v>
      </c>
      <c r="I1952" s="22">
        <f t="shared" si="201"/>
        <v>8065.6</v>
      </c>
      <c r="J1952" s="22">
        <f t="shared" si="201"/>
        <v>8065.6</v>
      </c>
      <c r="K1952" s="22">
        <f t="shared" si="201"/>
        <v>8065.6</v>
      </c>
      <c r="L1952" s="22">
        <f t="shared" si="201"/>
        <v>8065.6</v>
      </c>
      <c r="M1952" s="22">
        <f t="shared" si="201"/>
        <v>8065.6</v>
      </c>
      <c r="N1952" s="22">
        <f t="shared" si="201"/>
        <v>8065.6</v>
      </c>
      <c r="O1952" s="22">
        <f t="shared" si="201"/>
        <v>8065.6</v>
      </c>
      <c r="P1952" s="22">
        <f t="shared" si="201"/>
        <v>8065.6</v>
      </c>
      <c r="Q1952" s="22">
        <f t="shared" si="201"/>
        <v>8065.6</v>
      </c>
      <c r="R1952" s="42">
        <f>SUM(Table1[[#This Row],[Oct]:[September]])</f>
        <v>96787.200000000012</v>
      </c>
      <c r="S1952" s="38">
        <f t="shared" si="196"/>
        <v>84248.645513082811</v>
      </c>
      <c r="T1952" s="37">
        <f>Table1[[#This Row],[Annual Demand]]/365</f>
        <v>265.17041095890414</v>
      </c>
      <c r="U1952" s="37">
        <f>Table1[[#This Row],[Daily Demand]]*Table1[[#This Row],[Lead Time (days)]]</f>
        <v>11667.498082191782</v>
      </c>
      <c r="V1952" s="37">
        <f>T1952*AB1952*SQRT(Table1[[#This Row],[Lead Time (days)]])</f>
        <v>932.23900417433265</v>
      </c>
      <c r="W1952" s="37">
        <f t="shared" si="197"/>
        <v>0.8</v>
      </c>
      <c r="X1952" s="37">
        <f>Table1[[#This Row],[Demand during Lead Time]]+NORMSINV(W1952)*V1952</f>
        <v>12452.090222869769</v>
      </c>
      <c r="Y1952" s="43">
        <f t="shared" si="198"/>
        <v>73664.349286437879</v>
      </c>
      <c r="Z1952" s="27">
        <v>-0.2</v>
      </c>
      <c r="AA1952" s="22">
        <v>0.82</v>
      </c>
      <c r="AB1952" s="22">
        <v>0.53</v>
      </c>
      <c r="AC1952" s="22">
        <v>44</v>
      </c>
    </row>
    <row r="1953" spans="1:29" x14ac:dyDescent="0.2">
      <c r="A1953" s="25">
        <v>73719.852209331511</v>
      </c>
      <c r="B1953" s="26">
        <v>7.4989530000000011</v>
      </c>
      <c r="C1953" s="26">
        <v>165434.07911670892</v>
      </c>
      <c r="D1953" s="26">
        <f>C1953/Table1[[#This Row],[Std. Price ($)]]</f>
        <v>22060.956925147937</v>
      </c>
      <c r="E1953" s="22">
        <v>8634</v>
      </c>
      <c r="F1953" s="22">
        <f t="shared" si="199"/>
        <v>13814.4</v>
      </c>
      <c r="G1953" s="22">
        <f t="shared" si="201"/>
        <v>13814.4</v>
      </c>
      <c r="H1953" s="22">
        <f t="shared" si="201"/>
        <v>13814.4</v>
      </c>
      <c r="I1953" s="22">
        <f t="shared" si="201"/>
        <v>13814.4</v>
      </c>
      <c r="J1953" s="22">
        <f t="shared" si="201"/>
        <v>13814.4</v>
      </c>
      <c r="K1953" s="22">
        <f t="shared" si="201"/>
        <v>13814.4</v>
      </c>
      <c r="L1953" s="22">
        <f t="shared" si="201"/>
        <v>13814.4</v>
      </c>
      <c r="M1953" s="22">
        <f t="shared" si="201"/>
        <v>13814.4</v>
      </c>
      <c r="N1953" s="22">
        <f t="shared" si="201"/>
        <v>13814.4</v>
      </c>
      <c r="O1953" s="22">
        <f t="shared" si="201"/>
        <v>13814.4</v>
      </c>
      <c r="P1953" s="22">
        <f t="shared" si="201"/>
        <v>13814.4</v>
      </c>
      <c r="Q1953" s="22">
        <f t="shared" si="201"/>
        <v>13814.4</v>
      </c>
      <c r="R1953" s="42">
        <f>SUM(Table1[[#This Row],[Oct]:[September]])</f>
        <v>165772.79999999996</v>
      </c>
      <c r="S1953" s="38">
        <f t="shared" si="196"/>
        <v>143711.84307485202</v>
      </c>
      <c r="T1953" s="37">
        <f>Table1[[#This Row],[Annual Demand]]/365</f>
        <v>454.17205479452042</v>
      </c>
      <c r="U1953" s="37">
        <f>Table1[[#This Row],[Daily Demand]]*Table1[[#This Row],[Lead Time (days)]]</f>
        <v>29975.355616438348</v>
      </c>
      <c r="V1953" s="37">
        <f>T1953*AB1953*SQRT(Table1[[#This Row],[Lead Time (days)]])</f>
        <v>3210.0487574529075</v>
      </c>
      <c r="W1953" s="37">
        <f t="shared" si="197"/>
        <v>0.8</v>
      </c>
      <c r="X1953" s="37">
        <f>Table1[[#This Row],[Demand during Lead Time]]+NORMSINV(W1953)*V1953</f>
        <v>32677.000811515067</v>
      </c>
      <c r="Y1953" s="43">
        <f t="shared" si="198"/>
        <v>245043.29326651338</v>
      </c>
      <c r="Z1953" s="27">
        <v>0.6</v>
      </c>
      <c r="AA1953" s="22">
        <v>1</v>
      </c>
      <c r="AB1953" s="22">
        <v>0.87</v>
      </c>
      <c r="AC1953" s="22">
        <v>66</v>
      </c>
    </row>
    <row r="1954" spans="1:29" x14ac:dyDescent="0.2">
      <c r="A1954" s="25">
        <v>63798.285675305669</v>
      </c>
      <c r="B1954" s="26">
        <v>13.129391000000002</v>
      </c>
      <c r="C1954" s="26">
        <v>75606.221624610203</v>
      </c>
      <c r="D1954" s="26">
        <f>C1954/Table1[[#This Row],[Std. Price ($)]]</f>
        <v>5758.5474927671967</v>
      </c>
      <c r="E1954" s="22">
        <v>8336</v>
      </c>
      <c r="F1954" s="22">
        <f t="shared" si="199"/>
        <v>13337.599999999999</v>
      </c>
      <c r="G1954" s="22">
        <f t="shared" si="201"/>
        <v>13337.599999999999</v>
      </c>
      <c r="H1954" s="22">
        <f t="shared" si="201"/>
        <v>13337.599999999999</v>
      </c>
      <c r="I1954" s="22">
        <f t="shared" si="201"/>
        <v>13337.599999999999</v>
      </c>
      <c r="J1954" s="22">
        <f t="shared" si="201"/>
        <v>13337.599999999999</v>
      </c>
      <c r="K1954" s="22">
        <f t="shared" si="201"/>
        <v>13337.599999999999</v>
      </c>
      <c r="L1954" s="22">
        <f t="shared" si="201"/>
        <v>13337.599999999999</v>
      </c>
      <c r="M1954" s="22">
        <f t="shared" si="201"/>
        <v>13337.599999999999</v>
      </c>
      <c r="N1954" s="22">
        <f t="shared" si="201"/>
        <v>13337.599999999999</v>
      </c>
      <c r="O1954" s="22">
        <f t="shared" si="201"/>
        <v>13337.599999999999</v>
      </c>
      <c r="P1954" s="22">
        <f t="shared" si="201"/>
        <v>13337.599999999999</v>
      </c>
      <c r="Q1954" s="22">
        <f t="shared" si="201"/>
        <v>13337.599999999999</v>
      </c>
      <c r="R1954" s="42">
        <f>SUM(Table1[[#This Row],[Oct]:[September]])</f>
        <v>160051.20000000004</v>
      </c>
      <c r="S1954" s="38">
        <f t="shared" si="196"/>
        <v>154292.65250723285</v>
      </c>
      <c r="T1954" s="37">
        <f>Table1[[#This Row],[Annual Demand]]/365</f>
        <v>438.4964383561645</v>
      </c>
      <c r="U1954" s="37">
        <f>Table1[[#This Row],[Daily Demand]]*Table1[[#This Row],[Lead Time (days)]]</f>
        <v>14470.382465753428</v>
      </c>
      <c r="V1954" s="37">
        <f>T1954*AB1954*SQRT(Table1[[#This Row],[Lead Time (days)]])</f>
        <v>1083.1572119809389</v>
      </c>
      <c r="W1954" s="37">
        <f t="shared" si="197"/>
        <v>0.8</v>
      </c>
      <c r="X1954" s="37">
        <f>Table1[[#This Row],[Demand during Lead Time]]+NORMSINV(W1954)*V1954</f>
        <v>15381.990574654224</v>
      </c>
      <c r="Y1954" s="43">
        <f t="shared" si="198"/>
        <v>201956.16861295004</v>
      </c>
      <c r="Z1954" s="27">
        <v>0.6</v>
      </c>
      <c r="AA1954" s="22">
        <v>0.82</v>
      </c>
      <c r="AB1954" s="22">
        <v>0.43</v>
      </c>
      <c r="AC1954" s="22">
        <v>33</v>
      </c>
    </row>
    <row r="1955" spans="1:29" x14ac:dyDescent="0.2">
      <c r="A1955" s="25">
        <v>98629.225684803285</v>
      </c>
      <c r="B1955" s="26">
        <v>7.9089670000000005</v>
      </c>
      <c r="C1955" s="26">
        <v>30471.410828528333</v>
      </c>
      <c r="D1955" s="26">
        <f>C1955/Table1[[#This Row],[Std. Price ($)]]</f>
        <v>3852.7674762745037</v>
      </c>
      <c r="E1955" s="22">
        <v>7454</v>
      </c>
      <c r="F1955" s="22">
        <f t="shared" si="199"/>
        <v>11926.4</v>
      </c>
      <c r="G1955" s="22">
        <f t="shared" si="201"/>
        <v>11926.4</v>
      </c>
      <c r="H1955" s="22">
        <f t="shared" si="201"/>
        <v>11926.4</v>
      </c>
      <c r="I1955" s="22">
        <f t="shared" si="201"/>
        <v>11926.4</v>
      </c>
      <c r="J1955" s="22">
        <f t="shared" si="201"/>
        <v>11926.4</v>
      </c>
      <c r="K1955" s="22">
        <f t="shared" si="201"/>
        <v>11926.4</v>
      </c>
      <c r="L1955" s="22">
        <f t="shared" si="201"/>
        <v>11926.4</v>
      </c>
      <c r="M1955" s="22">
        <f t="shared" si="201"/>
        <v>11926.4</v>
      </c>
      <c r="N1955" s="22">
        <f t="shared" si="201"/>
        <v>11926.4</v>
      </c>
      <c r="O1955" s="22">
        <f t="shared" si="201"/>
        <v>11926.4</v>
      </c>
      <c r="P1955" s="22">
        <f t="shared" si="201"/>
        <v>11926.4</v>
      </c>
      <c r="Q1955" s="22">
        <f t="shared" si="201"/>
        <v>11926.4</v>
      </c>
      <c r="R1955" s="42">
        <f>SUM(Table1[[#This Row],[Oct]:[September]])</f>
        <v>143116.79999999996</v>
      </c>
      <c r="S1955" s="38">
        <f t="shared" si="196"/>
        <v>139264.03252372544</v>
      </c>
      <c r="T1955" s="37">
        <f>Table1[[#This Row],[Annual Demand]]/365</f>
        <v>392.1008219178081</v>
      </c>
      <c r="U1955" s="37">
        <f>Table1[[#This Row],[Daily Demand]]*Table1[[#This Row],[Lead Time (days)]]</f>
        <v>6273.6131506849297</v>
      </c>
      <c r="V1955" s="37">
        <f>T1955*AB1955*SQRT(Table1[[#This Row],[Lead Time (days)]])</f>
        <v>1113.566334246575</v>
      </c>
      <c r="W1955" s="37">
        <f t="shared" si="197"/>
        <v>0.8</v>
      </c>
      <c r="X1955" s="37">
        <f>Table1[[#This Row],[Demand during Lead Time]]+NORMSINV(W1955)*V1955</f>
        <v>7210.8142225788006</v>
      </c>
      <c r="Y1955" s="43">
        <f t="shared" si="198"/>
        <v>57030.091729506392</v>
      </c>
      <c r="Z1955" s="27">
        <v>0.6</v>
      </c>
      <c r="AA1955" s="22">
        <v>1</v>
      </c>
      <c r="AB1955" s="22">
        <v>0.71</v>
      </c>
      <c r="AC1955" s="22">
        <v>16</v>
      </c>
    </row>
    <row r="1956" spans="1:29" x14ac:dyDescent="0.2">
      <c r="A1956" s="25">
        <v>29892.127347216512</v>
      </c>
      <c r="B1956" s="26">
        <v>7.4629390000000004</v>
      </c>
      <c r="C1956" s="26">
        <v>102512.34599231528</v>
      </c>
      <c r="D1956" s="26">
        <f>C1956/Table1[[#This Row],[Std. Price ($)]]</f>
        <v>13736.189722616689</v>
      </c>
      <c r="E1956" s="22">
        <v>7430</v>
      </c>
      <c r="F1956" s="22">
        <f t="shared" si="199"/>
        <v>2972</v>
      </c>
      <c r="G1956" s="22">
        <f t="shared" si="201"/>
        <v>2972</v>
      </c>
      <c r="H1956" s="22">
        <f t="shared" si="201"/>
        <v>2972</v>
      </c>
      <c r="I1956" s="22">
        <f t="shared" si="201"/>
        <v>2972</v>
      </c>
      <c r="J1956" s="22">
        <f t="shared" si="201"/>
        <v>2972</v>
      </c>
      <c r="K1956" s="22">
        <f t="shared" si="201"/>
        <v>2972</v>
      </c>
      <c r="L1956" s="22">
        <f t="shared" si="201"/>
        <v>2972</v>
      </c>
      <c r="M1956" s="22">
        <f t="shared" si="201"/>
        <v>2972</v>
      </c>
      <c r="N1956" s="22">
        <f t="shared" si="201"/>
        <v>2972</v>
      </c>
      <c r="O1956" s="22">
        <f t="shared" si="201"/>
        <v>2972</v>
      </c>
      <c r="P1956" s="22">
        <f t="shared" si="201"/>
        <v>2972</v>
      </c>
      <c r="Q1956" s="22">
        <f t="shared" si="201"/>
        <v>2972</v>
      </c>
      <c r="R1956" s="42">
        <f>SUM(Table1[[#This Row],[Oct]:[September]])</f>
        <v>35664</v>
      </c>
      <c r="S1956" s="38">
        <f t="shared" si="196"/>
        <v>21927.810277383309</v>
      </c>
      <c r="T1956" s="37">
        <f>Table1[[#This Row],[Annual Demand]]/365</f>
        <v>97.709589041095896</v>
      </c>
      <c r="U1956" s="37">
        <f>Table1[[#This Row],[Daily Demand]]*Table1[[#This Row],[Lead Time (days)]]</f>
        <v>6448.8328767123294</v>
      </c>
      <c r="V1956" s="37">
        <f>T1956*AB1956*SQRT(Table1[[#This Row],[Lead Time (days)]])</f>
        <v>468.33990778392541</v>
      </c>
      <c r="W1956" s="37">
        <f t="shared" si="197"/>
        <v>0.8</v>
      </c>
      <c r="X1956" s="37">
        <f>Table1[[#This Row],[Demand during Lead Time]]+NORMSINV(W1956)*V1956</f>
        <v>6842.9976876328619</v>
      </c>
      <c r="Y1956" s="43">
        <f t="shared" si="198"/>
        <v>51068.874319945106</v>
      </c>
      <c r="Z1956" s="27">
        <v>-0.6</v>
      </c>
      <c r="AA1956" s="22">
        <v>1</v>
      </c>
      <c r="AB1956" s="22">
        <v>0.59</v>
      </c>
      <c r="AC1956" s="22">
        <v>66</v>
      </c>
    </row>
    <row r="1957" spans="1:29" x14ac:dyDescent="0.2">
      <c r="A1957" s="25">
        <v>59614.488878627999</v>
      </c>
      <c r="B1957" s="26">
        <v>9.5518280000000004</v>
      </c>
      <c r="C1957" s="26">
        <v>198444.79229512336</v>
      </c>
      <c r="D1957" s="26">
        <f>C1957/Table1[[#This Row],[Std. Price ($)]]</f>
        <v>20775.582673298071</v>
      </c>
      <c r="E1957" s="22">
        <v>8262</v>
      </c>
      <c r="F1957" s="22">
        <f t="shared" si="199"/>
        <v>12393</v>
      </c>
      <c r="G1957" s="22">
        <f t="shared" si="201"/>
        <v>12393</v>
      </c>
      <c r="H1957" s="22">
        <f t="shared" si="201"/>
        <v>12393</v>
      </c>
      <c r="I1957" s="22">
        <f t="shared" si="201"/>
        <v>12393</v>
      </c>
      <c r="J1957" s="22">
        <f t="shared" si="201"/>
        <v>12393</v>
      </c>
      <c r="K1957" s="22">
        <f t="shared" si="201"/>
        <v>12393</v>
      </c>
      <c r="L1957" s="22">
        <f t="shared" si="201"/>
        <v>12393</v>
      </c>
      <c r="M1957" s="22">
        <f t="shared" si="201"/>
        <v>12393</v>
      </c>
      <c r="N1957" s="22">
        <f t="shared" si="201"/>
        <v>12393</v>
      </c>
      <c r="O1957" s="22">
        <f t="shared" si="201"/>
        <v>12393</v>
      </c>
      <c r="P1957" s="22">
        <f t="shared" si="201"/>
        <v>12393</v>
      </c>
      <c r="Q1957" s="22">
        <f t="shared" si="201"/>
        <v>12393</v>
      </c>
      <c r="R1957" s="42">
        <f>SUM(Table1[[#This Row],[Oct]:[September]])</f>
        <v>148716</v>
      </c>
      <c r="S1957" s="38">
        <f t="shared" si="196"/>
        <v>127940.41732670192</v>
      </c>
      <c r="T1957" s="37">
        <f>Table1[[#This Row],[Annual Demand]]/365</f>
        <v>407.44109589041096</v>
      </c>
      <c r="U1957" s="37">
        <f>Table1[[#This Row],[Daily Demand]]*Table1[[#This Row],[Lead Time (days)]]</f>
        <v>35447.375342465755</v>
      </c>
      <c r="V1957" s="37">
        <f>T1957*AB1957*SQRT(Table1[[#This Row],[Lead Time (days)]])</f>
        <v>2166.203799610189</v>
      </c>
      <c r="W1957" s="37">
        <f t="shared" si="197"/>
        <v>0.8</v>
      </c>
      <c r="X1957" s="37">
        <f>Table1[[#This Row],[Demand during Lead Time]]+NORMSINV(W1957)*V1957</f>
        <v>37270.498456464018</v>
      </c>
      <c r="Y1957" s="43">
        <f t="shared" si="198"/>
        <v>356001.39073040982</v>
      </c>
      <c r="Z1957" s="27">
        <v>0.5</v>
      </c>
      <c r="AA1957" s="22">
        <v>0.7</v>
      </c>
      <c r="AB1957" s="22">
        <v>0.56999999999999995</v>
      </c>
      <c r="AC1957" s="22">
        <v>87</v>
      </c>
    </row>
    <row r="1958" spans="1:29" x14ac:dyDescent="0.2">
      <c r="A1958" s="25">
        <v>88893.998325710534</v>
      </c>
      <c r="B1958" s="26">
        <v>15.572876000000001</v>
      </c>
      <c r="C1958" s="26">
        <v>43223.225242494693</v>
      </c>
      <c r="D1958" s="26">
        <f>C1958/Table1[[#This Row],[Std. Price ($)]]</f>
        <v>2775.5454575310746</v>
      </c>
      <c r="E1958" s="22">
        <v>10874</v>
      </c>
      <c r="F1958" s="22">
        <f t="shared" si="199"/>
        <v>23922.799999999999</v>
      </c>
      <c r="G1958" s="22">
        <f t="shared" si="201"/>
        <v>23922.799999999999</v>
      </c>
      <c r="H1958" s="22">
        <f t="shared" si="201"/>
        <v>23922.799999999999</v>
      </c>
      <c r="I1958" s="22">
        <f t="shared" si="201"/>
        <v>23922.799999999999</v>
      </c>
      <c r="J1958" s="22">
        <f t="shared" si="201"/>
        <v>23922.799999999999</v>
      </c>
      <c r="K1958" s="22">
        <f t="shared" si="201"/>
        <v>23922.799999999999</v>
      </c>
      <c r="L1958" s="22">
        <f t="shared" si="201"/>
        <v>23922.799999999999</v>
      </c>
      <c r="M1958" s="22">
        <f t="shared" si="201"/>
        <v>23922.799999999999</v>
      </c>
      <c r="N1958" s="22">
        <f t="shared" si="201"/>
        <v>23922.799999999999</v>
      </c>
      <c r="O1958" s="22">
        <f t="shared" si="201"/>
        <v>23922.799999999999</v>
      </c>
      <c r="P1958" s="22">
        <f t="shared" si="201"/>
        <v>23922.799999999999</v>
      </c>
      <c r="Q1958" s="22">
        <f t="shared" si="201"/>
        <v>23922.799999999999</v>
      </c>
      <c r="R1958" s="42">
        <f>SUM(Table1[[#This Row],[Oct]:[September]])</f>
        <v>287073.59999999992</v>
      </c>
      <c r="S1958" s="38">
        <f t="shared" si="196"/>
        <v>284298.05454246886</v>
      </c>
      <c r="T1958" s="37">
        <f>Table1[[#This Row],[Annual Demand]]/365</f>
        <v>786.50301369862996</v>
      </c>
      <c r="U1958" s="37">
        <f>Table1[[#This Row],[Daily Demand]]*Table1[[#This Row],[Lead Time (days)]]</f>
        <v>18089.569315068489</v>
      </c>
      <c r="V1958" s="37">
        <f>T1958*AB1958*SQRT(Table1[[#This Row],[Lead Time (days)]])</f>
        <v>490.35167301592486</v>
      </c>
      <c r="W1958" s="37">
        <f t="shared" si="197"/>
        <v>0.8</v>
      </c>
      <c r="X1958" s="37">
        <f>Table1[[#This Row],[Demand during Lead Time]]+NORMSINV(W1958)*V1958</f>
        <v>18502.259694996694</v>
      </c>
      <c r="Y1958" s="43">
        <f t="shared" si="198"/>
        <v>288133.39594998135</v>
      </c>
      <c r="Z1958" s="27">
        <v>1.2</v>
      </c>
      <c r="AA1958" s="22">
        <v>0.82</v>
      </c>
      <c r="AB1958" s="22">
        <v>0.13</v>
      </c>
      <c r="AC1958" s="22">
        <v>23</v>
      </c>
    </row>
    <row r="1959" spans="1:29" x14ac:dyDescent="0.2">
      <c r="A1959" s="25">
        <v>49628.939808611482</v>
      </c>
      <c r="B1959" s="26">
        <v>13.374900000000002</v>
      </c>
      <c r="C1959" s="26">
        <v>39604.555582577792</v>
      </c>
      <c r="D1959" s="26">
        <f>C1959/Table1[[#This Row],[Std. Price ($)]]</f>
        <v>2961.1104069995131</v>
      </c>
      <c r="E1959" s="22">
        <v>10954</v>
      </c>
      <c r="F1959" s="22">
        <f t="shared" si="199"/>
        <v>24098.799999999999</v>
      </c>
      <c r="G1959" s="22">
        <f t="shared" si="201"/>
        <v>24098.799999999999</v>
      </c>
      <c r="H1959" s="22">
        <f t="shared" si="201"/>
        <v>24098.799999999999</v>
      </c>
      <c r="I1959" s="22">
        <f t="shared" si="201"/>
        <v>24098.799999999999</v>
      </c>
      <c r="J1959" s="22">
        <f t="shared" si="201"/>
        <v>24098.799999999999</v>
      </c>
      <c r="K1959" s="22">
        <f t="shared" si="201"/>
        <v>24098.799999999999</v>
      </c>
      <c r="L1959" s="22">
        <f t="shared" si="201"/>
        <v>24098.799999999999</v>
      </c>
      <c r="M1959" s="22">
        <f t="shared" si="201"/>
        <v>24098.799999999999</v>
      </c>
      <c r="N1959" s="22">
        <f t="shared" si="201"/>
        <v>24098.799999999999</v>
      </c>
      <c r="O1959" s="22">
        <f t="shared" si="201"/>
        <v>24098.799999999999</v>
      </c>
      <c r="P1959" s="22">
        <f t="shared" si="201"/>
        <v>24098.799999999999</v>
      </c>
      <c r="Q1959" s="22">
        <f t="shared" si="201"/>
        <v>24098.799999999999</v>
      </c>
      <c r="R1959" s="42">
        <f>SUM(Table1[[#This Row],[Oct]:[September]])</f>
        <v>289185.59999999992</v>
      </c>
      <c r="S1959" s="38">
        <f t="shared" si="196"/>
        <v>286224.48959300038</v>
      </c>
      <c r="T1959" s="37">
        <f>Table1[[#This Row],[Annual Demand]]/365</f>
        <v>792.2893150684929</v>
      </c>
      <c r="U1959" s="37">
        <f>Table1[[#This Row],[Daily Demand]]*Table1[[#This Row],[Lead Time (days)]]</f>
        <v>18222.654246575337</v>
      </c>
      <c r="V1959" s="37">
        <f>T1959*AB1959*SQRT(Table1[[#This Row],[Lead Time (days)]])</f>
        <v>531.95605019050504</v>
      </c>
      <c r="W1959" s="37">
        <f t="shared" si="197"/>
        <v>0.8</v>
      </c>
      <c r="X1959" s="37">
        <f>Table1[[#This Row],[Demand during Lead Time]]+NORMSINV(W1959)*V1959</f>
        <v>18670.359753743247</v>
      </c>
      <c r="Y1959" s="43">
        <f t="shared" si="198"/>
        <v>249714.1946703406</v>
      </c>
      <c r="Z1959" s="27">
        <v>1.2</v>
      </c>
      <c r="AA1959" s="22">
        <v>0.82</v>
      </c>
      <c r="AB1959" s="22">
        <v>0.14000000000000001</v>
      </c>
      <c r="AC1959" s="22">
        <v>23</v>
      </c>
    </row>
    <row r="1960" spans="1:29" x14ac:dyDescent="0.2">
      <c r="A1960" s="25">
        <v>68621.701538377878</v>
      </c>
      <c r="B1960" s="26">
        <v>7.4629390000000004</v>
      </c>
      <c r="C1960" s="26">
        <v>145614.89605197834</v>
      </c>
      <c r="D1960" s="26">
        <f>C1960/Table1[[#This Row],[Std. Price ($)]]</f>
        <v>19511.736066980895</v>
      </c>
      <c r="E1960" s="22">
        <v>10138</v>
      </c>
      <c r="F1960" s="22">
        <f t="shared" si="199"/>
        <v>12165.6</v>
      </c>
      <c r="G1960" s="22">
        <f t="shared" si="201"/>
        <v>12165.6</v>
      </c>
      <c r="H1960" s="22">
        <f t="shared" si="201"/>
        <v>12165.6</v>
      </c>
      <c r="I1960" s="22">
        <f t="shared" si="201"/>
        <v>12165.6</v>
      </c>
      <c r="J1960" s="22">
        <f t="shared" si="201"/>
        <v>12165.6</v>
      </c>
      <c r="K1960" s="22">
        <f t="shared" si="201"/>
        <v>12165.6</v>
      </c>
      <c r="L1960" s="22">
        <f t="shared" si="201"/>
        <v>12165.6</v>
      </c>
      <c r="M1960" s="22">
        <f t="shared" si="201"/>
        <v>12165.6</v>
      </c>
      <c r="N1960" s="22">
        <f t="shared" si="201"/>
        <v>12165.6</v>
      </c>
      <c r="O1960" s="22">
        <f t="shared" si="201"/>
        <v>12165.6</v>
      </c>
      <c r="P1960" s="22">
        <f t="shared" si="201"/>
        <v>12165.6</v>
      </c>
      <c r="Q1960" s="22">
        <f t="shared" si="201"/>
        <v>12165.6</v>
      </c>
      <c r="R1960" s="42">
        <f>SUM(Table1[[#This Row],[Oct]:[September]])</f>
        <v>145987.20000000004</v>
      </c>
      <c r="S1960" s="38">
        <f t="shared" si="196"/>
        <v>126475.46393301914</v>
      </c>
      <c r="T1960" s="37">
        <f>Table1[[#This Row],[Annual Demand]]/365</f>
        <v>399.96493150684944</v>
      </c>
      <c r="U1960" s="37">
        <f>Table1[[#This Row],[Daily Demand]]*Table1[[#This Row],[Lead Time (days)]]</f>
        <v>26397.685479452062</v>
      </c>
      <c r="V1960" s="37">
        <f>T1960*AB1960*SQRT(Table1[[#This Row],[Lead Time (days)]])</f>
        <v>2014.5848877229264</v>
      </c>
      <c r="W1960" s="37">
        <f t="shared" si="197"/>
        <v>0.8</v>
      </c>
      <c r="X1960" s="37">
        <f>Table1[[#This Row],[Demand during Lead Time]]+NORMSINV(W1960)*V1960</f>
        <v>28093.202897794785</v>
      </c>
      <c r="Y1960" s="43">
        <f t="shared" si="198"/>
        <v>209657.85954086573</v>
      </c>
      <c r="Z1960" s="27">
        <v>0.2</v>
      </c>
      <c r="AA1960" s="22">
        <v>1</v>
      </c>
      <c r="AB1960" s="22">
        <v>0.62</v>
      </c>
      <c r="AC1960" s="22">
        <v>66</v>
      </c>
    </row>
    <row r="1961" spans="1:29" x14ac:dyDescent="0.2">
      <c r="A1961" s="25">
        <v>68753.344569669891</v>
      </c>
      <c r="B1961" s="26">
        <v>10.171480000000001</v>
      </c>
      <c r="C1961" s="26">
        <v>158137.11199010792</v>
      </c>
      <c r="D1961" s="26">
        <f>C1961/Table1[[#This Row],[Std. Price ($)]]</f>
        <v>15547.109367575604</v>
      </c>
      <c r="E1961" s="22">
        <v>12394</v>
      </c>
      <c r="F1961" s="22">
        <f t="shared" si="199"/>
        <v>18591</v>
      </c>
      <c r="G1961" s="22">
        <f t="shared" si="201"/>
        <v>18591</v>
      </c>
      <c r="H1961" s="22">
        <f t="shared" si="201"/>
        <v>18591</v>
      </c>
      <c r="I1961" s="22">
        <f t="shared" si="201"/>
        <v>18591</v>
      </c>
      <c r="J1961" s="22">
        <f t="shared" si="201"/>
        <v>18591</v>
      </c>
      <c r="K1961" s="22">
        <f t="shared" si="201"/>
        <v>18591</v>
      </c>
      <c r="L1961" s="22">
        <f t="shared" si="201"/>
        <v>18591</v>
      </c>
      <c r="M1961" s="22">
        <f t="shared" si="201"/>
        <v>18591</v>
      </c>
      <c r="N1961" s="22">
        <f t="shared" si="201"/>
        <v>18591</v>
      </c>
      <c r="O1961" s="22">
        <f t="shared" si="201"/>
        <v>18591</v>
      </c>
      <c r="P1961" s="22">
        <f t="shared" si="201"/>
        <v>18591</v>
      </c>
      <c r="Q1961" s="22">
        <f t="shared" si="201"/>
        <v>18591</v>
      </c>
      <c r="R1961" s="42">
        <f>SUM(Table1[[#This Row],[Oct]:[September]])</f>
        <v>223092</v>
      </c>
      <c r="S1961" s="38">
        <f t="shared" si="196"/>
        <v>207544.89063242439</v>
      </c>
      <c r="T1961" s="37">
        <f>Table1[[#This Row],[Annual Demand]]/365</f>
        <v>611.21095890410959</v>
      </c>
      <c r="U1961" s="37">
        <f>Table1[[#This Row],[Daily Demand]]*Table1[[#This Row],[Lead Time (days)]]</f>
        <v>47674.454794520549</v>
      </c>
      <c r="V1961" s="37">
        <f>T1961*AB1961*SQRT(Table1[[#This Row],[Lead Time (days)]])</f>
        <v>1403.4979472592088</v>
      </c>
      <c r="W1961" s="37">
        <f t="shared" si="197"/>
        <v>0.8</v>
      </c>
      <c r="X1961" s="37">
        <f>Table1[[#This Row],[Demand during Lead Time]]+NORMSINV(W1961)*V1961</f>
        <v>48855.6684682099</v>
      </c>
      <c r="Y1961" s="43">
        <f t="shared" si="198"/>
        <v>496934.45471102768</v>
      </c>
      <c r="Z1961" s="27">
        <v>0.5</v>
      </c>
      <c r="AA1961" s="22">
        <v>0.82</v>
      </c>
      <c r="AB1961" s="22">
        <v>0.26</v>
      </c>
      <c r="AC1961" s="22">
        <v>78</v>
      </c>
    </row>
    <row r="1962" spans="1:29" x14ac:dyDescent="0.2">
      <c r="A1962" s="25">
        <v>40922.617743408526</v>
      </c>
      <c r="B1962" s="26">
        <v>8.4411579999999997</v>
      </c>
      <c r="C1962" s="26">
        <v>297227.25673419115</v>
      </c>
      <c r="D1962" s="26">
        <f>C1962/Table1[[#This Row],[Std. Price ($)]]</f>
        <v>35211.668438642089</v>
      </c>
      <c r="E1962" s="22">
        <v>11618</v>
      </c>
      <c r="F1962" s="22">
        <f t="shared" si="199"/>
        <v>13941.6</v>
      </c>
      <c r="G1962" s="22">
        <f t="shared" si="201"/>
        <v>13941.6</v>
      </c>
      <c r="H1962" s="22">
        <f t="shared" si="201"/>
        <v>13941.6</v>
      </c>
      <c r="I1962" s="22">
        <f t="shared" si="201"/>
        <v>13941.6</v>
      </c>
      <c r="J1962" s="22">
        <f t="shared" si="201"/>
        <v>13941.6</v>
      </c>
      <c r="K1962" s="22">
        <f t="shared" si="201"/>
        <v>13941.6</v>
      </c>
      <c r="L1962" s="22">
        <f t="shared" si="201"/>
        <v>13941.6</v>
      </c>
      <c r="M1962" s="22">
        <f t="shared" si="201"/>
        <v>13941.6</v>
      </c>
      <c r="N1962" s="22">
        <f t="shared" si="201"/>
        <v>13941.6</v>
      </c>
      <c r="O1962" s="22">
        <f t="shared" si="201"/>
        <v>13941.6</v>
      </c>
      <c r="P1962" s="22">
        <f t="shared" si="201"/>
        <v>13941.6</v>
      </c>
      <c r="Q1962" s="22">
        <f t="shared" si="201"/>
        <v>13941.6</v>
      </c>
      <c r="R1962" s="42">
        <f>SUM(Table1[[#This Row],[Oct]:[September]])</f>
        <v>167299.20000000004</v>
      </c>
      <c r="S1962" s="38">
        <f t="shared" si="196"/>
        <v>132087.53156135796</v>
      </c>
      <c r="T1962" s="37">
        <f>Table1[[#This Row],[Annual Demand]]/365</f>
        <v>458.35397260273982</v>
      </c>
      <c r="U1962" s="37">
        <f>Table1[[#This Row],[Daily Demand]]*Table1[[#This Row],[Lead Time (days)]]</f>
        <v>39876.795616438365</v>
      </c>
      <c r="V1962" s="37">
        <f>T1962*AB1962*SQRT(Table1[[#This Row],[Lead Time (days)]])</f>
        <v>3291.9357570752272</v>
      </c>
      <c r="W1962" s="37">
        <f t="shared" si="197"/>
        <v>0.8</v>
      </c>
      <c r="X1962" s="37">
        <f>Table1[[#This Row],[Demand during Lead Time]]+NORMSINV(W1962)*V1962</f>
        <v>42647.358649150803</v>
      </c>
      <c r="Y1962" s="43">
        <f t="shared" si="198"/>
        <v>359993.09264014848</v>
      </c>
      <c r="Z1962" s="27">
        <v>0.2</v>
      </c>
      <c r="AA1962" s="22">
        <v>0.85</v>
      </c>
      <c r="AB1962" s="22">
        <v>0.77</v>
      </c>
      <c r="AC1962" s="22">
        <v>87</v>
      </c>
    </row>
    <row r="1963" spans="1:29" x14ac:dyDescent="0.2">
      <c r="A1963" s="25">
        <v>26976.037391702255</v>
      </c>
      <c r="B1963" s="26">
        <v>13.784100000000002</v>
      </c>
      <c r="C1963" s="26">
        <v>107616.2262059427</v>
      </c>
      <c r="D1963" s="26">
        <f>C1963/Table1[[#This Row],[Std. Price ($)]]</f>
        <v>7807.2725971186137</v>
      </c>
      <c r="E1963" s="22">
        <v>12620</v>
      </c>
      <c r="F1963" s="22">
        <f t="shared" si="199"/>
        <v>27764</v>
      </c>
      <c r="G1963" s="22">
        <f t="shared" si="201"/>
        <v>27764</v>
      </c>
      <c r="H1963" s="22">
        <f t="shared" si="201"/>
        <v>27764</v>
      </c>
      <c r="I1963" s="22">
        <f t="shared" si="201"/>
        <v>27764</v>
      </c>
      <c r="J1963" s="22">
        <f t="shared" si="201"/>
        <v>27764</v>
      </c>
      <c r="K1963" s="22">
        <f t="shared" si="201"/>
        <v>27764</v>
      </c>
      <c r="L1963" s="22">
        <f t="shared" si="201"/>
        <v>27764</v>
      </c>
      <c r="M1963" s="22">
        <f t="shared" si="201"/>
        <v>27764</v>
      </c>
      <c r="N1963" s="22">
        <f t="shared" si="201"/>
        <v>27764</v>
      </c>
      <c r="O1963" s="22">
        <f t="shared" si="201"/>
        <v>27764</v>
      </c>
      <c r="P1963" s="22">
        <f t="shared" si="201"/>
        <v>27764</v>
      </c>
      <c r="Q1963" s="22">
        <f t="shared" si="201"/>
        <v>27764</v>
      </c>
      <c r="R1963" s="42">
        <f>SUM(Table1[[#This Row],[Oct]:[September]])</f>
        <v>333168</v>
      </c>
      <c r="S1963" s="38">
        <f t="shared" si="196"/>
        <v>325360.72740288137</v>
      </c>
      <c r="T1963" s="37">
        <f>Table1[[#This Row],[Annual Demand]]/365</f>
        <v>912.78904109589041</v>
      </c>
      <c r="U1963" s="37">
        <f>Table1[[#This Row],[Daily Demand]]*Table1[[#This Row],[Lead Time (days)]]</f>
        <v>33773.194520547942</v>
      </c>
      <c r="V1963" s="37">
        <f>T1963*AB1963*SQRT(Table1[[#This Row],[Lead Time (days)]])</f>
        <v>1998.8204318081725</v>
      </c>
      <c r="W1963" s="37">
        <f t="shared" si="197"/>
        <v>0.8</v>
      </c>
      <c r="X1963" s="37">
        <f>Table1[[#This Row],[Demand during Lead Time]]+NORMSINV(W1963)*V1963</f>
        <v>35455.444238057084</v>
      </c>
      <c r="Y1963" s="43">
        <f t="shared" si="198"/>
        <v>488721.38892180275</v>
      </c>
      <c r="Z1963" s="27">
        <v>1.2</v>
      </c>
      <c r="AA1963" s="22">
        <v>1</v>
      </c>
      <c r="AB1963" s="22">
        <v>0.36</v>
      </c>
      <c r="AC1963" s="22">
        <v>37</v>
      </c>
    </row>
    <row r="1964" spans="1:29" x14ac:dyDescent="0.2">
      <c r="A1964" s="25">
        <v>17406.295693225071</v>
      </c>
      <c r="B1964" s="26">
        <v>7.4088080000000014</v>
      </c>
      <c r="C1964" s="26">
        <v>107509.61803417656</v>
      </c>
      <c r="D1964" s="26">
        <f>C1964/Table1[[#This Row],[Std. Price ($)]]</f>
        <v>14511.054684394107</v>
      </c>
      <c r="E1964" s="22">
        <v>12418</v>
      </c>
      <c r="F1964" s="22">
        <f t="shared" si="199"/>
        <v>31045</v>
      </c>
      <c r="G1964" s="22">
        <f t="shared" si="201"/>
        <v>31045</v>
      </c>
      <c r="H1964" s="22">
        <f t="shared" si="201"/>
        <v>31045</v>
      </c>
      <c r="I1964" s="22">
        <f t="shared" si="201"/>
        <v>31045</v>
      </c>
      <c r="J1964" s="22">
        <f t="shared" si="201"/>
        <v>31045</v>
      </c>
      <c r="K1964" s="22">
        <f t="shared" si="201"/>
        <v>31045</v>
      </c>
      <c r="L1964" s="22">
        <f t="shared" si="201"/>
        <v>31045</v>
      </c>
      <c r="M1964" s="22">
        <f t="shared" si="201"/>
        <v>31045</v>
      </c>
      <c r="N1964" s="22">
        <f t="shared" si="201"/>
        <v>31045</v>
      </c>
      <c r="O1964" s="22">
        <f t="shared" si="201"/>
        <v>31045</v>
      </c>
      <c r="P1964" s="22">
        <f t="shared" si="201"/>
        <v>31045</v>
      </c>
      <c r="Q1964" s="22">
        <f t="shared" si="201"/>
        <v>31045</v>
      </c>
      <c r="R1964" s="42">
        <f>SUM(Table1[[#This Row],[Oct]:[September]])</f>
        <v>372540</v>
      </c>
      <c r="S1964" s="38">
        <f t="shared" si="196"/>
        <v>358028.9453156059</v>
      </c>
      <c r="T1964" s="37">
        <f>Table1[[#This Row],[Annual Demand]]/365</f>
        <v>1020.6575342465753</v>
      </c>
      <c r="U1964" s="37">
        <f>Table1[[#This Row],[Daily Demand]]*Table1[[#This Row],[Lead Time (days)]]</f>
        <v>67363.397260273967</v>
      </c>
      <c r="V1964" s="37">
        <f>T1964*AB1964*SQRT(Table1[[#This Row],[Lead Time (days)]])</f>
        <v>2653.3955219840705</v>
      </c>
      <c r="W1964" s="37">
        <f t="shared" si="197"/>
        <v>0.8</v>
      </c>
      <c r="X1964" s="37">
        <f>Table1[[#This Row],[Demand during Lead Time]]+NORMSINV(W1964)*V1964</f>
        <v>69596.551272643046</v>
      </c>
      <c r="Y1964" s="43">
        <f t="shared" si="198"/>
        <v>515627.48584116809</v>
      </c>
      <c r="Z1964" s="27">
        <v>1.5</v>
      </c>
      <c r="AA1964" s="22">
        <v>1</v>
      </c>
      <c r="AB1964" s="22">
        <v>0.32</v>
      </c>
      <c r="AC1964" s="22">
        <v>66</v>
      </c>
    </row>
    <row r="1965" spans="1:29" x14ac:dyDescent="0.2">
      <c r="A1965" s="25">
        <v>76681.241891483107</v>
      </c>
      <c r="B1965" s="26">
        <v>5.8690610000000003</v>
      </c>
      <c r="C1965" s="26">
        <v>94988.795081924574</v>
      </c>
      <c r="D1965" s="26">
        <f>C1965/Table1[[#This Row],[Std. Price ($)]]</f>
        <v>16184.666521940148</v>
      </c>
      <c r="E1965" s="22">
        <v>14892</v>
      </c>
      <c r="F1965" s="22">
        <f t="shared" si="199"/>
        <v>5956.8000000000011</v>
      </c>
      <c r="G1965" s="22">
        <f t="shared" si="201"/>
        <v>5956.8000000000011</v>
      </c>
      <c r="H1965" s="22">
        <f t="shared" si="201"/>
        <v>5956.8000000000011</v>
      </c>
      <c r="I1965" s="22">
        <f t="shared" si="201"/>
        <v>5956.8000000000011</v>
      </c>
      <c r="J1965" s="22">
        <f t="shared" si="201"/>
        <v>5956.8000000000011</v>
      </c>
      <c r="K1965" s="22">
        <f t="shared" si="201"/>
        <v>5956.8000000000011</v>
      </c>
      <c r="L1965" s="22">
        <f t="shared" si="201"/>
        <v>5956.8000000000011</v>
      </c>
      <c r="M1965" s="22">
        <f t="shared" si="201"/>
        <v>5956.8000000000011</v>
      </c>
      <c r="N1965" s="22">
        <f t="shared" si="201"/>
        <v>5956.8000000000011</v>
      </c>
      <c r="O1965" s="22">
        <f t="shared" si="201"/>
        <v>5956.8000000000011</v>
      </c>
      <c r="P1965" s="22">
        <f t="shared" si="201"/>
        <v>5956.8000000000011</v>
      </c>
      <c r="Q1965" s="22">
        <f t="shared" si="201"/>
        <v>5956.8000000000011</v>
      </c>
      <c r="R1965" s="42">
        <f>SUM(Table1[[#This Row],[Oct]:[September]])</f>
        <v>71481.60000000002</v>
      </c>
      <c r="S1965" s="38">
        <f t="shared" si="196"/>
        <v>55296.933478059873</v>
      </c>
      <c r="T1965" s="37">
        <f>Table1[[#This Row],[Annual Demand]]/365</f>
        <v>195.84000000000006</v>
      </c>
      <c r="U1965" s="37">
        <f>Table1[[#This Row],[Daily Demand]]*Table1[[#This Row],[Lead Time (days)]]</f>
        <v>8029.4400000000023</v>
      </c>
      <c r="V1965" s="37">
        <f>T1965*AB1965*SQRT(Table1[[#This Row],[Lead Time (days)]])</f>
        <v>614.45404682283629</v>
      </c>
      <c r="W1965" s="37">
        <f t="shared" si="197"/>
        <v>0.8</v>
      </c>
      <c r="X1965" s="37">
        <f>Table1[[#This Row],[Demand during Lead Time]]+NORMSINV(W1965)*V1965</f>
        <v>8546.5775728609078</v>
      </c>
      <c r="Y1965" s="43">
        <f t="shared" si="198"/>
        <v>50160.385116352612</v>
      </c>
      <c r="Z1965" s="27">
        <v>-0.6</v>
      </c>
      <c r="AA1965" s="22">
        <v>0.85</v>
      </c>
      <c r="AB1965" s="22">
        <v>0.49</v>
      </c>
      <c r="AC1965" s="22">
        <v>41</v>
      </c>
    </row>
    <row r="1966" spans="1:29" x14ac:dyDescent="0.2">
      <c r="A1966" s="25">
        <v>4831.7991168070566</v>
      </c>
      <c r="B1966" s="26">
        <v>7.4088080000000014</v>
      </c>
      <c r="C1966" s="26">
        <v>206469.65885119204</v>
      </c>
      <c r="D1966" s="26">
        <f>C1966/Table1[[#This Row],[Std. Price ($)]]</f>
        <v>27868.134638013566</v>
      </c>
      <c r="E1966" s="22">
        <v>14850</v>
      </c>
      <c r="F1966" s="22">
        <f t="shared" si="199"/>
        <v>13365</v>
      </c>
      <c r="G1966" s="22">
        <f t="shared" si="201"/>
        <v>13365</v>
      </c>
      <c r="H1966" s="22">
        <f t="shared" si="201"/>
        <v>13365</v>
      </c>
      <c r="I1966" s="22">
        <f t="shared" si="201"/>
        <v>13365</v>
      </c>
      <c r="J1966" s="22">
        <f t="shared" si="201"/>
        <v>13365</v>
      </c>
      <c r="K1966" s="22">
        <f t="shared" si="201"/>
        <v>13365</v>
      </c>
      <c r="L1966" s="22">
        <f t="shared" si="201"/>
        <v>13365</v>
      </c>
      <c r="M1966" s="22">
        <f t="shared" si="201"/>
        <v>13365</v>
      </c>
      <c r="N1966" s="22">
        <f t="shared" si="201"/>
        <v>13365</v>
      </c>
      <c r="O1966" s="22">
        <f t="shared" si="201"/>
        <v>13365</v>
      </c>
      <c r="P1966" s="22">
        <f t="shared" si="201"/>
        <v>13365</v>
      </c>
      <c r="Q1966" s="22">
        <f t="shared" si="201"/>
        <v>13365</v>
      </c>
      <c r="R1966" s="42">
        <f>SUM(Table1[[#This Row],[Oct]:[September]])</f>
        <v>160380</v>
      </c>
      <c r="S1966" s="38">
        <f t="shared" si="196"/>
        <v>132511.86536198645</v>
      </c>
      <c r="T1966" s="37">
        <f>Table1[[#This Row],[Annual Demand]]/365</f>
        <v>439.39726027397262</v>
      </c>
      <c r="U1966" s="37">
        <f>Table1[[#This Row],[Daily Demand]]*Table1[[#This Row],[Lead Time (days)]]</f>
        <v>29000.219178082192</v>
      </c>
      <c r="V1966" s="37">
        <f>T1966*AB1966*SQRT(Table1[[#This Row],[Lead Time (days)]])</f>
        <v>2141.8081304145458</v>
      </c>
      <c r="W1966" s="37">
        <f t="shared" si="197"/>
        <v>0.8</v>
      </c>
      <c r="X1966" s="37">
        <f>Table1[[#This Row],[Demand during Lead Time]]+NORMSINV(W1966)*V1966</f>
        <v>30802.810378878181</v>
      </c>
      <c r="Y1966" s="43">
        <f t="shared" si="198"/>
        <v>228212.10795751575</v>
      </c>
      <c r="Z1966" s="27">
        <v>-0.1</v>
      </c>
      <c r="AA1966" s="22">
        <v>1</v>
      </c>
      <c r="AB1966" s="22">
        <v>0.6</v>
      </c>
      <c r="AC1966" s="22">
        <v>66</v>
      </c>
    </row>
    <row r="1967" spans="1:29" x14ac:dyDescent="0.2">
      <c r="A1967" s="25">
        <v>39743.438836126901</v>
      </c>
      <c r="B1967" s="26">
        <v>7.7279840000000002</v>
      </c>
      <c r="C1967" s="26">
        <v>66039.335416971226</v>
      </c>
      <c r="D1967" s="26">
        <f>C1967/Table1[[#This Row],[Std. Price ($)]]</f>
        <v>8545.4803499814734</v>
      </c>
      <c r="E1967" s="22">
        <v>14430</v>
      </c>
      <c r="F1967" s="22">
        <f t="shared" si="199"/>
        <v>25974</v>
      </c>
      <c r="G1967" s="22">
        <f t="shared" si="201"/>
        <v>25974</v>
      </c>
      <c r="H1967" s="22">
        <f t="shared" si="201"/>
        <v>25974</v>
      </c>
      <c r="I1967" s="22">
        <f t="shared" si="201"/>
        <v>25974</v>
      </c>
      <c r="J1967" s="22">
        <f t="shared" si="201"/>
        <v>25974</v>
      </c>
      <c r="K1967" s="22">
        <f t="shared" si="201"/>
        <v>25974</v>
      </c>
      <c r="L1967" s="22">
        <f t="shared" si="201"/>
        <v>25974</v>
      </c>
      <c r="M1967" s="22">
        <f t="shared" si="201"/>
        <v>25974</v>
      </c>
      <c r="N1967" s="22">
        <f t="shared" si="201"/>
        <v>25974</v>
      </c>
      <c r="O1967" s="22">
        <f t="shared" si="201"/>
        <v>25974</v>
      </c>
      <c r="P1967" s="22">
        <f t="shared" si="201"/>
        <v>25974</v>
      </c>
      <c r="Q1967" s="22">
        <f t="shared" si="201"/>
        <v>25974</v>
      </c>
      <c r="R1967" s="42">
        <f>SUM(Table1[[#This Row],[Oct]:[September]])</f>
        <v>311688</v>
      </c>
      <c r="S1967" s="38">
        <f t="shared" si="196"/>
        <v>303142.51965001854</v>
      </c>
      <c r="T1967" s="37">
        <f>Table1[[#This Row],[Annual Demand]]/365</f>
        <v>853.93972602739723</v>
      </c>
      <c r="U1967" s="37">
        <f>Table1[[#This Row],[Daily Demand]]*Table1[[#This Row],[Lead Time (days)]]</f>
        <v>26472.131506849313</v>
      </c>
      <c r="V1967" s="37">
        <f>T1967*AB1967*SQRT(Table1[[#This Row],[Lead Time (days)]])</f>
        <v>1331.269848882449</v>
      </c>
      <c r="W1967" s="37">
        <f t="shared" si="197"/>
        <v>0.8</v>
      </c>
      <c r="X1967" s="37">
        <f>Table1[[#This Row],[Demand during Lead Time]]+NORMSINV(W1967)*V1967</f>
        <v>27592.556479284187</v>
      </c>
      <c r="Y1967" s="43">
        <f t="shared" si="198"/>
        <v>213234.83499100452</v>
      </c>
      <c r="Z1967" s="27">
        <v>0.8</v>
      </c>
      <c r="AA1967" s="22">
        <v>0.77</v>
      </c>
      <c r="AB1967" s="22">
        <v>0.28000000000000003</v>
      </c>
      <c r="AC1967" s="22">
        <v>31</v>
      </c>
    </row>
    <row r="1968" spans="1:29" x14ac:dyDescent="0.2">
      <c r="A1968" s="25">
        <v>53537.783454020202</v>
      </c>
      <c r="B1968" s="26">
        <v>9.0257199999999997</v>
      </c>
      <c r="C1968" s="26">
        <v>54510.114015232946</v>
      </c>
      <c r="D1968" s="26">
        <f>C1968/Table1[[#This Row],[Std. Price ($)]]</f>
        <v>6039.4200147171578</v>
      </c>
      <c r="E1968" s="22">
        <v>15748</v>
      </c>
      <c r="F1968" s="22">
        <f t="shared" si="199"/>
        <v>4724.4000000000015</v>
      </c>
      <c r="G1968" s="22">
        <f t="shared" si="201"/>
        <v>4724.4000000000015</v>
      </c>
      <c r="H1968" s="22">
        <f t="shared" si="201"/>
        <v>4724.4000000000015</v>
      </c>
      <c r="I1968" s="22">
        <f t="shared" si="201"/>
        <v>4724.4000000000015</v>
      </c>
      <c r="J1968" s="22">
        <f t="shared" si="201"/>
        <v>4724.4000000000015</v>
      </c>
      <c r="K1968" s="22">
        <f t="shared" si="201"/>
        <v>4724.4000000000015</v>
      </c>
      <c r="L1968" s="22">
        <f t="shared" si="201"/>
        <v>4724.4000000000015</v>
      </c>
      <c r="M1968" s="22">
        <f t="shared" si="201"/>
        <v>4724.4000000000015</v>
      </c>
      <c r="N1968" s="22">
        <f t="shared" si="201"/>
        <v>4724.4000000000015</v>
      </c>
      <c r="O1968" s="22">
        <f t="shared" si="201"/>
        <v>4724.4000000000015</v>
      </c>
      <c r="P1968" s="22">
        <f t="shared" si="201"/>
        <v>4724.4000000000015</v>
      </c>
      <c r="Q1968" s="22">
        <f t="shared" si="201"/>
        <v>4724.4000000000015</v>
      </c>
      <c r="R1968" s="42">
        <f>SUM(Table1[[#This Row],[Oct]:[September]])</f>
        <v>56692.800000000017</v>
      </c>
      <c r="S1968" s="38">
        <f t="shared" si="196"/>
        <v>50653.37998528286</v>
      </c>
      <c r="T1968" s="37">
        <f>Table1[[#This Row],[Annual Demand]]/365</f>
        <v>155.32273972602744</v>
      </c>
      <c r="U1968" s="37">
        <f>Table1[[#This Row],[Daily Demand]]*Table1[[#This Row],[Lead Time (days)]]</f>
        <v>4038.3912328767133</v>
      </c>
      <c r="V1968" s="37">
        <f>T1968*AB1968*SQRT(Table1[[#This Row],[Lead Time (days)]])</f>
        <v>95.039241692124861</v>
      </c>
      <c r="W1968" s="37">
        <f t="shared" si="197"/>
        <v>0.8</v>
      </c>
      <c r="X1968" s="37">
        <f>Table1[[#This Row],[Demand during Lead Time]]+NORMSINV(W1968)*V1968</f>
        <v>4118.3782767074736</v>
      </c>
      <c r="Y1968" s="43">
        <f t="shared" si="198"/>
        <v>37171.329179644177</v>
      </c>
      <c r="Z1968" s="27">
        <v>-0.7</v>
      </c>
      <c r="AA1968" s="22">
        <v>0.76</v>
      </c>
      <c r="AB1968" s="22">
        <v>0.12</v>
      </c>
      <c r="AC1968" s="22">
        <v>26</v>
      </c>
    </row>
    <row r="1969" spans="1:29" x14ac:dyDescent="0.2">
      <c r="A1969" s="25">
        <v>40555.539669416728</v>
      </c>
      <c r="B1969" s="26">
        <v>7.4989530000000011</v>
      </c>
      <c r="C1969" s="26">
        <v>276302.78995256266</v>
      </c>
      <c r="D1969" s="26">
        <f>C1969/Table1[[#This Row],[Std. Price ($)]]</f>
        <v>36845.515627656634</v>
      </c>
      <c r="E1969" s="22">
        <v>17760</v>
      </c>
      <c r="F1969" s="22">
        <f t="shared" si="199"/>
        <v>21312</v>
      </c>
      <c r="G1969" s="22">
        <f t="shared" si="201"/>
        <v>21312</v>
      </c>
      <c r="H1969" s="22">
        <f t="shared" si="201"/>
        <v>21312</v>
      </c>
      <c r="I1969" s="22">
        <f t="shared" si="201"/>
        <v>21312</v>
      </c>
      <c r="J1969" s="22">
        <f t="shared" si="201"/>
        <v>21312</v>
      </c>
      <c r="K1969" s="22">
        <f t="shared" si="201"/>
        <v>21312</v>
      </c>
      <c r="L1969" s="22">
        <f t="shared" si="201"/>
        <v>21312</v>
      </c>
      <c r="M1969" s="22">
        <f t="shared" si="201"/>
        <v>21312</v>
      </c>
      <c r="N1969" s="22">
        <f t="shared" si="201"/>
        <v>21312</v>
      </c>
      <c r="O1969" s="22">
        <f t="shared" si="201"/>
        <v>21312</v>
      </c>
      <c r="P1969" s="22">
        <f t="shared" si="201"/>
        <v>21312</v>
      </c>
      <c r="Q1969" s="22">
        <f t="shared" si="201"/>
        <v>21312</v>
      </c>
      <c r="R1969" s="42">
        <f>SUM(Table1[[#This Row],[Oct]:[September]])</f>
        <v>255744</v>
      </c>
      <c r="S1969" s="38">
        <f t="shared" si="196"/>
        <v>218898.48437234337</v>
      </c>
      <c r="T1969" s="37">
        <f>Table1[[#This Row],[Annual Demand]]/365</f>
        <v>700.66849315068498</v>
      </c>
      <c r="U1969" s="37">
        <f>Table1[[#This Row],[Daily Demand]]*Table1[[#This Row],[Lead Time (days)]]</f>
        <v>46244.120547945211</v>
      </c>
      <c r="V1969" s="37">
        <f>T1969*AB1969*SQRT(Table1[[#This Row],[Lead Time (days)]])</f>
        <v>3870.7352681467105</v>
      </c>
      <c r="W1969" s="37">
        <f t="shared" si="197"/>
        <v>0.8</v>
      </c>
      <c r="X1969" s="37">
        <f>Table1[[#This Row],[Demand during Lead Time]]+NORMSINV(W1969)*V1969</f>
        <v>49501.813539157032</v>
      </c>
      <c r="Y1969" s="43">
        <f t="shared" si="198"/>
        <v>371211.77314490231</v>
      </c>
      <c r="Z1969" s="27">
        <v>0.2</v>
      </c>
      <c r="AA1969" s="22">
        <v>1</v>
      </c>
      <c r="AB1969" s="22">
        <v>0.68</v>
      </c>
      <c r="AC1969" s="22">
        <v>66</v>
      </c>
    </row>
    <row r="1970" spans="1:29" x14ac:dyDescent="0.2">
      <c r="A1970" s="25">
        <v>43989.70312219108</v>
      </c>
      <c r="B1970" s="26">
        <v>11.141856000000001</v>
      </c>
      <c r="C1970" s="26">
        <v>228825.14913405362</v>
      </c>
      <c r="D1970" s="26">
        <f>C1970/Table1[[#This Row],[Std. Price ($)]]</f>
        <v>20537.435516493268</v>
      </c>
      <c r="E1970" s="22">
        <v>16258</v>
      </c>
      <c r="F1970" s="22">
        <f t="shared" si="199"/>
        <v>40645</v>
      </c>
      <c r="G1970" s="22">
        <f t="shared" si="201"/>
        <v>40645</v>
      </c>
      <c r="H1970" s="22">
        <f t="shared" si="201"/>
        <v>40645</v>
      </c>
      <c r="I1970" s="22">
        <f t="shared" si="201"/>
        <v>40645</v>
      </c>
      <c r="J1970" s="22">
        <f t="shared" si="201"/>
        <v>40645</v>
      </c>
      <c r="K1970" s="22">
        <f t="shared" si="201"/>
        <v>40645</v>
      </c>
      <c r="L1970" s="22">
        <f t="shared" si="201"/>
        <v>40645</v>
      </c>
      <c r="M1970" s="22">
        <f t="shared" si="201"/>
        <v>40645</v>
      </c>
      <c r="N1970" s="22">
        <f t="shared" si="201"/>
        <v>40645</v>
      </c>
      <c r="O1970" s="22">
        <f t="shared" si="201"/>
        <v>40645</v>
      </c>
      <c r="P1970" s="22">
        <f t="shared" si="201"/>
        <v>40645</v>
      </c>
      <c r="Q1970" s="22">
        <f t="shared" si="201"/>
        <v>40645</v>
      </c>
      <c r="R1970" s="42">
        <f>SUM(Table1[[#This Row],[Oct]:[September]])</f>
        <v>487740</v>
      </c>
      <c r="S1970" s="38">
        <f t="shared" si="196"/>
        <v>467202.56448350672</v>
      </c>
      <c r="T1970" s="37">
        <f>Table1[[#This Row],[Annual Demand]]/365</f>
        <v>1336.2739726027398</v>
      </c>
      <c r="U1970" s="37">
        <f>Table1[[#This Row],[Daily Demand]]*Table1[[#This Row],[Lead Time (days)]]</f>
        <v>81512.712328767127</v>
      </c>
      <c r="V1970" s="37">
        <f>T1970*AB1970*SQRT(Table1[[#This Row],[Lead Time (days)]])</f>
        <v>3444.0890092762052</v>
      </c>
      <c r="W1970" s="37">
        <f t="shared" si="197"/>
        <v>0.8</v>
      </c>
      <c r="X1970" s="37">
        <f>Table1[[#This Row],[Demand during Lead Time]]+NORMSINV(W1970)*V1970</f>
        <v>84411.330769289081</v>
      </c>
      <c r="Y1970" s="43">
        <f t="shared" si="198"/>
        <v>940498.89219978824</v>
      </c>
      <c r="Z1970" s="27">
        <v>1.5</v>
      </c>
      <c r="AA1970" s="22">
        <v>0.7</v>
      </c>
      <c r="AB1970" s="22">
        <v>0.33</v>
      </c>
      <c r="AC1970" s="22">
        <v>61</v>
      </c>
    </row>
    <row r="1971" spans="1:29" x14ac:dyDescent="0.2">
      <c r="A1971" s="25">
        <v>92052.309790864834</v>
      </c>
      <c r="B1971" s="26">
        <v>25.113022000000004</v>
      </c>
      <c r="C1971" s="26">
        <v>288391.11912378104</v>
      </c>
      <c r="D1971" s="26">
        <f>C1971/Table1[[#This Row],[Std. Price ($)]]</f>
        <v>11483.72820777129</v>
      </c>
      <c r="E1971" s="22">
        <v>17380</v>
      </c>
      <c r="F1971" s="22">
        <f t="shared" si="199"/>
        <v>6952</v>
      </c>
      <c r="G1971" s="22">
        <f t="shared" si="201"/>
        <v>6952</v>
      </c>
      <c r="H1971" s="22">
        <f t="shared" si="201"/>
        <v>6952</v>
      </c>
      <c r="I1971" s="22">
        <f t="shared" si="201"/>
        <v>6952</v>
      </c>
      <c r="J1971" s="22">
        <f t="shared" si="201"/>
        <v>6952</v>
      </c>
      <c r="K1971" s="22">
        <f t="shared" si="201"/>
        <v>6952</v>
      </c>
      <c r="L1971" s="22">
        <f t="shared" si="201"/>
        <v>6952</v>
      </c>
      <c r="M1971" s="22">
        <f t="shared" si="201"/>
        <v>6952</v>
      </c>
      <c r="N1971" s="22">
        <f t="shared" si="201"/>
        <v>6952</v>
      </c>
      <c r="O1971" s="22">
        <f t="shared" si="201"/>
        <v>6952</v>
      </c>
      <c r="P1971" s="22">
        <f t="shared" si="201"/>
        <v>6952</v>
      </c>
      <c r="Q1971" s="22">
        <f t="shared" si="201"/>
        <v>6952</v>
      </c>
      <c r="R1971" s="42">
        <f>SUM(Table1[[#This Row],[Oct]:[September]])</f>
        <v>83424</v>
      </c>
      <c r="S1971" s="38">
        <f t="shared" si="196"/>
        <v>71940.271792228712</v>
      </c>
      <c r="T1971" s="37">
        <f>Table1[[#This Row],[Annual Demand]]/365</f>
        <v>228.55890410958904</v>
      </c>
      <c r="U1971" s="37">
        <f>Table1[[#This Row],[Daily Demand]]*Table1[[#This Row],[Lead Time (days)]]</f>
        <v>10056.591780821918</v>
      </c>
      <c r="V1971" s="37">
        <f>T1971*AB1971*SQRT(Table1[[#This Row],[Lead Time (days)]])</f>
        <v>530.63088919842789</v>
      </c>
      <c r="W1971" s="37">
        <f t="shared" si="197"/>
        <v>0.8</v>
      </c>
      <c r="X1971" s="37">
        <f>Table1[[#This Row],[Demand during Lead Time]]+NORMSINV(W1971)*V1971</f>
        <v>10503.182004360991</v>
      </c>
      <c r="Y1971" s="43">
        <f t="shared" si="198"/>
        <v>263766.6407455217</v>
      </c>
      <c r="Z1971" s="27">
        <v>-0.6</v>
      </c>
      <c r="AA1971" s="22">
        <v>1</v>
      </c>
      <c r="AB1971" s="22">
        <v>0.35</v>
      </c>
      <c r="AC1971" s="22">
        <v>44</v>
      </c>
    </row>
    <row r="1972" spans="1:29" x14ac:dyDescent="0.2">
      <c r="A1972" s="25">
        <v>27746.724725036907</v>
      </c>
      <c r="B1972" s="26">
        <v>7.4989530000000011</v>
      </c>
      <c r="C1972" s="26">
        <v>371074.92755623494</v>
      </c>
      <c r="D1972" s="26">
        <f>C1972/Table1[[#This Row],[Std. Price ($)]]</f>
        <v>49483.564913159862</v>
      </c>
      <c r="E1972" s="22">
        <v>20808</v>
      </c>
      <c r="F1972" s="22">
        <f t="shared" si="199"/>
        <v>37454.400000000001</v>
      </c>
      <c r="G1972" s="22">
        <f t="shared" si="201"/>
        <v>37454.400000000001</v>
      </c>
      <c r="H1972" s="22">
        <f t="shared" si="201"/>
        <v>37454.400000000001</v>
      </c>
      <c r="I1972" s="22">
        <f t="shared" si="201"/>
        <v>37454.400000000001</v>
      </c>
      <c r="J1972" s="22">
        <f t="shared" si="201"/>
        <v>37454.400000000001</v>
      </c>
      <c r="K1972" s="22">
        <f t="shared" si="201"/>
        <v>37454.400000000001</v>
      </c>
      <c r="L1972" s="22">
        <f t="shared" si="201"/>
        <v>37454.400000000001</v>
      </c>
      <c r="M1972" s="22">
        <f t="shared" si="201"/>
        <v>37454.400000000001</v>
      </c>
      <c r="N1972" s="22">
        <f t="shared" si="201"/>
        <v>37454.400000000001</v>
      </c>
      <c r="O1972" s="22">
        <f t="shared" si="201"/>
        <v>37454.400000000001</v>
      </c>
      <c r="P1972" s="22">
        <f t="shared" si="201"/>
        <v>37454.400000000001</v>
      </c>
      <c r="Q1972" s="22">
        <f t="shared" si="201"/>
        <v>37454.400000000001</v>
      </c>
      <c r="R1972" s="42">
        <f>SUM(Table1[[#This Row],[Oct]:[September]])</f>
        <v>449452.8000000001</v>
      </c>
      <c r="S1972" s="38">
        <f t="shared" si="196"/>
        <v>399969.23508684023</v>
      </c>
      <c r="T1972" s="37">
        <f>Table1[[#This Row],[Annual Demand]]/365</f>
        <v>1231.3775342465756</v>
      </c>
      <c r="U1972" s="37">
        <f>Table1[[#This Row],[Daily Demand]]*Table1[[#This Row],[Lead Time (days)]]</f>
        <v>81270.917260273985</v>
      </c>
      <c r="V1972" s="37">
        <f>T1972*AB1972*SQRT(Table1[[#This Row],[Lead Time (days)]])</f>
        <v>8003.0067030600903</v>
      </c>
      <c r="W1972" s="37">
        <f t="shared" si="197"/>
        <v>0.8</v>
      </c>
      <c r="X1972" s="37">
        <f>Table1[[#This Row],[Demand during Lead Time]]+NORMSINV(W1972)*V1972</f>
        <v>88006.417633995719</v>
      </c>
      <c r="Y1972" s="43">
        <f t="shared" si="198"/>
        <v>659955.98953570519</v>
      </c>
      <c r="Z1972" s="27">
        <v>0.8</v>
      </c>
      <c r="AA1972" s="22">
        <v>1</v>
      </c>
      <c r="AB1972" s="22">
        <v>0.8</v>
      </c>
      <c r="AC1972" s="22">
        <v>66</v>
      </c>
    </row>
    <row r="1973" spans="1:29" x14ac:dyDescent="0.2">
      <c r="A1973" s="25">
        <v>86403.557735060967</v>
      </c>
      <c r="B1973" s="26">
        <v>10.890022</v>
      </c>
      <c r="C1973" s="26">
        <v>345335.55293823878</v>
      </c>
      <c r="D1973" s="26">
        <f>C1973/Table1[[#This Row],[Std. Price ($)]]</f>
        <v>31711.189650327498</v>
      </c>
      <c r="E1973" s="22">
        <v>17284</v>
      </c>
      <c r="F1973" s="22">
        <f t="shared" si="199"/>
        <v>20740.8</v>
      </c>
      <c r="G1973" s="22">
        <f t="shared" si="201"/>
        <v>20740.8</v>
      </c>
      <c r="H1973" s="22">
        <f t="shared" si="201"/>
        <v>20740.8</v>
      </c>
      <c r="I1973" s="22">
        <f t="shared" si="201"/>
        <v>20740.8</v>
      </c>
      <c r="J1973" s="22">
        <f t="shared" si="201"/>
        <v>20740.8</v>
      </c>
      <c r="K1973" s="22">
        <f t="shared" si="201"/>
        <v>20740.8</v>
      </c>
      <c r="L1973" s="22">
        <f t="shared" si="201"/>
        <v>20740.8</v>
      </c>
      <c r="M1973" s="22">
        <f t="shared" si="201"/>
        <v>20740.8</v>
      </c>
      <c r="N1973" s="22">
        <f t="shared" si="201"/>
        <v>20740.8</v>
      </c>
      <c r="O1973" s="22">
        <f t="shared" si="201"/>
        <v>20740.8</v>
      </c>
      <c r="P1973" s="22">
        <f t="shared" si="201"/>
        <v>20740.8</v>
      </c>
      <c r="Q1973" s="22">
        <f t="shared" si="201"/>
        <v>20740.8</v>
      </c>
      <c r="R1973" s="42">
        <f>SUM(Table1[[#This Row],[Oct]:[September]])</f>
        <v>248889.59999999995</v>
      </c>
      <c r="S1973" s="38">
        <f t="shared" si="196"/>
        <v>217178.41034967246</v>
      </c>
      <c r="T1973" s="37">
        <f>Table1[[#This Row],[Annual Demand]]/365</f>
        <v>681.88931506849303</v>
      </c>
      <c r="U1973" s="37">
        <f>Table1[[#This Row],[Daily Demand]]*Table1[[#This Row],[Lead Time (days)]]</f>
        <v>44322.80547945205</v>
      </c>
      <c r="V1973" s="37">
        <f>T1973*AB1973*SQRT(Table1[[#This Row],[Lead Time (days)]])</f>
        <v>3518.443144891487</v>
      </c>
      <c r="W1973" s="37">
        <f t="shared" si="197"/>
        <v>0.8</v>
      </c>
      <c r="X1973" s="37">
        <f>Table1[[#This Row],[Demand during Lead Time]]+NORMSINV(W1973)*V1973</f>
        <v>47284.001939311791</v>
      </c>
      <c r="Y1973" s="43">
        <f t="shared" si="198"/>
        <v>514923.82136714808</v>
      </c>
      <c r="Z1973" s="27">
        <v>0.2</v>
      </c>
      <c r="AA1973" s="22">
        <v>1</v>
      </c>
      <c r="AB1973" s="22">
        <v>0.64</v>
      </c>
      <c r="AC1973" s="22">
        <v>65</v>
      </c>
    </row>
    <row r="1974" spans="1:29" x14ac:dyDescent="0.2">
      <c r="A1974" s="25">
        <v>61763.287443046298</v>
      </c>
      <c r="B1974" s="26">
        <v>5.2844880000000005</v>
      </c>
      <c r="C1974" s="26">
        <v>137466.63342548133</v>
      </c>
      <c r="D1974" s="26">
        <f>C1974/Table1[[#This Row],[Std. Price ($)]]</f>
        <v>26013.235989083769</v>
      </c>
      <c r="E1974" s="22">
        <v>13452</v>
      </c>
      <c r="F1974" s="22">
        <f t="shared" si="199"/>
        <v>29594.400000000001</v>
      </c>
      <c r="G1974" s="22">
        <f t="shared" si="201"/>
        <v>29594.400000000001</v>
      </c>
      <c r="H1974" s="22">
        <f t="shared" si="201"/>
        <v>29594.400000000001</v>
      </c>
      <c r="I1974" s="22">
        <f t="shared" si="201"/>
        <v>29594.400000000001</v>
      </c>
      <c r="J1974" s="22">
        <f t="shared" si="201"/>
        <v>29594.400000000001</v>
      </c>
      <c r="K1974" s="22">
        <f t="shared" si="201"/>
        <v>29594.400000000001</v>
      </c>
      <c r="L1974" s="22">
        <f t="shared" si="201"/>
        <v>29594.400000000001</v>
      </c>
      <c r="M1974" s="22">
        <f t="shared" si="201"/>
        <v>29594.400000000001</v>
      </c>
      <c r="N1974" s="22">
        <f t="shared" si="201"/>
        <v>29594.400000000001</v>
      </c>
      <c r="O1974" s="22">
        <f t="shared" si="201"/>
        <v>29594.400000000001</v>
      </c>
      <c r="P1974" s="22">
        <f t="shared" si="201"/>
        <v>29594.400000000001</v>
      </c>
      <c r="Q1974" s="22">
        <f t="shared" si="201"/>
        <v>29594.400000000001</v>
      </c>
      <c r="R1974" s="42">
        <f>SUM(Table1[[#This Row],[Oct]:[September]])</f>
        <v>355132.80000000005</v>
      </c>
      <c r="S1974" s="38">
        <f t="shared" si="196"/>
        <v>329119.56401091628</v>
      </c>
      <c r="T1974" s="37">
        <f>Table1[[#This Row],[Annual Demand]]/365</f>
        <v>972.96657534246583</v>
      </c>
      <c r="U1974" s="37">
        <f>Table1[[#This Row],[Daily Demand]]*Table1[[#This Row],[Lead Time (days)]]</f>
        <v>73945.459726027402</v>
      </c>
      <c r="V1974" s="37">
        <f>T1974*AB1974*SQRT(Table1[[#This Row],[Lead Time (days)]])</f>
        <v>3732.1354200773826</v>
      </c>
      <c r="W1974" s="37">
        <f t="shared" si="197"/>
        <v>0.8</v>
      </c>
      <c r="X1974" s="37">
        <f>Table1[[#This Row],[Demand during Lead Time]]+NORMSINV(W1974)*V1974</f>
        <v>77086.504142134101</v>
      </c>
      <c r="Y1974" s="43">
        <f t="shared" si="198"/>
        <v>407362.70610105799</v>
      </c>
      <c r="Z1974" s="27">
        <v>1.2</v>
      </c>
      <c r="AA1974" s="22">
        <v>0.85</v>
      </c>
      <c r="AB1974" s="22">
        <v>0.44</v>
      </c>
      <c r="AC1974" s="22">
        <v>76</v>
      </c>
    </row>
    <row r="1975" spans="1:29" x14ac:dyDescent="0.2">
      <c r="A1975" s="25">
        <v>28852.236776077512</v>
      </c>
      <c r="B1975" s="26">
        <v>7.4989530000000011</v>
      </c>
      <c r="C1975" s="26">
        <v>321458.08985811356</v>
      </c>
      <c r="D1975" s="26">
        <f>C1975/Table1[[#This Row],[Std. Price ($)]]</f>
        <v>42867.062889727873</v>
      </c>
      <c r="E1975" s="22">
        <v>19038</v>
      </c>
      <c r="F1975" s="22">
        <f t="shared" si="199"/>
        <v>41883.599999999999</v>
      </c>
      <c r="G1975" s="22">
        <f t="shared" si="201"/>
        <v>41883.599999999999</v>
      </c>
      <c r="H1975" s="22">
        <f t="shared" si="201"/>
        <v>41883.599999999999</v>
      </c>
      <c r="I1975" s="22">
        <f t="shared" si="201"/>
        <v>41883.599999999999</v>
      </c>
      <c r="J1975" s="22">
        <f t="shared" ref="G1975:Q1998" si="202">$E1975+$Z1975*$E1975</f>
        <v>41883.599999999999</v>
      </c>
      <c r="K1975" s="22">
        <f t="shared" si="202"/>
        <v>41883.599999999999</v>
      </c>
      <c r="L1975" s="22">
        <f t="shared" si="202"/>
        <v>41883.599999999999</v>
      </c>
      <c r="M1975" s="22">
        <f t="shared" si="202"/>
        <v>41883.599999999999</v>
      </c>
      <c r="N1975" s="22">
        <f t="shared" si="202"/>
        <v>41883.599999999999</v>
      </c>
      <c r="O1975" s="22">
        <f t="shared" si="202"/>
        <v>41883.599999999999</v>
      </c>
      <c r="P1975" s="22">
        <f t="shared" si="202"/>
        <v>41883.599999999999</v>
      </c>
      <c r="Q1975" s="22">
        <f t="shared" si="202"/>
        <v>41883.599999999999</v>
      </c>
      <c r="R1975" s="42">
        <f>SUM(Table1[[#This Row],[Oct]:[September]])</f>
        <v>502603.1999999999</v>
      </c>
      <c r="S1975" s="38">
        <f t="shared" si="196"/>
        <v>459736.13711027201</v>
      </c>
      <c r="T1975" s="37">
        <f>Table1[[#This Row],[Annual Demand]]/365</f>
        <v>1376.9950684931505</v>
      </c>
      <c r="U1975" s="37">
        <f>Table1[[#This Row],[Daily Demand]]*Table1[[#This Row],[Lead Time (days)]]</f>
        <v>90881.674520547938</v>
      </c>
      <c r="V1975" s="37">
        <f>T1975*AB1975*SQRT(Table1[[#This Row],[Lead Time (days)]])</f>
        <v>8390.0706145745116</v>
      </c>
      <c r="W1975" s="37">
        <f t="shared" si="197"/>
        <v>0.8</v>
      </c>
      <c r="X1975" s="37">
        <f>Table1[[#This Row],[Demand during Lead Time]]+NORMSINV(W1975)*V1975</f>
        <v>97942.936100949999</v>
      </c>
      <c r="Y1975" s="43">
        <f t="shared" si="198"/>
        <v>734469.47450302739</v>
      </c>
      <c r="Z1975" s="27">
        <v>1.2</v>
      </c>
      <c r="AA1975" s="22">
        <v>1</v>
      </c>
      <c r="AB1975" s="22">
        <v>0.75</v>
      </c>
      <c r="AC1975" s="22">
        <v>66</v>
      </c>
    </row>
    <row r="1976" spans="1:29" x14ac:dyDescent="0.2">
      <c r="A1976" s="25">
        <v>14290.544891541245</v>
      </c>
      <c r="B1976" s="26">
        <v>6.0093550000000002</v>
      </c>
      <c r="C1976" s="26">
        <v>97913.404121085623</v>
      </c>
      <c r="D1976" s="26">
        <f>C1976/Table1[[#This Row],[Std. Price ($)]]</f>
        <v>16293.496410361115</v>
      </c>
      <c r="E1976" s="22">
        <v>15360</v>
      </c>
      <c r="F1976" s="22">
        <f t="shared" si="199"/>
        <v>38400</v>
      </c>
      <c r="G1976" s="22">
        <f t="shared" si="202"/>
        <v>38400</v>
      </c>
      <c r="H1976" s="22">
        <f t="shared" si="202"/>
        <v>38400</v>
      </c>
      <c r="I1976" s="22">
        <f t="shared" si="202"/>
        <v>38400</v>
      </c>
      <c r="J1976" s="22">
        <f t="shared" si="202"/>
        <v>38400</v>
      </c>
      <c r="K1976" s="22">
        <f t="shared" si="202"/>
        <v>38400</v>
      </c>
      <c r="L1976" s="22">
        <f t="shared" si="202"/>
        <v>38400</v>
      </c>
      <c r="M1976" s="22">
        <f t="shared" si="202"/>
        <v>38400</v>
      </c>
      <c r="N1976" s="22">
        <f t="shared" si="202"/>
        <v>38400</v>
      </c>
      <c r="O1976" s="22">
        <f t="shared" si="202"/>
        <v>38400</v>
      </c>
      <c r="P1976" s="22">
        <f t="shared" si="202"/>
        <v>38400</v>
      </c>
      <c r="Q1976" s="22">
        <f t="shared" si="202"/>
        <v>38400</v>
      </c>
      <c r="R1976" s="42">
        <f>SUM(Table1[[#This Row],[Oct]:[September]])</f>
        <v>460800</v>
      </c>
      <c r="S1976" s="38">
        <f t="shared" si="196"/>
        <v>444506.50358963886</v>
      </c>
      <c r="T1976" s="37">
        <f>Table1[[#This Row],[Annual Demand]]/365</f>
        <v>1262.4657534246576</v>
      </c>
      <c r="U1976" s="37">
        <f>Table1[[#This Row],[Daily Demand]]*Table1[[#This Row],[Lead Time (days)]]</f>
        <v>46711.232876712333</v>
      </c>
      <c r="V1976" s="37">
        <f>T1976*AB1976*SQRT(Table1[[#This Row],[Lead Time (days)]])</f>
        <v>3839.639690358109</v>
      </c>
      <c r="W1976" s="37">
        <f t="shared" si="197"/>
        <v>0.8</v>
      </c>
      <c r="X1976" s="37">
        <f>Table1[[#This Row],[Demand during Lead Time]]+NORMSINV(W1976)*V1976</f>
        <v>49942.755169387048</v>
      </c>
      <c r="Y1976" s="43">
        <f t="shared" si="198"/>
        <v>300123.74549093191</v>
      </c>
      <c r="Z1976" s="27">
        <v>1.5</v>
      </c>
      <c r="AA1976" s="22">
        <v>0.72</v>
      </c>
      <c r="AB1976" s="22">
        <v>0.5</v>
      </c>
      <c r="AC1976" s="22">
        <v>37</v>
      </c>
    </row>
    <row r="1977" spans="1:29" x14ac:dyDescent="0.2">
      <c r="A1977" s="25">
        <v>57292.279394869729</v>
      </c>
      <c r="B1977" s="26">
        <v>26.036637000000002</v>
      </c>
      <c r="C1977" s="26">
        <v>387081.09178919985</v>
      </c>
      <c r="D1977" s="26">
        <f>C1977/Table1[[#This Row],[Std. Price ($)]]</f>
        <v>14866.785283721543</v>
      </c>
      <c r="E1977" s="22">
        <v>19152</v>
      </c>
      <c r="F1977" s="22">
        <f t="shared" si="199"/>
        <v>34473.599999999999</v>
      </c>
      <c r="G1977" s="22">
        <f t="shared" si="202"/>
        <v>34473.599999999999</v>
      </c>
      <c r="H1977" s="22">
        <f t="shared" si="202"/>
        <v>34473.599999999999</v>
      </c>
      <c r="I1977" s="22">
        <f t="shared" si="202"/>
        <v>34473.599999999999</v>
      </c>
      <c r="J1977" s="22">
        <f t="shared" si="202"/>
        <v>34473.599999999999</v>
      </c>
      <c r="K1977" s="22">
        <f t="shared" si="202"/>
        <v>34473.599999999999</v>
      </c>
      <c r="L1977" s="22">
        <f t="shared" si="202"/>
        <v>34473.599999999999</v>
      </c>
      <c r="M1977" s="22">
        <f t="shared" si="202"/>
        <v>34473.599999999999</v>
      </c>
      <c r="N1977" s="22">
        <f t="shared" si="202"/>
        <v>34473.599999999999</v>
      </c>
      <c r="O1977" s="22">
        <f t="shared" si="202"/>
        <v>34473.599999999999</v>
      </c>
      <c r="P1977" s="22">
        <f t="shared" si="202"/>
        <v>34473.599999999999</v>
      </c>
      <c r="Q1977" s="22">
        <f t="shared" si="202"/>
        <v>34473.599999999999</v>
      </c>
      <c r="R1977" s="42">
        <f>SUM(Table1[[#This Row],[Oct]:[September]])</f>
        <v>413683.1999999999</v>
      </c>
      <c r="S1977" s="38">
        <f t="shared" si="196"/>
        <v>398816.41471627838</v>
      </c>
      <c r="T1977" s="37">
        <f>Table1[[#This Row],[Annual Demand]]/365</f>
        <v>1133.378630136986</v>
      </c>
      <c r="U1977" s="37">
        <f>Table1[[#This Row],[Daily Demand]]*Table1[[#This Row],[Lead Time (days)]]</f>
        <v>49868.659726027385</v>
      </c>
      <c r="V1977" s="37">
        <f>T1977*AB1977*SQRT(Table1[[#This Row],[Lead Time (days)]])</f>
        <v>3157.5529957199519</v>
      </c>
      <c r="W1977" s="37">
        <f t="shared" si="197"/>
        <v>0.8</v>
      </c>
      <c r="X1977" s="37">
        <f>Table1[[#This Row],[Demand during Lead Time]]+NORMSINV(W1977)*V1977</f>
        <v>52526.123373357063</v>
      </c>
      <c r="Y1977" s="43">
        <f t="shared" si="198"/>
        <v>1367603.6072893133</v>
      </c>
      <c r="Z1977" s="27">
        <v>0.8</v>
      </c>
      <c r="AA1977" s="22">
        <v>1</v>
      </c>
      <c r="AB1977" s="22">
        <v>0.42</v>
      </c>
      <c r="AC1977" s="22">
        <v>44</v>
      </c>
    </row>
    <row r="1978" spans="1:29" x14ac:dyDescent="0.2">
      <c r="A1978" s="25">
        <v>99155.580797297836</v>
      </c>
      <c r="B1978" s="26">
        <v>5.0155930000000009</v>
      </c>
      <c r="C1978" s="26">
        <v>19966.346457094183</v>
      </c>
      <c r="D1978" s="26">
        <f>C1978/Table1[[#This Row],[Std. Price ($)]]</f>
        <v>3980.8545982686751</v>
      </c>
      <c r="E1978" s="22">
        <v>24058</v>
      </c>
      <c r="F1978" s="22">
        <f t="shared" si="199"/>
        <v>52927.6</v>
      </c>
      <c r="G1978" s="22">
        <f t="shared" si="202"/>
        <v>52927.6</v>
      </c>
      <c r="H1978" s="22">
        <f t="shared" si="202"/>
        <v>52927.6</v>
      </c>
      <c r="I1978" s="22">
        <f t="shared" si="202"/>
        <v>52927.6</v>
      </c>
      <c r="J1978" s="22">
        <f t="shared" si="202"/>
        <v>52927.6</v>
      </c>
      <c r="K1978" s="22">
        <f t="shared" si="202"/>
        <v>52927.6</v>
      </c>
      <c r="L1978" s="22">
        <f t="shared" si="202"/>
        <v>52927.6</v>
      </c>
      <c r="M1978" s="22">
        <f t="shared" si="202"/>
        <v>52927.6</v>
      </c>
      <c r="N1978" s="22">
        <f t="shared" si="202"/>
        <v>52927.6</v>
      </c>
      <c r="O1978" s="22">
        <f t="shared" si="202"/>
        <v>52927.6</v>
      </c>
      <c r="P1978" s="22">
        <f t="shared" si="202"/>
        <v>52927.6</v>
      </c>
      <c r="Q1978" s="22">
        <f t="shared" si="202"/>
        <v>52927.6</v>
      </c>
      <c r="R1978" s="42">
        <f>SUM(Table1[[#This Row],[Oct]:[September]])</f>
        <v>635131.19999999984</v>
      </c>
      <c r="S1978" s="38">
        <f t="shared" si="196"/>
        <v>631150.3454017312</v>
      </c>
      <c r="T1978" s="37">
        <f>Table1[[#This Row],[Annual Demand]]/365</f>
        <v>1740.0854794520544</v>
      </c>
      <c r="U1978" s="37">
        <f>Table1[[#This Row],[Daily Demand]]*Table1[[#This Row],[Lead Time (days)]]</f>
        <v>20881.025753424652</v>
      </c>
      <c r="V1978" s="37">
        <f>T1978*AB1978*SQRT(Table1[[#This Row],[Lead Time (days)]])</f>
        <v>904.17493797714224</v>
      </c>
      <c r="W1978" s="37">
        <f t="shared" si="197"/>
        <v>0.8</v>
      </c>
      <c r="X1978" s="37">
        <f>Table1[[#This Row],[Demand during Lead Time]]+NORMSINV(W1978)*V1978</f>
        <v>21641.998580090687</v>
      </c>
      <c r="Y1978" s="43">
        <f t="shared" si="198"/>
        <v>108547.45658431281</v>
      </c>
      <c r="Z1978" s="27">
        <v>1.2</v>
      </c>
      <c r="AA1978" s="22">
        <v>1</v>
      </c>
      <c r="AB1978" s="22">
        <v>0.15</v>
      </c>
      <c r="AC1978" s="22">
        <v>12</v>
      </c>
    </row>
    <row r="1979" spans="1:29" x14ac:dyDescent="0.2">
      <c r="A1979" s="25">
        <v>54058.36795907114</v>
      </c>
      <c r="B1979" s="26">
        <v>5.354635</v>
      </c>
      <c r="C1979" s="26">
        <v>150550.56940765402</v>
      </c>
      <c r="D1979" s="26">
        <f>C1979/Table1[[#This Row],[Std. Price ($)]]</f>
        <v>28115.934962449173</v>
      </c>
      <c r="E1979" s="22">
        <v>20114</v>
      </c>
      <c r="F1979" s="22">
        <f t="shared" si="199"/>
        <v>30171</v>
      </c>
      <c r="G1979" s="22">
        <f t="shared" si="202"/>
        <v>30171</v>
      </c>
      <c r="H1979" s="22">
        <f t="shared" si="202"/>
        <v>30171</v>
      </c>
      <c r="I1979" s="22">
        <f t="shared" si="202"/>
        <v>30171</v>
      </c>
      <c r="J1979" s="22">
        <f t="shared" si="202"/>
        <v>30171</v>
      </c>
      <c r="K1979" s="22">
        <f t="shared" si="202"/>
        <v>30171</v>
      </c>
      <c r="L1979" s="22">
        <f t="shared" si="202"/>
        <v>30171</v>
      </c>
      <c r="M1979" s="22">
        <f t="shared" si="202"/>
        <v>30171</v>
      </c>
      <c r="N1979" s="22">
        <f t="shared" si="202"/>
        <v>30171</v>
      </c>
      <c r="O1979" s="22">
        <f t="shared" si="202"/>
        <v>30171</v>
      </c>
      <c r="P1979" s="22">
        <f t="shared" si="202"/>
        <v>30171</v>
      </c>
      <c r="Q1979" s="22">
        <f t="shared" si="202"/>
        <v>30171</v>
      </c>
      <c r="R1979" s="42">
        <f>SUM(Table1[[#This Row],[Oct]:[September]])</f>
        <v>362052</v>
      </c>
      <c r="S1979" s="38">
        <f t="shared" si="196"/>
        <v>333936.06503755081</v>
      </c>
      <c r="T1979" s="37">
        <f>Table1[[#This Row],[Annual Demand]]/365</f>
        <v>991.92328767123286</v>
      </c>
      <c r="U1979" s="37">
        <f>Table1[[#This Row],[Daily Demand]]*Table1[[#This Row],[Lead Time (days)]]</f>
        <v>55547.704109589038</v>
      </c>
      <c r="V1979" s="37">
        <f>T1979*AB1979*SQRT(Table1[[#This Row],[Lead Time (days)]])</f>
        <v>2820.6921932854029</v>
      </c>
      <c r="W1979" s="37">
        <f t="shared" si="197"/>
        <v>0.8</v>
      </c>
      <c r="X1979" s="37">
        <f>Table1[[#This Row],[Demand during Lead Time]]+NORMSINV(W1979)*V1979</f>
        <v>57921.658552831388</v>
      </c>
      <c r="Y1979" s="43">
        <f t="shared" si="198"/>
        <v>310149.3401450403</v>
      </c>
      <c r="Z1979" s="27">
        <v>0.5</v>
      </c>
      <c r="AA1979" s="22">
        <v>0.75</v>
      </c>
      <c r="AB1979" s="22">
        <v>0.38</v>
      </c>
      <c r="AC1979" s="22">
        <v>56</v>
      </c>
    </row>
    <row r="1980" spans="1:29" x14ac:dyDescent="0.2">
      <c r="A1980" s="25">
        <v>67194.736709197852</v>
      </c>
      <c r="B1980" s="26">
        <v>6.128210000000001</v>
      </c>
      <c r="C1980" s="26">
        <v>273744.65459322504</v>
      </c>
      <c r="D1980" s="26">
        <f>C1980/Table1[[#This Row],[Std. Price ($)]]</f>
        <v>44669.594317627008</v>
      </c>
      <c r="E1980" s="22">
        <v>21318</v>
      </c>
      <c r="F1980" s="22">
        <f t="shared" si="199"/>
        <v>29845.200000000001</v>
      </c>
      <c r="G1980" s="22">
        <f t="shared" si="202"/>
        <v>29845.200000000001</v>
      </c>
      <c r="H1980" s="22">
        <f t="shared" si="202"/>
        <v>29845.200000000001</v>
      </c>
      <c r="I1980" s="22">
        <f t="shared" si="202"/>
        <v>29845.200000000001</v>
      </c>
      <c r="J1980" s="22">
        <f t="shared" si="202"/>
        <v>29845.200000000001</v>
      </c>
      <c r="K1980" s="22">
        <f t="shared" si="202"/>
        <v>29845.200000000001</v>
      </c>
      <c r="L1980" s="22">
        <f t="shared" si="202"/>
        <v>29845.200000000001</v>
      </c>
      <c r="M1980" s="22">
        <f t="shared" si="202"/>
        <v>29845.200000000001</v>
      </c>
      <c r="N1980" s="22">
        <f t="shared" si="202"/>
        <v>29845.200000000001</v>
      </c>
      <c r="O1980" s="22">
        <f t="shared" si="202"/>
        <v>29845.200000000001</v>
      </c>
      <c r="P1980" s="22">
        <f t="shared" si="202"/>
        <v>29845.200000000001</v>
      </c>
      <c r="Q1980" s="22">
        <f t="shared" si="202"/>
        <v>29845.200000000001</v>
      </c>
      <c r="R1980" s="42">
        <f>SUM(Table1[[#This Row],[Oct]:[September]])</f>
        <v>358142.40000000008</v>
      </c>
      <c r="S1980" s="38">
        <f t="shared" si="196"/>
        <v>313472.80568237306</v>
      </c>
      <c r="T1980" s="37">
        <f>Table1[[#This Row],[Annual Demand]]/365</f>
        <v>981.21205479452078</v>
      </c>
      <c r="U1980" s="37">
        <f>Table1[[#This Row],[Daily Demand]]*Table1[[#This Row],[Lead Time (days)]]</f>
        <v>92233.933150684956</v>
      </c>
      <c r="V1980" s="37">
        <f>T1980*AB1980*SQRT(Table1[[#This Row],[Lead Time (days)]])</f>
        <v>3900.4135693828184</v>
      </c>
      <c r="W1980" s="37">
        <f t="shared" si="197"/>
        <v>0.8</v>
      </c>
      <c r="X1980" s="37">
        <f>Table1[[#This Row],[Demand during Lead Time]]+NORMSINV(W1980)*V1980</f>
        <v>95516.604030393457</v>
      </c>
      <c r="Y1980" s="43">
        <f t="shared" si="198"/>
        <v>585345.80798509764</v>
      </c>
      <c r="Z1980" s="27">
        <v>0.4</v>
      </c>
      <c r="AA1980" s="22">
        <v>1</v>
      </c>
      <c r="AB1980" s="22">
        <v>0.41</v>
      </c>
      <c r="AC1980" s="22">
        <v>94</v>
      </c>
    </row>
    <row r="1981" spans="1:29" x14ac:dyDescent="0.2">
      <c r="A1981" s="25">
        <v>74844.423217344272</v>
      </c>
      <c r="B1981" s="26">
        <v>7.5169490000000003</v>
      </c>
      <c r="C1981" s="26">
        <v>254735.82162164233</v>
      </c>
      <c r="D1981" s="26">
        <f>C1981/Table1[[#This Row],[Std. Price ($)]]</f>
        <v>33888.193417521165</v>
      </c>
      <c r="E1981" s="22">
        <v>23508</v>
      </c>
      <c r="F1981" s="22">
        <f t="shared" si="199"/>
        <v>28209.599999999999</v>
      </c>
      <c r="G1981" s="22">
        <f t="shared" si="202"/>
        <v>28209.599999999999</v>
      </c>
      <c r="H1981" s="22">
        <f t="shared" si="202"/>
        <v>28209.599999999999</v>
      </c>
      <c r="I1981" s="22">
        <f t="shared" si="202"/>
        <v>28209.599999999999</v>
      </c>
      <c r="J1981" s="22">
        <f t="shared" si="202"/>
        <v>28209.599999999999</v>
      </c>
      <c r="K1981" s="22">
        <f t="shared" si="202"/>
        <v>28209.599999999999</v>
      </c>
      <c r="L1981" s="22">
        <f t="shared" si="202"/>
        <v>28209.599999999999</v>
      </c>
      <c r="M1981" s="22">
        <f t="shared" si="202"/>
        <v>28209.599999999999</v>
      </c>
      <c r="N1981" s="22">
        <f t="shared" si="202"/>
        <v>28209.599999999999</v>
      </c>
      <c r="O1981" s="22">
        <f t="shared" si="202"/>
        <v>28209.599999999999</v>
      </c>
      <c r="P1981" s="22">
        <f t="shared" si="202"/>
        <v>28209.599999999999</v>
      </c>
      <c r="Q1981" s="22">
        <f t="shared" si="202"/>
        <v>28209.599999999999</v>
      </c>
      <c r="R1981" s="42">
        <f>SUM(Table1[[#This Row],[Oct]:[September]])</f>
        <v>338515.19999999995</v>
      </c>
      <c r="S1981" s="38">
        <f t="shared" si="196"/>
        <v>304627.00658247876</v>
      </c>
      <c r="T1981" s="37">
        <f>Table1[[#This Row],[Annual Demand]]/365</f>
        <v>927.43890410958886</v>
      </c>
      <c r="U1981" s="37">
        <f>Table1[[#This Row],[Daily Demand]]*Table1[[#This Row],[Lead Time (days)]]</f>
        <v>61210.967671232866</v>
      </c>
      <c r="V1981" s="37">
        <f>T1981*AB1981*SQRT(Table1[[#This Row],[Lead Time (days)]])</f>
        <v>3239.8561882241088</v>
      </c>
      <c r="W1981" s="37">
        <f t="shared" si="197"/>
        <v>0.8</v>
      </c>
      <c r="X1981" s="37">
        <f>Table1[[#This Row],[Demand during Lead Time]]+NORMSINV(W1981)*V1981</f>
        <v>63937.699432964881</v>
      </c>
      <c r="Y1981" s="43">
        <f t="shared" si="198"/>
        <v>480616.42581492593</v>
      </c>
      <c r="Z1981" s="27">
        <v>0.2</v>
      </c>
      <c r="AA1981" s="22">
        <v>1</v>
      </c>
      <c r="AB1981" s="22">
        <v>0.43</v>
      </c>
      <c r="AC1981" s="22">
        <v>66</v>
      </c>
    </row>
    <row r="1982" spans="1:29" x14ac:dyDescent="0.2">
      <c r="A1982" s="25">
        <v>14804.730206893313</v>
      </c>
      <c r="B1982" s="26">
        <v>7.7361680000000002</v>
      </c>
      <c r="C1982" s="26">
        <v>206020.76283266651</v>
      </c>
      <c r="D1982" s="26">
        <f>C1982/Table1[[#This Row],[Std. Price ($)]]</f>
        <v>26630.854297976275</v>
      </c>
      <c r="E1982" s="22">
        <v>28002</v>
      </c>
      <c r="F1982" s="22">
        <f t="shared" si="199"/>
        <v>50403.600000000006</v>
      </c>
      <c r="G1982" s="22">
        <f t="shared" si="202"/>
        <v>50403.600000000006</v>
      </c>
      <c r="H1982" s="22">
        <f t="shared" si="202"/>
        <v>50403.600000000006</v>
      </c>
      <c r="I1982" s="22">
        <f t="shared" si="202"/>
        <v>50403.600000000006</v>
      </c>
      <c r="J1982" s="22">
        <f t="shared" si="202"/>
        <v>50403.600000000006</v>
      </c>
      <c r="K1982" s="22">
        <f t="shared" si="202"/>
        <v>50403.600000000006</v>
      </c>
      <c r="L1982" s="22">
        <f t="shared" si="202"/>
        <v>50403.600000000006</v>
      </c>
      <c r="M1982" s="22">
        <f t="shared" si="202"/>
        <v>50403.600000000006</v>
      </c>
      <c r="N1982" s="22">
        <f t="shared" si="202"/>
        <v>50403.600000000006</v>
      </c>
      <c r="O1982" s="22">
        <f t="shared" si="202"/>
        <v>50403.600000000006</v>
      </c>
      <c r="P1982" s="22">
        <f t="shared" si="202"/>
        <v>50403.600000000006</v>
      </c>
      <c r="Q1982" s="22">
        <f t="shared" si="202"/>
        <v>50403.600000000006</v>
      </c>
      <c r="R1982" s="42">
        <f>SUM(Table1[[#This Row],[Oct]:[September]])</f>
        <v>604843.19999999995</v>
      </c>
      <c r="S1982" s="38">
        <f t="shared" si="196"/>
        <v>578212.34570202371</v>
      </c>
      <c r="T1982" s="37">
        <f>Table1[[#This Row],[Annual Demand]]/365</f>
        <v>1657.1046575342464</v>
      </c>
      <c r="U1982" s="37">
        <f>Table1[[#This Row],[Daily Demand]]*Table1[[#This Row],[Lead Time (days)]]</f>
        <v>109368.90739726026</v>
      </c>
      <c r="V1982" s="37">
        <f>T1982*AB1982*SQRT(Table1[[#This Row],[Lead Time (days)]])</f>
        <v>3230.9716507942417</v>
      </c>
      <c r="W1982" s="37">
        <f t="shared" si="197"/>
        <v>0.8</v>
      </c>
      <c r="X1982" s="37">
        <f>Table1[[#This Row],[Demand during Lead Time]]+NORMSINV(W1982)*V1982</f>
        <v>112088.16174364083</v>
      </c>
      <c r="Y1982" s="43">
        <f t="shared" si="198"/>
        <v>867132.85005997843</v>
      </c>
      <c r="Z1982" s="27">
        <v>0.8</v>
      </c>
      <c r="AA1982" s="22">
        <v>1</v>
      </c>
      <c r="AB1982" s="22">
        <v>0.24</v>
      </c>
      <c r="AC1982" s="22">
        <v>66</v>
      </c>
    </row>
    <row r="1983" spans="1:29" x14ac:dyDescent="0.2">
      <c r="A1983" s="25">
        <v>87232.776800956985</v>
      </c>
      <c r="B1983" s="26">
        <v>12.275923000000001</v>
      </c>
      <c r="C1983" s="26">
        <v>104126.5555693638</v>
      </c>
      <c r="D1983" s="26">
        <f>C1983/Table1[[#This Row],[Std. Price ($)]]</f>
        <v>8482.1773132141516</v>
      </c>
      <c r="E1983" s="22">
        <v>31494</v>
      </c>
      <c r="F1983" s="22">
        <f t="shared" si="199"/>
        <v>12597.600000000002</v>
      </c>
      <c r="G1983" s="22">
        <f t="shared" si="202"/>
        <v>12597.600000000002</v>
      </c>
      <c r="H1983" s="22">
        <f t="shared" si="202"/>
        <v>12597.600000000002</v>
      </c>
      <c r="I1983" s="22">
        <f t="shared" si="202"/>
        <v>12597.600000000002</v>
      </c>
      <c r="J1983" s="22">
        <f t="shared" si="202"/>
        <v>12597.600000000002</v>
      </c>
      <c r="K1983" s="22">
        <f t="shared" si="202"/>
        <v>12597.600000000002</v>
      </c>
      <c r="L1983" s="22">
        <f t="shared" si="202"/>
        <v>12597.600000000002</v>
      </c>
      <c r="M1983" s="22">
        <f t="shared" si="202"/>
        <v>12597.600000000002</v>
      </c>
      <c r="N1983" s="22">
        <f t="shared" si="202"/>
        <v>12597.600000000002</v>
      </c>
      <c r="O1983" s="22">
        <f t="shared" si="202"/>
        <v>12597.600000000002</v>
      </c>
      <c r="P1983" s="22">
        <f t="shared" si="202"/>
        <v>12597.600000000002</v>
      </c>
      <c r="Q1983" s="22">
        <f t="shared" si="202"/>
        <v>12597.600000000002</v>
      </c>
      <c r="R1983" s="42">
        <f>SUM(Table1[[#This Row],[Oct]:[September]])</f>
        <v>151171.20000000004</v>
      </c>
      <c r="S1983" s="38">
        <f t="shared" si="196"/>
        <v>142689.0226867859</v>
      </c>
      <c r="T1983" s="37">
        <f>Table1[[#This Row],[Annual Demand]]/365</f>
        <v>414.16767123287684</v>
      </c>
      <c r="U1983" s="37">
        <f>Table1[[#This Row],[Daily Demand]]*Table1[[#This Row],[Lead Time (days)]]</f>
        <v>4970.0120547945226</v>
      </c>
      <c r="V1983" s="37">
        <f>T1983*AB1983*SQRT(Table1[[#This Row],[Lead Time (days)]])</f>
        <v>717.35944942782555</v>
      </c>
      <c r="W1983" s="37">
        <f t="shared" si="197"/>
        <v>0.8</v>
      </c>
      <c r="X1983" s="37">
        <f>Table1[[#This Row],[Demand during Lead Time]]+NORMSINV(W1983)*V1983</f>
        <v>5573.7569995371559</v>
      </c>
      <c r="Y1983" s="43">
        <f t="shared" si="198"/>
        <v>68423.011747029159</v>
      </c>
      <c r="Z1983" s="27">
        <v>-0.6</v>
      </c>
      <c r="AA1983" s="22">
        <v>1</v>
      </c>
      <c r="AB1983" s="22">
        <v>0.5</v>
      </c>
      <c r="AC1983" s="22">
        <v>12</v>
      </c>
    </row>
    <row r="1984" spans="1:29" x14ac:dyDescent="0.2">
      <c r="A1984" s="25">
        <v>18043.662527543904</v>
      </c>
      <c r="B1984" s="26">
        <v>7.4707710000000009</v>
      </c>
      <c r="C1984" s="26">
        <v>140529.15193746542</v>
      </c>
      <c r="D1984" s="26">
        <f>C1984/Table1[[#This Row],[Std. Price ($)]]</f>
        <v>18810.528650585784</v>
      </c>
      <c r="E1984" s="22">
        <v>33096</v>
      </c>
      <c r="F1984" s="22">
        <f t="shared" si="199"/>
        <v>39715.199999999997</v>
      </c>
      <c r="G1984" s="22">
        <f t="shared" si="202"/>
        <v>39715.199999999997</v>
      </c>
      <c r="H1984" s="22">
        <f t="shared" si="202"/>
        <v>39715.199999999997</v>
      </c>
      <c r="I1984" s="22">
        <f t="shared" si="202"/>
        <v>39715.199999999997</v>
      </c>
      <c r="J1984" s="22">
        <f t="shared" si="202"/>
        <v>39715.199999999997</v>
      </c>
      <c r="K1984" s="22">
        <f t="shared" si="202"/>
        <v>39715.199999999997</v>
      </c>
      <c r="L1984" s="22">
        <f t="shared" si="202"/>
        <v>39715.199999999997</v>
      </c>
      <c r="M1984" s="22">
        <f t="shared" si="202"/>
        <v>39715.199999999997</v>
      </c>
      <c r="N1984" s="22">
        <f t="shared" si="202"/>
        <v>39715.199999999997</v>
      </c>
      <c r="O1984" s="22">
        <f t="shared" si="202"/>
        <v>39715.199999999997</v>
      </c>
      <c r="P1984" s="22">
        <f t="shared" si="202"/>
        <v>39715.199999999997</v>
      </c>
      <c r="Q1984" s="22">
        <f t="shared" si="202"/>
        <v>39715.199999999997</v>
      </c>
      <c r="R1984" s="42">
        <f>SUM(Table1[[#This Row],[Oct]:[September]])</f>
        <v>476582.40000000008</v>
      </c>
      <c r="S1984" s="38">
        <f t="shared" si="196"/>
        <v>457771.87134941429</v>
      </c>
      <c r="T1984" s="37">
        <f>Table1[[#This Row],[Annual Demand]]/365</f>
        <v>1305.7052054794524</v>
      </c>
      <c r="U1984" s="37">
        <f>Table1[[#This Row],[Daily Demand]]*Table1[[#This Row],[Lead Time (days)]]</f>
        <v>48311.092602739736</v>
      </c>
      <c r="V1984" s="37">
        <f>T1984*AB1984*SQRT(Table1[[#This Row],[Lead Time (days)]])</f>
        <v>2064.9966218714953</v>
      </c>
      <c r="W1984" s="37">
        <f t="shared" si="197"/>
        <v>0.8</v>
      </c>
      <c r="X1984" s="37">
        <f>Table1[[#This Row],[Demand during Lead Time]]+NORMSINV(W1984)*V1984</f>
        <v>50049.037606963124</v>
      </c>
      <c r="Y1984" s="43">
        <f t="shared" si="198"/>
        <v>373904.89873200958</v>
      </c>
      <c r="Z1984" s="27">
        <v>0.2</v>
      </c>
      <c r="AA1984" s="22">
        <v>1</v>
      </c>
      <c r="AB1984" s="22">
        <v>0.26</v>
      </c>
      <c r="AC1984" s="22">
        <v>37</v>
      </c>
    </row>
    <row r="1985" spans="1:29" x14ac:dyDescent="0.2">
      <c r="A1985" s="25">
        <v>97858.212508495504</v>
      </c>
      <c r="B1985" s="26">
        <v>7.4088080000000014</v>
      </c>
      <c r="C1985" s="26">
        <v>395535.77382217121</v>
      </c>
      <c r="D1985" s="26">
        <f>C1985/Table1[[#This Row],[Std. Price ($)]]</f>
        <v>53387.235007597868</v>
      </c>
      <c r="E1985" s="22">
        <v>33936</v>
      </c>
      <c r="F1985" s="22">
        <f t="shared" si="199"/>
        <v>50904</v>
      </c>
      <c r="G1985" s="22">
        <f t="shared" si="202"/>
        <v>50904</v>
      </c>
      <c r="H1985" s="22">
        <f t="shared" si="202"/>
        <v>50904</v>
      </c>
      <c r="I1985" s="22">
        <f t="shared" si="202"/>
        <v>50904</v>
      </c>
      <c r="J1985" s="22">
        <f t="shared" si="202"/>
        <v>50904</v>
      </c>
      <c r="K1985" s="22">
        <f t="shared" si="202"/>
        <v>50904</v>
      </c>
      <c r="L1985" s="22">
        <f t="shared" si="202"/>
        <v>50904</v>
      </c>
      <c r="M1985" s="22">
        <f t="shared" si="202"/>
        <v>50904</v>
      </c>
      <c r="N1985" s="22">
        <f t="shared" si="202"/>
        <v>50904</v>
      </c>
      <c r="O1985" s="22">
        <f t="shared" si="202"/>
        <v>50904</v>
      </c>
      <c r="P1985" s="22">
        <f t="shared" si="202"/>
        <v>50904</v>
      </c>
      <c r="Q1985" s="22">
        <f t="shared" si="202"/>
        <v>50904</v>
      </c>
      <c r="R1985" s="42">
        <f>SUM(Table1[[#This Row],[Oct]:[September]])</f>
        <v>610848</v>
      </c>
      <c r="S1985" s="38">
        <f t="shared" si="196"/>
        <v>557460.76499240217</v>
      </c>
      <c r="T1985" s="37">
        <f>Table1[[#This Row],[Annual Demand]]/365</f>
        <v>1673.5561643835617</v>
      </c>
      <c r="U1985" s="37">
        <f>Table1[[#This Row],[Daily Demand]]*Table1[[#This Row],[Lead Time (days)]]</f>
        <v>110454.70684931507</v>
      </c>
      <c r="V1985" s="37">
        <f>T1985*AB1985*SQRT(Table1[[#This Row],[Lead Time (days)]])</f>
        <v>6526.0965848483074</v>
      </c>
      <c r="W1985" s="37">
        <f t="shared" si="197"/>
        <v>0.8</v>
      </c>
      <c r="X1985" s="37">
        <f>Table1[[#This Row],[Demand during Lead Time]]+NORMSINV(W1985)*V1985</f>
        <v>115947.2083074711</v>
      </c>
      <c r="Y1985" s="43">
        <f t="shared" si="198"/>
        <v>859030.60448605847</v>
      </c>
      <c r="Z1985" s="27">
        <v>0.5</v>
      </c>
      <c r="AA1985" s="22">
        <v>1</v>
      </c>
      <c r="AB1985" s="22">
        <v>0.48</v>
      </c>
      <c r="AC1985" s="22">
        <v>66</v>
      </c>
    </row>
    <row r="1986" spans="1:29" x14ac:dyDescent="0.2">
      <c r="A1986" s="25">
        <v>45558.365639205069</v>
      </c>
      <c r="B1986" s="26">
        <v>7.4088080000000014</v>
      </c>
      <c r="C1986" s="26">
        <v>538973.38523302577</v>
      </c>
      <c r="D1986" s="26">
        <f>C1986/Table1[[#This Row],[Std. Price ($)]]</f>
        <v>72747.651880440913</v>
      </c>
      <c r="E1986" s="22">
        <v>55100</v>
      </c>
      <c r="F1986" s="22">
        <f t="shared" si="199"/>
        <v>121220</v>
      </c>
      <c r="G1986" s="22">
        <f t="shared" si="202"/>
        <v>121220</v>
      </c>
      <c r="H1986" s="22">
        <f t="shared" si="202"/>
        <v>121220</v>
      </c>
      <c r="I1986" s="22">
        <f t="shared" si="202"/>
        <v>121220</v>
      </c>
      <c r="J1986" s="22">
        <f t="shared" si="202"/>
        <v>121220</v>
      </c>
      <c r="K1986" s="22">
        <f t="shared" si="202"/>
        <v>121220</v>
      </c>
      <c r="L1986" s="22">
        <f t="shared" si="202"/>
        <v>121220</v>
      </c>
      <c r="M1986" s="22">
        <f t="shared" si="202"/>
        <v>121220</v>
      </c>
      <c r="N1986" s="22">
        <f t="shared" si="202"/>
        <v>121220</v>
      </c>
      <c r="O1986" s="22">
        <f t="shared" si="202"/>
        <v>121220</v>
      </c>
      <c r="P1986" s="22">
        <f t="shared" si="202"/>
        <v>121220</v>
      </c>
      <c r="Q1986" s="22">
        <f t="shared" si="202"/>
        <v>121220</v>
      </c>
      <c r="R1986" s="42">
        <f>SUM(Table1[[#This Row],[Oct]:[September]])</f>
        <v>1454640</v>
      </c>
      <c r="S1986" s="38">
        <f t="shared" si="196"/>
        <v>1381892.348119559</v>
      </c>
      <c r="T1986" s="37">
        <f>Table1[[#This Row],[Annual Demand]]/365</f>
        <v>3985.3150684931506</v>
      </c>
      <c r="U1986" s="37">
        <f>Table1[[#This Row],[Daily Demand]]*Table1[[#This Row],[Lead Time (days)]]</f>
        <v>263030.79452054796</v>
      </c>
      <c r="V1986" s="37">
        <f>T1986*AB1986*SQRT(Table1[[#This Row],[Lead Time (days)]])</f>
        <v>12303.204014984845</v>
      </c>
      <c r="W1986" s="37">
        <f t="shared" si="197"/>
        <v>0.8</v>
      </c>
      <c r="X1986" s="37">
        <f>Table1[[#This Row],[Demand during Lead Time]]+NORMSINV(W1986)*V1986</f>
        <v>273385.43226053874</v>
      </c>
      <c r="Y1986" s="43">
        <f t="shared" si="198"/>
        <v>2025460.177615338</v>
      </c>
      <c r="Z1986" s="27">
        <v>1.2</v>
      </c>
      <c r="AA1986" s="22">
        <v>1</v>
      </c>
      <c r="AB1986" s="22">
        <v>0.38</v>
      </c>
      <c r="AC1986" s="22">
        <v>66</v>
      </c>
    </row>
    <row r="1987" spans="1:29" x14ac:dyDescent="0.2">
      <c r="A1987" s="25">
        <v>77066.732599907744</v>
      </c>
      <c r="B1987" s="26">
        <v>5.8339819999999998</v>
      </c>
      <c r="C1987" s="26">
        <v>1129564.9681042596</v>
      </c>
      <c r="D1987" s="26">
        <f>C1987/Table1[[#This Row],[Std. Price ($)]]</f>
        <v>193618.17847642649</v>
      </c>
      <c r="E1987" s="22">
        <v>100674</v>
      </c>
      <c r="F1987" s="22">
        <f t="shared" si="199"/>
        <v>110741.4</v>
      </c>
      <c r="G1987" s="22">
        <f t="shared" si="202"/>
        <v>110741.4</v>
      </c>
      <c r="H1987" s="22">
        <f t="shared" si="202"/>
        <v>110741.4</v>
      </c>
      <c r="I1987" s="22">
        <f t="shared" si="202"/>
        <v>110741.4</v>
      </c>
      <c r="J1987" s="22">
        <f t="shared" si="202"/>
        <v>110741.4</v>
      </c>
      <c r="K1987" s="22">
        <f t="shared" si="202"/>
        <v>110741.4</v>
      </c>
      <c r="L1987" s="22">
        <f t="shared" si="202"/>
        <v>110741.4</v>
      </c>
      <c r="M1987" s="22">
        <f t="shared" si="202"/>
        <v>110741.4</v>
      </c>
      <c r="N1987" s="22">
        <f t="shared" si="202"/>
        <v>110741.4</v>
      </c>
      <c r="O1987" s="22">
        <f t="shared" si="202"/>
        <v>110741.4</v>
      </c>
      <c r="P1987" s="22">
        <f t="shared" si="202"/>
        <v>110741.4</v>
      </c>
      <c r="Q1987" s="22">
        <f t="shared" si="202"/>
        <v>110741.4</v>
      </c>
      <c r="R1987" s="42">
        <f>SUM(Table1[[#This Row],[Oct]:[September]])</f>
        <v>1328896.7999999998</v>
      </c>
      <c r="S1987" s="38">
        <f t="shared" ref="S1987:S2012" si="203">R1987-D1987</f>
        <v>1135278.6215235733</v>
      </c>
      <c r="T1987" s="37">
        <f>Table1[[#This Row],[Annual Demand]]/365</f>
        <v>3640.8131506849309</v>
      </c>
      <c r="U1987" s="37">
        <f>Table1[[#This Row],[Daily Demand]]*Table1[[#This Row],[Lead Time (days)]]</f>
        <v>276701.79945205472</v>
      </c>
      <c r="V1987" s="37">
        <f>T1987*AB1987*SQRT(Table1[[#This Row],[Lead Time (days)]])</f>
        <v>15235.139132303555</v>
      </c>
      <c r="W1987" s="37">
        <f t="shared" ref="W1987:W2012" si="204">IF(AB1987&gt;1.5,0.95,0.8)</f>
        <v>0.8</v>
      </c>
      <c r="X1987" s="37">
        <f>Table1[[#This Row],[Demand during Lead Time]]+NORMSINV(W1987)*V1987</f>
        <v>289524.01604223903</v>
      </c>
      <c r="Y1987" s="43">
        <f t="shared" ref="Y1987:Y2012" si="205">IF(S1987&gt;0,X1987*B1987,0)</f>
        <v>1689077.8981581337</v>
      </c>
      <c r="Z1987" s="28">
        <v>0.1</v>
      </c>
      <c r="AA1987" s="22">
        <v>1</v>
      </c>
      <c r="AB1987" s="22">
        <v>0.48</v>
      </c>
      <c r="AC1987" s="22">
        <v>76</v>
      </c>
    </row>
    <row r="1988" spans="1:29" x14ac:dyDescent="0.2">
      <c r="A1988" s="25">
        <v>95551.895274366005</v>
      </c>
      <c r="B1988" s="26">
        <v>7.4989530000000011</v>
      </c>
      <c r="C1988" s="26">
        <v>927844.54213039088</v>
      </c>
      <c r="D1988" s="26">
        <f>C1988/Table1[[#This Row],[Std. Price ($)]]</f>
        <v>123729.87830839728</v>
      </c>
      <c r="E1988" s="22">
        <v>82874</v>
      </c>
      <c r="F1988" s="22">
        <f t="shared" ref="F1988:F2012" si="206">$E1988+$Z1988*$E1988</f>
        <v>66299.199999999997</v>
      </c>
      <c r="G1988" s="22">
        <f t="shared" si="202"/>
        <v>66299.199999999997</v>
      </c>
      <c r="H1988" s="22">
        <f t="shared" si="202"/>
        <v>66299.199999999997</v>
      </c>
      <c r="I1988" s="22">
        <f t="shared" si="202"/>
        <v>66299.199999999997</v>
      </c>
      <c r="J1988" s="22">
        <f t="shared" si="202"/>
        <v>66299.199999999997</v>
      </c>
      <c r="K1988" s="22">
        <f t="shared" si="202"/>
        <v>66299.199999999997</v>
      </c>
      <c r="L1988" s="22">
        <f t="shared" si="202"/>
        <v>66299.199999999997</v>
      </c>
      <c r="M1988" s="22">
        <f t="shared" si="202"/>
        <v>66299.199999999997</v>
      </c>
      <c r="N1988" s="22">
        <f t="shared" si="202"/>
        <v>66299.199999999997</v>
      </c>
      <c r="O1988" s="22">
        <f t="shared" si="202"/>
        <v>66299.199999999997</v>
      </c>
      <c r="P1988" s="22">
        <f t="shared" si="202"/>
        <v>66299.199999999997</v>
      </c>
      <c r="Q1988" s="22">
        <f t="shared" si="202"/>
        <v>66299.199999999997</v>
      </c>
      <c r="R1988" s="42">
        <f>SUM(Table1[[#This Row],[Oct]:[September]])</f>
        <v>795590.39999999979</v>
      </c>
      <c r="S1988" s="38">
        <f t="shared" si="203"/>
        <v>671860.52169160254</v>
      </c>
      <c r="T1988" s="37">
        <f>Table1[[#This Row],[Annual Demand]]/365</f>
        <v>2179.6997260273965</v>
      </c>
      <c r="U1988" s="37">
        <f>Table1[[#This Row],[Daily Demand]]*Table1[[#This Row],[Lead Time (days)]]</f>
        <v>143860.18191780816</v>
      </c>
      <c r="V1988" s="37">
        <f>T1988*AB1988*SQRT(Table1[[#This Row],[Lead Time (days)]])</f>
        <v>7968.5839281694734</v>
      </c>
      <c r="W1988" s="37">
        <f t="shared" si="204"/>
        <v>0.8</v>
      </c>
      <c r="X1988" s="37">
        <f>Table1[[#This Row],[Demand during Lead Time]]+NORMSINV(W1988)*V1988</f>
        <v>150566.71135326347</v>
      </c>
      <c r="Y1988" s="43">
        <f t="shared" si="205"/>
        <v>1129092.6918026893</v>
      </c>
      <c r="Z1988" s="27">
        <v>-0.2</v>
      </c>
      <c r="AA1988" s="22">
        <v>1</v>
      </c>
      <c r="AB1988" s="22">
        <v>0.45</v>
      </c>
      <c r="AC1988" s="22">
        <v>66</v>
      </c>
    </row>
    <row r="1989" spans="1:29" x14ac:dyDescent="0.2">
      <c r="A1989" s="25">
        <v>18382.479863835168</v>
      </c>
      <c r="B1989" s="26">
        <v>7.4989530000000011</v>
      </c>
      <c r="C1989" s="26">
        <v>299388.11558806361</v>
      </c>
      <c r="D1989" s="26">
        <f>C1989/Table1[[#This Row],[Std. Price ($)]]</f>
        <v>39923.988800578372</v>
      </c>
      <c r="E1989" s="22">
        <v>98614</v>
      </c>
      <c r="F1989" s="22">
        <f t="shared" si="206"/>
        <v>138059.6</v>
      </c>
      <c r="G1989" s="22">
        <f t="shared" si="202"/>
        <v>138059.6</v>
      </c>
      <c r="H1989" s="22">
        <f t="shared" si="202"/>
        <v>138059.6</v>
      </c>
      <c r="I1989" s="22">
        <f t="shared" si="202"/>
        <v>138059.6</v>
      </c>
      <c r="J1989" s="22">
        <f t="shared" si="202"/>
        <v>138059.6</v>
      </c>
      <c r="K1989" s="22">
        <f t="shared" si="202"/>
        <v>138059.6</v>
      </c>
      <c r="L1989" s="22">
        <f t="shared" si="202"/>
        <v>138059.6</v>
      </c>
      <c r="M1989" s="22">
        <f t="shared" si="202"/>
        <v>138059.6</v>
      </c>
      <c r="N1989" s="22">
        <f t="shared" si="202"/>
        <v>138059.6</v>
      </c>
      <c r="O1989" s="22">
        <f t="shared" si="202"/>
        <v>138059.6</v>
      </c>
      <c r="P1989" s="22">
        <f t="shared" si="202"/>
        <v>138059.6</v>
      </c>
      <c r="Q1989" s="22">
        <f t="shared" si="202"/>
        <v>138059.6</v>
      </c>
      <c r="R1989" s="42">
        <f>SUM(Table1[[#This Row],[Oct]:[September]])</f>
        <v>1656715.2000000004</v>
      </c>
      <c r="S1989" s="38">
        <f t="shared" si="203"/>
        <v>1616791.2111994221</v>
      </c>
      <c r="T1989" s="37">
        <f>Table1[[#This Row],[Annual Demand]]/365</f>
        <v>4538.9457534246585</v>
      </c>
      <c r="U1989" s="37">
        <f>Table1[[#This Row],[Daily Demand]]*Table1[[#This Row],[Lead Time (days)]]</f>
        <v>72623.132054794536</v>
      </c>
      <c r="V1989" s="37">
        <f>T1989*AB1989*SQRT(Table1[[#This Row],[Lead Time (days)]])</f>
        <v>9441.0071671232909</v>
      </c>
      <c r="W1989" s="37">
        <f t="shared" si="204"/>
        <v>0.8</v>
      </c>
      <c r="X1989" s="37">
        <f>Table1[[#This Row],[Demand during Lead Time]]+NORMSINV(W1989)*V1989</f>
        <v>80568.884152959567</v>
      </c>
      <c r="Y1989" s="43">
        <f t="shared" si="205"/>
        <v>604182.27552548866</v>
      </c>
      <c r="Z1989" s="27">
        <v>0.4</v>
      </c>
      <c r="AA1989" s="22">
        <v>1</v>
      </c>
      <c r="AB1989" s="22">
        <v>0.52</v>
      </c>
      <c r="AC1989" s="22">
        <v>16</v>
      </c>
    </row>
    <row r="1990" spans="1:29" x14ac:dyDescent="0.2">
      <c r="A1990" s="25">
        <v>87484.992835279321</v>
      </c>
      <c r="B1990" s="26">
        <v>5.2260340000000003</v>
      </c>
      <c r="C1990" s="26">
        <v>982692.53312015033</v>
      </c>
      <c r="D1990" s="26">
        <f>C1990/Table1[[#This Row],[Std. Price ($)]]</f>
        <v>188037.91424245428</v>
      </c>
      <c r="E1990" s="22">
        <v>126260</v>
      </c>
      <c r="F1990" s="22">
        <f t="shared" si="206"/>
        <v>227268</v>
      </c>
      <c r="G1990" s="22">
        <f t="shared" si="202"/>
        <v>227268</v>
      </c>
      <c r="H1990" s="22">
        <f t="shared" si="202"/>
        <v>227268</v>
      </c>
      <c r="I1990" s="22">
        <f t="shared" si="202"/>
        <v>227268</v>
      </c>
      <c r="J1990" s="22">
        <f t="shared" si="202"/>
        <v>227268</v>
      </c>
      <c r="K1990" s="22">
        <f t="shared" si="202"/>
        <v>227268</v>
      </c>
      <c r="L1990" s="22">
        <f t="shared" si="202"/>
        <v>227268</v>
      </c>
      <c r="M1990" s="22">
        <f t="shared" si="202"/>
        <v>227268</v>
      </c>
      <c r="N1990" s="22">
        <f t="shared" si="202"/>
        <v>227268</v>
      </c>
      <c r="O1990" s="22">
        <f t="shared" si="202"/>
        <v>227268</v>
      </c>
      <c r="P1990" s="22">
        <f t="shared" si="202"/>
        <v>227268</v>
      </c>
      <c r="Q1990" s="22">
        <f t="shared" si="202"/>
        <v>227268</v>
      </c>
      <c r="R1990" s="42">
        <f>SUM(Table1[[#This Row],[Oct]:[September]])</f>
        <v>2727216</v>
      </c>
      <c r="S1990" s="38">
        <f t="shared" si="203"/>
        <v>2539178.0857575457</v>
      </c>
      <c r="T1990" s="37">
        <f>Table1[[#This Row],[Annual Demand]]/365</f>
        <v>7471.8246575342464</v>
      </c>
      <c r="U1990" s="37">
        <f>Table1[[#This Row],[Daily Demand]]*Table1[[#This Row],[Lead Time (days)]]</f>
        <v>567858.6739726027</v>
      </c>
      <c r="V1990" s="37">
        <f>T1990*AB1990*SQRT(Table1[[#This Row],[Lead Time (days)]])</f>
        <v>20192.735735749251</v>
      </c>
      <c r="W1990" s="37">
        <f t="shared" si="204"/>
        <v>0.8</v>
      </c>
      <c r="X1990" s="37">
        <f>Table1[[#This Row],[Demand during Lead Time]]+NORMSINV(W1990)*V1990</f>
        <v>584853.30913173582</v>
      </c>
      <c r="Y1990" s="43">
        <f t="shared" si="205"/>
        <v>3056463.2785349619</v>
      </c>
      <c r="Z1990" s="27">
        <v>0.8</v>
      </c>
      <c r="AA1990" s="22">
        <v>1</v>
      </c>
      <c r="AB1990" s="22">
        <v>0.31</v>
      </c>
      <c r="AC1990" s="22">
        <v>76</v>
      </c>
    </row>
    <row r="1991" spans="1:29" x14ac:dyDescent="0.2">
      <c r="A1991" s="25">
        <v>85728.693287159782</v>
      </c>
      <c r="B1991" s="26">
        <v>7.9064920000000001</v>
      </c>
      <c r="C1991" s="26">
        <v>194.46328481827305</v>
      </c>
      <c r="D1991" s="26">
        <f>C1991/Table1[[#This Row],[Std. Price ($)]]</f>
        <v>24.595393863457151</v>
      </c>
      <c r="E1991" s="22">
        <v>130</v>
      </c>
      <c r="F1991" s="22">
        <f t="shared" si="206"/>
        <v>104</v>
      </c>
      <c r="G1991" s="22">
        <f t="shared" si="202"/>
        <v>104</v>
      </c>
      <c r="H1991" s="22">
        <f t="shared" si="202"/>
        <v>104</v>
      </c>
      <c r="I1991" s="22">
        <f t="shared" si="202"/>
        <v>104</v>
      </c>
      <c r="J1991" s="22">
        <f t="shared" si="202"/>
        <v>104</v>
      </c>
      <c r="K1991" s="22">
        <f t="shared" si="202"/>
        <v>104</v>
      </c>
      <c r="L1991" s="22">
        <f t="shared" si="202"/>
        <v>104</v>
      </c>
      <c r="M1991" s="22">
        <f t="shared" si="202"/>
        <v>104</v>
      </c>
      <c r="N1991" s="22">
        <f t="shared" si="202"/>
        <v>104</v>
      </c>
      <c r="O1991" s="22">
        <f t="shared" si="202"/>
        <v>104</v>
      </c>
      <c r="P1991" s="22">
        <f t="shared" si="202"/>
        <v>104</v>
      </c>
      <c r="Q1991" s="22">
        <f t="shared" si="202"/>
        <v>104</v>
      </c>
      <c r="R1991" s="42">
        <f>SUM(Table1[[#This Row],[Oct]:[September]])</f>
        <v>1248</v>
      </c>
      <c r="S1991" s="38">
        <f t="shared" si="203"/>
        <v>1223.404606136543</v>
      </c>
      <c r="T1991" s="37">
        <f>Table1[[#This Row],[Annual Demand]]/365</f>
        <v>3.419178082191781</v>
      </c>
      <c r="U1991" s="37">
        <f>Table1[[#This Row],[Daily Demand]]*Table1[[#This Row],[Lead Time (days)]]</f>
        <v>17.095890410958905</v>
      </c>
      <c r="V1991" s="37">
        <f>T1991*AB1991*SQRT(Table1[[#This Row],[Lead Time (days)]])</f>
        <v>6.1164116951665486</v>
      </c>
      <c r="W1991" s="37">
        <f t="shared" si="204"/>
        <v>0.8</v>
      </c>
      <c r="X1991" s="37">
        <f>Table1[[#This Row],[Demand during Lead Time]]+NORMSINV(W1991)*V1991</f>
        <v>22.243592366884776</v>
      </c>
      <c r="Y1991" s="43">
        <f t="shared" si="205"/>
        <v>175.86878510003555</v>
      </c>
      <c r="Z1991" s="27">
        <v>-0.2</v>
      </c>
      <c r="AA1991" s="22">
        <v>0.7</v>
      </c>
      <c r="AB1991" s="22">
        <v>0.8</v>
      </c>
      <c r="AC1991" s="22">
        <v>5</v>
      </c>
    </row>
    <row r="1992" spans="1:29" x14ac:dyDescent="0.2">
      <c r="A1992" s="25">
        <v>13083.503330748592</v>
      </c>
      <c r="B1992" s="26">
        <v>7.3564920000000003</v>
      </c>
      <c r="C1992" s="26">
        <v>70.292127110715057</v>
      </c>
      <c r="D1992" s="26">
        <f>C1992/Table1[[#This Row],[Std. Price ($)]]</f>
        <v>9.5551150073588147</v>
      </c>
      <c r="E1992" s="22">
        <v>50</v>
      </c>
      <c r="F1992" s="22">
        <f t="shared" si="206"/>
        <v>75</v>
      </c>
      <c r="G1992" s="22">
        <f t="shared" si="202"/>
        <v>75</v>
      </c>
      <c r="H1992" s="22">
        <f t="shared" si="202"/>
        <v>75</v>
      </c>
      <c r="I1992" s="22">
        <f t="shared" si="202"/>
        <v>75</v>
      </c>
      <c r="J1992" s="22">
        <f t="shared" si="202"/>
        <v>75</v>
      </c>
      <c r="K1992" s="22">
        <f t="shared" si="202"/>
        <v>75</v>
      </c>
      <c r="L1992" s="22">
        <f t="shared" si="202"/>
        <v>75</v>
      </c>
      <c r="M1992" s="22">
        <f t="shared" si="202"/>
        <v>75</v>
      </c>
      <c r="N1992" s="22">
        <f t="shared" si="202"/>
        <v>75</v>
      </c>
      <c r="O1992" s="22">
        <f t="shared" si="202"/>
        <v>75</v>
      </c>
      <c r="P1992" s="22">
        <f t="shared" si="202"/>
        <v>75</v>
      </c>
      <c r="Q1992" s="22">
        <f t="shared" si="202"/>
        <v>75</v>
      </c>
      <c r="R1992" s="42">
        <f>SUM(Table1[[#This Row],[Oct]:[September]])</f>
        <v>900</v>
      </c>
      <c r="S1992" s="38">
        <f t="shared" si="203"/>
        <v>890.44488499264116</v>
      </c>
      <c r="T1992" s="37">
        <f>Table1[[#This Row],[Annual Demand]]/365</f>
        <v>2.4657534246575343</v>
      </c>
      <c r="U1992" s="37">
        <f>Table1[[#This Row],[Daily Demand]]*Table1[[#This Row],[Lead Time (days)]]</f>
        <v>12.328767123287673</v>
      </c>
      <c r="V1992" s="37">
        <f>T1992*AB1992*SQRT(Table1[[#This Row],[Lead Time (days)]])</f>
        <v>4.4108738186297227</v>
      </c>
      <c r="W1992" s="37">
        <f t="shared" si="204"/>
        <v>0.8</v>
      </c>
      <c r="X1992" s="37">
        <f>Table1[[#This Row],[Demand during Lead Time]]+NORMSINV(W1992)*V1992</f>
        <v>16.041052187657293</v>
      </c>
      <c r="Y1992" s="43">
        <f t="shared" si="205"/>
        <v>118.00587209008337</v>
      </c>
      <c r="Z1992" s="27">
        <v>0.5</v>
      </c>
      <c r="AA1992" s="22">
        <v>0.7</v>
      </c>
      <c r="AB1992" s="22">
        <v>0.8</v>
      </c>
      <c r="AC1992" s="22">
        <v>5</v>
      </c>
    </row>
    <row r="1993" spans="1:29" x14ac:dyDescent="0.2">
      <c r="A1993" s="25">
        <v>1610.023410888517</v>
      </c>
      <c r="B1993" s="26">
        <v>8.7840170000000004</v>
      </c>
      <c r="C1993" s="26">
        <v>29.511224979569803</v>
      </c>
      <c r="D1993" s="26">
        <f>C1993/Table1[[#This Row],[Std. Price ($)]]</f>
        <v>3.3596502579138683</v>
      </c>
      <c r="E1993" s="22">
        <v>18</v>
      </c>
      <c r="F1993" s="22">
        <f t="shared" si="206"/>
        <v>28.799999999999997</v>
      </c>
      <c r="G1993" s="22">
        <f t="shared" si="202"/>
        <v>28.799999999999997</v>
      </c>
      <c r="H1993" s="22">
        <f t="shared" si="202"/>
        <v>28.799999999999997</v>
      </c>
      <c r="I1993" s="22">
        <f t="shared" si="202"/>
        <v>28.799999999999997</v>
      </c>
      <c r="J1993" s="22">
        <f t="shared" si="202"/>
        <v>28.799999999999997</v>
      </c>
      <c r="K1993" s="22">
        <f t="shared" si="202"/>
        <v>28.799999999999997</v>
      </c>
      <c r="L1993" s="22">
        <f t="shared" si="202"/>
        <v>28.799999999999997</v>
      </c>
      <c r="M1993" s="22">
        <f t="shared" si="202"/>
        <v>28.799999999999997</v>
      </c>
      <c r="N1993" s="22">
        <f t="shared" si="202"/>
        <v>28.799999999999997</v>
      </c>
      <c r="O1993" s="22">
        <f t="shared" si="202"/>
        <v>28.799999999999997</v>
      </c>
      <c r="P1993" s="22">
        <f t="shared" si="202"/>
        <v>28.799999999999997</v>
      </c>
      <c r="Q1993" s="22">
        <f t="shared" si="202"/>
        <v>28.799999999999997</v>
      </c>
      <c r="R1993" s="42">
        <f>SUM(Table1[[#This Row],[Oct]:[September]])</f>
        <v>345.60000000000008</v>
      </c>
      <c r="S1993" s="38">
        <f t="shared" si="203"/>
        <v>342.24034974208621</v>
      </c>
      <c r="T1993" s="37">
        <f>Table1[[#This Row],[Annual Demand]]/365</f>
        <v>0.94684931506849335</v>
      </c>
      <c r="U1993" s="37">
        <f>Table1[[#This Row],[Daily Demand]]*Table1[[#This Row],[Lead Time (days)]]</f>
        <v>4.7342465753424667</v>
      </c>
      <c r="V1993" s="37">
        <f>T1993*AB1993*SQRT(Table1[[#This Row],[Lead Time (days)]])</f>
        <v>1.6937755463538138</v>
      </c>
      <c r="W1993" s="37">
        <f t="shared" si="204"/>
        <v>0.8</v>
      </c>
      <c r="X1993" s="37">
        <f>Table1[[#This Row],[Demand during Lead Time]]+NORMSINV(W1993)*V1993</f>
        <v>6.1597640400604012</v>
      </c>
      <c r="Y1993" s="43">
        <f t="shared" si="205"/>
        <v>54.107472043879248</v>
      </c>
      <c r="Z1993" s="27">
        <v>0.6</v>
      </c>
      <c r="AA1993" s="22">
        <v>0.7</v>
      </c>
      <c r="AB1993" s="22">
        <v>0.8</v>
      </c>
      <c r="AC1993" s="22">
        <v>5</v>
      </c>
    </row>
    <row r="1994" spans="1:29" x14ac:dyDescent="0.2">
      <c r="A1994" s="25">
        <v>4336.4123884265473</v>
      </c>
      <c r="B1994" s="26">
        <v>12.231109</v>
      </c>
      <c r="C1994" s="26">
        <v>74.927945372030649</v>
      </c>
      <c r="D1994" s="26">
        <f>C1994/Table1[[#This Row],[Std. Price ($)]]</f>
        <v>6.1260140329082713</v>
      </c>
      <c r="E1994" s="22">
        <v>34</v>
      </c>
      <c r="F1994" s="22">
        <f t="shared" si="206"/>
        <v>13.600000000000001</v>
      </c>
      <c r="G1994" s="22">
        <f t="shared" si="202"/>
        <v>13.600000000000001</v>
      </c>
      <c r="H1994" s="22">
        <f t="shared" si="202"/>
        <v>13.600000000000001</v>
      </c>
      <c r="I1994" s="22">
        <f t="shared" si="202"/>
        <v>13.600000000000001</v>
      </c>
      <c r="J1994" s="22">
        <f t="shared" si="202"/>
        <v>13.600000000000001</v>
      </c>
      <c r="K1994" s="22">
        <f t="shared" si="202"/>
        <v>13.600000000000001</v>
      </c>
      <c r="L1994" s="22">
        <f t="shared" si="202"/>
        <v>13.600000000000001</v>
      </c>
      <c r="M1994" s="22">
        <f t="shared" si="202"/>
        <v>13.600000000000001</v>
      </c>
      <c r="N1994" s="22">
        <f t="shared" si="202"/>
        <v>13.600000000000001</v>
      </c>
      <c r="O1994" s="22">
        <f t="shared" si="202"/>
        <v>13.600000000000001</v>
      </c>
      <c r="P1994" s="22">
        <f t="shared" si="202"/>
        <v>13.600000000000001</v>
      </c>
      <c r="Q1994" s="22">
        <f t="shared" si="202"/>
        <v>13.600000000000001</v>
      </c>
      <c r="R1994" s="42">
        <f>SUM(Table1[[#This Row],[Oct]:[September]])</f>
        <v>163.19999999999996</v>
      </c>
      <c r="S1994" s="38">
        <f t="shared" si="203"/>
        <v>157.07398596709169</v>
      </c>
      <c r="T1994" s="37">
        <f>Table1[[#This Row],[Annual Demand]]/365</f>
        <v>0.44712328767123277</v>
      </c>
      <c r="U1994" s="37">
        <f>Table1[[#This Row],[Daily Demand]]*Table1[[#This Row],[Lead Time (days)]]</f>
        <v>2.2356164383561641</v>
      </c>
      <c r="V1994" s="37">
        <f>T1994*AB1994*SQRT(Table1[[#This Row],[Lead Time (days)]])</f>
        <v>0.79983845244485618</v>
      </c>
      <c r="W1994" s="37">
        <f t="shared" si="204"/>
        <v>0.8</v>
      </c>
      <c r="X1994" s="37">
        <f>Table1[[#This Row],[Demand during Lead Time]]+NORMSINV(W1994)*V1994</f>
        <v>2.9087774633618553</v>
      </c>
      <c r="Y1994" s="43">
        <f t="shared" si="205"/>
        <v>35.577574211122361</v>
      </c>
      <c r="Z1994" s="27">
        <v>-0.6</v>
      </c>
      <c r="AA1994" s="22">
        <v>0.7</v>
      </c>
      <c r="AB1994" s="22">
        <v>0.8</v>
      </c>
      <c r="AC1994" s="22">
        <v>5</v>
      </c>
    </row>
    <row r="1995" spans="1:29" x14ac:dyDescent="0.2">
      <c r="A1995" s="25">
        <v>36540.199186205828</v>
      </c>
      <c r="B1995" s="26">
        <v>5.0823739999999997</v>
      </c>
      <c r="C1995" s="26">
        <v>68.217252348877025</v>
      </c>
      <c r="D1995" s="26">
        <f>C1995/Table1[[#This Row],[Std. Price ($)]]</f>
        <v>13.422320425233764</v>
      </c>
      <c r="E1995" s="22">
        <v>66</v>
      </c>
      <c r="F1995" s="22">
        <f t="shared" si="206"/>
        <v>145.19999999999999</v>
      </c>
      <c r="G1995" s="22">
        <f t="shared" si="202"/>
        <v>145.19999999999999</v>
      </c>
      <c r="H1995" s="22">
        <f t="shared" si="202"/>
        <v>145.19999999999999</v>
      </c>
      <c r="I1995" s="22">
        <f t="shared" si="202"/>
        <v>145.19999999999999</v>
      </c>
      <c r="J1995" s="22">
        <f t="shared" si="202"/>
        <v>145.19999999999999</v>
      </c>
      <c r="K1995" s="22">
        <f t="shared" si="202"/>
        <v>145.19999999999999</v>
      </c>
      <c r="L1995" s="22">
        <f t="shared" si="202"/>
        <v>145.19999999999999</v>
      </c>
      <c r="M1995" s="22">
        <f t="shared" si="202"/>
        <v>145.19999999999999</v>
      </c>
      <c r="N1995" s="22">
        <f t="shared" si="202"/>
        <v>145.19999999999999</v>
      </c>
      <c r="O1995" s="22">
        <f t="shared" si="202"/>
        <v>145.19999999999999</v>
      </c>
      <c r="P1995" s="22">
        <f t="shared" si="202"/>
        <v>145.19999999999999</v>
      </c>
      <c r="Q1995" s="22">
        <f t="shared" si="202"/>
        <v>145.19999999999999</v>
      </c>
      <c r="R1995" s="42">
        <f>SUM(Table1[[#This Row],[Oct]:[September]])</f>
        <v>1742.4000000000003</v>
      </c>
      <c r="S1995" s="38">
        <f t="shared" si="203"/>
        <v>1728.9776795747666</v>
      </c>
      <c r="T1995" s="37">
        <f>Table1[[#This Row],[Annual Demand]]/365</f>
        <v>4.7736986301369875</v>
      </c>
      <c r="U1995" s="37">
        <f>Table1[[#This Row],[Daily Demand]]*Table1[[#This Row],[Lead Time (days)]]</f>
        <v>23.868493150684937</v>
      </c>
      <c r="V1995" s="37">
        <f>T1995*AB1995*SQRT(Table1[[#This Row],[Lead Time (days)]])</f>
        <v>8.5394517128671446</v>
      </c>
      <c r="W1995" s="37">
        <f t="shared" si="204"/>
        <v>0.8</v>
      </c>
      <c r="X1995" s="37">
        <f>Table1[[#This Row],[Demand during Lead Time]]+NORMSINV(W1995)*V1995</f>
        <v>31.055477035304524</v>
      </c>
      <c r="Y1995" s="43">
        <f t="shared" si="205"/>
        <v>157.83554904182878</v>
      </c>
      <c r="Z1995" s="27">
        <v>1.2</v>
      </c>
      <c r="AA1995" s="22">
        <v>0.7</v>
      </c>
      <c r="AB1995" s="22">
        <v>0.8</v>
      </c>
      <c r="AC1995" s="22">
        <v>5</v>
      </c>
    </row>
    <row r="1996" spans="1:29" x14ac:dyDescent="0.2">
      <c r="A1996" s="25">
        <v>84554.932034279569</v>
      </c>
      <c r="B1996" s="26">
        <v>15.000414000000001</v>
      </c>
      <c r="C1996" s="26">
        <v>26.57067510170199</v>
      </c>
      <c r="D1996" s="26">
        <f>C1996/Table1[[#This Row],[Std. Price ($)]]</f>
        <v>1.7713294514206066</v>
      </c>
      <c r="E1996" s="22">
        <v>10</v>
      </c>
      <c r="F1996" s="22">
        <f t="shared" si="206"/>
        <v>18</v>
      </c>
      <c r="G1996" s="22">
        <f t="shared" si="202"/>
        <v>18</v>
      </c>
      <c r="H1996" s="22">
        <f t="shared" si="202"/>
        <v>18</v>
      </c>
      <c r="I1996" s="22">
        <f t="shared" si="202"/>
        <v>18</v>
      </c>
      <c r="J1996" s="22">
        <f t="shared" si="202"/>
        <v>18</v>
      </c>
      <c r="K1996" s="22">
        <f t="shared" si="202"/>
        <v>18</v>
      </c>
      <c r="L1996" s="22">
        <f t="shared" si="202"/>
        <v>18</v>
      </c>
      <c r="M1996" s="22">
        <f t="shared" si="202"/>
        <v>18</v>
      </c>
      <c r="N1996" s="22">
        <f t="shared" si="202"/>
        <v>18</v>
      </c>
      <c r="O1996" s="22">
        <f t="shared" si="202"/>
        <v>18</v>
      </c>
      <c r="P1996" s="22">
        <f t="shared" si="202"/>
        <v>18</v>
      </c>
      <c r="Q1996" s="22">
        <f t="shared" si="202"/>
        <v>18</v>
      </c>
      <c r="R1996" s="42">
        <f>SUM(Table1[[#This Row],[Oct]:[September]])</f>
        <v>216</v>
      </c>
      <c r="S1996" s="38">
        <f t="shared" si="203"/>
        <v>214.2286705485794</v>
      </c>
      <c r="T1996" s="37">
        <f>Table1[[#This Row],[Annual Demand]]/365</f>
        <v>0.59178082191780823</v>
      </c>
      <c r="U1996" s="37">
        <f>Table1[[#This Row],[Daily Demand]]*Table1[[#This Row],[Lead Time (days)]]</f>
        <v>2.9589041095890414</v>
      </c>
      <c r="V1996" s="37">
        <f>T1996*AB1996*SQRT(Table1[[#This Row],[Lead Time (days)]])</f>
        <v>1.0586097164711334</v>
      </c>
      <c r="W1996" s="37">
        <f t="shared" si="204"/>
        <v>0.8</v>
      </c>
      <c r="X1996" s="37">
        <f>Table1[[#This Row],[Demand during Lead Time]]+NORMSINV(W1996)*V1996</f>
        <v>3.8498525250377504</v>
      </c>
      <c r="Y1996" s="43">
        <f t="shared" si="205"/>
        <v>57.749381714511628</v>
      </c>
      <c r="Z1996" s="27">
        <v>0.8</v>
      </c>
      <c r="AA1996" s="22">
        <v>0.7</v>
      </c>
      <c r="AB1996" s="22">
        <v>0.8</v>
      </c>
      <c r="AC1996" s="22">
        <v>5</v>
      </c>
    </row>
    <row r="1997" spans="1:29" x14ac:dyDescent="0.2">
      <c r="A1997" s="25">
        <v>82987.783965488808</v>
      </c>
      <c r="B1997" s="26">
        <v>21.981377000000002</v>
      </c>
      <c r="C1997" s="26">
        <v>37.997734673969099</v>
      </c>
      <c r="D1997" s="26">
        <f>C1997/Table1[[#This Row],[Std. Price ($)]]</f>
        <v>1.7286330457809398</v>
      </c>
      <c r="E1997" s="22">
        <v>10</v>
      </c>
      <c r="F1997" s="22">
        <f t="shared" si="206"/>
        <v>25</v>
      </c>
      <c r="G1997" s="22">
        <f t="shared" si="202"/>
        <v>25</v>
      </c>
      <c r="H1997" s="22">
        <f t="shared" si="202"/>
        <v>25</v>
      </c>
      <c r="I1997" s="22">
        <f t="shared" si="202"/>
        <v>25</v>
      </c>
      <c r="J1997" s="22">
        <f t="shared" si="202"/>
        <v>25</v>
      </c>
      <c r="K1997" s="22">
        <f t="shared" si="202"/>
        <v>25</v>
      </c>
      <c r="L1997" s="22">
        <f t="shared" si="202"/>
        <v>25</v>
      </c>
      <c r="M1997" s="22">
        <f t="shared" si="202"/>
        <v>25</v>
      </c>
      <c r="N1997" s="22">
        <f t="shared" si="202"/>
        <v>25</v>
      </c>
      <c r="O1997" s="22">
        <f t="shared" si="202"/>
        <v>25</v>
      </c>
      <c r="P1997" s="22">
        <f t="shared" si="202"/>
        <v>25</v>
      </c>
      <c r="Q1997" s="22">
        <f t="shared" si="202"/>
        <v>25</v>
      </c>
      <c r="R1997" s="42">
        <f>SUM(Table1[[#This Row],[Oct]:[September]])</f>
        <v>300</v>
      </c>
      <c r="S1997" s="38">
        <f t="shared" si="203"/>
        <v>298.27136695421905</v>
      </c>
      <c r="T1997" s="37">
        <f>Table1[[#This Row],[Annual Demand]]/365</f>
        <v>0.82191780821917804</v>
      </c>
      <c r="U1997" s="37">
        <f>Table1[[#This Row],[Daily Demand]]*Table1[[#This Row],[Lead Time (days)]]</f>
        <v>4.10958904109589</v>
      </c>
      <c r="V1997" s="37">
        <f>T1997*AB1997*SQRT(Table1[[#This Row],[Lead Time (days)]])</f>
        <v>1.470291272876574</v>
      </c>
      <c r="W1997" s="37">
        <f t="shared" si="204"/>
        <v>0.8</v>
      </c>
      <c r="X1997" s="37">
        <f>Table1[[#This Row],[Demand during Lead Time]]+NORMSINV(W1997)*V1997</f>
        <v>5.3470173958857634</v>
      </c>
      <c r="Y1997" s="43">
        <f t="shared" si="205"/>
        <v>117.53480520452322</v>
      </c>
      <c r="Z1997" s="27">
        <v>1.5</v>
      </c>
      <c r="AA1997" s="22">
        <v>0.7</v>
      </c>
      <c r="AB1997" s="22">
        <v>0.8</v>
      </c>
      <c r="AC1997" s="22">
        <v>5</v>
      </c>
    </row>
    <row r="1998" spans="1:29" x14ac:dyDescent="0.2">
      <c r="A1998" s="25">
        <v>16821.957136845391</v>
      </c>
      <c r="B1998" s="26">
        <v>11.724559000000001</v>
      </c>
      <c r="C1998" s="26">
        <v>173.90941309760973</v>
      </c>
      <c r="D1998" s="26">
        <f>C1998/Table1[[#This Row],[Std. Price ($)]]</f>
        <v>14.832917220819112</v>
      </c>
      <c r="E1998" s="22">
        <v>82</v>
      </c>
      <c r="F1998" s="22">
        <f t="shared" si="206"/>
        <v>49.199999999999996</v>
      </c>
      <c r="G1998" s="22">
        <f t="shared" si="202"/>
        <v>49.199999999999996</v>
      </c>
      <c r="H1998" s="22">
        <f t="shared" si="202"/>
        <v>49.199999999999996</v>
      </c>
      <c r="I1998" s="22">
        <f t="shared" si="202"/>
        <v>49.199999999999996</v>
      </c>
      <c r="J1998" s="22">
        <f t="shared" si="202"/>
        <v>49.199999999999996</v>
      </c>
      <c r="K1998" s="22">
        <f t="shared" si="202"/>
        <v>49.199999999999996</v>
      </c>
      <c r="L1998" s="22">
        <f t="shared" ref="G1998:Q2012" si="207">$E1998+$Z1998*$E1998</f>
        <v>49.199999999999996</v>
      </c>
      <c r="M1998" s="22">
        <f t="shared" si="207"/>
        <v>49.199999999999996</v>
      </c>
      <c r="N1998" s="22">
        <f t="shared" si="207"/>
        <v>49.199999999999996</v>
      </c>
      <c r="O1998" s="22">
        <f t="shared" si="207"/>
        <v>49.199999999999996</v>
      </c>
      <c r="P1998" s="22">
        <f t="shared" si="207"/>
        <v>49.199999999999996</v>
      </c>
      <c r="Q1998" s="22">
        <f t="shared" si="207"/>
        <v>49.199999999999996</v>
      </c>
      <c r="R1998" s="42">
        <f>SUM(Table1[[#This Row],[Oct]:[September]])</f>
        <v>590.4</v>
      </c>
      <c r="S1998" s="38">
        <f t="shared" si="203"/>
        <v>575.56708277918085</v>
      </c>
      <c r="T1998" s="37">
        <f>Table1[[#This Row],[Annual Demand]]/365</f>
        <v>1.6175342465753424</v>
      </c>
      <c r="U1998" s="37">
        <f>Table1[[#This Row],[Daily Demand]]*Table1[[#This Row],[Lead Time (days)]]</f>
        <v>8.087671232876712</v>
      </c>
      <c r="V1998" s="37">
        <f>T1998*AB1998*SQRT(Table1[[#This Row],[Lead Time (days)]])</f>
        <v>2.8935332250210979</v>
      </c>
      <c r="W1998" s="37">
        <f t="shared" si="204"/>
        <v>0.8</v>
      </c>
      <c r="X1998" s="37">
        <f>Table1[[#This Row],[Demand during Lead Time]]+NORMSINV(W1998)*V1998</f>
        <v>10.522930235103182</v>
      </c>
      <c r="Y1998" s="43">
        <f t="shared" si="205"/>
        <v>123.37671639435113</v>
      </c>
      <c r="Z1998" s="27">
        <v>-0.4</v>
      </c>
      <c r="AA1998" s="22">
        <v>0.7</v>
      </c>
      <c r="AB1998" s="22">
        <v>0.8</v>
      </c>
      <c r="AC1998" s="22">
        <v>5</v>
      </c>
    </row>
    <row r="1999" spans="1:29" x14ac:dyDescent="0.2">
      <c r="A1999" s="25">
        <v>66097.56462645602</v>
      </c>
      <c r="B1999" s="26">
        <v>11.964436000000003</v>
      </c>
      <c r="C1999" s="26">
        <v>21.601116966801069</v>
      </c>
      <c r="D1999" s="26">
        <f>C1999/Table1[[#This Row],[Std. Price ($)]]</f>
        <v>1.8054438142174911</v>
      </c>
      <c r="E1999" s="22">
        <v>10</v>
      </c>
      <c r="F1999" s="22">
        <f t="shared" si="206"/>
        <v>4</v>
      </c>
      <c r="G1999" s="22">
        <f t="shared" si="207"/>
        <v>4</v>
      </c>
      <c r="H1999" s="22">
        <f t="shared" si="207"/>
        <v>4</v>
      </c>
      <c r="I1999" s="22">
        <f t="shared" si="207"/>
        <v>4</v>
      </c>
      <c r="J1999" s="22">
        <f t="shared" si="207"/>
        <v>4</v>
      </c>
      <c r="K1999" s="22">
        <f t="shared" si="207"/>
        <v>4</v>
      </c>
      <c r="L1999" s="22">
        <f t="shared" si="207"/>
        <v>4</v>
      </c>
      <c r="M1999" s="22">
        <f t="shared" si="207"/>
        <v>4</v>
      </c>
      <c r="N1999" s="22">
        <f t="shared" si="207"/>
        <v>4</v>
      </c>
      <c r="O1999" s="22">
        <f t="shared" si="207"/>
        <v>4</v>
      </c>
      <c r="P1999" s="22">
        <f t="shared" si="207"/>
        <v>4</v>
      </c>
      <c r="Q1999" s="22">
        <f t="shared" si="207"/>
        <v>4</v>
      </c>
      <c r="R1999" s="42">
        <f>SUM(Table1[[#This Row],[Oct]:[September]])</f>
        <v>48</v>
      </c>
      <c r="S1999" s="38">
        <f t="shared" si="203"/>
        <v>46.19455618578251</v>
      </c>
      <c r="T1999" s="37">
        <f>Table1[[#This Row],[Annual Demand]]/365</f>
        <v>0.13150684931506848</v>
      </c>
      <c r="U1999" s="37">
        <f>Table1[[#This Row],[Daily Demand]]*Table1[[#This Row],[Lead Time (days)]]</f>
        <v>0.65753424657534243</v>
      </c>
      <c r="V1999" s="37">
        <f>T1999*AB1999*SQRT(Table1[[#This Row],[Lead Time (days)]])</f>
        <v>0.23524660366025185</v>
      </c>
      <c r="W1999" s="37">
        <f t="shared" si="204"/>
        <v>0.8</v>
      </c>
      <c r="X1999" s="37">
        <f>Table1[[#This Row],[Demand during Lead Time]]+NORMSINV(W1999)*V1999</f>
        <v>0.85552278334172216</v>
      </c>
      <c r="Y1999" s="43">
        <f t="shared" si="205"/>
        <v>10.235847587833904</v>
      </c>
      <c r="Z1999" s="27">
        <v>-0.6</v>
      </c>
      <c r="AA1999" s="22">
        <v>0.7</v>
      </c>
      <c r="AB1999" s="22">
        <v>0.8</v>
      </c>
      <c r="AC1999" s="22">
        <v>5</v>
      </c>
    </row>
    <row r="2000" spans="1:29" x14ac:dyDescent="0.2">
      <c r="A2000" s="25">
        <v>10529.673404726358</v>
      </c>
      <c r="B2000" s="26">
        <v>8.0478970000000007</v>
      </c>
      <c r="C2000" s="26">
        <v>15.190178465894039</v>
      </c>
      <c r="D2000" s="26">
        <f>C2000/Table1[[#This Row],[Std. Price ($)]]</f>
        <v>1.8874717787633264</v>
      </c>
      <c r="E2000" s="22">
        <v>10</v>
      </c>
      <c r="F2000" s="22">
        <f t="shared" si="206"/>
        <v>22</v>
      </c>
      <c r="G2000" s="22">
        <f t="shared" si="207"/>
        <v>22</v>
      </c>
      <c r="H2000" s="22">
        <f t="shared" si="207"/>
        <v>22</v>
      </c>
      <c r="I2000" s="22">
        <f t="shared" si="207"/>
        <v>22</v>
      </c>
      <c r="J2000" s="22">
        <f t="shared" si="207"/>
        <v>22</v>
      </c>
      <c r="K2000" s="22">
        <f t="shared" si="207"/>
        <v>22</v>
      </c>
      <c r="L2000" s="22">
        <f t="shared" si="207"/>
        <v>22</v>
      </c>
      <c r="M2000" s="22">
        <f t="shared" si="207"/>
        <v>22</v>
      </c>
      <c r="N2000" s="22">
        <f t="shared" si="207"/>
        <v>22</v>
      </c>
      <c r="O2000" s="22">
        <f t="shared" si="207"/>
        <v>22</v>
      </c>
      <c r="P2000" s="22">
        <f t="shared" si="207"/>
        <v>22</v>
      </c>
      <c r="Q2000" s="22">
        <f t="shared" si="207"/>
        <v>22</v>
      </c>
      <c r="R2000" s="42">
        <f>SUM(Table1[[#This Row],[Oct]:[September]])</f>
        <v>264</v>
      </c>
      <c r="S2000" s="38">
        <f t="shared" si="203"/>
        <v>262.11252822123669</v>
      </c>
      <c r="T2000" s="37">
        <f>Table1[[#This Row],[Annual Demand]]/365</f>
        <v>0.72328767123287674</v>
      </c>
      <c r="U2000" s="37">
        <f>Table1[[#This Row],[Daily Demand]]*Table1[[#This Row],[Lead Time (days)]]</f>
        <v>3.6164383561643838</v>
      </c>
      <c r="V2000" s="37">
        <f>T2000*AB2000*SQRT(Table1[[#This Row],[Lead Time (days)]])</f>
        <v>1.2938563201313853</v>
      </c>
      <c r="W2000" s="37">
        <f t="shared" si="204"/>
        <v>0.8</v>
      </c>
      <c r="X2000" s="37">
        <f>Table1[[#This Row],[Demand during Lead Time]]+NORMSINV(W2000)*V2000</f>
        <v>4.7053753083794723</v>
      </c>
      <c r="Y2000" s="43">
        <f t="shared" si="205"/>
        <v>37.868375828181236</v>
      </c>
      <c r="Z2000" s="27">
        <v>1.2</v>
      </c>
      <c r="AA2000" s="22">
        <v>0.7</v>
      </c>
      <c r="AB2000" s="22">
        <v>0.8</v>
      </c>
      <c r="AC2000" s="22">
        <v>5</v>
      </c>
    </row>
    <row r="2001" spans="1:29" x14ac:dyDescent="0.2">
      <c r="A2001" s="25">
        <v>14561.625878350382</v>
      </c>
      <c r="B2001" s="26">
        <v>29.683544000000005</v>
      </c>
      <c r="C2001" s="26">
        <v>50.605324936881217</v>
      </c>
      <c r="D2001" s="26">
        <f>C2001/Table1[[#This Row],[Std. Price ($)]]</f>
        <v>1.704827595279095</v>
      </c>
      <c r="E2001" s="22">
        <v>10</v>
      </c>
      <c r="F2001" s="22">
        <f t="shared" si="206"/>
        <v>25</v>
      </c>
      <c r="G2001" s="22">
        <f t="shared" si="207"/>
        <v>25</v>
      </c>
      <c r="H2001" s="22">
        <f t="shared" si="207"/>
        <v>25</v>
      </c>
      <c r="I2001" s="22">
        <f t="shared" si="207"/>
        <v>25</v>
      </c>
      <c r="J2001" s="22">
        <f t="shared" si="207"/>
        <v>25</v>
      </c>
      <c r="K2001" s="22">
        <f t="shared" si="207"/>
        <v>25</v>
      </c>
      <c r="L2001" s="22">
        <f t="shared" si="207"/>
        <v>25</v>
      </c>
      <c r="M2001" s="22">
        <f t="shared" si="207"/>
        <v>25</v>
      </c>
      <c r="N2001" s="22">
        <f t="shared" si="207"/>
        <v>25</v>
      </c>
      <c r="O2001" s="22">
        <f t="shared" si="207"/>
        <v>25</v>
      </c>
      <c r="P2001" s="22">
        <f t="shared" si="207"/>
        <v>25</v>
      </c>
      <c r="Q2001" s="22">
        <f t="shared" si="207"/>
        <v>25</v>
      </c>
      <c r="R2001" s="42">
        <f>SUM(Table1[[#This Row],[Oct]:[September]])</f>
        <v>300</v>
      </c>
      <c r="S2001" s="38">
        <f t="shared" si="203"/>
        <v>298.29517240472092</v>
      </c>
      <c r="T2001" s="37">
        <f>Table1[[#This Row],[Annual Demand]]/365</f>
        <v>0.82191780821917804</v>
      </c>
      <c r="U2001" s="37">
        <f>Table1[[#This Row],[Daily Demand]]*Table1[[#This Row],[Lead Time (days)]]</f>
        <v>4.10958904109589</v>
      </c>
      <c r="V2001" s="37">
        <f>T2001*AB2001*SQRT(Table1[[#This Row],[Lead Time (days)]])</f>
        <v>1.470291272876574</v>
      </c>
      <c r="W2001" s="37">
        <f t="shared" si="204"/>
        <v>0.8</v>
      </c>
      <c r="X2001" s="37">
        <f>Table1[[#This Row],[Demand during Lead Time]]+NORMSINV(W2001)*V2001</f>
        <v>5.3470173958857634</v>
      </c>
      <c r="Y2001" s="43">
        <f t="shared" si="205"/>
        <v>158.7184261395405</v>
      </c>
      <c r="Z2001" s="27">
        <v>1.5</v>
      </c>
      <c r="AA2001" s="22">
        <v>0.7</v>
      </c>
      <c r="AB2001" s="22">
        <v>0.8</v>
      </c>
      <c r="AC2001" s="22">
        <v>5</v>
      </c>
    </row>
    <row r="2002" spans="1:29" x14ac:dyDescent="0.2">
      <c r="A2002" s="25">
        <v>66951.123657048011</v>
      </c>
      <c r="B2002" s="26">
        <v>7.4141760000000012</v>
      </c>
      <c r="C2002" s="26">
        <v>311.36264964036343</v>
      </c>
      <c r="D2002" s="26">
        <f>C2002/Table1[[#This Row],[Std. Price ($)]]</f>
        <v>41.995583816780638</v>
      </c>
      <c r="E2002" s="22">
        <v>220</v>
      </c>
      <c r="F2002" s="22">
        <f t="shared" si="206"/>
        <v>176</v>
      </c>
      <c r="G2002" s="22">
        <f t="shared" si="207"/>
        <v>176</v>
      </c>
      <c r="H2002" s="22">
        <f t="shared" si="207"/>
        <v>176</v>
      </c>
      <c r="I2002" s="22">
        <f t="shared" si="207"/>
        <v>176</v>
      </c>
      <c r="J2002" s="22">
        <f t="shared" si="207"/>
        <v>176</v>
      </c>
      <c r="K2002" s="22">
        <f t="shared" si="207"/>
        <v>176</v>
      </c>
      <c r="L2002" s="22">
        <f t="shared" si="207"/>
        <v>176</v>
      </c>
      <c r="M2002" s="22">
        <f t="shared" si="207"/>
        <v>176</v>
      </c>
      <c r="N2002" s="22">
        <f t="shared" si="207"/>
        <v>176</v>
      </c>
      <c r="O2002" s="22">
        <f t="shared" si="207"/>
        <v>176</v>
      </c>
      <c r="P2002" s="22">
        <f t="shared" si="207"/>
        <v>176</v>
      </c>
      <c r="Q2002" s="22">
        <f t="shared" si="207"/>
        <v>176</v>
      </c>
      <c r="R2002" s="42">
        <f>SUM(Table1[[#This Row],[Oct]:[September]])</f>
        <v>2112</v>
      </c>
      <c r="S2002" s="38">
        <f t="shared" si="203"/>
        <v>2070.0044161832193</v>
      </c>
      <c r="T2002" s="37">
        <f>Table1[[#This Row],[Annual Demand]]/365</f>
        <v>5.7863013698630139</v>
      </c>
      <c r="U2002" s="37">
        <f>Table1[[#This Row],[Daily Demand]]*Table1[[#This Row],[Lead Time (days)]]</f>
        <v>28.93150684931507</v>
      </c>
      <c r="V2002" s="37">
        <f>T2002*AB2002*SQRT(Table1[[#This Row],[Lead Time (days)]])</f>
        <v>10.350850561051082</v>
      </c>
      <c r="W2002" s="37">
        <f t="shared" si="204"/>
        <v>0.8</v>
      </c>
      <c r="X2002" s="37">
        <f>Table1[[#This Row],[Demand during Lead Time]]+NORMSINV(W2002)*V2002</f>
        <v>37.643002467035778</v>
      </c>
      <c r="Y2002" s="43">
        <f t="shared" si="205"/>
        <v>279.09184545903753</v>
      </c>
      <c r="Z2002" s="27">
        <v>-0.2</v>
      </c>
      <c r="AA2002" s="22">
        <v>0.7</v>
      </c>
      <c r="AB2002" s="22">
        <v>0.8</v>
      </c>
      <c r="AC2002" s="22">
        <v>5</v>
      </c>
    </row>
    <row r="2003" spans="1:29" x14ac:dyDescent="0.2">
      <c r="A2003" s="25">
        <v>26378.629851496527</v>
      </c>
      <c r="B2003" s="26">
        <v>10.042208</v>
      </c>
      <c r="C2003" s="26">
        <v>47.982073466758052</v>
      </c>
      <c r="D2003" s="26">
        <f>C2003/Table1[[#This Row],[Std. Price ($)]]</f>
        <v>4.778040194622343</v>
      </c>
      <c r="E2003" s="22">
        <v>26</v>
      </c>
      <c r="F2003" s="22">
        <f t="shared" si="206"/>
        <v>46.8</v>
      </c>
      <c r="G2003" s="22">
        <f t="shared" si="207"/>
        <v>46.8</v>
      </c>
      <c r="H2003" s="22">
        <f t="shared" si="207"/>
        <v>46.8</v>
      </c>
      <c r="I2003" s="22">
        <f t="shared" si="207"/>
        <v>46.8</v>
      </c>
      <c r="J2003" s="22">
        <f t="shared" si="207"/>
        <v>46.8</v>
      </c>
      <c r="K2003" s="22">
        <f t="shared" si="207"/>
        <v>46.8</v>
      </c>
      <c r="L2003" s="22">
        <f t="shared" si="207"/>
        <v>46.8</v>
      </c>
      <c r="M2003" s="22">
        <f t="shared" si="207"/>
        <v>46.8</v>
      </c>
      <c r="N2003" s="22">
        <f t="shared" si="207"/>
        <v>46.8</v>
      </c>
      <c r="O2003" s="22">
        <f t="shared" si="207"/>
        <v>46.8</v>
      </c>
      <c r="P2003" s="22">
        <f t="shared" si="207"/>
        <v>46.8</v>
      </c>
      <c r="Q2003" s="22">
        <f t="shared" si="207"/>
        <v>46.8</v>
      </c>
      <c r="R2003" s="42">
        <f>SUM(Table1[[#This Row],[Oct]:[September]])</f>
        <v>561.6</v>
      </c>
      <c r="S2003" s="38">
        <f t="shared" si="203"/>
        <v>556.82195980537767</v>
      </c>
      <c r="T2003" s="37">
        <f>Table1[[#This Row],[Annual Demand]]/365</f>
        <v>1.5386301369863014</v>
      </c>
      <c r="U2003" s="37">
        <f>Table1[[#This Row],[Daily Demand]]*Table1[[#This Row],[Lead Time (days)]]</f>
        <v>7.6931506849315063</v>
      </c>
      <c r="V2003" s="37">
        <f>T2003*AB2003*SQRT(Table1[[#This Row],[Lead Time (days)]])</f>
        <v>2.752385262824947</v>
      </c>
      <c r="W2003" s="37">
        <f t="shared" si="204"/>
        <v>0.8</v>
      </c>
      <c r="X2003" s="37">
        <f>Table1[[#This Row],[Demand during Lead Time]]+NORMSINV(W2003)*V2003</f>
        <v>10.009616565098149</v>
      </c>
      <c r="Y2003" s="43">
        <f t="shared" si="205"/>
        <v>100.51865154696115</v>
      </c>
      <c r="Z2003" s="27">
        <v>0.8</v>
      </c>
      <c r="AA2003" s="22">
        <v>0.7</v>
      </c>
      <c r="AB2003" s="22">
        <v>0.8</v>
      </c>
      <c r="AC2003" s="22">
        <v>5</v>
      </c>
    </row>
    <row r="2004" spans="1:29" x14ac:dyDescent="0.2">
      <c r="A2004" s="25">
        <v>98206.367455730127</v>
      </c>
      <c r="B2004" s="26">
        <v>21.534337000000001</v>
      </c>
      <c r="C2004" s="26">
        <v>67.078763895023684</v>
      </c>
      <c r="D2004" s="26">
        <f>C2004/Table1[[#This Row],[Std. Price ($)]]</f>
        <v>3.1149676860273749</v>
      </c>
      <c r="E2004" s="22">
        <v>18</v>
      </c>
      <c r="F2004" s="22">
        <f t="shared" si="206"/>
        <v>10.8</v>
      </c>
      <c r="G2004" s="22">
        <f t="shared" si="207"/>
        <v>10.8</v>
      </c>
      <c r="H2004" s="22">
        <f t="shared" si="207"/>
        <v>10.8</v>
      </c>
      <c r="I2004" s="22">
        <f t="shared" si="207"/>
        <v>10.8</v>
      </c>
      <c r="J2004" s="22">
        <f t="shared" si="207"/>
        <v>10.8</v>
      </c>
      <c r="K2004" s="22">
        <f t="shared" si="207"/>
        <v>10.8</v>
      </c>
      <c r="L2004" s="22">
        <f t="shared" si="207"/>
        <v>10.8</v>
      </c>
      <c r="M2004" s="22">
        <f t="shared" si="207"/>
        <v>10.8</v>
      </c>
      <c r="N2004" s="22">
        <f t="shared" si="207"/>
        <v>10.8</v>
      </c>
      <c r="O2004" s="22">
        <f t="shared" si="207"/>
        <v>10.8</v>
      </c>
      <c r="P2004" s="22">
        <f t="shared" si="207"/>
        <v>10.8</v>
      </c>
      <c r="Q2004" s="22">
        <f t="shared" si="207"/>
        <v>10.8</v>
      </c>
      <c r="R2004" s="42">
        <f>SUM(Table1[[#This Row],[Oct]:[September]])</f>
        <v>129.6</v>
      </c>
      <c r="S2004" s="38">
        <f t="shared" si="203"/>
        <v>126.48503231397262</v>
      </c>
      <c r="T2004" s="37">
        <f>Table1[[#This Row],[Annual Demand]]/365</f>
        <v>0.35506849315068489</v>
      </c>
      <c r="U2004" s="37">
        <f>Table1[[#This Row],[Daily Demand]]*Table1[[#This Row],[Lead Time (days)]]</f>
        <v>1.7753424657534245</v>
      </c>
      <c r="V2004" s="37">
        <f>T2004*AB2004*SQRT(Table1[[#This Row],[Lead Time (days)]])</f>
        <v>0.63516582988268</v>
      </c>
      <c r="W2004" s="37">
        <f t="shared" si="204"/>
        <v>0.8</v>
      </c>
      <c r="X2004" s="37">
        <f>Table1[[#This Row],[Demand during Lead Time]]+NORMSINV(W2004)*V2004</f>
        <v>2.3099115150226499</v>
      </c>
      <c r="Y2004" s="43">
        <f t="shared" si="205"/>
        <v>49.742413004678305</v>
      </c>
      <c r="Z2004" s="27">
        <v>-0.4</v>
      </c>
      <c r="AA2004" s="22">
        <v>0.7</v>
      </c>
      <c r="AB2004" s="22">
        <v>0.8</v>
      </c>
      <c r="AC2004" s="22">
        <v>5</v>
      </c>
    </row>
    <row r="2005" spans="1:29" x14ac:dyDescent="0.2">
      <c r="A2005" s="25">
        <v>86793.404177343196</v>
      </c>
      <c r="B2005" s="26">
        <v>12.078847000000001</v>
      </c>
      <c r="C2005" s="26">
        <v>56.649827108845329</v>
      </c>
      <c r="D2005" s="26">
        <f>C2005/Table1[[#This Row],[Std. Price ($)]]</f>
        <v>4.6900028710393737</v>
      </c>
      <c r="E2005" s="22">
        <v>26</v>
      </c>
      <c r="F2005" s="22">
        <f t="shared" si="206"/>
        <v>65</v>
      </c>
      <c r="G2005" s="22">
        <f t="shared" si="207"/>
        <v>65</v>
      </c>
      <c r="H2005" s="22">
        <f t="shared" si="207"/>
        <v>65</v>
      </c>
      <c r="I2005" s="22">
        <f t="shared" si="207"/>
        <v>65</v>
      </c>
      <c r="J2005" s="22">
        <f t="shared" si="207"/>
        <v>65</v>
      </c>
      <c r="K2005" s="22">
        <f t="shared" si="207"/>
        <v>65</v>
      </c>
      <c r="L2005" s="22">
        <f t="shared" si="207"/>
        <v>65</v>
      </c>
      <c r="M2005" s="22">
        <f t="shared" si="207"/>
        <v>65</v>
      </c>
      <c r="N2005" s="22">
        <f t="shared" si="207"/>
        <v>65</v>
      </c>
      <c r="O2005" s="22">
        <f t="shared" si="207"/>
        <v>65</v>
      </c>
      <c r="P2005" s="22">
        <f t="shared" si="207"/>
        <v>65</v>
      </c>
      <c r="Q2005" s="22">
        <f t="shared" si="207"/>
        <v>65</v>
      </c>
      <c r="R2005" s="42">
        <f>SUM(Table1[[#This Row],[Oct]:[September]])</f>
        <v>780</v>
      </c>
      <c r="S2005" s="38">
        <f t="shared" si="203"/>
        <v>775.30999712896062</v>
      </c>
      <c r="T2005" s="37">
        <f>Table1[[#This Row],[Annual Demand]]/365</f>
        <v>2.1369863013698631</v>
      </c>
      <c r="U2005" s="37">
        <f>Table1[[#This Row],[Daily Demand]]*Table1[[#This Row],[Lead Time (days)]]</f>
        <v>10.684931506849315</v>
      </c>
      <c r="V2005" s="37">
        <f>T2005*AB2005*SQRT(Table1[[#This Row],[Lead Time (days)]])</f>
        <v>3.8227573094790928</v>
      </c>
      <c r="W2005" s="37">
        <f t="shared" si="204"/>
        <v>0.8</v>
      </c>
      <c r="X2005" s="37">
        <f>Table1[[#This Row],[Demand during Lead Time]]+NORMSINV(W2005)*V2005</f>
        <v>13.902245229302986</v>
      </c>
      <c r="Y2005" s="43">
        <f t="shared" si="205"/>
        <v>167.92309308123072</v>
      </c>
      <c r="Z2005" s="27">
        <v>1.5</v>
      </c>
      <c r="AA2005" s="22">
        <v>0.7</v>
      </c>
      <c r="AB2005" s="22">
        <v>0.8</v>
      </c>
      <c r="AC2005" s="22">
        <v>5</v>
      </c>
    </row>
    <row r="2006" spans="1:29" x14ac:dyDescent="0.2">
      <c r="A2006" s="25">
        <v>32713.08559150805</v>
      </c>
      <c r="B2006" s="26">
        <v>15.523431</v>
      </c>
      <c r="C2006" s="26">
        <v>27.426795728083825</v>
      </c>
      <c r="D2006" s="26">
        <f>C2006/Table1[[#This Row],[Std. Price ($)]]</f>
        <v>1.7667998606805302</v>
      </c>
      <c r="E2006" s="22">
        <v>10</v>
      </c>
      <c r="F2006" s="22">
        <f t="shared" si="206"/>
        <v>25</v>
      </c>
      <c r="G2006" s="22">
        <f t="shared" si="207"/>
        <v>25</v>
      </c>
      <c r="H2006" s="22">
        <f t="shared" si="207"/>
        <v>25</v>
      </c>
      <c r="I2006" s="22">
        <f t="shared" si="207"/>
        <v>25</v>
      </c>
      <c r="J2006" s="22">
        <f t="shared" si="207"/>
        <v>25</v>
      </c>
      <c r="K2006" s="22">
        <f t="shared" si="207"/>
        <v>25</v>
      </c>
      <c r="L2006" s="22">
        <f t="shared" si="207"/>
        <v>25</v>
      </c>
      <c r="M2006" s="22">
        <f t="shared" si="207"/>
        <v>25</v>
      </c>
      <c r="N2006" s="22">
        <f t="shared" si="207"/>
        <v>25</v>
      </c>
      <c r="O2006" s="22">
        <f t="shared" si="207"/>
        <v>25</v>
      </c>
      <c r="P2006" s="22">
        <f t="shared" si="207"/>
        <v>25</v>
      </c>
      <c r="Q2006" s="22">
        <f t="shared" si="207"/>
        <v>25</v>
      </c>
      <c r="R2006" s="42">
        <f>SUM(Table1[[#This Row],[Oct]:[September]])</f>
        <v>300</v>
      </c>
      <c r="S2006" s="38">
        <f t="shared" si="203"/>
        <v>298.23320013931948</v>
      </c>
      <c r="T2006" s="37">
        <f>Table1[[#This Row],[Annual Demand]]/365</f>
        <v>0.82191780821917804</v>
      </c>
      <c r="U2006" s="37">
        <f>Table1[[#This Row],[Daily Demand]]*Table1[[#This Row],[Lead Time (days)]]</f>
        <v>4.10958904109589</v>
      </c>
      <c r="V2006" s="37">
        <f>T2006*AB2006*SQRT(Table1[[#This Row],[Lead Time (days)]])</f>
        <v>1.470291272876574</v>
      </c>
      <c r="W2006" s="37">
        <f t="shared" si="204"/>
        <v>0.8</v>
      </c>
      <c r="X2006" s="37">
        <f>Table1[[#This Row],[Demand during Lead Time]]+NORMSINV(W2006)*V2006</f>
        <v>5.3470173958857634</v>
      </c>
      <c r="Y2006" s="43">
        <f t="shared" si="205"/>
        <v>83.004055600832331</v>
      </c>
      <c r="Z2006" s="27">
        <v>1.5</v>
      </c>
      <c r="AA2006" s="22">
        <v>0.7</v>
      </c>
      <c r="AB2006" s="22">
        <v>0.8</v>
      </c>
      <c r="AC2006" s="22">
        <v>5</v>
      </c>
    </row>
    <row r="2007" spans="1:29" x14ac:dyDescent="0.2">
      <c r="A2007" s="25">
        <v>92433.657160790288</v>
      </c>
      <c r="B2007" s="26">
        <v>5.6459260000000002</v>
      </c>
      <c r="C2007" s="26">
        <v>20.265154625042577</v>
      </c>
      <c r="D2007" s="26">
        <f>C2007/Table1[[#This Row],[Std. Price ($)]]</f>
        <v>3.5893411683119076</v>
      </c>
      <c r="E2007" s="22">
        <v>18</v>
      </c>
      <c r="F2007" s="22">
        <f t="shared" si="206"/>
        <v>45</v>
      </c>
      <c r="G2007" s="22">
        <f t="shared" si="207"/>
        <v>45</v>
      </c>
      <c r="H2007" s="22">
        <f t="shared" si="207"/>
        <v>45</v>
      </c>
      <c r="I2007" s="22">
        <f t="shared" si="207"/>
        <v>45</v>
      </c>
      <c r="J2007" s="22">
        <f t="shared" si="207"/>
        <v>45</v>
      </c>
      <c r="K2007" s="22">
        <f t="shared" si="207"/>
        <v>45</v>
      </c>
      <c r="L2007" s="22">
        <f t="shared" si="207"/>
        <v>45</v>
      </c>
      <c r="M2007" s="22">
        <f t="shared" si="207"/>
        <v>45</v>
      </c>
      <c r="N2007" s="22">
        <f t="shared" si="207"/>
        <v>45</v>
      </c>
      <c r="O2007" s="22">
        <f t="shared" si="207"/>
        <v>45</v>
      </c>
      <c r="P2007" s="22">
        <f t="shared" si="207"/>
        <v>45</v>
      </c>
      <c r="Q2007" s="22">
        <f t="shared" si="207"/>
        <v>45</v>
      </c>
      <c r="R2007" s="42">
        <f>SUM(Table1[[#This Row],[Oct]:[September]])</f>
        <v>540</v>
      </c>
      <c r="S2007" s="38">
        <f t="shared" si="203"/>
        <v>536.41065883168812</v>
      </c>
      <c r="T2007" s="37">
        <f>Table1[[#This Row],[Annual Demand]]/365</f>
        <v>1.4794520547945205</v>
      </c>
      <c r="U2007" s="37">
        <f>Table1[[#This Row],[Daily Demand]]*Table1[[#This Row],[Lead Time (days)]]</f>
        <v>7.3972602739726021</v>
      </c>
      <c r="V2007" s="37">
        <f>T2007*AB2007*SQRT(Table1[[#This Row],[Lead Time (days)]])</f>
        <v>2.6465242911778333</v>
      </c>
      <c r="W2007" s="37">
        <f t="shared" si="204"/>
        <v>0.8</v>
      </c>
      <c r="X2007" s="37">
        <f>Table1[[#This Row],[Demand during Lead Time]]+NORMSINV(W2007)*V2007</f>
        <v>9.6246313125943743</v>
      </c>
      <c r="Y2007" s="43">
        <f t="shared" si="205"/>
        <v>54.33995616819071</v>
      </c>
      <c r="Z2007" s="27">
        <v>1.5</v>
      </c>
      <c r="AA2007" s="22">
        <v>0.7</v>
      </c>
      <c r="AB2007" s="22">
        <v>0.8</v>
      </c>
      <c r="AC2007" s="22">
        <v>5</v>
      </c>
    </row>
    <row r="2008" spans="1:29" x14ac:dyDescent="0.2">
      <c r="A2008" s="25">
        <v>78261.552203637781</v>
      </c>
      <c r="B2008" s="26">
        <v>11.884950000000002</v>
      </c>
      <c r="C2008" s="26">
        <v>73.001424582675412</v>
      </c>
      <c r="D2008" s="26">
        <f>C2008/Table1[[#This Row],[Std. Price ($)]]</f>
        <v>6.142341750085226</v>
      </c>
      <c r="E2008" s="22">
        <v>34</v>
      </c>
      <c r="F2008" s="22">
        <f t="shared" si="206"/>
        <v>20.399999999999999</v>
      </c>
      <c r="G2008" s="22">
        <f t="shared" si="207"/>
        <v>20.399999999999999</v>
      </c>
      <c r="H2008" s="22">
        <f t="shared" si="207"/>
        <v>20.399999999999999</v>
      </c>
      <c r="I2008" s="22">
        <f t="shared" si="207"/>
        <v>20.399999999999999</v>
      </c>
      <c r="J2008" s="22">
        <f t="shared" si="207"/>
        <v>20.399999999999999</v>
      </c>
      <c r="K2008" s="22">
        <f t="shared" si="207"/>
        <v>20.399999999999999</v>
      </c>
      <c r="L2008" s="22">
        <f t="shared" si="207"/>
        <v>20.399999999999999</v>
      </c>
      <c r="M2008" s="22">
        <f t="shared" si="207"/>
        <v>20.399999999999999</v>
      </c>
      <c r="N2008" s="22">
        <f t="shared" si="207"/>
        <v>20.399999999999999</v>
      </c>
      <c r="O2008" s="22">
        <f t="shared" si="207"/>
        <v>20.399999999999999</v>
      </c>
      <c r="P2008" s="22">
        <f t="shared" si="207"/>
        <v>20.399999999999999</v>
      </c>
      <c r="Q2008" s="22">
        <f t="shared" si="207"/>
        <v>20.399999999999999</v>
      </c>
      <c r="R2008" s="42">
        <f>SUM(Table1[[#This Row],[Oct]:[September]])</f>
        <v>244.80000000000004</v>
      </c>
      <c r="S2008" s="38">
        <f t="shared" si="203"/>
        <v>238.65765824991482</v>
      </c>
      <c r="T2008" s="37">
        <f>Table1[[#This Row],[Annual Demand]]/365</f>
        <v>0.67068493150684938</v>
      </c>
      <c r="U2008" s="37">
        <f>Table1[[#This Row],[Daily Demand]]*Table1[[#This Row],[Lead Time (days)]]</f>
        <v>3.353424657534247</v>
      </c>
      <c r="V2008" s="37">
        <f>T2008*AB2008*SQRT(Table1[[#This Row],[Lead Time (days)]])</f>
        <v>1.1997576786672848</v>
      </c>
      <c r="W2008" s="37">
        <f t="shared" si="204"/>
        <v>0.8</v>
      </c>
      <c r="X2008" s="37">
        <f>Table1[[#This Row],[Demand during Lead Time]]+NORMSINV(W2008)*V2008</f>
        <v>4.3631661950427834</v>
      </c>
      <c r="Y2008" s="43">
        <f t="shared" si="205"/>
        <v>51.856012069773733</v>
      </c>
      <c r="Z2008" s="27">
        <v>-0.4</v>
      </c>
      <c r="AA2008" s="22">
        <v>0.7</v>
      </c>
      <c r="AB2008" s="22">
        <v>0.8</v>
      </c>
      <c r="AC2008" s="22">
        <v>5</v>
      </c>
    </row>
    <row r="2009" spans="1:29" x14ac:dyDescent="0.2">
      <c r="A2009" s="25">
        <v>57719.39020970391</v>
      </c>
      <c r="B2009" s="26">
        <v>47.049343</v>
      </c>
      <c r="C2009" s="26">
        <v>142.25616970390055</v>
      </c>
      <c r="D2009" s="26">
        <f>C2009/Table1[[#This Row],[Std. Price ($)]]</f>
        <v>3.0235527349213047</v>
      </c>
      <c r="E2009" s="22">
        <v>18</v>
      </c>
      <c r="F2009" s="22">
        <f t="shared" si="206"/>
        <v>39.599999999999994</v>
      </c>
      <c r="G2009" s="22">
        <f t="shared" si="207"/>
        <v>39.599999999999994</v>
      </c>
      <c r="H2009" s="22">
        <f t="shared" si="207"/>
        <v>39.599999999999994</v>
      </c>
      <c r="I2009" s="22">
        <f t="shared" si="207"/>
        <v>39.599999999999994</v>
      </c>
      <c r="J2009" s="22">
        <f t="shared" si="207"/>
        <v>39.599999999999994</v>
      </c>
      <c r="K2009" s="22">
        <f t="shared" si="207"/>
        <v>39.599999999999994</v>
      </c>
      <c r="L2009" s="22">
        <f t="shared" si="207"/>
        <v>39.599999999999994</v>
      </c>
      <c r="M2009" s="22">
        <f t="shared" si="207"/>
        <v>39.599999999999994</v>
      </c>
      <c r="N2009" s="22">
        <f t="shared" si="207"/>
        <v>39.599999999999994</v>
      </c>
      <c r="O2009" s="22">
        <f t="shared" si="207"/>
        <v>39.599999999999994</v>
      </c>
      <c r="P2009" s="22">
        <f t="shared" si="207"/>
        <v>39.599999999999994</v>
      </c>
      <c r="Q2009" s="22">
        <f t="shared" si="207"/>
        <v>39.599999999999994</v>
      </c>
      <c r="R2009" s="42">
        <f>SUM(Table1[[#This Row],[Oct]:[September]])</f>
        <v>475.20000000000005</v>
      </c>
      <c r="S2009" s="38">
        <f t="shared" si="203"/>
        <v>472.17644726507876</v>
      </c>
      <c r="T2009" s="37">
        <f>Table1[[#This Row],[Annual Demand]]/365</f>
        <v>1.3019178082191782</v>
      </c>
      <c r="U2009" s="37">
        <f>Table1[[#This Row],[Daily Demand]]*Table1[[#This Row],[Lead Time (days)]]</f>
        <v>6.5095890410958912</v>
      </c>
      <c r="V2009" s="37">
        <f>T2009*AB2009*SQRT(Table1[[#This Row],[Lead Time (days)]])</f>
        <v>2.3289413762364934</v>
      </c>
      <c r="W2009" s="37">
        <f t="shared" si="204"/>
        <v>0.8</v>
      </c>
      <c r="X2009" s="37">
        <f>Table1[[#This Row],[Demand during Lead Time]]+NORMSINV(W2009)*V2009</f>
        <v>8.4696755550830503</v>
      </c>
      <c r="Y2009" s="43">
        <f t="shared" si="205"/>
        <v>398.49267028981785</v>
      </c>
      <c r="Z2009" s="27">
        <v>1.2</v>
      </c>
      <c r="AA2009" s="22">
        <v>0.7</v>
      </c>
      <c r="AB2009" s="22">
        <v>0.8</v>
      </c>
      <c r="AC2009" s="22">
        <v>5</v>
      </c>
    </row>
    <row r="2010" spans="1:29" x14ac:dyDescent="0.2">
      <c r="A2010" s="25">
        <v>2199.0989839852705</v>
      </c>
      <c r="B2010" s="26">
        <v>8.0069440000000007</v>
      </c>
      <c r="C2010" s="26">
        <v>111.91125792061008</v>
      </c>
      <c r="D2010" s="26">
        <f>C2010/Table1[[#This Row],[Std. Price ($)]]</f>
        <v>13.976775399029901</v>
      </c>
      <c r="E2010" s="22">
        <v>74</v>
      </c>
      <c r="F2010" s="22">
        <f t="shared" si="206"/>
        <v>162.80000000000001</v>
      </c>
      <c r="G2010" s="22">
        <f t="shared" si="207"/>
        <v>162.80000000000001</v>
      </c>
      <c r="H2010" s="22">
        <f t="shared" si="207"/>
        <v>162.80000000000001</v>
      </c>
      <c r="I2010" s="22">
        <f t="shared" si="207"/>
        <v>162.80000000000001</v>
      </c>
      <c r="J2010" s="22">
        <f t="shared" si="207"/>
        <v>162.80000000000001</v>
      </c>
      <c r="K2010" s="22">
        <f t="shared" si="207"/>
        <v>162.80000000000001</v>
      </c>
      <c r="L2010" s="22">
        <f t="shared" si="207"/>
        <v>162.80000000000001</v>
      </c>
      <c r="M2010" s="22">
        <f t="shared" si="207"/>
        <v>162.80000000000001</v>
      </c>
      <c r="N2010" s="22">
        <f t="shared" si="207"/>
        <v>162.80000000000001</v>
      </c>
      <c r="O2010" s="22">
        <f t="shared" si="207"/>
        <v>162.80000000000001</v>
      </c>
      <c r="P2010" s="22">
        <f t="shared" si="207"/>
        <v>162.80000000000001</v>
      </c>
      <c r="Q2010" s="22">
        <f t="shared" si="207"/>
        <v>162.80000000000001</v>
      </c>
      <c r="R2010" s="42">
        <f>SUM(Table1[[#This Row],[Oct]:[September]])</f>
        <v>1953.5999999999997</v>
      </c>
      <c r="S2010" s="38">
        <f t="shared" si="203"/>
        <v>1939.6232246009697</v>
      </c>
      <c r="T2010" s="37">
        <f>Table1[[#This Row],[Annual Demand]]/365</f>
        <v>5.3523287671232866</v>
      </c>
      <c r="U2010" s="37">
        <f>Table1[[#This Row],[Daily Demand]]*Table1[[#This Row],[Lead Time (days)]]</f>
        <v>26.761643835616432</v>
      </c>
      <c r="V2010" s="37">
        <f>T2010*AB2010*SQRT(Table1[[#This Row],[Lead Time (days)]])</f>
        <v>9.5745367689722496</v>
      </c>
      <c r="W2010" s="37">
        <f t="shared" si="204"/>
        <v>0.8</v>
      </c>
      <c r="X2010" s="37">
        <f>Table1[[#This Row],[Demand during Lead Time]]+NORMSINV(W2010)*V2010</f>
        <v>34.81977728200809</v>
      </c>
      <c r="Y2010" s="43">
        <f t="shared" si="205"/>
        <v>278.80000678951103</v>
      </c>
      <c r="Z2010" s="27">
        <v>1.2</v>
      </c>
      <c r="AA2010" s="22">
        <v>0.7</v>
      </c>
      <c r="AB2010" s="22">
        <v>0.8</v>
      </c>
      <c r="AC2010" s="22">
        <v>5</v>
      </c>
    </row>
    <row r="2011" spans="1:29" x14ac:dyDescent="0.2">
      <c r="A2011" s="25">
        <v>31340.146491780939</v>
      </c>
      <c r="B2011" s="26">
        <v>10.454433000000002</v>
      </c>
      <c r="C2011" s="26">
        <v>65.039994315006211</v>
      </c>
      <c r="D2011" s="26">
        <f>C2011/Table1[[#This Row],[Std. Price ($)]]</f>
        <v>6.2212837668964163</v>
      </c>
      <c r="E2011" s="22">
        <v>34</v>
      </c>
      <c r="F2011" s="22">
        <f t="shared" si="206"/>
        <v>74.8</v>
      </c>
      <c r="G2011" s="22">
        <f t="shared" si="207"/>
        <v>74.8</v>
      </c>
      <c r="H2011" s="22">
        <f t="shared" si="207"/>
        <v>74.8</v>
      </c>
      <c r="I2011" s="22">
        <f t="shared" si="207"/>
        <v>74.8</v>
      </c>
      <c r="J2011" s="22">
        <f t="shared" si="207"/>
        <v>74.8</v>
      </c>
      <c r="K2011" s="22">
        <f t="shared" si="207"/>
        <v>74.8</v>
      </c>
      <c r="L2011" s="22">
        <f t="shared" si="207"/>
        <v>74.8</v>
      </c>
      <c r="M2011" s="22">
        <f t="shared" si="207"/>
        <v>74.8</v>
      </c>
      <c r="N2011" s="22">
        <f t="shared" si="207"/>
        <v>74.8</v>
      </c>
      <c r="O2011" s="22">
        <f t="shared" si="207"/>
        <v>74.8</v>
      </c>
      <c r="P2011" s="22">
        <f t="shared" si="207"/>
        <v>74.8</v>
      </c>
      <c r="Q2011" s="22">
        <f t="shared" si="207"/>
        <v>74.8</v>
      </c>
      <c r="R2011" s="42">
        <f>SUM(Table1[[#This Row],[Oct]:[September]])</f>
        <v>897.5999999999998</v>
      </c>
      <c r="S2011" s="38">
        <f t="shared" si="203"/>
        <v>891.37871623310343</v>
      </c>
      <c r="T2011" s="37">
        <f>Table1[[#This Row],[Annual Demand]]/365</f>
        <v>2.4591780821917801</v>
      </c>
      <c r="U2011" s="37">
        <f>Table1[[#This Row],[Daily Demand]]*Table1[[#This Row],[Lead Time (days)]]</f>
        <v>12.295890410958901</v>
      </c>
      <c r="V2011" s="37">
        <f>T2011*AB2011*SQRT(Table1[[#This Row],[Lead Time (days)]])</f>
        <v>4.3991114884467084</v>
      </c>
      <c r="W2011" s="37">
        <f t="shared" si="204"/>
        <v>0.8</v>
      </c>
      <c r="X2011" s="37">
        <f>Table1[[#This Row],[Demand during Lead Time]]+NORMSINV(W2011)*V2011</f>
        <v>15.998276048490201</v>
      </c>
      <c r="Y2011" s="43">
        <f t="shared" si="205"/>
        <v>167.25290506444557</v>
      </c>
      <c r="Z2011" s="27">
        <v>1.2</v>
      </c>
      <c r="AA2011" s="22">
        <v>0.7</v>
      </c>
      <c r="AB2011" s="22">
        <v>0.8</v>
      </c>
      <c r="AC2011" s="22">
        <v>5</v>
      </c>
    </row>
    <row r="2012" spans="1:29" ht="12" thickBot="1" x14ac:dyDescent="0.25">
      <c r="A2012" s="25">
        <v>44624.305766905978</v>
      </c>
      <c r="B2012" s="26">
        <v>7.719558000000001</v>
      </c>
      <c r="C2012" s="26">
        <v>272.54066753953902</v>
      </c>
      <c r="D2012" s="26">
        <f>C2012/Table1[[#This Row],[Std. Price ($)]]</f>
        <v>35.305216637991315</v>
      </c>
      <c r="E2012" s="22">
        <v>186</v>
      </c>
      <c r="F2012" s="22">
        <f t="shared" si="206"/>
        <v>260.39999999999998</v>
      </c>
      <c r="G2012" s="22">
        <f t="shared" si="207"/>
        <v>260.39999999999998</v>
      </c>
      <c r="H2012" s="22">
        <f t="shared" si="207"/>
        <v>260.39999999999998</v>
      </c>
      <c r="I2012" s="22">
        <f t="shared" si="207"/>
        <v>260.39999999999998</v>
      </c>
      <c r="J2012" s="22">
        <f t="shared" si="207"/>
        <v>260.39999999999998</v>
      </c>
      <c r="K2012" s="22">
        <f t="shared" si="207"/>
        <v>260.39999999999998</v>
      </c>
      <c r="L2012" s="22">
        <f t="shared" si="207"/>
        <v>260.39999999999998</v>
      </c>
      <c r="M2012" s="22">
        <f t="shared" si="207"/>
        <v>260.39999999999998</v>
      </c>
      <c r="N2012" s="22">
        <f t="shared" si="207"/>
        <v>260.39999999999998</v>
      </c>
      <c r="O2012" s="22">
        <f t="shared" si="207"/>
        <v>260.39999999999998</v>
      </c>
      <c r="P2012" s="22">
        <f t="shared" si="207"/>
        <v>260.39999999999998</v>
      </c>
      <c r="Q2012" s="22">
        <f t="shared" si="207"/>
        <v>260.39999999999998</v>
      </c>
      <c r="R2012" s="44">
        <f>SUM(Table1[[#This Row],[Oct]:[September]])</f>
        <v>3124.8000000000006</v>
      </c>
      <c r="S2012" s="45">
        <f t="shared" si="203"/>
        <v>3089.4947833620095</v>
      </c>
      <c r="T2012" s="46">
        <f>Table1[[#This Row],[Annual Demand]]/365</f>
        <v>8.5610958904109609</v>
      </c>
      <c r="U2012" s="46">
        <f>Table1[[#This Row],[Daily Demand]]*Table1[[#This Row],[Lead Time (days)]]</f>
        <v>42.805479452054804</v>
      </c>
      <c r="V2012" s="46">
        <f>T2012*AB2012*SQRT(Table1[[#This Row],[Lead Time (days)]])</f>
        <v>15.3145538982824</v>
      </c>
      <c r="W2012" s="46">
        <f t="shared" si="204"/>
        <v>0.8</v>
      </c>
      <c r="X2012" s="46">
        <f>Table1[[#This Row],[Demand during Lead Time]]+NORMSINV(W2012)*V2012</f>
        <v>55.694533195546128</v>
      </c>
      <c r="Y2012" s="47">
        <f t="shared" si="205"/>
        <v>429.93717928594373</v>
      </c>
      <c r="Z2012" s="27">
        <v>0.4</v>
      </c>
      <c r="AA2012" s="22">
        <v>0.7</v>
      </c>
      <c r="AB2012" s="22">
        <v>0.8</v>
      </c>
      <c r="AC2012" s="22">
        <v>5</v>
      </c>
    </row>
    <row r="2013" spans="1:29" x14ac:dyDescent="0.2">
      <c r="A2013" s="25"/>
      <c r="B2013" s="31"/>
      <c r="C2013" s="31"/>
      <c r="D2013" s="31"/>
      <c r="I2013" s="30"/>
      <c r="J2013" s="30"/>
      <c r="K2013" s="30"/>
      <c r="L2013" s="30"/>
      <c r="M2013" s="30"/>
      <c r="N2013" s="30"/>
      <c r="O2013" s="33"/>
      <c r="P2013" s="34" t="s">
        <v>82</v>
      </c>
      <c r="Q2013" s="34">
        <f>SUM(Table1[September])</f>
        <v>6545597.5999999978</v>
      </c>
      <c r="R2013" s="34"/>
      <c r="S2013" s="34"/>
      <c r="T2013" s="34"/>
      <c r="U2013" s="34"/>
      <c r="V2013" s="34"/>
      <c r="W2013" s="34"/>
      <c r="X2013" s="34"/>
      <c r="Y2013" s="36"/>
      <c r="Z2013" s="32"/>
    </row>
    <row r="2014" spans="1:29" x14ac:dyDescent="0.2">
      <c r="Z2014" s="27"/>
    </row>
    <row r="2015" spans="1:29" x14ac:dyDescent="0.2">
      <c r="Z2015" s="27"/>
    </row>
    <row r="2016" spans="1:29" x14ac:dyDescent="0.2">
      <c r="Z2016" s="27"/>
    </row>
    <row r="2017" spans="26:26" x14ac:dyDescent="0.2">
      <c r="Z2017" s="27"/>
    </row>
    <row r="2018" spans="26:26" x14ac:dyDescent="0.2">
      <c r="Z2018" s="27"/>
    </row>
    <row r="2019" spans="26:26" x14ac:dyDescent="0.2">
      <c r="Z2019" s="27"/>
    </row>
    <row r="2020" spans="26:26" x14ac:dyDescent="0.2">
      <c r="Z2020" s="27"/>
    </row>
    <row r="2021" spans="26:26" x14ac:dyDescent="0.2">
      <c r="Z2021" s="27"/>
    </row>
    <row r="2022" spans="26:26" x14ac:dyDescent="0.2">
      <c r="Z2022" s="27"/>
    </row>
    <row r="2023" spans="26:26" x14ac:dyDescent="0.2">
      <c r="Z2023" s="27"/>
    </row>
    <row r="2024" spans="26:26" x14ac:dyDescent="0.2">
      <c r="Z2024" s="27"/>
    </row>
    <row r="2025" spans="26:26" x14ac:dyDescent="0.2">
      <c r="Z2025" s="27"/>
    </row>
    <row r="2026" spans="26:26" x14ac:dyDescent="0.2">
      <c r="Z2026" s="27"/>
    </row>
    <row r="2027" spans="26:26" x14ac:dyDescent="0.2">
      <c r="Z2027" s="27"/>
    </row>
    <row r="2028" spans="26:26" x14ac:dyDescent="0.2">
      <c r="Z2028" s="27"/>
    </row>
    <row r="2029" spans="26:26" x14ac:dyDescent="0.2">
      <c r="Z2029" s="27"/>
    </row>
    <row r="2030" spans="26:26" x14ac:dyDescent="0.2">
      <c r="Z2030" s="27"/>
    </row>
    <row r="2031" spans="26:26" x14ac:dyDescent="0.2">
      <c r="Z2031" s="27"/>
    </row>
    <row r="2032" spans="26:26" x14ac:dyDescent="0.2">
      <c r="Z2032" s="27"/>
    </row>
    <row r="2033" spans="26:26" x14ac:dyDescent="0.2">
      <c r="Z2033" s="27"/>
    </row>
    <row r="2034" spans="26:26" x14ac:dyDescent="0.2">
      <c r="Z2034" s="27"/>
    </row>
    <row r="2035" spans="26:26" x14ac:dyDescent="0.2">
      <c r="Z2035" s="27"/>
    </row>
    <row r="2036" spans="26:26" x14ac:dyDescent="0.2">
      <c r="Z2036" s="27"/>
    </row>
    <row r="2037" spans="26:26" x14ac:dyDescent="0.2">
      <c r="Z2037" s="27"/>
    </row>
    <row r="2038" spans="26:26" x14ac:dyDescent="0.2">
      <c r="Z2038" s="27"/>
    </row>
    <row r="2039" spans="26:26" x14ac:dyDescent="0.2">
      <c r="Z2039" s="27"/>
    </row>
    <row r="2040" spans="26:26" x14ac:dyDescent="0.2">
      <c r="Z2040" s="27"/>
    </row>
    <row r="2041" spans="26:26" x14ac:dyDescent="0.2">
      <c r="Z2041" s="27"/>
    </row>
    <row r="2042" spans="26:26" x14ac:dyDescent="0.2">
      <c r="Z2042" s="27"/>
    </row>
    <row r="2043" spans="26:26" x14ac:dyDescent="0.2">
      <c r="Z2043" s="27"/>
    </row>
    <row r="2044" spans="26:26" x14ac:dyDescent="0.2">
      <c r="Z2044" s="27"/>
    </row>
    <row r="2045" spans="26:26" x14ac:dyDescent="0.2">
      <c r="Z2045" s="27"/>
    </row>
    <row r="2046" spans="26:26" x14ac:dyDescent="0.2">
      <c r="Z2046" s="27"/>
    </row>
    <row r="2047" spans="26:26" x14ac:dyDescent="0.2">
      <c r="Z2047" s="27"/>
    </row>
    <row r="2048" spans="26:26" x14ac:dyDescent="0.2">
      <c r="Z2048" s="27"/>
    </row>
    <row r="2049" spans="26:26" x14ac:dyDescent="0.2">
      <c r="Z2049" s="27"/>
    </row>
    <row r="2050" spans="26:26" x14ac:dyDescent="0.2">
      <c r="Z2050" s="27"/>
    </row>
    <row r="2051" spans="26:26" x14ac:dyDescent="0.2">
      <c r="Z2051" s="27"/>
    </row>
    <row r="2052" spans="26:26" x14ac:dyDescent="0.2">
      <c r="Z2052" s="27"/>
    </row>
    <row r="2053" spans="26:26" x14ac:dyDescent="0.2">
      <c r="Z2053" s="27"/>
    </row>
    <row r="2054" spans="26:26" x14ac:dyDescent="0.2">
      <c r="Z2054" s="27"/>
    </row>
    <row r="2055" spans="26:26" x14ac:dyDescent="0.2">
      <c r="Z2055" s="27"/>
    </row>
    <row r="2056" spans="26:26" x14ac:dyDescent="0.2">
      <c r="Z2056" s="27"/>
    </row>
    <row r="2057" spans="26:26" x14ac:dyDescent="0.2">
      <c r="Z2057" s="27"/>
    </row>
    <row r="2058" spans="26:26" x14ac:dyDescent="0.2">
      <c r="Z2058" s="27"/>
    </row>
    <row r="2059" spans="26:26" x14ac:dyDescent="0.2">
      <c r="Z2059" s="27"/>
    </row>
    <row r="2060" spans="26:26" x14ac:dyDescent="0.2">
      <c r="Z2060" s="27"/>
    </row>
    <row r="2061" spans="26:26" x14ac:dyDescent="0.2">
      <c r="Z2061" s="27"/>
    </row>
    <row r="2062" spans="26:26" x14ac:dyDescent="0.2">
      <c r="Z2062" s="27"/>
    </row>
    <row r="2063" spans="26:26" x14ac:dyDescent="0.2">
      <c r="Z2063" s="27"/>
    </row>
    <row r="2064" spans="26:26" x14ac:dyDescent="0.2">
      <c r="Z2064" s="27"/>
    </row>
    <row r="2065" spans="26:26" x14ac:dyDescent="0.2">
      <c r="Z2065" s="27"/>
    </row>
    <row r="2066" spans="26:26" x14ac:dyDescent="0.2">
      <c r="Z2066" s="27"/>
    </row>
    <row r="2067" spans="26:26" x14ac:dyDescent="0.2">
      <c r="Z2067" s="27"/>
    </row>
    <row r="2068" spans="26:26" x14ac:dyDescent="0.2">
      <c r="Z2068" s="27"/>
    </row>
    <row r="2069" spans="26:26" x14ac:dyDescent="0.2">
      <c r="Z2069" s="27"/>
    </row>
    <row r="2070" spans="26:26" x14ac:dyDescent="0.2">
      <c r="Z2070" s="27"/>
    </row>
    <row r="2071" spans="26:26" x14ac:dyDescent="0.2">
      <c r="Z2071" s="27"/>
    </row>
    <row r="2072" spans="26:26" x14ac:dyDescent="0.2">
      <c r="Z2072" s="27"/>
    </row>
    <row r="2073" spans="26:26" x14ac:dyDescent="0.2">
      <c r="Z2073" s="27"/>
    </row>
    <row r="2074" spans="26:26" x14ac:dyDescent="0.2">
      <c r="Z2074" s="27"/>
    </row>
    <row r="2075" spans="26:26" x14ac:dyDescent="0.2">
      <c r="Z2075" s="27"/>
    </row>
    <row r="2076" spans="26:26" x14ac:dyDescent="0.2">
      <c r="Z2076" s="27"/>
    </row>
    <row r="2077" spans="26:26" x14ac:dyDescent="0.2">
      <c r="Z2077" s="27"/>
    </row>
    <row r="2078" spans="26:26" x14ac:dyDescent="0.2">
      <c r="Z2078" s="27"/>
    </row>
    <row r="2079" spans="26:26" x14ac:dyDescent="0.2">
      <c r="Z2079" s="27"/>
    </row>
    <row r="2080" spans="26:26" x14ac:dyDescent="0.2">
      <c r="Z2080" s="27"/>
    </row>
    <row r="2081" spans="26:26" x14ac:dyDescent="0.2">
      <c r="Z2081" s="27"/>
    </row>
    <row r="2082" spans="26:26" x14ac:dyDescent="0.2">
      <c r="Z2082" s="27"/>
    </row>
    <row r="2083" spans="26:26" x14ac:dyDescent="0.2">
      <c r="Z2083" s="27"/>
    </row>
    <row r="2084" spans="26:26" x14ac:dyDescent="0.2">
      <c r="Z2084" s="27"/>
    </row>
    <row r="2085" spans="26:26" x14ac:dyDescent="0.2">
      <c r="Z2085" s="27"/>
    </row>
    <row r="2086" spans="26:26" x14ac:dyDescent="0.2">
      <c r="Z2086" s="27"/>
    </row>
    <row r="2087" spans="26:26" x14ac:dyDescent="0.2">
      <c r="Z2087" s="27"/>
    </row>
    <row r="2088" spans="26:26" x14ac:dyDescent="0.2">
      <c r="Z2088" s="27"/>
    </row>
    <row r="2089" spans="26:26" x14ac:dyDescent="0.2">
      <c r="Z2089" s="27"/>
    </row>
    <row r="2090" spans="26:26" x14ac:dyDescent="0.2">
      <c r="Z2090" s="27"/>
    </row>
    <row r="2091" spans="26:26" x14ac:dyDescent="0.2">
      <c r="Z2091" s="27"/>
    </row>
    <row r="2092" spans="26:26" x14ac:dyDescent="0.2">
      <c r="Z2092" s="27"/>
    </row>
    <row r="2093" spans="26:26" x14ac:dyDescent="0.2">
      <c r="Z2093" s="27"/>
    </row>
    <row r="2094" spans="26:26" x14ac:dyDescent="0.2">
      <c r="Z2094" s="27"/>
    </row>
    <row r="2095" spans="26:26" x14ac:dyDescent="0.2">
      <c r="Z2095" s="27"/>
    </row>
    <row r="2096" spans="26:26" x14ac:dyDescent="0.2">
      <c r="Z2096" s="27"/>
    </row>
    <row r="2097" spans="26:26" x14ac:dyDescent="0.2">
      <c r="Z2097" s="27"/>
    </row>
    <row r="2098" spans="26:26" x14ac:dyDescent="0.2">
      <c r="Z2098" s="27"/>
    </row>
    <row r="2099" spans="26:26" x14ac:dyDescent="0.2">
      <c r="Z2099" s="27"/>
    </row>
    <row r="2100" spans="26:26" x14ac:dyDescent="0.2">
      <c r="Z2100" s="27"/>
    </row>
    <row r="2101" spans="26:26" x14ac:dyDescent="0.2">
      <c r="Z2101" s="27"/>
    </row>
    <row r="2102" spans="26:26" x14ac:dyDescent="0.2">
      <c r="Z2102" s="27"/>
    </row>
    <row r="2103" spans="26:26" x14ac:dyDescent="0.2">
      <c r="Z2103" s="27"/>
    </row>
    <row r="2104" spans="26:26" x14ac:dyDescent="0.2">
      <c r="Z2104" s="27"/>
    </row>
    <row r="2105" spans="26:26" x14ac:dyDescent="0.2">
      <c r="Z2105" s="27"/>
    </row>
    <row r="2106" spans="26:26" x14ac:dyDescent="0.2">
      <c r="Z2106" s="27"/>
    </row>
    <row r="2107" spans="26:26" x14ac:dyDescent="0.2">
      <c r="Z2107" s="27"/>
    </row>
    <row r="2108" spans="26:26" x14ac:dyDescent="0.2">
      <c r="Z2108" s="27"/>
    </row>
    <row r="2109" spans="26:26" x14ac:dyDescent="0.2">
      <c r="Z2109" s="27"/>
    </row>
    <row r="2110" spans="26:26" x14ac:dyDescent="0.2">
      <c r="Z2110" s="27"/>
    </row>
    <row r="2111" spans="26:26" x14ac:dyDescent="0.2">
      <c r="Z2111" s="27"/>
    </row>
    <row r="2112" spans="26:26" x14ac:dyDescent="0.2">
      <c r="Z2112" s="27"/>
    </row>
    <row r="2113" spans="26:26" x14ac:dyDescent="0.2">
      <c r="Z2113" s="27"/>
    </row>
    <row r="2114" spans="26:26" x14ac:dyDescent="0.2">
      <c r="Z2114" s="27"/>
    </row>
    <row r="2115" spans="26:26" x14ac:dyDescent="0.2">
      <c r="Z2115" s="27"/>
    </row>
    <row r="2116" spans="26:26" x14ac:dyDescent="0.2">
      <c r="Z2116" s="27"/>
    </row>
    <row r="2117" spans="26:26" x14ac:dyDescent="0.2">
      <c r="Z2117" s="27"/>
    </row>
    <row r="2118" spans="26:26" x14ac:dyDescent="0.2">
      <c r="Z2118" s="27"/>
    </row>
    <row r="2119" spans="26:26" x14ac:dyDescent="0.2">
      <c r="Z2119" s="27"/>
    </row>
    <row r="2120" spans="26:26" x14ac:dyDescent="0.2">
      <c r="Z2120" s="27"/>
    </row>
    <row r="2121" spans="26:26" x14ac:dyDescent="0.2">
      <c r="Z2121" s="27"/>
    </row>
    <row r="2122" spans="26:26" x14ac:dyDescent="0.2">
      <c r="Z2122" s="27"/>
    </row>
    <row r="2123" spans="26:26" x14ac:dyDescent="0.2">
      <c r="Z2123" s="27"/>
    </row>
    <row r="2124" spans="26:26" x14ac:dyDescent="0.2">
      <c r="Z2124" s="27"/>
    </row>
    <row r="2125" spans="26:26" x14ac:dyDescent="0.2">
      <c r="Z2125" s="27"/>
    </row>
    <row r="2126" spans="26:26" x14ac:dyDescent="0.2">
      <c r="Z2126" s="27"/>
    </row>
    <row r="2127" spans="26:26" x14ac:dyDescent="0.2">
      <c r="Z2127" s="27"/>
    </row>
    <row r="2128" spans="26:26" x14ac:dyDescent="0.2">
      <c r="Z2128" s="27"/>
    </row>
    <row r="2129" spans="26:26" x14ac:dyDescent="0.2">
      <c r="Z2129" s="27"/>
    </row>
    <row r="2130" spans="26:26" x14ac:dyDescent="0.2">
      <c r="Z2130" s="27"/>
    </row>
    <row r="2131" spans="26:26" x14ac:dyDescent="0.2">
      <c r="Z2131" s="27"/>
    </row>
    <row r="2132" spans="26:26" x14ac:dyDescent="0.2">
      <c r="Z2132" s="27"/>
    </row>
    <row r="2133" spans="26:26" x14ac:dyDescent="0.2">
      <c r="Z2133" s="27"/>
    </row>
    <row r="2134" spans="26:26" x14ac:dyDescent="0.2">
      <c r="Z2134" s="27"/>
    </row>
    <row r="2135" spans="26:26" x14ac:dyDescent="0.2">
      <c r="Z2135" s="27"/>
    </row>
    <row r="2136" spans="26:26" x14ac:dyDescent="0.2">
      <c r="Z2136" s="27"/>
    </row>
    <row r="2137" spans="26:26" x14ac:dyDescent="0.2">
      <c r="Z2137" s="27"/>
    </row>
    <row r="2138" spans="26:26" x14ac:dyDescent="0.2">
      <c r="Z2138" s="27"/>
    </row>
    <row r="2139" spans="26:26" x14ac:dyDescent="0.2">
      <c r="Z2139" s="27"/>
    </row>
    <row r="2140" spans="26:26" x14ac:dyDescent="0.2">
      <c r="Z2140" s="27"/>
    </row>
    <row r="2141" spans="26:26" x14ac:dyDescent="0.2">
      <c r="Z2141" s="27"/>
    </row>
    <row r="2142" spans="26:26" x14ac:dyDescent="0.2">
      <c r="Z2142" s="27"/>
    </row>
    <row r="2143" spans="26:26" x14ac:dyDescent="0.2">
      <c r="Z2143" s="27"/>
    </row>
    <row r="2144" spans="26:26" x14ac:dyDescent="0.2">
      <c r="Z2144" s="27"/>
    </row>
    <row r="2145" spans="26:26" x14ac:dyDescent="0.2">
      <c r="Z2145" s="27"/>
    </row>
    <row r="2146" spans="26:26" x14ac:dyDescent="0.2">
      <c r="Z2146" s="27"/>
    </row>
    <row r="2147" spans="26:26" x14ac:dyDescent="0.2">
      <c r="Z2147" s="27"/>
    </row>
    <row r="2148" spans="26:26" x14ac:dyDescent="0.2">
      <c r="Z2148" s="27"/>
    </row>
    <row r="2149" spans="26:26" x14ac:dyDescent="0.2">
      <c r="Z2149" s="27"/>
    </row>
    <row r="2150" spans="26:26" x14ac:dyDescent="0.2">
      <c r="Z2150" s="27"/>
    </row>
    <row r="2151" spans="26:26" x14ac:dyDescent="0.2">
      <c r="Z2151" s="27"/>
    </row>
    <row r="2152" spans="26:26" x14ac:dyDescent="0.2">
      <c r="Z2152" s="27"/>
    </row>
    <row r="2153" spans="26:26" x14ac:dyDescent="0.2">
      <c r="Z2153" s="27"/>
    </row>
    <row r="2154" spans="26:26" x14ac:dyDescent="0.2">
      <c r="Z2154" s="27"/>
    </row>
    <row r="2155" spans="26:26" x14ac:dyDescent="0.2">
      <c r="Z2155" s="27"/>
    </row>
    <row r="2156" spans="26:26" x14ac:dyDescent="0.2">
      <c r="Z2156" s="27"/>
    </row>
    <row r="2157" spans="26:26" x14ac:dyDescent="0.2">
      <c r="Z2157" s="27"/>
    </row>
    <row r="2158" spans="26:26" x14ac:dyDescent="0.2">
      <c r="Z2158" s="27"/>
    </row>
    <row r="2159" spans="26:26" x14ac:dyDescent="0.2">
      <c r="Z2159" s="27"/>
    </row>
    <row r="2160" spans="26:26" x14ac:dyDescent="0.2">
      <c r="Z2160" s="27"/>
    </row>
    <row r="2161" spans="26:26" x14ac:dyDescent="0.2">
      <c r="Z2161" s="27"/>
    </row>
    <row r="2162" spans="26:26" x14ac:dyDescent="0.2">
      <c r="Z2162" s="27"/>
    </row>
    <row r="2163" spans="26:26" x14ac:dyDescent="0.2">
      <c r="Z2163" s="27"/>
    </row>
    <row r="2164" spans="26:26" x14ac:dyDescent="0.2">
      <c r="Z2164" s="27"/>
    </row>
    <row r="2165" spans="26:26" x14ac:dyDescent="0.2">
      <c r="Z2165" s="27"/>
    </row>
    <row r="2166" spans="26:26" x14ac:dyDescent="0.2">
      <c r="Z2166" s="27"/>
    </row>
    <row r="2167" spans="26:26" x14ac:dyDescent="0.2">
      <c r="Z2167" s="27"/>
    </row>
    <row r="2168" spans="26:26" x14ac:dyDescent="0.2">
      <c r="Z2168" s="27"/>
    </row>
    <row r="2169" spans="26:26" x14ac:dyDescent="0.2">
      <c r="Z2169" s="27"/>
    </row>
    <row r="2170" spans="26:26" x14ac:dyDescent="0.2">
      <c r="Z2170" s="27"/>
    </row>
    <row r="2171" spans="26:26" x14ac:dyDescent="0.2">
      <c r="Z2171" s="27"/>
    </row>
    <row r="2172" spans="26:26" x14ac:dyDescent="0.2">
      <c r="Z2172" s="27"/>
    </row>
    <row r="2173" spans="26:26" x14ac:dyDescent="0.2">
      <c r="Z2173" s="27"/>
    </row>
    <row r="2174" spans="26:26" x14ac:dyDescent="0.2">
      <c r="Z2174" s="27"/>
    </row>
    <row r="2175" spans="26:26" x14ac:dyDescent="0.2">
      <c r="Z2175" s="27"/>
    </row>
    <row r="2176" spans="26:26" x14ac:dyDescent="0.2">
      <c r="Z2176" s="27"/>
    </row>
    <row r="2177" spans="26:26" x14ac:dyDescent="0.2">
      <c r="Z2177" s="27"/>
    </row>
    <row r="2178" spans="26:26" x14ac:dyDescent="0.2">
      <c r="Z2178" s="27"/>
    </row>
    <row r="2179" spans="26:26" x14ac:dyDescent="0.2">
      <c r="Z2179" s="27"/>
    </row>
    <row r="2180" spans="26:26" x14ac:dyDescent="0.2">
      <c r="Z2180" s="27"/>
    </row>
    <row r="2181" spans="26:26" x14ac:dyDescent="0.2">
      <c r="Z2181" s="27"/>
    </row>
    <row r="2182" spans="26:26" x14ac:dyDescent="0.2">
      <c r="Z2182" s="27"/>
    </row>
    <row r="2183" spans="26:26" x14ac:dyDescent="0.2">
      <c r="Z2183" s="27"/>
    </row>
    <row r="2184" spans="26:26" x14ac:dyDescent="0.2">
      <c r="Z2184" s="27"/>
    </row>
    <row r="2185" spans="26:26" x14ac:dyDescent="0.2">
      <c r="Z2185" s="27"/>
    </row>
    <row r="2186" spans="26:26" x14ac:dyDescent="0.2">
      <c r="Z2186" s="27"/>
    </row>
    <row r="2187" spans="26:26" x14ac:dyDescent="0.2">
      <c r="Z2187" s="27"/>
    </row>
    <row r="2188" spans="26:26" x14ac:dyDescent="0.2">
      <c r="Z2188" s="27"/>
    </row>
    <row r="2189" spans="26:26" x14ac:dyDescent="0.2">
      <c r="Z2189" s="27"/>
    </row>
    <row r="2190" spans="26:26" x14ac:dyDescent="0.2">
      <c r="Z2190" s="27"/>
    </row>
    <row r="2191" spans="26:26" x14ac:dyDescent="0.2">
      <c r="Z2191" s="27"/>
    </row>
    <row r="2192" spans="26:26" x14ac:dyDescent="0.2">
      <c r="Z2192" s="27"/>
    </row>
    <row r="2193" spans="26:26" x14ac:dyDescent="0.2">
      <c r="Z2193" s="27"/>
    </row>
    <row r="2194" spans="26:26" x14ac:dyDescent="0.2">
      <c r="Z2194" s="27"/>
    </row>
    <row r="2195" spans="26:26" x14ac:dyDescent="0.2">
      <c r="Z2195" s="27"/>
    </row>
    <row r="2196" spans="26:26" x14ac:dyDescent="0.2">
      <c r="Z2196" s="27"/>
    </row>
    <row r="2197" spans="26:26" x14ac:dyDescent="0.2">
      <c r="Z2197" s="27"/>
    </row>
    <row r="2198" spans="26:26" x14ac:dyDescent="0.2">
      <c r="Z2198" s="27"/>
    </row>
    <row r="2199" spans="26:26" x14ac:dyDescent="0.2">
      <c r="Z2199" s="27"/>
    </row>
    <row r="2200" spans="26:26" x14ac:dyDescent="0.2">
      <c r="Z2200" s="27"/>
    </row>
    <row r="2201" spans="26:26" x14ac:dyDescent="0.2">
      <c r="Z2201" s="27"/>
    </row>
    <row r="2202" spans="26:26" x14ac:dyDescent="0.2">
      <c r="Z2202" s="27"/>
    </row>
    <row r="2203" spans="26:26" x14ac:dyDescent="0.2">
      <c r="Z2203" s="27"/>
    </row>
    <row r="2204" spans="26:26" x14ac:dyDescent="0.2">
      <c r="Z2204" s="27"/>
    </row>
    <row r="2205" spans="26:26" x14ac:dyDescent="0.2">
      <c r="Z2205" s="27"/>
    </row>
    <row r="2206" spans="26:26" x14ac:dyDescent="0.2">
      <c r="Z2206" s="27"/>
    </row>
    <row r="2207" spans="26:26" x14ac:dyDescent="0.2">
      <c r="Z2207" s="27"/>
    </row>
    <row r="2208" spans="26:26" x14ac:dyDescent="0.2">
      <c r="Z2208" s="27"/>
    </row>
    <row r="2209" spans="26:26" x14ac:dyDescent="0.2">
      <c r="Z2209" s="27"/>
    </row>
    <row r="2210" spans="26:26" x14ac:dyDescent="0.2">
      <c r="Z2210" s="27"/>
    </row>
    <row r="2211" spans="26:26" x14ac:dyDescent="0.2">
      <c r="Z2211" s="27"/>
    </row>
    <row r="2212" spans="26:26" x14ac:dyDescent="0.2">
      <c r="Z2212" s="27"/>
    </row>
    <row r="2213" spans="26:26" x14ac:dyDescent="0.2">
      <c r="Z2213" s="27"/>
    </row>
    <row r="2214" spans="26:26" x14ac:dyDescent="0.2">
      <c r="Z2214" s="27"/>
    </row>
    <row r="2215" spans="26:26" x14ac:dyDescent="0.2">
      <c r="Z2215" s="27"/>
    </row>
    <row r="2216" spans="26:26" x14ac:dyDescent="0.2">
      <c r="Z2216" s="27"/>
    </row>
    <row r="2217" spans="26:26" x14ac:dyDescent="0.2">
      <c r="Z2217" s="27"/>
    </row>
    <row r="2218" spans="26:26" x14ac:dyDescent="0.2">
      <c r="Z2218" s="27"/>
    </row>
    <row r="2219" spans="26:26" x14ac:dyDescent="0.2">
      <c r="Z2219" s="27"/>
    </row>
    <row r="2220" spans="26:26" x14ac:dyDescent="0.2">
      <c r="Z2220" s="27"/>
    </row>
    <row r="2221" spans="26:26" x14ac:dyDescent="0.2">
      <c r="Z2221" s="27"/>
    </row>
    <row r="2222" spans="26:26" x14ac:dyDescent="0.2">
      <c r="Z2222" s="27"/>
    </row>
    <row r="2223" spans="26:26" x14ac:dyDescent="0.2">
      <c r="Z2223" s="27"/>
    </row>
    <row r="2224" spans="26:26" x14ac:dyDescent="0.2">
      <c r="Z2224" s="27"/>
    </row>
    <row r="2225" spans="26:26" x14ac:dyDescent="0.2">
      <c r="Z2225" s="27"/>
    </row>
    <row r="2226" spans="26:26" x14ac:dyDescent="0.2">
      <c r="Z2226" s="27"/>
    </row>
    <row r="2227" spans="26:26" x14ac:dyDescent="0.2">
      <c r="Z2227" s="27"/>
    </row>
    <row r="2228" spans="26:26" x14ac:dyDescent="0.2">
      <c r="Z2228" s="27"/>
    </row>
    <row r="2229" spans="26:26" x14ac:dyDescent="0.2">
      <c r="Z2229" s="27"/>
    </row>
    <row r="2230" spans="26:26" x14ac:dyDescent="0.2">
      <c r="Z2230" s="27"/>
    </row>
    <row r="2231" spans="26:26" x14ac:dyDescent="0.2">
      <c r="Z2231" s="27"/>
    </row>
    <row r="2232" spans="26:26" x14ac:dyDescent="0.2">
      <c r="Z2232" s="27"/>
    </row>
    <row r="2233" spans="26:26" x14ac:dyDescent="0.2">
      <c r="Z2233" s="27"/>
    </row>
    <row r="2234" spans="26:26" x14ac:dyDescent="0.2">
      <c r="Z2234" s="27"/>
    </row>
    <row r="2235" spans="26:26" x14ac:dyDescent="0.2">
      <c r="Z2235" s="27"/>
    </row>
    <row r="2236" spans="26:26" x14ac:dyDescent="0.2">
      <c r="Z2236" s="27"/>
    </row>
    <row r="2237" spans="26:26" x14ac:dyDescent="0.2">
      <c r="Z2237" s="27"/>
    </row>
    <row r="2238" spans="26:26" x14ac:dyDescent="0.2">
      <c r="Z2238" s="27"/>
    </row>
    <row r="2239" spans="26:26" x14ac:dyDescent="0.2">
      <c r="Z2239" s="27"/>
    </row>
    <row r="2240" spans="26:26" x14ac:dyDescent="0.2">
      <c r="Z2240" s="27"/>
    </row>
    <row r="2241" spans="26:26" x14ac:dyDescent="0.2">
      <c r="Z2241" s="27"/>
    </row>
    <row r="2242" spans="26:26" x14ac:dyDescent="0.2">
      <c r="Z2242" s="27"/>
    </row>
    <row r="2243" spans="26:26" x14ac:dyDescent="0.2">
      <c r="Z2243" s="27"/>
    </row>
    <row r="2244" spans="26:26" x14ac:dyDescent="0.2">
      <c r="Z2244" s="27"/>
    </row>
    <row r="2245" spans="26:26" x14ac:dyDescent="0.2">
      <c r="Z2245" s="27"/>
    </row>
    <row r="2246" spans="26:26" x14ac:dyDescent="0.2">
      <c r="Z2246" s="27"/>
    </row>
    <row r="2247" spans="26:26" x14ac:dyDescent="0.2">
      <c r="Z2247" s="27"/>
    </row>
    <row r="2248" spans="26:26" x14ac:dyDescent="0.2">
      <c r="Z2248" s="27"/>
    </row>
    <row r="2249" spans="26:26" x14ac:dyDescent="0.2">
      <c r="Z2249" s="27"/>
    </row>
    <row r="2250" spans="26:26" x14ac:dyDescent="0.2">
      <c r="Z2250" s="27"/>
    </row>
    <row r="2251" spans="26:26" x14ac:dyDescent="0.2">
      <c r="Z2251" s="27"/>
    </row>
    <row r="2252" spans="26:26" x14ac:dyDescent="0.2">
      <c r="Z2252" s="27"/>
    </row>
    <row r="2253" spans="26:26" x14ac:dyDescent="0.2">
      <c r="Z2253" s="27"/>
    </row>
    <row r="2254" spans="26:26" x14ac:dyDescent="0.2">
      <c r="Z2254" s="27"/>
    </row>
    <row r="2255" spans="26:26" x14ac:dyDescent="0.2">
      <c r="Z2255" s="27"/>
    </row>
    <row r="2256" spans="26:26" x14ac:dyDescent="0.2">
      <c r="Z2256" s="27"/>
    </row>
    <row r="2257" spans="26:26" x14ac:dyDescent="0.2">
      <c r="Z2257" s="27"/>
    </row>
    <row r="2258" spans="26:26" x14ac:dyDescent="0.2">
      <c r="Z2258" s="27"/>
    </row>
    <row r="2259" spans="26:26" x14ac:dyDescent="0.2">
      <c r="Z2259" s="27"/>
    </row>
    <row r="2260" spans="26:26" x14ac:dyDescent="0.2">
      <c r="Z2260" s="27"/>
    </row>
    <row r="2261" spans="26:26" x14ac:dyDescent="0.2">
      <c r="Z2261" s="27"/>
    </row>
    <row r="2262" spans="26:26" x14ac:dyDescent="0.2">
      <c r="Z2262" s="27"/>
    </row>
    <row r="2263" spans="26:26" x14ac:dyDescent="0.2">
      <c r="Z2263" s="27"/>
    </row>
    <row r="2264" spans="26:26" x14ac:dyDescent="0.2">
      <c r="Z2264" s="27"/>
    </row>
    <row r="2265" spans="26:26" x14ac:dyDescent="0.2">
      <c r="Z2265" s="27"/>
    </row>
    <row r="2266" spans="26:26" x14ac:dyDescent="0.2">
      <c r="Z2266" s="27"/>
    </row>
    <row r="2267" spans="26:26" x14ac:dyDescent="0.2">
      <c r="Z2267" s="27"/>
    </row>
    <row r="2268" spans="26:26" x14ac:dyDescent="0.2">
      <c r="Z2268" s="27"/>
    </row>
    <row r="2269" spans="26:26" x14ac:dyDescent="0.2">
      <c r="Z2269" s="27"/>
    </row>
    <row r="2270" spans="26:26" x14ac:dyDescent="0.2">
      <c r="Z2270" s="27"/>
    </row>
    <row r="2271" spans="26:26" x14ac:dyDescent="0.2">
      <c r="Z2271" s="27"/>
    </row>
    <row r="2272" spans="26:26" x14ac:dyDescent="0.2">
      <c r="Z2272" s="27"/>
    </row>
    <row r="2273" spans="26:26" x14ac:dyDescent="0.2">
      <c r="Z2273" s="27"/>
    </row>
    <row r="2274" spans="26:26" x14ac:dyDescent="0.2">
      <c r="Z2274" s="27"/>
    </row>
    <row r="2275" spans="26:26" x14ac:dyDescent="0.2">
      <c r="Z2275" s="27"/>
    </row>
    <row r="2276" spans="26:26" x14ac:dyDescent="0.2">
      <c r="Z2276" s="27"/>
    </row>
    <row r="2277" spans="26:26" x14ac:dyDescent="0.2">
      <c r="Z2277" s="27"/>
    </row>
    <row r="2278" spans="26:26" x14ac:dyDescent="0.2">
      <c r="Z2278" s="27"/>
    </row>
    <row r="2279" spans="26:26" x14ac:dyDescent="0.2">
      <c r="Z2279" s="27"/>
    </row>
    <row r="2280" spans="26:26" x14ac:dyDescent="0.2">
      <c r="Z2280" s="27"/>
    </row>
    <row r="2281" spans="26:26" x14ac:dyDescent="0.2">
      <c r="Z2281" s="27"/>
    </row>
    <row r="2282" spans="26:26" x14ac:dyDescent="0.2">
      <c r="Z2282" s="27"/>
    </row>
    <row r="2283" spans="26:26" x14ac:dyDescent="0.2">
      <c r="Z2283" s="27"/>
    </row>
    <row r="2284" spans="26:26" x14ac:dyDescent="0.2">
      <c r="Z2284" s="27"/>
    </row>
    <row r="2285" spans="26:26" x14ac:dyDescent="0.2">
      <c r="Z2285" s="27"/>
    </row>
    <row r="2286" spans="26:26" x14ac:dyDescent="0.2">
      <c r="Z2286" s="27"/>
    </row>
    <row r="2287" spans="26:26" x14ac:dyDescent="0.2">
      <c r="Z2287" s="27"/>
    </row>
    <row r="2288" spans="26:26" x14ac:dyDescent="0.2">
      <c r="Z2288" s="27"/>
    </row>
    <row r="2289" spans="26:26" x14ac:dyDescent="0.2">
      <c r="Z2289" s="27"/>
    </row>
    <row r="2290" spans="26:26" x14ac:dyDescent="0.2">
      <c r="Z2290" s="27"/>
    </row>
    <row r="2291" spans="26:26" x14ac:dyDescent="0.2">
      <c r="Z2291" s="27"/>
    </row>
    <row r="2292" spans="26:26" x14ac:dyDescent="0.2">
      <c r="Z2292" s="27"/>
    </row>
    <row r="2293" spans="26:26" x14ac:dyDescent="0.2">
      <c r="Z2293" s="27"/>
    </row>
    <row r="2294" spans="26:26" x14ac:dyDescent="0.2">
      <c r="Z2294" s="27"/>
    </row>
    <row r="2295" spans="26:26" x14ac:dyDescent="0.2">
      <c r="Z2295" s="27"/>
    </row>
    <row r="2296" spans="26:26" x14ac:dyDescent="0.2">
      <c r="Z2296" s="27"/>
    </row>
    <row r="2297" spans="26:26" x14ac:dyDescent="0.2">
      <c r="Z2297" s="27"/>
    </row>
    <row r="2298" spans="26:26" x14ac:dyDescent="0.2">
      <c r="Z2298" s="27"/>
    </row>
    <row r="2299" spans="26:26" x14ac:dyDescent="0.2">
      <c r="Z2299" s="27"/>
    </row>
    <row r="2300" spans="26:26" x14ac:dyDescent="0.2">
      <c r="Z2300" s="27"/>
    </row>
    <row r="2301" spans="26:26" x14ac:dyDescent="0.2">
      <c r="Z2301" s="27"/>
    </row>
    <row r="2302" spans="26:26" x14ac:dyDescent="0.2">
      <c r="Z2302" s="27"/>
    </row>
    <row r="2303" spans="26:26" x14ac:dyDescent="0.2">
      <c r="Z2303" s="27"/>
    </row>
    <row r="2304" spans="26:26" x14ac:dyDescent="0.2">
      <c r="Z2304" s="27"/>
    </row>
    <row r="2305" spans="26:26" x14ac:dyDescent="0.2">
      <c r="Z2305" s="27"/>
    </row>
    <row r="2306" spans="26:26" x14ac:dyDescent="0.2">
      <c r="Z2306" s="27"/>
    </row>
    <row r="2307" spans="26:26" x14ac:dyDescent="0.2">
      <c r="Z2307" s="27"/>
    </row>
    <row r="2308" spans="26:26" x14ac:dyDescent="0.2">
      <c r="Z2308" s="27"/>
    </row>
    <row r="2309" spans="26:26" x14ac:dyDescent="0.2">
      <c r="Z2309" s="27"/>
    </row>
    <row r="2310" spans="26:26" x14ac:dyDescent="0.2">
      <c r="Z2310" s="27"/>
    </row>
    <row r="2311" spans="26:26" x14ac:dyDescent="0.2">
      <c r="Z2311" s="27"/>
    </row>
    <row r="2312" spans="26:26" x14ac:dyDescent="0.2">
      <c r="Z2312" s="27"/>
    </row>
    <row r="2313" spans="26:26" x14ac:dyDescent="0.2">
      <c r="Z2313" s="27"/>
    </row>
    <row r="2314" spans="26:26" x14ac:dyDescent="0.2">
      <c r="Z2314" s="27"/>
    </row>
    <row r="2315" spans="26:26" x14ac:dyDescent="0.2">
      <c r="Z2315" s="27"/>
    </row>
    <row r="2316" spans="26:26" x14ac:dyDescent="0.2">
      <c r="Z2316" s="27"/>
    </row>
    <row r="2317" spans="26:26" x14ac:dyDescent="0.2">
      <c r="Z2317" s="27"/>
    </row>
    <row r="2318" spans="26:26" x14ac:dyDescent="0.2">
      <c r="Z2318" s="27"/>
    </row>
    <row r="2319" spans="26:26" x14ac:dyDescent="0.2">
      <c r="Z2319" s="27"/>
    </row>
    <row r="2320" spans="26:26" x14ac:dyDescent="0.2">
      <c r="Z2320" s="27"/>
    </row>
    <row r="2321" spans="26:26" x14ac:dyDescent="0.2">
      <c r="Z2321" s="27"/>
    </row>
    <row r="2322" spans="26:26" x14ac:dyDescent="0.2">
      <c r="Z2322" s="27"/>
    </row>
    <row r="2323" spans="26:26" x14ac:dyDescent="0.2">
      <c r="Z2323" s="27"/>
    </row>
    <row r="2324" spans="26:26" x14ac:dyDescent="0.2">
      <c r="Z2324" s="27"/>
    </row>
    <row r="2325" spans="26:26" x14ac:dyDescent="0.2">
      <c r="Z2325" s="27"/>
    </row>
    <row r="2326" spans="26:26" x14ac:dyDescent="0.2">
      <c r="Z2326" s="27"/>
    </row>
    <row r="2327" spans="26:26" x14ac:dyDescent="0.2">
      <c r="Z2327" s="27"/>
    </row>
    <row r="2328" spans="26:26" x14ac:dyDescent="0.2">
      <c r="Z2328" s="27"/>
    </row>
    <row r="2329" spans="26:26" x14ac:dyDescent="0.2">
      <c r="Z2329" s="27"/>
    </row>
    <row r="2330" spans="26:26" x14ac:dyDescent="0.2">
      <c r="Z2330" s="27"/>
    </row>
    <row r="2331" spans="26:26" x14ac:dyDescent="0.2">
      <c r="Z2331" s="27"/>
    </row>
    <row r="2332" spans="26:26" x14ac:dyDescent="0.2">
      <c r="Z2332" s="27"/>
    </row>
    <row r="2333" spans="26:26" x14ac:dyDescent="0.2">
      <c r="Z2333" s="27"/>
    </row>
    <row r="2334" spans="26:26" x14ac:dyDescent="0.2">
      <c r="Z2334" s="27"/>
    </row>
    <row r="2335" spans="26:26" x14ac:dyDescent="0.2">
      <c r="Z2335" s="27"/>
    </row>
    <row r="2336" spans="26:26" x14ac:dyDescent="0.2">
      <c r="Z2336" s="27"/>
    </row>
    <row r="2337" spans="26:26" x14ac:dyDescent="0.2">
      <c r="Z2337" s="27"/>
    </row>
    <row r="2338" spans="26:26" x14ac:dyDescent="0.2">
      <c r="Z2338" s="27"/>
    </row>
    <row r="2339" spans="26:26" x14ac:dyDescent="0.2">
      <c r="Z2339" s="27"/>
    </row>
    <row r="2340" spans="26:26" x14ac:dyDescent="0.2">
      <c r="Z2340" s="27"/>
    </row>
    <row r="2341" spans="26:26" x14ac:dyDescent="0.2">
      <c r="Z2341" s="27"/>
    </row>
    <row r="2342" spans="26:26" x14ac:dyDescent="0.2">
      <c r="Z2342" s="27"/>
    </row>
    <row r="2343" spans="26:26" x14ac:dyDescent="0.2">
      <c r="Z2343" s="27"/>
    </row>
    <row r="2344" spans="26:26" x14ac:dyDescent="0.2">
      <c r="Z2344" s="27"/>
    </row>
    <row r="2345" spans="26:26" x14ac:dyDescent="0.2">
      <c r="Z2345" s="27"/>
    </row>
    <row r="2346" spans="26:26" x14ac:dyDescent="0.2">
      <c r="Z2346" s="27"/>
    </row>
    <row r="2347" spans="26:26" x14ac:dyDescent="0.2">
      <c r="Z2347" s="27"/>
    </row>
    <row r="2348" spans="26:26" x14ac:dyDescent="0.2">
      <c r="Z2348" s="27"/>
    </row>
    <row r="2349" spans="26:26" x14ac:dyDescent="0.2">
      <c r="Z2349" s="27"/>
    </row>
    <row r="2350" spans="26:26" x14ac:dyDescent="0.2">
      <c r="Z2350" s="27"/>
    </row>
    <row r="2351" spans="26:26" x14ac:dyDescent="0.2">
      <c r="Z2351" s="27"/>
    </row>
    <row r="2352" spans="26:26" x14ac:dyDescent="0.2">
      <c r="Z2352" s="27"/>
    </row>
    <row r="2353" spans="26:26" x14ac:dyDescent="0.2">
      <c r="Z2353" s="27"/>
    </row>
    <row r="2354" spans="26:26" x14ac:dyDescent="0.2">
      <c r="Z2354" s="27"/>
    </row>
    <row r="2355" spans="26:26" x14ac:dyDescent="0.2">
      <c r="Z2355" s="27"/>
    </row>
    <row r="2356" spans="26:26" x14ac:dyDescent="0.2">
      <c r="Z2356" s="27"/>
    </row>
    <row r="2357" spans="26:26" x14ac:dyDescent="0.2">
      <c r="Z2357" s="27"/>
    </row>
    <row r="2358" spans="26:26" x14ac:dyDescent="0.2">
      <c r="Z2358" s="27"/>
    </row>
    <row r="2359" spans="26:26" x14ac:dyDescent="0.2">
      <c r="Z2359" s="27"/>
    </row>
    <row r="2360" spans="26:26" x14ac:dyDescent="0.2">
      <c r="Z2360" s="27"/>
    </row>
    <row r="2361" spans="26:26" x14ac:dyDescent="0.2">
      <c r="Z2361" s="27"/>
    </row>
    <row r="2362" spans="26:26" x14ac:dyDescent="0.2">
      <c r="Z2362" s="27"/>
    </row>
    <row r="2363" spans="26:26" x14ac:dyDescent="0.2">
      <c r="Z2363" s="27"/>
    </row>
    <row r="2364" spans="26:26" x14ac:dyDescent="0.2">
      <c r="Z2364" s="27"/>
    </row>
    <row r="2365" spans="26:26" x14ac:dyDescent="0.2">
      <c r="Z2365" s="27"/>
    </row>
    <row r="2366" spans="26:26" x14ac:dyDescent="0.2">
      <c r="Z2366" s="27"/>
    </row>
    <row r="2367" spans="26:26" x14ac:dyDescent="0.2">
      <c r="Z2367" s="27"/>
    </row>
    <row r="2368" spans="26:26" x14ac:dyDescent="0.2">
      <c r="Z2368" s="27"/>
    </row>
    <row r="2369" spans="26:26" x14ac:dyDescent="0.2">
      <c r="Z2369" s="27"/>
    </row>
    <row r="2370" spans="26:26" x14ac:dyDescent="0.2">
      <c r="Z2370" s="27"/>
    </row>
    <row r="2371" spans="26:26" x14ac:dyDescent="0.2">
      <c r="Z2371" s="27"/>
    </row>
    <row r="2372" spans="26:26" x14ac:dyDescent="0.2">
      <c r="Z2372" s="27"/>
    </row>
    <row r="2373" spans="26:26" x14ac:dyDescent="0.2">
      <c r="Z2373" s="27"/>
    </row>
    <row r="2374" spans="26:26" x14ac:dyDescent="0.2">
      <c r="Z2374" s="27"/>
    </row>
    <row r="2375" spans="26:26" x14ac:dyDescent="0.2">
      <c r="Z2375" s="27"/>
    </row>
    <row r="2376" spans="26:26" x14ac:dyDescent="0.2">
      <c r="Z2376" s="27"/>
    </row>
    <row r="2377" spans="26:26" x14ac:dyDescent="0.2">
      <c r="Z2377" s="27"/>
    </row>
    <row r="2378" spans="26:26" x14ac:dyDescent="0.2">
      <c r="Z2378" s="27"/>
    </row>
    <row r="2379" spans="26:26" x14ac:dyDescent="0.2">
      <c r="Z2379" s="27"/>
    </row>
    <row r="2380" spans="26:26" x14ac:dyDescent="0.2">
      <c r="Z2380" s="27"/>
    </row>
    <row r="2381" spans="26:26" x14ac:dyDescent="0.2">
      <c r="Z2381" s="27"/>
    </row>
    <row r="2382" spans="26:26" x14ac:dyDescent="0.2">
      <c r="Z2382" s="27"/>
    </row>
    <row r="2383" spans="26:26" x14ac:dyDescent="0.2">
      <c r="Z2383" s="27"/>
    </row>
    <row r="2384" spans="26:26" x14ac:dyDescent="0.2">
      <c r="Z2384" s="27"/>
    </row>
    <row r="2385" spans="26:26" x14ac:dyDescent="0.2">
      <c r="Z2385" s="27"/>
    </row>
    <row r="2386" spans="26:26" x14ac:dyDescent="0.2">
      <c r="Z2386" s="27"/>
    </row>
    <row r="2387" spans="26:26" x14ac:dyDescent="0.2">
      <c r="Z2387" s="27"/>
    </row>
    <row r="2388" spans="26:26" x14ac:dyDescent="0.2">
      <c r="Z2388" s="27"/>
    </row>
    <row r="2389" spans="26:26" x14ac:dyDescent="0.2">
      <c r="Z2389" s="27"/>
    </row>
    <row r="2390" spans="26:26" x14ac:dyDescent="0.2">
      <c r="Z2390" s="27"/>
    </row>
    <row r="2391" spans="26:26" x14ac:dyDescent="0.2">
      <c r="Z2391" s="27"/>
    </row>
    <row r="2392" spans="26:26" x14ac:dyDescent="0.2">
      <c r="Z2392" s="27"/>
    </row>
    <row r="2393" spans="26:26" x14ac:dyDescent="0.2">
      <c r="Z2393" s="27"/>
    </row>
    <row r="2394" spans="26:26" x14ac:dyDescent="0.2">
      <c r="Z2394" s="27"/>
    </row>
    <row r="2395" spans="26:26" x14ac:dyDescent="0.2">
      <c r="Z2395" s="27"/>
    </row>
    <row r="2396" spans="26:26" x14ac:dyDescent="0.2">
      <c r="Z2396" s="27"/>
    </row>
    <row r="2397" spans="26:26" x14ac:dyDescent="0.2">
      <c r="Z2397" s="27"/>
    </row>
    <row r="2398" spans="26:26" x14ac:dyDescent="0.2">
      <c r="Z2398" s="27"/>
    </row>
    <row r="2399" spans="26:26" x14ac:dyDescent="0.2">
      <c r="Z2399" s="27"/>
    </row>
    <row r="2400" spans="26:26" x14ac:dyDescent="0.2">
      <c r="Z2400" s="27"/>
    </row>
    <row r="2401" spans="26:26" x14ac:dyDescent="0.2">
      <c r="Z2401" s="27"/>
    </row>
    <row r="2402" spans="26:26" x14ac:dyDescent="0.2">
      <c r="Z2402" s="27"/>
    </row>
    <row r="2403" spans="26:26" x14ac:dyDescent="0.2">
      <c r="Z2403" s="27"/>
    </row>
    <row r="2404" spans="26:26" x14ac:dyDescent="0.2">
      <c r="Z2404" s="27"/>
    </row>
    <row r="2405" spans="26:26" x14ac:dyDescent="0.2">
      <c r="Z2405" s="27"/>
    </row>
    <row r="2406" spans="26:26" x14ac:dyDescent="0.2">
      <c r="Z2406" s="27"/>
    </row>
    <row r="2407" spans="26:26" x14ac:dyDescent="0.2">
      <c r="Z2407" s="27"/>
    </row>
    <row r="2408" spans="26:26" x14ac:dyDescent="0.2">
      <c r="Z2408" s="27"/>
    </row>
    <row r="2409" spans="26:26" x14ac:dyDescent="0.2">
      <c r="Z2409" s="27"/>
    </row>
    <row r="2410" spans="26:26" x14ac:dyDescent="0.2">
      <c r="Z2410" s="27"/>
    </row>
    <row r="2411" spans="26:26" x14ac:dyDescent="0.2">
      <c r="Z2411" s="27"/>
    </row>
    <row r="2412" spans="26:26" x14ac:dyDescent="0.2">
      <c r="Z2412" s="27"/>
    </row>
    <row r="2413" spans="26:26" x14ac:dyDescent="0.2">
      <c r="Z2413" s="27"/>
    </row>
    <row r="2414" spans="26:26" x14ac:dyDescent="0.2">
      <c r="Z2414" s="27"/>
    </row>
    <row r="2415" spans="26:26" x14ac:dyDescent="0.2">
      <c r="Z2415" s="27"/>
    </row>
    <row r="2416" spans="26:26" x14ac:dyDescent="0.2">
      <c r="Z2416" s="27"/>
    </row>
    <row r="2417" spans="26:26" x14ac:dyDescent="0.2">
      <c r="Z2417" s="27"/>
    </row>
    <row r="2418" spans="26:26" x14ac:dyDescent="0.2">
      <c r="Z2418" s="27"/>
    </row>
    <row r="2419" spans="26:26" x14ac:dyDescent="0.2">
      <c r="Z2419" s="27"/>
    </row>
    <row r="2420" spans="26:26" x14ac:dyDescent="0.2">
      <c r="Z2420" s="27"/>
    </row>
    <row r="2421" spans="26:26" x14ac:dyDescent="0.2">
      <c r="Z2421" s="27"/>
    </row>
    <row r="2422" spans="26:26" x14ac:dyDescent="0.2">
      <c r="Z2422" s="27"/>
    </row>
    <row r="2423" spans="26:26" x14ac:dyDescent="0.2">
      <c r="Z2423" s="27"/>
    </row>
    <row r="2424" spans="26:26" x14ac:dyDescent="0.2">
      <c r="Z2424" s="27"/>
    </row>
    <row r="2425" spans="26:26" x14ac:dyDescent="0.2">
      <c r="Z2425" s="27"/>
    </row>
    <row r="2426" spans="26:26" x14ac:dyDescent="0.2">
      <c r="Z2426" s="27"/>
    </row>
    <row r="2427" spans="26:26" x14ac:dyDescent="0.2">
      <c r="Z2427" s="27"/>
    </row>
    <row r="2428" spans="26:26" x14ac:dyDescent="0.2">
      <c r="Z2428" s="27"/>
    </row>
    <row r="2429" spans="26:26" x14ac:dyDescent="0.2">
      <c r="Z2429" s="27"/>
    </row>
    <row r="2430" spans="26:26" x14ac:dyDescent="0.2">
      <c r="Z2430" s="27"/>
    </row>
    <row r="2431" spans="26:26" x14ac:dyDescent="0.2">
      <c r="Z2431" s="27"/>
    </row>
    <row r="2432" spans="26:26" x14ac:dyDescent="0.2">
      <c r="Z2432" s="27"/>
    </row>
    <row r="2433" spans="26:26" x14ac:dyDescent="0.2">
      <c r="Z2433" s="27"/>
    </row>
    <row r="2434" spans="26:26" x14ac:dyDescent="0.2">
      <c r="Z2434" s="27"/>
    </row>
    <row r="2435" spans="26:26" x14ac:dyDescent="0.2">
      <c r="Z2435" s="27"/>
    </row>
    <row r="2436" spans="26:26" x14ac:dyDescent="0.2">
      <c r="Z2436" s="27"/>
    </row>
    <row r="2437" spans="26:26" x14ac:dyDescent="0.2">
      <c r="Z2437" s="27"/>
    </row>
    <row r="2438" spans="26:26" x14ac:dyDescent="0.2">
      <c r="Z2438" s="27"/>
    </row>
    <row r="2439" spans="26:26" x14ac:dyDescent="0.2">
      <c r="Z2439" s="27"/>
    </row>
    <row r="2440" spans="26:26" x14ac:dyDescent="0.2">
      <c r="Z2440" s="27"/>
    </row>
    <row r="2441" spans="26:26" x14ac:dyDescent="0.2">
      <c r="Z2441" s="27"/>
    </row>
    <row r="2442" spans="26:26" x14ac:dyDescent="0.2">
      <c r="Z2442" s="27"/>
    </row>
    <row r="2443" spans="26:26" x14ac:dyDescent="0.2">
      <c r="Z2443" s="27"/>
    </row>
    <row r="2444" spans="26:26" x14ac:dyDescent="0.2">
      <c r="Z2444" s="27"/>
    </row>
    <row r="2445" spans="26:26" x14ac:dyDescent="0.2">
      <c r="Z2445" s="27"/>
    </row>
    <row r="2446" spans="26:26" x14ac:dyDescent="0.2">
      <c r="Z2446" s="27"/>
    </row>
    <row r="2447" spans="26:26" x14ac:dyDescent="0.2">
      <c r="Z2447" s="27"/>
    </row>
    <row r="2448" spans="26:26" x14ac:dyDescent="0.2">
      <c r="Z2448" s="27"/>
    </row>
    <row r="2449" spans="26:26" x14ac:dyDescent="0.2">
      <c r="Z2449" s="27"/>
    </row>
    <row r="2450" spans="26:26" x14ac:dyDescent="0.2">
      <c r="Z2450" s="27"/>
    </row>
    <row r="2451" spans="26:26" x14ac:dyDescent="0.2">
      <c r="Z2451" s="27"/>
    </row>
    <row r="2452" spans="26:26" x14ac:dyDescent="0.2">
      <c r="Z2452" s="27"/>
    </row>
    <row r="2453" spans="26:26" x14ac:dyDescent="0.2">
      <c r="Z2453" s="27"/>
    </row>
    <row r="2454" spans="26:26" x14ac:dyDescent="0.2">
      <c r="Z2454" s="27"/>
    </row>
    <row r="2455" spans="26:26" x14ac:dyDescent="0.2">
      <c r="Z2455" s="27"/>
    </row>
    <row r="2456" spans="26:26" x14ac:dyDescent="0.2">
      <c r="Z2456" s="27"/>
    </row>
    <row r="2457" spans="26:26" x14ac:dyDescent="0.2">
      <c r="Z2457" s="27"/>
    </row>
    <row r="2458" spans="26:26" x14ac:dyDescent="0.2">
      <c r="Z2458" s="27"/>
    </row>
    <row r="2459" spans="26:26" x14ac:dyDescent="0.2">
      <c r="Z2459" s="27"/>
    </row>
    <row r="2460" spans="26:26" x14ac:dyDescent="0.2">
      <c r="Z2460" s="27"/>
    </row>
    <row r="2461" spans="26:26" x14ac:dyDescent="0.2">
      <c r="Z2461" s="27"/>
    </row>
    <row r="2462" spans="26:26" x14ac:dyDescent="0.2">
      <c r="Z2462" s="27"/>
    </row>
    <row r="2463" spans="26:26" x14ac:dyDescent="0.2">
      <c r="Z2463" s="27"/>
    </row>
    <row r="2464" spans="26:26" x14ac:dyDescent="0.2">
      <c r="Z2464" s="27"/>
    </row>
    <row r="2465" spans="26:26" x14ac:dyDescent="0.2">
      <c r="Z2465" s="27"/>
    </row>
    <row r="2466" spans="26:26" x14ac:dyDescent="0.2">
      <c r="Z2466" s="27"/>
    </row>
    <row r="2467" spans="26:26" x14ac:dyDescent="0.2">
      <c r="Z2467" s="27"/>
    </row>
    <row r="2468" spans="26:26" x14ac:dyDescent="0.2">
      <c r="Z2468" s="27"/>
    </row>
    <row r="2469" spans="26:26" x14ac:dyDescent="0.2">
      <c r="Z2469" s="27"/>
    </row>
    <row r="2470" spans="26:26" x14ac:dyDescent="0.2">
      <c r="Z2470" s="27"/>
    </row>
    <row r="2471" spans="26:26" x14ac:dyDescent="0.2">
      <c r="Z2471" s="27"/>
    </row>
    <row r="2472" spans="26:26" x14ac:dyDescent="0.2">
      <c r="Z2472" s="27"/>
    </row>
    <row r="2473" spans="26:26" x14ac:dyDescent="0.2">
      <c r="Z2473" s="27"/>
    </row>
    <row r="2474" spans="26:26" x14ac:dyDescent="0.2">
      <c r="Z2474" s="27"/>
    </row>
    <row r="2475" spans="26:26" x14ac:dyDescent="0.2">
      <c r="Z2475" s="27"/>
    </row>
    <row r="2476" spans="26:26" x14ac:dyDescent="0.2">
      <c r="Z2476" s="27"/>
    </row>
    <row r="2477" spans="26:26" x14ac:dyDescent="0.2">
      <c r="Z2477" s="27"/>
    </row>
    <row r="2478" spans="26:26" x14ac:dyDescent="0.2">
      <c r="Z2478" s="27"/>
    </row>
    <row r="2479" spans="26:26" x14ac:dyDescent="0.2">
      <c r="Z2479" s="27"/>
    </row>
    <row r="2480" spans="26:26" x14ac:dyDescent="0.2">
      <c r="Z2480" s="27"/>
    </row>
    <row r="2481" spans="26:26" x14ac:dyDescent="0.2">
      <c r="Z2481" s="27"/>
    </row>
    <row r="2482" spans="26:26" x14ac:dyDescent="0.2">
      <c r="Z2482" s="27"/>
    </row>
    <row r="2483" spans="26:26" x14ac:dyDescent="0.2">
      <c r="Z2483" s="27"/>
    </row>
    <row r="2484" spans="26:26" x14ac:dyDescent="0.2">
      <c r="Z2484" s="27"/>
    </row>
    <row r="2485" spans="26:26" x14ac:dyDescent="0.2">
      <c r="Z2485" s="27"/>
    </row>
    <row r="2486" spans="26:26" x14ac:dyDescent="0.2">
      <c r="Z2486" s="27"/>
    </row>
    <row r="2487" spans="26:26" x14ac:dyDescent="0.2">
      <c r="Z2487" s="27"/>
    </row>
    <row r="2488" spans="26:26" x14ac:dyDescent="0.2">
      <c r="Z2488" s="27"/>
    </row>
    <row r="2489" spans="26:26" x14ac:dyDescent="0.2">
      <c r="Z2489" s="27"/>
    </row>
    <row r="2490" spans="26:26" x14ac:dyDescent="0.2">
      <c r="Z2490" s="27"/>
    </row>
    <row r="2491" spans="26:26" x14ac:dyDescent="0.2">
      <c r="Z2491" s="27"/>
    </row>
    <row r="2492" spans="26:26" x14ac:dyDescent="0.2">
      <c r="Z2492" s="27"/>
    </row>
    <row r="2493" spans="26:26" x14ac:dyDescent="0.2">
      <c r="Z2493" s="27"/>
    </row>
    <row r="2494" spans="26:26" x14ac:dyDescent="0.2">
      <c r="Z2494" s="27"/>
    </row>
    <row r="2495" spans="26:26" x14ac:dyDescent="0.2">
      <c r="Z2495" s="27"/>
    </row>
    <row r="2496" spans="26:26" x14ac:dyDescent="0.2">
      <c r="Z2496" s="27"/>
    </row>
    <row r="2497" spans="26:26" x14ac:dyDescent="0.2">
      <c r="Z2497" s="27"/>
    </row>
    <row r="2498" spans="26:26" x14ac:dyDescent="0.2">
      <c r="Z2498" s="27"/>
    </row>
    <row r="2499" spans="26:26" x14ac:dyDescent="0.2">
      <c r="Z2499" s="27"/>
    </row>
    <row r="2500" spans="26:26" x14ac:dyDescent="0.2">
      <c r="Z2500" s="27"/>
    </row>
    <row r="2501" spans="26:26" x14ac:dyDescent="0.2">
      <c r="Z2501" s="27"/>
    </row>
    <row r="2502" spans="26:26" x14ac:dyDescent="0.2">
      <c r="Z2502" s="27"/>
    </row>
    <row r="2503" spans="26:26" x14ac:dyDescent="0.2">
      <c r="Z2503" s="27"/>
    </row>
    <row r="2504" spans="26:26" x14ac:dyDescent="0.2">
      <c r="Z2504" s="27"/>
    </row>
    <row r="2505" spans="26:26" x14ac:dyDescent="0.2">
      <c r="Z2505" s="27"/>
    </row>
    <row r="2506" spans="26:26" x14ac:dyDescent="0.2">
      <c r="Z2506" s="27"/>
    </row>
    <row r="2507" spans="26:26" x14ac:dyDescent="0.2">
      <c r="Z2507" s="27"/>
    </row>
    <row r="2508" spans="26:26" x14ac:dyDescent="0.2">
      <c r="Z2508" s="27"/>
    </row>
    <row r="2509" spans="26:26" x14ac:dyDescent="0.2">
      <c r="Z2509" s="27"/>
    </row>
    <row r="2510" spans="26:26" x14ac:dyDescent="0.2">
      <c r="Z2510" s="27"/>
    </row>
    <row r="2511" spans="26:26" x14ac:dyDescent="0.2">
      <c r="Z2511" s="27"/>
    </row>
    <row r="2512" spans="26:26" x14ac:dyDescent="0.2">
      <c r="Z2512" s="27"/>
    </row>
    <row r="2513" spans="26:26" x14ac:dyDescent="0.2">
      <c r="Z2513" s="27"/>
    </row>
    <row r="2514" spans="26:26" x14ac:dyDescent="0.2">
      <c r="Z2514" s="27"/>
    </row>
    <row r="2515" spans="26:26" x14ac:dyDescent="0.2">
      <c r="Z2515" s="27"/>
    </row>
    <row r="2516" spans="26:26" x14ac:dyDescent="0.2">
      <c r="Z2516" s="27"/>
    </row>
    <row r="2517" spans="26:26" x14ac:dyDescent="0.2">
      <c r="Z2517" s="27"/>
    </row>
    <row r="2518" spans="26:26" x14ac:dyDescent="0.2">
      <c r="Z2518" s="27"/>
    </row>
    <row r="2519" spans="26:26" x14ac:dyDescent="0.2">
      <c r="Z2519" s="27"/>
    </row>
    <row r="2520" spans="26:26" x14ac:dyDescent="0.2">
      <c r="Z2520" s="27"/>
    </row>
    <row r="2521" spans="26:26" x14ac:dyDescent="0.2">
      <c r="Z2521" s="27"/>
    </row>
    <row r="2522" spans="26:26" x14ac:dyDescent="0.2">
      <c r="Z2522" s="27"/>
    </row>
    <row r="2523" spans="26:26" x14ac:dyDescent="0.2">
      <c r="Z2523" s="27"/>
    </row>
    <row r="2524" spans="26:26" x14ac:dyDescent="0.2">
      <c r="Z2524" s="27"/>
    </row>
    <row r="2525" spans="26:26" x14ac:dyDescent="0.2">
      <c r="Z2525" s="27"/>
    </row>
    <row r="2526" spans="26:26" x14ac:dyDescent="0.2">
      <c r="Z2526" s="27"/>
    </row>
    <row r="2527" spans="26:26" x14ac:dyDescent="0.2">
      <c r="Z2527" s="27"/>
    </row>
    <row r="2528" spans="26:26" x14ac:dyDescent="0.2">
      <c r="Z2528" s="27"/>
    </row>
    <row r="2529" spans="26:26" x14ac:dyDescent="0.2">
      <c r="Z2529" s="27"/>
    </row>
    <row r="2530" spans="26:26" x14ac:dyDescent="0.2">
      <c r="Z2530" s="27"/>
    </row>
    <row r="2531" spans="26:26" x14ac:dyDescent="0.2">
      <c r="Z2531" s="27"/>
    </row>
    <row r="2532" spans="26:26" x14ac:dyDescent="0.2">
      <c r="Z2532" s="27"/>
    </row>
    <row r="2533" spans="26:26" x14ac:dyDescent="0.2">
      <c r="Z2533" s="27"/>
    </row>
    <row r="2534" spans="26:26" x14ac:dyDescent="0.2">
      <c r="Z2534" s="27"/>
    </row>
    <row r="2535" spans="26:26" x14ac:dyDescent="0.2">
      <c r="Z2535" s="27"/>
    </row>
    <row r="2536" spans="26:26" x14ac:dyDescent="0.2">
      <c r="Z2536" s="27"/>
    </row>
    <row r="2537" spans="26:26" x14ac:dyDescent="0.2">
      <c r="Z2537" s="27"/>
    </row>
    <row r="2538" spans="26:26" x14ac:dyDescent="0.2">
      <c r="Z2538" s="27"/>
    </row>
    <row r="2539" spans="26:26" x14ac:dyDescent="0.2">
      <c r="Z2539" s="27"/>
    </row>
    <row r="2540" spans="26:26" x14ac:dyDescent="0.2">
      <c r="Z2540" s="27"/>
    </row>
    <row r="2541" spans="26:26" x14ac:dyDescent="0.2">
      <c r="Z2541" s="27"/>
    </row>
    <row r="2542" spans="26:26" x14ac:dyDescent="0.2">
      <c r="Z2542" s="27"/>
    </row>
    <row r="2543" spans="26:26" x14ac:dyDescent="0.2">
      <c r="Z2543" s="27"/>
    </row>
    <row r="2544" spans="26:26" x14ac:dyDescent="0.2">
      <c r="Z2544" s="27"/>
    </row>
    <row r="2545" spans="26:26" x14ac:dyDescent="0.2">
      <c r="Z2545" s="27"/>
    </row>
    <row r="2546" spans="26:26" x14ac:dyDescent="0.2">
      <c r="Z2546" s="27"/>
    </row>
    <row r="2547" spans="26:26" x14ac:dyDescent="0.2">
      <c r="Z2547" s="27"/>
    </row>
    <row r="2548" spans="26:26" x14ac:dyDescent="0.2">
      <c r="Z2548" s="27"/>
    </row>
    <row r="2549" spans="26:26" x14ac:dyDescent="0.2">
      <c r="Z2549" s="27"/>
    </row>
    <row r="2550" spans="26:26" x14ac:dyDescent="0.2">
      <c r="Z2550" s="27"/>
    </row>
    <row r="2551" spans="26:26" x14ac:dyDescent="0.2">
      <c r="Z2551" s="27"/>
    </row>
    <row r="2552" spans="26:26" x14ac:dyDescent="0.2">
      <c r="Z2552" s="27"/>
    </row>
    <row r="2553" spans="26:26" x14ac:dyDescent="0.2">
      <c r="Z2553" s="27"/>
    </row>
    <row r="2554" spans="26:26" x14ac:dyDescent="0.2">
      <c r="Z2554" s="27"/>
    </row>
    <row r="2555" spans="26:26" x14ac:dyDescent="0.2">
      <c r="Z2555" s="27"/>
    </row>
    <row r="2556" spans="26:26" x14ac:dyDescent="0.2">
      <c r="Z2556" s="27"/>
    </row>
    <row r="2557" spans="26:26" x14ac:dyDescent="0.2">
      <c r="Z2557" s="27"/>
    </row>
    <row r="2558" spans="26:26" x14ac:dyDescent="0.2">
      <c r="Z2558" s="27"/>
    </row>
    <row r="2559" spans="26:26" x14ac:dyDescent="0.2">
      <c r="Z2559" s="27"/>
    </row>
    <row r="2560" spans="26:26" x14ac:dyDescent="0.2">
      <c r="Z2560" s="27"/>
    </row>
    <row r="2561" spans="26:26" x14ac:dyDescent="0.2">
      <c r="Z2561" s="27"/>
    </row>
    <row r="2562" spans="26:26" x14ac:dyDescent="0.2">
      <c r="Z2562" s="27"/>
    </row>
    <row r="2563" spans="26:26" x14ac:dyDescent="0.2">
      <c r="Z2563" s="27"/>
    </row>
    <row r="2564" spans="26:26" x14ac:dyDescent="0.2">
      <c r="Z2564" s="27"/>
    </row>
    <row r="2565" spans="26:26" x14ac:dyDescent="0.2">
      <c r="Z2565" s="27"/>
    </row>
    <row r="2566" spans="26:26" x14ac:dyDescent="0.2">
      <c r="Z2566" s="27"/>
    </row>
    <row r="2567" spans="26:26" x14ac:dyDescent="0.2">
      <c r="Z2567" s="27"/>
    </row>
    <row r="2568" spans="26:26" x14ac:dyDescent="0.2">
      <c r="Z2568" s="27"/>
    </row>
    <row r="2569" spans="26:26" x14ac:dyDescent="0.2">
      <c r="Z2569" s="27"/>
    </row>
    <row r="2570" spans="26:26" x14ac:dyDescent="0.2">
      <c r="Z2570" s="27"/>
    </row>
    <row r="2571" spans="26:26" x14ac:dyDescent="0.2">
      <c r="Z2571" s="27"/>
    </row>
    <row r="2572" spans="26:26" x14ac:dyDescent="0.2">
      <c r="Z2572" s="27"/>
    </row>
    <row r="2573" spans="26:26" x14ac:dyDescent="0.2">
      <c r="Z2573" s="27"/>
    </row>
    <row r="2574" spans="26:26" x14ac:dyDescent="0.2">
      <c r="Z2574" s="27"/>
    </row>
    <row r="2575" spans="26:26" x14ac:dyDescent="0.2">
      <c r="Z2575" s="27"/>
    </row>
    <row r="2576" spans="26:26" x14ac:dyDescent="0.2">
      <c r="Z2576" s="27"/>
    </row>
    <row r="2577" spans="26:26" x14ac:dyDescent="0.2">
      <c r="Z2577" s="27"/>
    </row>
    <row r="2578" spans="26:26" x14ac:dyDescent="0.2">
      <c r="Z2578" s="27"/>
    </row>
    <row r="2579" spans="26:26" x14ac:dyDescent="0.2">
      <c r="Z2579" s="27"/>
    </row>
    <row r="2580" spans="26:26" x14ac:dyDescent="0.2">
      <c r="Z2580" s="27"/>
    </row>
    <row r="2581" spans="26:26" x14ac:dyDescent="0.2">
      <c r="Z2581" s="27"/>
    </row>
    <row r="2582" spans="26:26" x14ac:dyDescent="0.2">
      <c r="Z2582" s="27"/>
    </row>
    <row r="2583" spans="26:26" x14ac:dyDescent="0.2">
      <c r="Z2583" s="27"/>
    </row>
    <row r="2584" spans="26:26" x14ac:dyDescent="0.2">
      <c r="Z2584" s="27"/>
    </row>
    <row r="2585" spans="26:26" x14ac:dyDescent="0.2">
      <c r="Z2585" s="27"/>
    </row>
    <row r="2586" spans="26:26" x14ac:dyDescent="0.2">
      <c r="Z2586" s="27"/>
    </row>
    <row r="2587" spans="26:26" x14ac:dyDescent="0.2">
      <c r="Z2587" s="27"/>
    </row>
    <row r="2588" spans="26:26" x14ac:dyDescent="0.2">
      <c r="Z2588" s="27"/>
    </row>
    <row r="2589" spans="26:26" x14ac:dyDescent="0.2">
      <c r="Z2589" s="27"/>
    </row>
    <row r="2590" spans="26:26" x14ac:dyDescent="0.2">
      <c r="Z2590" s="27"/>
    </row>
    <row r="2591" spans="26:26" x14ac:dyDescent="0.2">
      <c r="Z2591" s="27"/>
    </row>
    <row r="2592" spans="26:26" x14ac:dyDescent="0.2">
      <c r="Z2592" s="27"/>
    </row>
    <row r="2593" spans="26:26" x14ac:dyDescent="0.2">
      <c r="Z2593" s="27"/>
    </row>
    <row r="2594" spans="26:26" x14ac:dyDescent="0.2">
      <c r="Z2594" s="27"/>
    </row>
    <row r="2595" spans="26:26" x14ac:dyDescent="0.2">
      <c r="Z2595" s="27"/>
    </row>
    <row r="2596" spans="26:26" x14ac:dyDescent="0.2">
      <c r="Z2596" s="27"/>
    </row>
    <row r="2597" spans="26:26" x14ac:dyDescent="0.2">
      <c r="Z2597" s="27"/>
    </row>
    <row r="2598" spans="26:26" x14ac:dyDescent="0.2">
      <c r="Z2598" s="27"/>
    </row>
    <row r="2599" spans="26:26" x14ac:dyDescent="0.2">
      <c r="Z2599" s="27"/>
    </row>
    <row r="2600" spans="26:26" x14ac:dyDescent="0.2">
      <c r="Z2600" s="27"/>
    </row>
    <row r="2601" spans="26:26" x14ac:dyDescent="0.2">
      <c r="Z2601" s="27"/>
    </row>
    <row r="2602" spans="26:26" x14ac:dyDescent="0.2">
      <c r="Z2602" s="27"/>
    </row>
    <row r="2603" spans="26:26" x14ac:dyDescent="0.2">
      <c r="Z2603" s="27"/>
    </row>
    <row r="2604" spans="26:26" x14ac:dyDescent="0.2">
      <c r="Z2604" s="27"/>
    </row>
    <row r="2605" spans="26:26" x14ac:dyDescent="0.2">
      <c r="Z2605" s="27"/>
    </row>
    <row r="2606" spans="26:26" x14ac:dyDescent="0.2">
      <c r="Z2606" s="27"/>
    </row>
    <row r="2607" spans="26:26" x14ac:dyDescent="0.2">
      <c r="Z2607" s="27"/>
    </row>
    <row r="2608" spans="26:26" x14ac:dyDescent="0.2">
      <c r="Z2608" s="27"/>
    </row>
    <row r="2609" spans="26:26" x14ac:dyDescent="0.2">
      <c r="Z2609" s="27"/>
    </row>
    <row r="2610" spans="26:26" x14ac:dyDescent="0.2">
      <c r="Z2610" s="27"/>
    </row>
    <row r="2611" spans="26:26" x14ac:dyDescent="0.2">
      <c r="Z2611" s="27"/>
    </row>
    <row r="2612" spans="26:26" x14ac:dyDescent="0.2">
      <c r="Z2612" s="27"/>
    </row>
    <row r="2613" spans="26:26" x14ac:dyDescent="0.2">
      <c r="Z2613" s="27"/>
    </row>
    <row r="2614" spans="26:26" x14ac:dyDescent="0.2">
      <c r="Z2614" s="27"/>
    </row>
    <row r="2615" spans="26:26" x14ac:dyDescent="0.2">
      <c r="Z2615" s="27"/>
    </row>
    <row r="2616" spans="26:26" x14ac:dyDescent="0.2">
      <c r="Z2616" s="27"/>
    </row>
    <row r="2617" spans="26:26" x14ac:dyDescent="0.2">
      <c r="Z2617" s="27"/>
    </row>
    <row r="2618" spans="26:26" x14ac:dyDescent="0.2">
      <c r="Z2618" s="27"/>
    </row>
    <row r="2619" spans="26:26" x14ac:dyDescent="0.2">
      <c r="Z2619" s="27"/>
    </row>
    <row r="2620" spans="26:26" x14ac:dyDescent="0.2">
      <c r="Z2620" s="27"/>
    </row>
    <row r="2621" spans="26:26" x14ac:dyDescent="0.2">
      <c r="Z2621" s="27"/>
    </row>
    <row r="2622" spans="26:26" x14ac:dyDescent="0.2">
      <c r="Z2622" s="27"/>
    </row>
    <row r="2623" spans="26:26" x14ac:dyDescent="0.2">
      <c r="Z2623" s="27"/>
    </row>
    <row r="2624" spans="26:26" x14ac:dyDescent="0.2">
      <c r="Z2624" s="27"/>
    </row>
    <row r="2625" spans="26:26" x14ac:dyDescent="0.2">
      <c r="Z2625" s="27"/>
    </row>
    <row r="2626" spans="26:26" x14ac:dyDescent="0.2">
      <c r="Z2626" s="27"/>
    </row>
    <row r="2627" spans="26:26" x14ac:dyDescent="0.2">
      <c r="Z2627" s="27"/>
    </row>
    <row r="2628" spans="26:26" x14ac:dyDescent="0.2">
      <c r="Z2628" s="27"/>
    </row>
    <row r="2629" spans="26:26" x14ac:dyDescent="0.2">
      <c r="Z2629" s="27"/>
    </row>
    <row r="2630" spans="26:26" x14ac:dyDescent="0.2">
      <c r="Z2630" s="27"/>
    </row>
    <row r="2631" spans="26:26" x14ac:dyDescent="0.2">
      <c r="Z2631" s="27"/>
    </row>
    <row r="2632" spans="26:26" x14ac:dyDescent="0.2">
      <c r="Z2632" s="27"/>
    </row>
    <row r="2633" spans="26:26" x14ac:dyDescent="0.2">
      <c r="Z2633" s="27"/>
    </row>
    <row r="2634" spans="26:26" x14ac:dyDescent="0.2">
      <c r="Z2634" s="27"/>
    </row>
    <row r="2635" spans="26:26" x14ac:dyDescent="0.2">
      <c r="Z2635" s="27"/>
    </row>
    <row r="2636" spans="26:26" x14ac:dyDescent="0.2">
      <c r="Z2636" s="27"/>
    </row>
    <row r="2637" spans="26:26" x14ac:dyDescent="0.2">
      <c r="Z2637" s="27"/>
    </row>
    <row r="2638" spans="26:26" x14ac:dyDescent="0.2">
      <c r="Z2638" s="27"/>
    </row>
    <row r="2639" spans="26:26" x14ac:dyDescent="0.2">
      <c r="Z2639" s="27"/>
    </row>
    <row r="2640" spans="26:26" x14ac:dyDescent="0.2">
      <c r="Z2640" s="27"/>
    </row>
    <row r="2641" spans="26:26" x14ac:dyDescent="0.2">
      <c r="Z2641" s="27"/>
    </row>
    <row r="2642" spans="26:26" x14ac:dyDescent="0.2">
      <c r="Z2642" s="27"/>
    </row>
    <row r="2643" spans="26:26" x14ac:dyDescent="0.2">
      <c r="Z2643" s="27"/>
    </row>
    <row r="2644" spans="26:26" x14ac:dyDescent="0.2">
      <c r="Z2644" s="27"/>
    </row>
    <row r="2645" spans="26:26" x14ac:dyDescent="0.2">
      <c r="Z2645" s="27"/>
    </row>
    <row r="2646" spans="26:26" x14ac:dyDescent="0.2">
      <c r="Z2646" s="27"/>
    </row>
    <row r="2647" spans="26:26" x14ac:dyDescent="0.2">
      <c r="Z2647" s="27"/>
    </row>
    <row r="2648" spans="26:26" x14ac:dyDescent="0.2">
      <c r="Z2648" s="27"/>
    </row>
    <row r="2649" spans="26:26" x14ac:dyDescent="0.2">
      <c r="Z2649" s="27"/>
    </row>
    <row r="2650" spans="26:26" x14ac:dyDescent="0.2">
      <c r="Z2650" s="27"/>
    </row>
    <row r="2651" spans="26:26" x14ac:dyDescent="0.2">
      <c r="Z2651" s="27"/>
    </row>
    <row r="2652" spans="26:26" x14ac:dyDescent="0.2">
      <c r="Z2652" s="27"/>
    </row>
    <row r="2653" spans="26:26" x14ac:dyDescent="0.2">
      <c r="Z2653" s="27"/>
    </row>
    <row r="2654" spans="26:26" x14ac:dyDescent="0.2">
      <c r="Z2654" s="27"/>
    </row>
    <row r="2655" spans="26:26" x14ac:dyDescent="0.2">
      <c r="Z2655" s="27"/>
    </row>
    <row r="2656" spans="26:26" x14ac:dyDescent="0.2">
      <c r="Z2656" s="27"/>
    </row>
    <row r="2657" spans="26:26" x14ac:dyDescent="0.2">
      <c r="Z2657" s="27"/>
    </row>
    <row r="2658" spans="26:26" x14ac:dyDescent="0.2">
      <c r="Z2658" s="27"/>
    </row>
    <row r="2659" spans="26:26" x14ac:dyDescent="0.2">
      <c r="Z2659" s="27"/>
    </row>
    <row r="2660" spans="26:26" x14ac:dyDescent="0.2">
      <c r="Z2660" s="27"/>
    </row>
    <row r="2661" spans="26:26" x14ac:dyDescent="0.2">
      <c r="Z2661" s="27"/>
    </row>
    <row r="2662" spans="26:26" x14ac:dyDescent="0.2">
      <c r="Z2662" s="27"/>
    </row>
    <row r="2663" spans="26:26" x14ac:dyDescent="0.2">
      <c r="Z2663" s="27"/>
    </row>
    <row r="2664" spans="26:26" x14ac:dyDescent="0.2">
      <c r="Z2664" s="27"/>
    </row>
    <row r="2665" spans="26:26" x14ac:dyDescent="0.2">
      <c r="Z2665" s="27"/>
    </row>
    <row r="2666" spans="26:26" x14ac:dyDescent="0.2">
      <c r="Z2666" s="27"/>
    </row>
    <row r="2667" spans="26:26" x14ac:dyDescent="0.2">
      <c r="Z2667" s="27"/>
    </row>
    <row r="2668" spans="26:26" x14ac:dyDescent="0.2">
      <c r="Z2668" s="27"/>
    </row>
    <row r="2669" spans="26:26" x14ac:dyDescent="0.2">
      <c r="Z2669" s="27"/>
    </row>
    <row r="2670" spans="26:26" x14ac:dyDescent="0.2">
      <c r="Z2670" s="27"/>
    </row>
    <row r="2671" spans="26:26" x14ac:dyDescent="0.2">
      <c r="Z2671" s="27"/>
    </row>
    <row r="2672" spans="26:26" x14ac:dyDescent="0.2">
      <c r="Z2672" s="27"/>
    </row>
    <row r="2673" spans="26:26" x14ac:dyDescent="0.2">
      <c r="Z2673" s="27"/>
    </row>
    <row r="2674" spans="26:26" x14ac:dyDescent="0.2">
      <c r="Z2674" s="27"/>
    </row>
    <row r="2675" spans="26:26" x14ac:dyDescent="0.2">
      <c r="Z2675" s="27"/>
    </row>
    <row r="2676" spans="26:26" x14ac:dyDescent="0.2">
      <c r="Z2676" s="27"/>
    </row>
    <row r="2677" spans="26:26" x14ac:dyDescent="0.2">
      <c r="Z2677" s="27"/>
    </row>
    <row r="2678" spans="26:26" x14ac:dyDescent="0.2">
      <c r="Z2678" s="27"/>
    </row>
    <row r="2679" spans="26:26" x14ac:dyDescent="0.2">
      <c r="Z2679" s="27"/>
    </row>
    <row r="2680" spans="26:26" x14ac:dyDescent="0.2">
      <c r="Z2680" s="27"/>
    </row>
    <row r="2681" spans="26:26" x14ac:dyDescent="0.2">
      <c r="Z2681" s="27"/>
    </row>
    <row r="2682" spans="26:26" x14ac:dyDescent="0.2">
      <c r="Z2682" s="27"/>
    </row>
    <row r="2683" spans="26:26" x14ac:dyDescent="0.2">
      <c r="Z2683" s="27"/>
    </row>
    <row r="2684" spans="26:26" x14ac:dyDescent="0.2">
      <c r="Z2684" s="27"/>
    </row>
    <row r="2685" spans="26:26" x14ac:dyDescent="0.2">
      <c r="Z2685" s="27"/>
    </row>
    <row r="2686" spans="26:26" x14ac:dyDescent="0.2">
      <c r="Z2686" s="27"/>
    </row>
    <row r="2687" spans="26:26" x14ac:dyDescent="0.2">
      <c r="Z2687" s="27"/>
    </row>
    <row r="2688" spans="26:26" x14ac:dyDescent="0.2">
      <c r="Z2688" s="27"/>
    </row>
    <row r="2689" spans="26:26" x14ac:dyDescent="0.2">
      <c r="Z2689" s="27"/>
    </row>
    <row r="2690" spans="26:26" x14ac:dyDescent="0.2">
      <c r="Z2690" s="27"/>
    </row>
    <row r="2691" spans="26:26" x14ac:dyDescent="0.2">
      <c r="Z2691" s="27"/>
    </row>
    <row r="2692" spans="26:26" x14ac:dyDescent="0.2">
      <c r="Z2692" s="27"/>
    </row>
    <row r="2693" spans="26:26" x14ac:dyDescent="0.2">
      <c r="Z2693" s="27"/>
    </row>
    <row r="2694" spans="26:26" x14ac:dyDescent="0.2">
      <c r="Z2694" s="27"/>
    </row>
    <row r="2695" spans="26:26" x14ac:dyDescent="0.2">
      <c r="Z2695" s="27"/>
    </row>
    <row r="2696" spans="26:26" x14ac:dyDescent="0.2">
      <c r="Z2696" s="27"/>
    </row>
    <row r="2697" spans="26:26" x14ac:dyDescent="0.2">
      <c r="Z2697" s="27"/>
    </row>
    <row r="2698" spans="26:26" x14ac:dyDescent="0.2">
      <c r="Z2698" s="27"/>
    </row>
    <row r="2699" spans="26:26" x14ac:dyDescent="0.2">
      <c r="Z2699" s="27"/>
    </row>
    <row r="2700" spans="26:26" x14ac:dyDescent="0.2">
      <c r="Z2700" s="27"/>
    </row>
    <row r="2701" spans="26:26" x14ac:dyDescent="0.2">
      <c r="Z2701" s="27"/>
    </row>
    <row r="2702" spans="26:26" x14ac:dyDescent="0.2">
      <c r="Z2702" s="27"/>
    </row>
    <row r="2703" spans="26:26" x14ac:dyDescent="0.2">
      <c r="Z2703" s="27"/>
    </row>
    <row r="2704" spans="26:26" x14ac:dyDescent="0.2">
      <c r="Z2704" s="27"/>
    </row>
    <row r="2705" spans="26:26" x14ac:dyDescent="0.2">
      <c r="Z2705" s="27"/>
    </row>
    <row r="2706" spans="26:26" x14ac:dyDescent="0.2">
      <c r="Z2706" s="27"/>
    </row>
    <row r="2707" spans="26:26" x14ac:dyDescent="0.2">
      <c r="Z2707" s="27"/>
    </row>
    <row r="2708" spans="26:26" x14ac:dyDescent="0.2">
      <c r="Z2708" s="27"/>
    </row>
    <row r="2709" spans="26:26" x14ac:dyDescent="0.2">
      <c r="Z2709" s="27"/>
    </row>
    <row r="2710" spans="26:26" x14ac:dyDescent="0.2">
      <c r="Z2710" s="27"/>
    </row>
    <row r="2711" spans="26:26" x14ac:dyDescent="0.2">
      <c r="Z2711" s="27"/>
    </row>
    <row r="2712" spans="26:26" x14ac:dyDescent="0.2">
      <c r="Z2712" s="27"/>
    </row>
    <row r="2713" spans="26:26" x14ac:dyDescent="0.2">
      <c r="Z2713" s="27"/>
    </row>
    <row r="2714" spans="26:26" x14ac:dyDescent="0.2">
      <c r="Z2714" s="27"/>
    </row>
    <row r="2715" spans="26:26" x14ac:dyDescent="0.2">
      <c r="Z2715" s="27"/>
    </row>
    <row r="2716" spans="26:26" x14ac:dyDescent="0.2">
      <c r="Z2716" s="27"/>
    </row>
    <row r="2717" spans="26:26" x14ac:dyDescent="0.2">
      <c r="Z2717" s="27"/>
    </row>
    <row r="2718" spans="26:26" x14ac:dyDescent="0.2">
      <c r="Z2718" s="27"/>
    </row>
    <row r="2719" spans="26:26" x14ac:dyDescent="0.2">
      <c r="Z2719" s="27"/>
    </row>
    <row r="2720" spans="26:26" x14ac:dyDescent="0.2">
      <c r="Z2720" s="27"/>
    </row>
    <row r="2721" spans="26:26" x14ac:dyDescent="0.2">
      <c r="Z2721" s="27"/>
    </row>
    <row r="2722" spans="26:26" x14ac:dyDescent="0.2">
      <c r="Z2722" s="27"/>
    </row>
    <row r="2723" spans="26:26" x14ac:dyDescent="0.2">
      <c r="Z2723" s="27"/>
    </row>
    <row r="2724" spans="26:26" x14ac:dyDescent="0.2">
      <c r="Z2724" s="27"/>
    </row>
    <row r="2725" spans="26:26" x14ac:dyDescent="0.2">
      <c r="Z2725" s="27"/>
    </row>
    <row r="2726" spans="26:26" x14ac:dyDescent="0.2">
      <c r="Z2726" s="27"/>
    </row>
    <row r="2727" spans="26:26" x14ac:dyDescent="0.2">
      <c r="Z2727" s="27"/>
    </row>
    <row r="2728" spans="26:26" x14ac:dyDescent="0.2">
      <c r="Z2728" s="27"/>
    </row>
    <row r="2729" spans="26:26" x14ac:dyDescent="0.2">
      <c r="Z2729" s="27"/>
    </row>
    <row r="2730" spans="26:26" x14ac:dyDescent="0.2">
      <c r="Z2730" s="27"/>
    </row>
    <row r="2731" spans="26:26" x14ac:dyDescent="0.2">
      <c r="Z2731" s="27"/>
    </row>
    <row r="2732" spans="26:26" x14ac:dyDescent="0.2">
      <c r="Z2732" s="27"/>
    </row>
    <row r="2733" spans="26:26" x14ac:dyDescent="0.2">
      <c r="Z2733" s="27"/>
    </row>
    <row r="2734" spans="26:26" x14ac:dyDescent="0.2">
      <c r="Z2734" s="27"/>
    </row>
    <row r="2735" spans="26:26" x14ac:dyDescent="0.2">
      <c r="Z2735" s="27"/>
    </row>
    <row r="2736" spans="26:26" x14ac:dyDescent="0.2">
      <c r="Z2736" s="27"/>
    </row>
    <row r="2737" spans="26:26" x14ac:dyDescent="0.2">
      <c r="Z2737" s="27"/>
    </row>
    <row r="2738" spans="26:26" x14ac:dyDescent="0.2">
      <c r="Z2738" s="27"/>
    </row>
    <row r="2739" spans="26:26" x14ac:dyDescent="0.2">
      <c r="Z2739" s="27"/>
    </row>
    <row r="2740" spans="26:26" x14ac:dyDescent="0.2">
      <c r="Z2740" s="27"/>
    </row>
    <row r="2741" spans="26:26" x14ac:dyDescent="0.2">
      <c r="Z2741" s="27"/>
    </row>
    <row r="2742" spans="26:26" x14ac:dyDescent="0.2">
      <c r="Z2742" s="27"/>
    </row>
    <row r="2743" spans="26:26" x14ac:dyDescent="0.2">
      <c r="Z2743" s="27"/>
    </row>
    <row r="2744" spans="26:26" x14ac:dyDescent="0.2">
      <c r="Z2744" s="27"/>
    </row>
    <row r="2745" spans="26:26" x14ac:dyDescent="0.2">
      <c r="Z2745" s="27"/>
    </row>
    <row r="2746" spans="26:26" x14ac:dyDescent="0.2">
      <c r="Z2746" s="27"/>
    </row>
    <row r="2747" spans="26:26" x14ac:dyDescent="0.2">
      <c r="Z2747" s="27"/>
    </row>
    <row r="2748" spans="26:26" x14ac:dyDescent="0.2">
      <c r="Z2748" s="27"/>
    </row>
    <row r="2749" spans="26:26" x14ac:dyDescent="0.2">
      <c r="Z2749" s="27"/>
    </row>
    <row r="2750" spans="26:26" x14ac:dyDescent="0.2">
      <c r="Z2750" s="27"/>
    </row>
    <row r="2751" spans="26:26" x14ac:dyDescent="0.2">
      <c r="Z2751" s="27"/>
    </row>
    <row r="2752" spans="26:26" x14ac:dyDescent="0.2">
      <c r="Z2752" s="27"/>
    </row>
    <row r="2753" spans="26:26" x14ac:dyDescent="0.2">
      <c r="Z2753" s="27"/>
    </row>
    <row r="2754" spans="26:26" x14ac:dyDescent="0.2">
      <c r="Z2754" s="27"/>
    </row>
    <row r="2755" spans="26:26" x14ac:dyDescent="0.2">
      <c r="Z2755" s="27"/>
    </row>
    <row r="2756" spans="26:26" x14ac:dyDescent="0.2">
      <c r="Z2756" s="27"/>
    </row>
    <row r="2757" spans="26:26" x14ac:dyDescent="0.2">
      <c r="Z2757" s="27"/>
    </row>
    <row r="2758" spans="26:26" x14ac:dyDescent="0.2">
      <c r="Z2758" s="27"/>
    </row>
    <row r="2759" spans="26:26" x14ac:dyDescent="0.2">
      <c r="Z2759" s="27"/>
    </row>
    <row r="2760" spans="26:26" x14ac:dyDescent="0.2">
      <c r="Z2760" s="27"/>
    </row>
    <row r="2761" spans="26:26" x14ac:dyDescent="0.2">
      <c r="Z2761" s="27"/>
    </row>
    <row r="2762" spans="26:26" x14ac:dyDescent="0.2">
      <c r="Z2762" s="27"/>
    </row>
    <row r="2763" spans="26:26" x14ac:dyDescent="0.2">
      <c r="Z2763" s="27"/>
    </row>
    <row r="2764" spans="26:26" x14ac:dyDescent="0.2">
      <c r="Z2764" s="27"/>
    </row>
    <row r="2765" spans="26:26" x14ac:dyDescent="0.2">
      <c r="Z2765" s="27"/>
    </row>
    <row r="2766" spans="26:26" x14ac:dyDescent="0.2">
      <c r="Z2766" s="27"/>
    </row>
    <row r="2767" spans="26:26" x14ac:dyDescent="0.2">
      <c r="Z2767" s="27"/>
    </row>
    <row r="2768" spans="26:26" x14ac:dyDescent="0.2">
      <c r="Z2768" s="27"/>
    </row>
    <row r="2769" spans="26:26" x14ac:dyDescent="0.2">
      <c r="Z2769" s="27"/>
    </row>
    <row r="2770" spans="26:26" x14ac:dyDescent="0.2">
      <c r="Z2770" s="27"/>
    </row>
    <row r="2771" spans="26:26" x14ac:dyDescent="0.2">
      <c r="Z2771" s="27"/>
    </row>
    <row r="2772" spans="26:26" x14ac:dyDescent="0.2">
      <c r="Z2772" s="27"/>
    </row>
    <row r="2773" spans="26:26" x14ac:dyDescent="0.2">
      <c r="Z2773" s="27"/>
    </row>
    <row r="2774" spans="26:26" x14ac:dyDescent="0.2">
      <c r="Z2774" s="27"/>
    </row>
    <row r="2775" spans="26:26" x14ac:dyDescent="0.2">
      <c r="Z2775" s="27"/>
    </row>
    <row r="2776" spans="26:26" x14ac:dyDescent="0.2">
      <c r="Z2776" s="27"/>
    </row>
    <row r="2777" spans="26:26" x14ac:dyDescent="0.2">
      <c r="Z2777" s="27"/>
    </row>
    <row r="2778" spans="26:26" x14ac:dyDescent="0.2">
      <c r="Z2778" s="27"/>
    </row>
    <row r="2779" spans="26:26" x14ac:dyDescent="0.2">
      <c r="Z2779" s="27"/>
    </row>
    <row r="2780" spans="26:26" x14ac:dyDescent="0.2">
      <c r="Z2780" s="27"/>
    </row>
    <row r="2781" spans="26:26" x14ac:dyDescent="0.2">
      <c r="Z2781" s="27"/>
    </row>
    <row r="2782" spans="26:26" x14ac:dyDescent="0.2">
      <c r="Z2782" s="27"/>
    </row>
    <row r="2783" spans="26:26" x14ac:dyDescent="0.2">
      <c r="Z2783" s="27"/>
    </row>
    <row r="2784" spans="26:26" x14ac:dyDescent="0.2">
      <c r="Z2784" s="27"/>
    </row>
    <row r="2785" spans="26:26" x14ac:dyDescent="0.2">
      <c r="Z2785" s="27"/>
    </row>
    <row r="2786" spans="26:26" x14ac:dyDescent="0.2">
      <c r="Z2786" s="27"/>
    </row>
    <row r="2787" spans="26:26" x14ac:dyDescent="0.2">
      <c r="Z2787" s="27"/>
    </row>
    <row r="2788" spans="26:26" x14ac:dyDescent="0.2">
      <c r="Z2788" s="27"/>
    </row>
    <row r="2789" spans="26:26" x14ac:dyDescent="0.2">
      <c r="Z2789" s="27"/>
    </row>
    <row r="2790" spans="26:26" x14ac:dyDescent="0.2">
      <c r="Z2790" s="27"/>
    </row>
    <row r="2791" spans="26:26" x14ac:dyDescent="0.2">
      <c r="Z2791" s="27"/>
    </row>
    <row r="2792" spans="26:26" x14ac:dyDescent="0.2">
      <c r="Z2792" s="27"/>
    </row>
    <row r="2793" spans="26:26" x14ac:dyDescent="0.2">
      <c r="Z2793" s="27"/>
    </row>
    <row r="2794" spans="26:26" x14ac:dyDescent="0.2">
      <c r="Z2794" s="27"/>
    </row>
    <row r="2795" spans="26:26" x14ac:dyDescent="0.2">
      <c r="Z2795" s="27"/>
    </row>
    <row r="2796" spans="26:26" x14ac:dyDescent="0.2">
      <c r="Z2796" s="27"/>
    </row>
    <row r="2797" spans="26:26" x14ac:dyDescent="0.2">
      <c r="Z2797" s="27"/>
    </row>
    <row r="2798" spans="26:26" x14ac:dyDescent="0.2">
      <c r="Z2798" s="27"/>
    </row>
    <row r="2799" spans="26:26" x14ac:dyDescent="0.2">
      <c r="Z2799" s="27"/>
    </row>
    <row r="2800" spans="26:26" x14ac:dyDescent="0.2">
      <c r="Z2800" s="27"/>
    </row>
    <row r="2801" spans="26:26" x14ac:dyDescent="0.2">
      <c r="Z2801" s="27"/>
    </row>
    <row r="2802" spans="26:26" x14ac:dyDescent="0.2">
      <c r="Z2802" s="27"/>
    </row>
    <row r="2803" spans="26:26" x14ac:dyDescent="0.2">
      <c r="Z2803" s="27"/>
    </row>
    <row r="2804" spans="26:26" x14ac:dyDescent="0.2">
      <c r="Z2804" s="27"/>
    </row>
    <row r="2805" spans="26:26" x14ac:dyDescent="0.2">
      <c r="Z2805" s="27"/>
    </row>
    <row r="2806" spans="26:26" x14ac:dyDescent="0.2">
      <c r="Z2806" s="27"/>
    </row>
    <row r="2807" spans="26:26" x14ac:dyDescent="0.2">
      <c r="Z2807" s="27"/>
    </row>
    <row r="2808" spans="26:26" x14ac:dyDescent="0.2">
      <c r="Z2808" s="27"/>
    </row>
    <row r="2809" spans="26:26" x14ac:dyDescent="0.2">
      <c r="Z2809" s="27"/>
    </row>
    <row r="2810" spans="26:26" x14ac:dyDescent="0.2">
      <c r="Z2810" s="27"/>
    </row>
    <row r="2811" spans="26:26" x14ac:dyDescent="0.2">
      <c r="Z2811" s="27"/>
    </row>
    <row r="2812" spans="26:26" x14ac:dyDescent="0.2">
      <c r="Z2812" s="27"/>
    </row>
    <row r="2813" spans="26:26" x14ac:dyDescent="0.2">
      <c r="Z2813" s="27"/>
    </row>
    <row r="2814" spans="26:26" x14ac:dyDescent="0.2">
      <c r="Z2814" s="27"/>
    </row>
    <row r="2815" spans="26:26" x14ac:dyDescent="0.2">
      <c r="Z2815" s="27"/>
    </row>
    <row r="2816" spans="26:26" x14ac:dyDescent="0.2">
      <c r="Z2816" s="27"/>
    </row>
    <row r="2817" spans="26:26" x14ac:dyDescent="0.2">
      <c r="Z2817" s="27"/>
    </row>
    <row r="2818" spans="26:26" x14ac:dyDescent="0.2">
      <c r="Z2818" s="27"/>
    </row>
    <row r="2819" spans="26:26" x14ac:dyDescent="0.2">
      <c r="Z2819" s="27"/>
    </row>
    <row r="2820" spans="26:26" x14ac:dyDescent="0.2">
      <c r="Z2820" s="27"/>
    </row>
    <row r="2821" spans="26:26" x14ac:dyDescent="0.2">
      <c r="Z2821" s="27"/>
    </row>
    <row r="2822" spans="26:26" x14ac:dyDescent="0.2">
      <c r="Z2822" s="27"/>
    </row>
    <row r="2823" spans="26:26" x14ac:dyDescent="0.2">
      <c r="Z2823" s="27"/>
    </row>
    <row r="2824" spans="26:26" x14ac:dyDescent="0.2">
      <c r="Z2824" s="27"/>
    </row>
    <row r="2825" spans="26:26" x14ac:dyDescent="0.2">
      <c r="Z2825" s="27"/>
    </row>
    <row r="2826" spans="26:26" x14ac:dyDescent="0.2">
      <c r="Z2826" s="27"/>
    </row>
    <row r="2827" spans="26:26" x14ac:dyDescent="0.2">
      <c r="Z2827" s="27"/>
    </row>
    <row r="2828" spans="26:26" x14ac:dyDescent="0.2">
      <c r="Z2828" s="27"/>
    </row>
    <row r="2829" spans="26:26" x14ac:dyDescent="0.2">
      <c r="Z2829" s="27"/>
    </row>
    <row r="2830" spans="26:26" x14ac:dyDescent="0.2">
      <c r="Z2830" s="27"/>
    </row>
    <row r="2831" spans="26:26" x14ac:dyDescent="0.2">
      <c r="Z2831" s="27"/>
    </row>
    <row r="2832" spans="26:26" x14ac:dyDescent="0.2">
      <c r="Z2832" s="27"/>
    </row>
    <row r="2833" spans="26:26" x14ac:dyDescent="0.2">
      <c r="Z2833" s="27"/>
    </row>
    <row r="2834" spans="26:26" x14ac:dyDescent="0.2">
      <c r="Z2834" s="27"/>
    </row>
    <row r="2835" spans="26:26" x14ac:dyDescent="0.2">
      <c r="Z2835" s="27"/>
    </row>
    <row r="2836" spans="26:26" x14ac:dyDescent="0.2">
      <c r="Z2836" s="27"/>
    </row>
    <row r="2837" spans="26:26" x14ac:dyDescent="0.2">
      <c r="Z2837" s="27"/>
    </row>
    <row r="2838" spans="26:26" x14ac:dyDescent="0.2">
      <c r="Z2838" s="27"/>
    </row>
    <row r="2839" spans="26:26" x14ac:dyDescent="0.2">
      <c r="Z2839" s="27"/>
    </row>
    <row r="2840" spans="26:26" x14ac:dyDescent="0.2">
      <c r="Z2840" s="27"/>
    </row>
    <row r="2841" spans="26:26" x14ac:dyDescent="0.2">
      <c r="Z2841" s="27"/>
    </row>
    <row r="2842" spans="26:26" x14ac:dyDescent="0.2">
      <c r="Z2842" s="27"/>
    </row>
    <row r="2843" spans="26:26" x14ac:dyDescent="0.2">
      <c r="Z2843" s="27"/>
    </row>
    <row r="2844" spans="26:26" x14ac:dyDescent="0.2">
      <c r="Z2844" s="27"/>
    </row>
    <row r="2845" spans="26:26" x14ac:dyDescent="0.2">
      <c r="Z2845" s="27"/>
    </row>
    <row r="2846" spans="26:26" x14ac:dyDescent="0.2">
      <c r="Z2846" s="27"/>
    </row>
    <row r="2847" spans="26:26" x14ac:dyDescent="0.2">
      <c r="Z2847" s="27"/>
    </row>
    <row r="2848" spans="26:26" x14ac:dyDescent="0.2">
      <c r="Z2848" s="27"/>
    </row>
    <row r="2849" spans="26:26" x14ac:dyDescent="0.2">
      <c r="Z2849" s="27"/>
    </row>
    <row r="2850" spans="26:26" x14ac:dyDescent="0.2">
      <c r="Z2850" s="27"/>
    </row>
    <row r="2851" spans="26:26" x14ac:dyDescent="0.2">
      <c r="Z2851" s="27"/>
    </row>
    <row r="2852" spans="26:26" x14ac:dyDescent="0.2">
      <c r="Z2852" s="27"/>
    </row>
    <row r="2853" spans="26:26" x14ac:dyDescent="0.2">
      <c r="Z2853" s="27"/>
    </row>
    <row r="2854" spans="26:26" x14ac:dyDescent="0.2">
      <c r="Z2854" s="27"/>
    </row>
    <row r="2855" spans="26:26" x14ac:dyDescent="0.2">
      <c r="Z2855" s="27"/>
    </row>
    <row r="2856" spans="26:26" x14ac:dyDescent="0.2">
      <c r="Z2856" s="27"/>
    </row>
    <row r="2857" spans="26:26" x14ac:dyDescent="0.2">
      <c r="Z2857" s="27"/>
    </row>
    <row r="2858" spans="26:26" x14ac:dyDescent="0.2">
      <c r="Z2858" s="27"/>
    </row>
    <row r="2859" spans="26:26" x14ac:dyDescent="0.2">
      <c r="Z2859" s="27"/>
    </row>
    <row r="2860" spans="26:26" x14ac:dyDescent="0.2">
      <c r="Z2860" s="27"/>
    </row>
    <row r="2861" spans="26:26" x14ac:dyDescent="0.2">
      <c r="Z2861" s="27"/>
    </row>
    <row r="2862" spans="26:26" x14ac:dyDescent="0.2">
      <c r="Z2862" s="27"/>
    </row>
    <row r="2863" spans="26:26" x14ac:dyDescent="0.2">
      <c r="Z2863" s="27"/>
    </row>
    <row r="2864" spans="26:26" x14ac:dyDescent="0.2">
      <c r="Z2864" s="27"/>
    </row>
    <row r="2865" spans="26:26" x14ac:dyDescent="0.2">
      <c r="Z2865" s="27"/>
    </row>
    <row r="2866" spans="26:26" x14ac:dyDescent="0.2">
      <c r="Z2866" s="27"/>
    </row>
    <row r="2867" spans="26:26" x14ac:dyDescent="0.2">
      <c r="Z2867" s="27"/>
    </row>
    <row r="2868" spans="26:26" x14ac:dyDescent="0.2">
      <c r="Z2868" s="27"/>
    </row>
    <row r="2869" spans="26:26" x14ac:dyDescent="0.2">
      <c r="Z2869" s="27"/>
    </row>
    <row r="2870" spans="26:26" x14ac:dyDescent="0.2">
      <c r="Z2870" s="27"/>
    </row>
    <row r="2871" spans="26:26" x14ac:dyDescent="0.2">
      <c r="Z2871" s="27"/>
    </row>
    <row r="2872" spans="26:26" x14ac:dyDescent="0.2">
      <c r="Z2872" s="27"/>
    </row>
    <row r="2873" spans="26:26" x14ac:dyDescent="0.2">
      <c r="Z2873" s="27"/>
    </row>
    <row r="2874" spans="26:26" x14ac:dyDescent="0.2">
      <c r="Z2874" s="27"/>
    </row>
    <row r="2875" spans="26:26" x14ac:dyDescent="0.2">
      <c r="Z2875" s="27"/>
    </row>
    <row r="2876" spans="26:26" x14ac:dyDescent="0.2">
      <c r="Z2876" s="27"/>
    </row>
    <row r="2877" spans="26:26" x14ac:dyDescent="0.2">
      <c r="Z2877" s="27"/>
    </row>
    <row r="2878" spans="26:26" x14ac:dyDescent="0.2">
      <c r="Z2878" s="27"/>
    </row>
    <row r="2879" spans="26:26" x14ac:dyDescent="0.2">
      <c r="Z2879" s="27"/>
    </row>
    <row r="2880" spans="26:26" x14ac:dyDescent="0.2">
      <c r="Z2880" s="27"/>
    </row>
    <row r="2881" spans="26:26" x14ac:dyDescent="0.2">
      <c r="Z2881" s="27"/>
    </row>
    <row r="2882" spans="26:26" x14ac:dyDescent="0.2">
      <c r="Z2882" s="27"/>
    </row>
    <row r="2883" spans="26:26" x14ac:dyDescent="0.2">
      <c r="Z2883" s="27"/>
    </row>
    <row r="2884" spans="26:26" x14ac:dyDescent="0.2">
      <c r="Z2884" s="27"/>
    </row>
    <row r="2885" spans="26:26" x14ac:dyDescent="0.2">
      <c r="Z2885" s="27"/>
    </row>
    <row r="2886" spans="26:26" x14ac:dyDescent="0.2">
      <c r="Z2886" s="27"/>
    </row>
    <row r="2887" spans="26:26" x14ac:dyDescent="0.2">
      <c r="Z2887" s="27"/>
    </row>
    <row r="2888" spans="26:26" x14ac:dyDescent="0.2">
      <c r="Z2888" s="27"/>
    </row>
    <row r="2889" spans="26:26" x14ac:dyDescent="0.2">
      <c r="Z2889" s="27"/>
    </row>
    <row r="2890" spans="26:26" x14ac:dyDescent="0.2">
      <c r="Z2890" s="27"/>
    </row>
    <row r="2891" spans="26:26" x14ac:dyDescent="0.2">
      <c r="Z2891" s="27"/>
    </row>
    <row r="2892" spans="26:26" x14ac:dyDescent="0.2">
      <c r="Z2892" s="27"/>
    </row>
    <row r="2893" spans="26:26" x14ac:dyDescent="0.2">
      <c r="Z2893" s="27"/>
    </row>
    <row r="2894" spans="26:26" x14ac:dyDescent="0.2">
      <c r="Z2894" s="27"/>
    </row>
    <row r="2895" spans="26:26" x14ac:dyDescent="0.2">
      <c r="Z2895" s="27"/>
    </row>
    <row r="2896" spans="26:26" x14ac:dyDescent="0.2">
      <c r="Z2896" s="27"/>
    </row>
    <row r="2897" spans="26:26" x14ac:dyDescent="0.2">
      <c r="Z2897" s="27"/>
    </row>
    <row r="2898" spans="26:26" x14ac:dyDescent="0.2">
      <c r="Z2898" s="27"/>
    </row>
    <row r="2899" spans="26:26" x14ac:dyDescent="0.2">
      <c r="Z2899" s="27"/>
    </row>
    <row r="2900" spans="26:26" x14ac:dyDescent="0.2">
      <c r="Z2900" s="27"/>
    </row>
    <row r="2901" spans="26:26" x14ac:dyDescent="0.2">
      <c r="Z2901" s="27"/>
    </row>
    <row r="2902" spans="26:26" x14ac:dyDescent="0.2">
      <c r="Z2902" s="27"/>
    </row>
    <row r="2903" spans="26:26" x14ac:dyDescent="0.2">
      <c r="Z2903" s="27"/>
    </row>
    <row r="2904" spans="26:26" x14ac:dyDescent="0.2">
      <c r="Z2904" s="27"/>
    </row>
    <row r="2905" spans="26:26" x14ac:dyDescent="0.2">
      <c r="Z2905" s="27"/>
    </row>
    <row r="2906" spans="26:26" x14ac:dyDescent="0.2">
      <c r="Z2906" s="27"/>
    </row>
    <row r="2907" spans="26:26" x14ac:dyDescent="0.2">
      <c r="Z2907" s="27"/>
    </row>
    <row r="2908" spans="26:26" x14ac:dyDescent="0.2">
      <c r="Z2908" s="27"/>
    </row>
    <row r="2909" spans="26:26" x14ac:dyDescent="0.2">
      <c r="Z2909" s="27"/>
    </row>
    <row r="2910" spans="26:26" x14ac:dyDescent="0.2">
      <c r="Z2910" s="27"/>
    </row>
    <row r="2911" spans="26:26" x14ac:dyDescent="0.2">
      <c r="Z2911" s="27"/>
    </row>
    <row r="2912" spans="26:26" x14ac:dyDescent="0.2">
      <c r="Z2912" s="27"/>
    </row>
    <row r="2913" spans="26:26" x14ac:dyDescent="0.2">
      <c r="Z2913" s="27"/>
    </row>
    <row r="2914" spans="26:26" x14ac:dyDescent="0.2">
      <c r="Z2914" s="27"/>
    </row>
    <row r="2915" spans="26:26" x14ac:dyDescent="0.2">
      <c r="Z2915" s="27"/>
    </row>
    <row r="2916" spans="26:26" x14ac:dyDescent="0.2">
      <c r="Z2916" s="27"/>
    </row>
    <row r="2917" spans="26:26" x14ac:dyDescent="0.2">
      <c r="Z2917" s="27"/>
    </row>
    <row r="2918" spans="26:26" x14ac:dyDescent="0.2">
      <c r="Z2918" s="27"/>
    </row>
    <row r="2919" spans="26:26" x14ac:dyDescent="0.2">
      <c r="Z2919" s="27"/>
    </row>
    <row r="2920" spans="26:26" x14ac:dyDescent="0.2">
      <c r="Z2920" s="27"/>
    </row>
    <row r="2921" spans="26:26" x14ac:dyDescent="0.2">
      <c r="Z2921" s="27"/>
    </row>
    <row r="2922" spans="26:26" x14ac:dyDescent="0.2">
      <c r="Z2922" s="27"/>
    </row>
    <row r="2923" spans="26:26" x14ac:dyDescent="0.2">
      <c r="Z2923" s="27"/>
    </row>
    <row r="2924" spans="26:26" x14ac:dyDescent="0.2">
      <c r="Z2924" s="27"/>
    </row>
    <row r="2925" spans="26:26" x14ac:dyDescent="0.2">
      <c r="Z2925" s="27"/>
    </row>
    <row r="2926" spans="26:26" x14ac:dyDescent="0.2">
      <c r="Z2926" s="27"/>
    </row>
    <row r="2927" spans="26:26" x14ac:dyDescent="0.2">
      <c r="Z2927" s="27"/>
    </row>
    <row r="2928" spans="26:26" x14ac:dyDescent="0.2">
      <c r="Z2928" s="27"/>
    </row>
    <row r="2929" spans="26:26" x14ac:dyDescent="0.2">
      <c r="Z2929" s="27"/>
    </row>
    <row r="2930" spans="26:26" x14ac:dyDescent="0.2">
      <c r="Z2930" s="27"/>
    </row>
    <row r="2931" spans="26:26" x14ac:dyDescent="0.2">
      <c r="Z2931" s="27"/>
    </row>
    <row r="2932" spans="26:26" x14ac:dyDescent="0.2">
      <c r="Z2932" s="27"/>
    </row>
    <row r="2933" spans="26:26" x14ac:dyDescent="0.2">
      <c r="Z2933" s="27"/>
    </row>
    <row r="2934" spans="26:26" x14ac:dyDescent="0.2">
      <c r="Z2934" s="27"/>
    </row>
    <row r="2935" spans="26:26" x14ac:dyDescent="0.2">
      <c r="Z2935" s="27"/>
    </row>
    <row r="2936" spans="26:26" x14ac:dyDescent="0.2">
      <c r="Z2936" s="27"/>
    </row>
    <row r="2937" spans="26:26" x14ac:dyDescent="0.2">
      <c r="Z2937" s="27"/>
    </row>
    <row r="2938" spans="26:26" x14ac:dyDescent="0.2">
      <c r="Z2938" s="27"/>
    </row>
    <row r="2939" spans="26:26" x14ac:dyDescent="0.2">
      <c r="Z2939" s="27"/>
    </row>
    <row r="2940" spans="26:26" x14ac:dyDescent="0.2">
      <c r="Z2940" s="27"/>
    </row>
    <row r="2941" spans="26:26" x14ac:dyDescent="0.2">
      <c r="Z2941" s="27"/>
    </row>
    <row r="2942" spans="26:26" x14ac:dyDescent="0.2">
      <c r="Z2942" s="27"/>
    </row>
    <row r="2943" spans="26:26" x14ac:dyDescent="0.2">
      <c r="Z2943" s="27"/>
    </row>
    <row r="2944" spans="26:26" x14ac:dyDescent="0.2">
      <c r="Z2944" s="27"/>
    </row>
    <row r="2945" spans="26:26" x14ac:dyDescent="0.2">
      <c r="Z2945" s="27"/>
    </row>
    <row r="2946" spans="26:26" x14ac:dyDescent="0.2">
      <c r="Z2946" s="27"/>
    </row>
    <row r="2947" spans="26:26" x14ac:dyDescent="0.2">
      <c r="Z2947" s="27"/>
    </row>
    <row r="2948" spans="26:26" x14ac:dyDescent="0.2">
      <c r="Z2948" s="27"/>
    </row>
    <row r="2949" spans="26:26" x14ac:dyDescent="0.2">
      <c r="Z2949" s="27"/>
    </row>
    <row r="2950" spans="26:26" x14ac:dyDescent="0.2">
      <c r="Z2950" s="27"/>
    </row>
    <row r="2951" spans="26:26" x14ac:dyDescent="0.2">
      <c r="Z2951" s="27"/>
    </row>
    <row r="2952" spans="26:26" x14ac:dyDescent="0.2">
      <c r="Z2952" s="27"/>
    </row>
    <row r="2953" spans="26:26" x14ac:dyDescent="0.2">
      <c r="Z2953" s="27"/>
    </row>
    <row r="2954" spans="26:26" x14ac:dyDescent="0.2">
      <c r="Z2954" s="27"/>
    </row>
    <row r="2955" spans="26:26" x14ac:dyDescent="0.2">
      <c r="Z2955" s="27"/>
    </row>
    <row r="2956" spans="26:26" x14ac:dyDescent="0.2">
      <c r="Z2956" s="27"/>
    </row>
    <row r="2957" spans="26:26" x14ac:dyDescent="0.2">
      <c r="Z2957" s="27"/>
    </row>
    <row r="2958" spans="26:26" x14ac:dyDescent="0.2">
      <c r="Z2958" s="27"/>
    </row>
    <row r="2959" spans="26:26" x14ac:dyDescent="0.2">
      <c r="Z2959" s="27"/>
    </row>
    <row r="2960" spans="26:26" x14ac:dyDescent="0.2">
      <c r="Z2960" s="27"/>
    </row>
    <row r="2961" spans="26:26" x14ac:dyDescent="0.2">
      <c r="Z2961" s="27"/>
    </row>
    <row r="2962" spans="26:26" x14ac:dyDescent="0.2">
      <c r="Z2962" s="27"/>
    </row>
    <row r="2963" spans="26:26" x14ac:dyDescent="0.2">
      <c r="Z2963" s="27"/>
    </row>
    <row r="2964" spans="26:26" x14ac:dyDescent="0.2">
      <c r="Z2964" s="27"/>
    </row>
    <row r="2965" spans="26:26" x14ac:dyDescent="0.2">
      <c r="Z2965" s="27"/>
    </row>
    <row r="2966" spans="26:26" x14ac:dyDescent="0.2">
      <c r="Z2966" s="27"/>
    </row>
    <row r="2967" spans="26:26" x14ac:dyDescent="0.2">
      <c r="Z2967" s="27"/>
    </row>
    <row r="2968" spans="26:26" x14ac:dyDescent="0.2">
      <c r="Z2968" s="27"/>
    </row>
    <row r="2969" spans="26:26" x14ac:dyDescent="0.2">
      <c r="Z2969" s="27"/>
    </row>
    <row r="2970" spans="26:26" x14ac:dyDescent="0.2">
      <c r="Z2970" s="27"/>
    </row>
    <row r="2971" spans="26:26" x14ac:dyDescent="0.2">
      <c r="Z2971" s="27"/>
    </row>
    <row r="2972" spans="26:26" x14ac:dyDescent="0.2">
      <c r="Z2972" s="27"/>
    </row>
    <row r="2973" spans="26:26" x14ac:dyDescent="0.2">
      <c r="Z2973" s="27"/>
    </row>
    <row r="2974" spans="26:26" x14ac:dyDescent="0.2">
      <c r="Z2974" s="27"/>
    </row>
    <row r="2975" spans="26:26" x14ac:dyDescent="0.2">
      <c r="Z2975" s="27"/>
    </row>
    <row r="2976" spans="26:26" x14ac:dyDescent="0.2">
      <c r="Z2976" s="27"/>
    </row>
    <row r="2977" spans="26:26" x14ac:dyDescent="0.2">
      <c r="Z2977" s="27"/>
    </row>
    <row r="2978" spans="26:26" x14ac:dyDescent="0.2">
      <c r="Z2978" s="27"/>
    </row>
    <row r="2979" spans="26:26" x14ac:dyDescent="0.2">
      <c r="Z2979" s="27"/>
    </row>
    <row r="2980" spans="26:26" x14ac:dyDescent="0.2">
      <c r="Z2980" s="27"/>
    </row>
    <row r="2981" spans="26:26" x14ac:dyDescent="0.2">
      <c r="Z2981" s="27"/>
    </row>
    <row r="2982" spans="26:26" x14ac:dyDescent="0.2">
      <c r="Z2982" s="27"/>
    </row>
    <row r="2983" spans="26:26" x14ac:dyDescent="0.2">
      <c r="Z2983" s="27"/>
    </row>
    <row r="2984" spans="26:26" x14ac:dyDescent="0.2">
      <c r="Z2984" s="27"/>
    </row>
    <row r="2985" spans="26:26" x14ac:dyDescent="0.2">
      <c r="Z2985" s="27"/>
    </row>
    <row r="2986" spans="26:26" x14ac:dyDescent="0.2">
      <c r="Z2986" s="27"/>
    </row>
    <row r="2987" spans="26:26" x14ac:dyDescent="0.2">
      <c r="Z2987" s="27"/>
    </row>
    <row r="2988" spans="26:26" x14ac:dyDescent="0.2">
      <c r="Z2988" s="27"/>
    </row>
    <row r="2989" spans="26:26" x14ac:dyDescent="0.2">
      <c r="Z2989" s="27"/>
    </row>
    <row r="2990" spans="26:26" x14ac:dyDescent="0.2">
      <c r="Z2990" s="27"/>
    </row>
    <row r="2991" spans="26:26" x14ac:dyDescent="0.2">
      <c r="Z2991" s="27"/>
    </row>
    <row r="2992" spans="26:26" x14ac:dyDescent="0.2">
      <c r="Z2992" s="27"/>
    </row>
    <row r="2993" spans="26:26" x14ac:dyDescent="0.2">
      <c r="Z2993" s="27"/>
    </row>
    <row r="2994" spans="26:26" x14ac:dyDescent="0.2">
      <c r="Z2994" s="27"/>
    </row>
    <row r="2995" spans="26:26" x14ac:dyDescent="0.2">
      <c r="Z2995" s="27"/>
    </row>
    <row r="2996" spans="26:26" x14ac:dyDescent="0.2">
      <c r="Z2996" s="27"/>
    </row>
    <row r="2997" spans="26:26" x14ac:dyDescent="0.2">
      <c r="Z2997" s="27"/>
    </row>
    <row r="2998" spans="26:26" x14ac:dyDescent="0.2">
      <c r="Z2998" s="27"/>
    </row>
    <row r="2999" spans="26:26" x14ac:dyDescent="0.2">
      <c r="Z2999" s="27"/>
    </row>
    <row r="3000" spans="26:26" x14ac:dyDescent="0.2">
      <c r="Z3000" s="27"/>
    </row>
    <row r="3001" spans="26:26" x14ac:dyDescent="0.2">
      <c r="Z3001" s="27"/>
    </row>
    <row r="3002" spans="26:26" x14ac:dyDescent="0.2">
      <c r="Z3002" s="27"/>
    </row>
    <row r="3003" spans="26:26" x14ac:dyDescent="0.2">
      <c r="Z3003" s="27"/>
    </row>
    <row r="3004" spans="26:26" x14ac:dyDescent="0.2">
      <c r="Z3004" s="27"/>
    </row>
    <row r="3005" spans="26:26" x14ac:dyDescent="0.2">
      <c r="Z3005" s="27"/>
    </row>
    <row r="3006" spans="26:26" x14ac:dyDescent="0.2">
      <c r="Z3006" s="27"/>
    </row>
    <row r="3007" spans="26:26" x14ac:dyDescent="0.2">
      <c r="Z3007" s="27"/>
    </row>
    <row r="3008" spans="26:26" x14ac:dyDescent="0.2">
      <c r="Z3008" s="27"/>
    </row>
    <row r="3009" spans="26:26" x14ac:dyDescent="0.2">
      <c r="Z3009" s="27"/>
    </row>
    <row r="3010" spans="26:26" x14ac:dyDescent="0.2">
      <c r="Z3010" s="27"/>
    </row>
    <row r="3011" spans="26:26" x14ac:dyDescent="0.2">
      <c r="Z3011" s="27"/>
    </row>
    <row r="3012" spans="26:26" x14ac:dyDescent="0.2">
      <c r="Z3012" s="27"/>
    </row>
    <row r="3013" spans="26:26" x14ac:dyDescent="0.2">
      <c r="Z3013" s="27"/>
    </row>
    <row r="3014" spans="26:26" x14ac:dyDescent="0.2">
      <c r="Z3014" s="27"/>
    </row>
    <row r="3015" spans="26:26" x14ac:dyDescent="0.2">
      <c r="Z3015" s="27"/>
    </row>
    <row r="3016" spans="26:26" x14ac:dyDescent="0.2">
      <c r="Z3016" s="27"/>
    </row>
    <row r="3017" spans="26:26" x14ac:dyDescent="0.2">
      <c r="Z3017" s="27"/>
    </row>
    <row r="3018" spans="26:26" x14ac:dyDescent="0.2">
      <c r="Z3018" s="27"/>
    </row>
    <row r="3019" spans="26:26" x14ac:dyDescent="0.2">
      <c r="Z3019" s="27"/>
    </row>
    <row r="3020" spans="26:26" x14ac:dyDescent="0.2">
      <c r="Z3020" s="27"/>
    </row>
    <row r="3021" spans="26:26" x14ac:dyDescent="0.2">
      <c r="Z3021" s="27"/>
    </row>
    <row r="3022" spans="26:26" x14ac:dyDescent="0.2">
      <c r="Z3022" s="27"/>
    </row>
    <row r="3023" spans="26:26" x14ac:dyDescent="0.2">
      <c r="Z3023" s="27"/>
    </row>
    <row r="3024" spans="26:26" x14ac:dyDescent="0.2">
      <c r="Z3024" s="27"/>
    </row>
    <row r="3025" spans="26:26" x14ac:dyDescent="0.2">
      <c r="Z3025" s="27"/>
    </row>
    <row r="3026" spans="26:26" x14ac:dyDescent="0.2">
      <c r="Z3026" s="27"/>
    </row>
    <row r="3027" spans="26:26" x14ac:dyDescent="0.2">
      <c r="Z3027" s="27"/>
    </row>
    <row r="3028" spans="26:26" x14ac:dyDescent="0.2">
      <c r="Z3028" s="27"/>
    </row>
    <row r="3029" spans="26:26" x14ac:dyDescent="0.2">
      <c r="Z3029" s="27"/>
    </row>
    <row r="3030" spans="26:26" x14ac:dyDescent="0.2">
      <c r="Z3030" s="27"/>
    </row>
    <row r="3031" spans="26:26" x14ac:dyDescent="0.2">
      <c r="Z3031" s="27"/>
    </row>
    <row r="3032" spans="26:26" x14ac:dyDescent="0.2">
      <c r="Z3032" s="27"/>
    </row>
    <row r="3033" spans="26:26" x14ac:dyDescent="0.2">
      <c r="Z3033" s="27"/>
    </row>
    <row r="3034" spans="26:26" x14ac:dyDescent="0.2">
      <c r="Z3034" s="27"/>
    </row>
    <row r="3035" spans="26:26" x14ac:dyDescent="0.2">
      <c r="Z3035" s="27"/>
    </row>
    <row r="3036" spans="26:26" x14ac:dyDescent="0.2">
      <c r="Z3036" s="27"/>
    </row>
    <row r="3037" spans="26:26" x14ac:dyDescent="0.2">
      <c r="Z3037" s="27"/>
    </row>
    <row r="3038" spans="26:26" x14ac:dyDescent="0.2">
      <c r="Z3038" s="27"/>
    </row>
    <row r="3039" spans="26:26" x14ac:dyDescent="0.2">
      <c r="Z3039" s="27"/>
    </row>
    <row r="3040" spans="26:26" x14ac:dyDescent="0.2">
      <c r="Z3040" s="27"/>
    </row>
    <row r="3041" spans="26:26" x14ac:dyDescent="0.2">
      <c r="Z3041" s="27"/>
    </row>
    <row r="3042" spans="26:26" x14ac:dyDescent="0.2">
      <c r="Z3042" s="27"/>
    </row>
    <row r="3043" spans="26:26" x14ac:dyDescent="0.2">
      <c r="Z3043" s="27"/>
    </row>
    <row r="3044" spans="26:26" x14ac:dyDescent="0.2">
      <c r="Z3044" s="27"/>
    </row>
    <row r="3045" spans="26:26" x14ac:dyDescent="0.2">
      <c r="Z3045" s="27"/>
    </row>
    <row r="3046" spans="26:26" x14ac:dyDescent="0.2">
      <c r="Z3046" s="27"/>
    </row>
    <row r="3047" spans="26:26" x14ac:dyDescent="0.2">
      <c r="Z3047" s="27"/>
    </row>
    <row r="3048" spans="26:26" x14ac:dyDescent="0.2">
      <c r="Z3048" s="27"/>
    </row>
    <row r="3049" spans="26:26" x14ac:dyDescent="0.2">
      <c r="Z3049" s="27"/>
    </row>
    <row r="3050" spans="26:26" x14ac:dyDescent="0.2">
      <c r="Z3050" s="27"/>
    </row>
    <row r="3051" spans="26:26" x14ac:dyDescent="0.2">
      <c r="Z3051" s="27"/>
    </row>
    <row r="3052" spans="26:26" x14ac:dyDescent="0.2">
      <c r="Z3052" s="27"/>
    </row>
    <row r="3053" spans="26:26" x14ac:dyDescent="0.2">
      <c r="Z3053" s="27"/>
    </row>
    <row r="3054" spans="26:26" x14ac:dyDescent="0.2">
      <c r="Z3054" s="27"/>
    </row>
    <row r="3055" spans="26:26" x14ac:dyDescent="0.2">
      <c r="Z3055" s="27"/>
    </row>
    <row r="3056" spans="26:26" x14ac:dyDescent="0.2">
      <c r="Z3056" s="27"/>
    </row>
    <row r="3057" spans="26:26" x14ac:dyDescent="0.2">
      <c r="Z3057" s="27"/>
    </row>
    <row r="3058" spans="26:26" x14ac:dyDescent="0.2">
      <c r="Z3058" s="27"/>
    </row>
    <row r="3059" spans="26:26" x14ac:dyDescent="0.2">
      <c r="Z3059" s="27"/>
    </row>
    <row r="3060" spans="26:26" x14ac:dyDescent="0.2">
      <c r="Z3060" s="27"/>
    </row>
    <row r="3061" spans="26:26" x14ac:dyDescent="0.2">
      <c r="Z3061" s="27"/>
    </row>
    <row r="3062" spans="26:26" x14ac:dyDescent="0.2">
      <c r="Z3062" s="27"/>
    </row>
    <row r="3063" spans="26:26" x14ac:dyDescent="0.2">
      <c r="Z3063" s="27"/>
    </row>
    <row r="3064" spans="26:26" x14ac:dyDescent="0.2">
      <c r="Z3064" s="27"/>
    </row>
    <row r="3065" spans="26:26" x14ac:dyDescent="0.2">
      <c r="Z3065" s="27"/>
    </row>
    <row r="3066" spans="26:26" x14ac:dyDescent="0.2">
      <c r="Z3066" s="27"/>
    </row>
    <row r="3067" spans="26:26" x14ac:dyDescent="0.2">
      <c r="Z3067" s="27"/>
    </row>
    <row r="3068" spans="26:26" x14ac:dyDescent="0.2">
      <c r="Z3068" s="27"/>
    </row>
    <row r="3069" spans="26:26" x14ac:dyDescent="0.2">
      <c r="Z3069" s="27"/>
    </row>
    <row r="3070" spans="26:26" x14ac:dyDescent="0.2">
      <c r="Z3070" s="27"/>
    </row>
    <row r="3071" spans="26:26" x14ac:dyDescent="0.2">
      <c r="Z3071" s="27"/>
    </row>
    <row r="3072" spans="26:26" x14ac:dyDescent="0.2">
      <c r="Z3072" s="27"/>
    </row>
    <row r="3073" spans="26:26" x14ac:dyDescent="0.2">
      <c r="Z3073" s="27"/>
    </row>
    <row r="3074" spans="26:26" x14ac:dyDescent="0.2">
      <c r="Z3074" s="27"/>
    </row>
    <row r="3075" spans="26:26" x14ac:dyDescent="0.2">
      <c r="Z3075" s="27"/>
    </row>
    <row r="3076" spans="26:26" x14ac:dyDescent="0.2">
      <c r="Z3076" s="27"/>
    </row>
    <row r="3077" spans="26:26" x14ac:dyDescent="0.2">
      <c r="Z3077" s="27"/>
    </row>
    <row r="3078" spans="26:26" x14ac:dyDescent="0.2">
      <c r="Z3078" s="27"/>
    </row>
    <row r="3079" spans="26:26" x14ac:dyDescent="0.2">
      <c r="Z3079" s="27"/>
    </row>
    <row r="3080" spans="26:26" x14ac:dyDescent="0.2">
      <c r="Z3080" s="27"/>
    </row>
    <row r="3081" spans="26:26" x14ac:dyDescent="0.2">
      <c r="Z3081" s="27"/>
    </row>
    <row r="3082" spans="26:26" x14ac:dyDescent="0.2">
      <c r="Z3082" s="27"/>
    </row>
    <row r="3083" spans="26:26" x14ac:dyDescent="0.2">
      <c r="Z3083" s="27"/>
    </row>
    <row r="3084" spans="26:26" x14ac:dyDescent="0.2">
      <c r="Z3084" s="27"/>
    </row>
    <row r="3085" spans="26:26" x14ac:dyDescent="0.2">
      <c r="Z3085" s="27"/>
    </row>
    <row r="3086" spans="26:26" x14ac:dyDescent="0.2">
      <c r="Z3086" s="27"/>
    </row>
    <row r="3087" spans="26:26" x14ac:dyDescent="0.2">
      <c r="Z3087" s="27"/>
    </row>
    <row r="3088" spans="26:26" x14ac:dyDescent="0.2">
      <c r="Z3088" s="27"/>
    </row>
    <row r="3089" spans="26:26" x14ac:dyDescent="0.2">
      <c r="Z3089" s="27"/>
    </row>
    <row r="3090" spans="26:26" x14ac:dyDescent="0.2">
      <c r="Z3090" s="27"/>
    </row>
    <row r="3091" spans="26:26" x14ac:dyDescent="0.2">
      <c r="Z3091" s="27"/>
    </row>
    <row r="3092" spans="26:26" x14ac:dyDescent="0.2">
      <c r="Z3092" s="27"/>
    </row>
    <row r="3093" spans="26:26" x14ac:dyDescent="0.2">
      <c r="Z3093" s="27"/>
    </row>
    <row r="3094" spans="26:26" x14ac:dyDescent="0.2">
      <c r="Z3094" s="27"/>
    </row>
    <row r="3095" spans="26:26" x14ac:dyDescent="0.2">
      <c r="Z3095" s="27"/>
    </row>
    <row r="3096" spans="26:26" x14ac:dyDescent="0.2">
      <c r="Z3096" s="27"/>
    </row>
    <row r="3097" spans="26:26" x14ac:dyDescent="0.2">
      <c r="Z3097" s="27"/>
    </row>
    <row r="3098" spans="26:26" x14ac:dyDescent="0.2">
      <c r="Z3098" s="27"/>
    </row>
    <row r="3099" spans="26:26" x14ac:dyDescent="0.2">
      <c r="Z3099" s="27"/>
    </row>
    <row r="3100" spans="26:26" x14ac:dyDescent="0.2">
      <c r="Z3100" s="27"/>
    </row>
    <row r="3101" spans="26:26" x14ac:dyDescent="0.2">
      <c r="Z3101" s="27"/>
    </row>
    <row r="3102" spans="26:26" x14ac:dyDescent="0.2">
      <c r="Z3102" s="27"/>
    </row>
    <row r="3103" spans="26:26" x14ac:dyDescent="0.2">
      <c r="Z3103" s="27"/>
    </row>
    <row r="3104" spans="26:26" x14ac:dyDescent="0.2">
      <c r="Z3104" s="27"/>
    </row>
    <row r="3105" spans="26:26" x14ac:dyDescent="0.2">
      <c r="Z3105" s="27"/>
    </row>
    <row r="3106" spans="26:26" x14ac:dyDescent="0.2">
      <c r="Z3106" s="27"/>
    </row>
    <row r="3107" spans="26:26" x14ac:dyDescent="0.2">
      <c r="Z3107" s="27"/>
    </row>
    <row r="3108" spans="26:26" x14ac:dyDescent="0.2">
      <c r="Z3108" s="27"/>
    </row>
    <row r="3109" spans="26:26" x14ac:dyDescent="0.2">
      <c r="Z3109" s="27"/>
    </row>
    <row r="3110" spans="26:26" x14ac:dyDescent="0.2">
      <c r="Z3110" s="27"/>
    </row>
    <row r="3111" spans="26:26" x14ac:dyDescent="0.2">
      <c r="Z3111" s="27"/>
    </row>
    <row r="3112" spans="26:26" x14ac:dyDescent="0.2">
      <c r="Z3112" s="27"/>
    </row>
    <row r="3113" spans="26:26" x14ac:dyDescent="0.2">
      <c r="Z3113" s="27"/>
    </row>
    <row r="3114" spans="26:26" x14ac:dyDescent="0.2">
      <c r="Z3114" s="27"/>
    </row>
    <row r="3115" spans="26:26" x14ac:dyDescent="0.2">
      <c r="Z3115" s="27"/>
    </row>
    <row r="3116" spans="26:26" x14ac:dyDescent="0.2">
      <c r="Z3116" s="27"/>
    </row>
    <row r="3117" spans="26:26" x14ac:dyDescent="0.2">
      <c r="Z3117" s="27"/>
    </row>
    <row r="3118" spans="26:26" x14ac:dyDescent="0.2">
      <c r="Z3118" s="27"/>
    </row>
    <row r="3119" spans="26:26" x14ac:dyDescent="0.2">
      <c r="Z3119" s="27"/>
    </row>
    <row r="3120" spans="26:26" x14ac:dyDescent="0.2">
      <c r="Z3120" s="27"/>
    </row>
    <row r="3121" spans="26:26" x14ac:dyDescent="0.2">
      <c r="Z3121" s="27"/>
    </row>
    <row r="3122" spans="26:26" x14ac:dyDescent="0.2">
      <c r="Z3122" s="27"/>
    </row>
    <row r="3123" spans="26:26" x14ac:dyDescent="0.2">
      <c r="Z3123" s="27"/>
    </row>
    <row r="3124" spans="26:26" x14ac:dyDescent="0.2">
      <c r="Z3124" s="27"/>
    </row>
    <row r="3125" spans="26:26" x14ac:dyDescent="0.2">
      <c r="Z3125" s="27"/>
    </row>
    <row r="3126" spans="26:26" x14ac:dyDescent="0.2">
      <c r="Z3126" s="27"/>
    </row>
    <row r="3127" spans="26:26" x14ac:dyDescent="0.2">
      <c r="Z3127" s="27"/>
    </row>
    <row r="3128" spans="26:26" x14ac:dyDescent="0.2">
      <c r="Z3128" s="27"/>
    </row>
    <row r="3129" spans="26:26" x14ac:dyDescent="0.2">
      <c r="Z3129" s="27"/>
    </row>
    <row r="3130" spans="26:26" x14ac:dyDescent="0.2">
      <c r="Z3130" s="27"/>
    </row>
    <row r="3131" spans="26:26" x14ac:dyDescent="0.2">
      <c r="Z3131" s="27"/>
    </row>
    <row r="3132" spans="26:26" x14ac:dyDescent="0.2">
      <c r="Z3132" s="27"/>
    </row>
    <row r="3133" spans="26:26" x14ac:dyDescent="0.2">
      <c r="Z3133" s="27"/>
    </row>
    <row r="3134" spans="26:26" x14ac:dyDescent="0.2">
      <c r="Z3134" s="27"/>
    </row>
    <row r="3135" spans="26:26" x14ac:dyDescent="0.2">
      <c r="Z3135" s="27"/>
    </row>
    <row r="3136" spans="26:26" x14ac:dyDescent="0.2">
      <c r="Z3136" s="27"/>
    </row>
    <row r="3137" spans="26:26" x14ac:dyDescent="0.2">
      <c r="Z3137" s="27"/>
    </row>
    <row r="3138" spans="26:26" x14ac:dyDescent="0.2">
      <c r="Z3138" s="27"/>
    </row>
    <row r="3139" spans="26:26" x14ac:dyDescent="0.2">
      <c r="Z3139" s="27"/>
    </row>
    <row r="3140" spans="26:26" x14ac:dyDescent="0.2">
      <c r="Z3140" s="27"/>
    </row>
    <row r="3141" spans="26:26" x14ac:dyDescent="0.2">
      <c r="Z3141" s="27"/>
    </row>
    <row r="3142" spans="26:26" x14ac:dyDescent="0.2">
      <c r="Z3142" s="27"/>
    </row>
    <row r="3143" spans="26:26" x14ac:dyDescent="0.2">
      <c r="Z3143" s="27"/>
    </row>
    <row r="3144" spans="26:26" x14ac:dyDescent="0.2">
      <c r="Z3144" s="27"/>
    </row>
    <row r="3145" spans="26:26" x14ac:dyDescent="0.2">
      <c r="Z3145" s="27"/>
    </row>
    <row r="3146" spans="26:26" x14ac:dyDescent="0.2">
      <c r="Z3146" s="27"/>
    </row>
    <row r="3147" spans="26:26" x14ac:dyDescent="0.2">
      <c r="Z3147" s="27"/>
    </row>
    <row r="3148" spans="26:26" x14ac:dyDescent="0.2">
      <c r="Z3148" s="27"/>
    </row>
    <row r="3149" spans="26:26" x14ac:dyDescent="0.2">
      <c r="Z3149" s="27"/>
    </row>
    <row r="3150" spans="26:26" x14ac:dyDescent="0.2">
      <c r="Z3150" s="27"/>
    </row>
    <row r="3151" spans="26:26" x14ac:dyDescent="0.2">
      <c r="Z3151" s="27"/>
    </row>
    <row r="3152" spans="26:26" x14ac:dyDescent="0.2">
      <c r="Z3152" s="27"/>
    </row>
    <row r="3153" spans="26:26" x14ac:dyDescent="0.2">
      <c r="Z3153" s="27"/>
    </row>
    <row r="3154" spans="26:26" x14ac:dyDescent="0.2">
      <c r="Z3154" s="27"/>
    </row>
    <row r="3155" spans="26:26" x14ac:dyDescent="0.2">
      <c r="Z3155" s="27"/>
    </row>
    <row r="3156" spans="26:26" x14ac:dyDescent="0.2">
      <c r="Z3156" s="27"/>
    </row>
    <row r="3157" spans="26:26" x14ac:dyDescent="0.2">
      <c r="Z3157" s="27"/>
    </row>
    <row r="3158" spans="26:26" x14ac:dyDescent="0.2">
      <c r="Z3158" s="27"/>
    </row>
    <row r="3159" spans="26:26" x14ac:dyDescent="0.2">
      <c r="Z3159" s="27"/>
    </row>
    <row r="3160" spans="26:26" x14ac:dyDescent="0.2">
      <c r="Z3160" s="27"/>
    </row>
    <row r="3161" spans="26:26" x14ac:dyDescent="0.2">
      <c r="Z3161" s="27"/>
    </row>
    <row r="3162" spans="26:26" x14ac:dyDescent="0.2">
      <c r="Z3162" s="27"/>
    </row>
    <row r="3163" spans="26:26" x14ac:dyDescent="0.2">
      <c r="Z3163" s="27"/>
    </row>
    <row r="3164" spans="26:26" x14ac:dyDescent="0.2">
      <c r="Z3164" s="27"/>
    </row>
    <row r="3165" spans="26:26" x14ac:dyDescent="0.2">
      <c r="Z3165" s="27"/>
    </row>
    <row r="3166" spans="26:26" x14ac:dyDescent="0.2">
      <c r="Z3166" s="27"/>
    </row>
    <row r="3167" spans="26:26" x14ac:dyDescent="0.2">
      <c r="Z3167" s="27"/>
    </row>
    <row r="3168" spans="26:26" x14ac:dyDescent="0.2">
      <c r="Z3168" s="27"/>
    </row>
    <row r="3169" spans="26:26" x14ac:dyDescent="0.2">
      <c r="Z3169" s="27"/>
    </row>
    <row r="3170" spans="26:26" x14ac:dyDescent="0.2">
      <c r="Z3170" s="27"/>
    </row>
    <row r="3171" spans="26:26" x14ac:dyDescent="0.2">
      <c r="Z3171" s="27"/>
    </row>
    <row r="3172" spans="26:26" x14ac:dyDescent="0.2">
      <c r="Z3172" s="27"/>
    </row>
    <row r="3173" spans="26:26" x14ac:dyDescent="0.2">
      <c r="Z3173" s="27"/>
    </row>
    <row r="3174" spans="26:26" x14ac:dyDescent="0.2">
      <c r="Z3174" s="27"/>
    </row>
    <row r="3175" spans="26:26" x14ac:dyDescent="0.2">
      <c r="Z3175" s="27"/>
    </row>
    <row r="3176" spans="26:26" x14ac:dyDescent="0.2">
      <c r="Z3176" s="27"/>
    </row>
    <row r="3177" spans="26:26" x14ac:dyDescent="0.2">
      <c r="Z3177" s="27"/>
    </row>
    <row r="3178" spans="26:26" x14ac:dyDescent="0.2">
      <c r="Z3178" s="27"/>
    </row>
    <row r="3179" spans="26:26" x14ac:dyDescent="0.2">
      <c r="Z3179" s="27"/>
    </row>
    <row r="3180" spans="26:26" x14ac:dyDescent="0.2">
      <c r="Z3180" s="27"/>
    </row>
    <row r="3181" spans="26:26" x14ac:dyDescent="0.2">
      <c r="Z3181" s="27"/>
    </row>
    <row r="3182" spans="26:26" x14ac:dyDescent="0.2">
      <c r="Z3182" s="27"/>
    </row>
    <row r="3183" spans="26:26" x14ac:dyDescent="0.2">
      <c r="Z3183" s="27"/>
    </row>
    <row r="3184" spans="26:26" x14ac:dyDescent="0.2">
      <c r="Z3184" s="27"/>
    </row>
    <row r="3185" spans="26:26" x14ac:dyDescent="0.2">
      <c r="Z3185" s="27"/>
    </row>
    <row r="3186" spans="26:26" x14ac:dyDescent="0.2">
      <c r="Z3186" s="27"/>
    </row>
    <row r="3187" spans="26:26" x14ac:dyDescent="0.2">
      <c r="Z3187" s="27"/>
    </row>
    <row r="3188" spans="26:26" x14ac:dyDescent="0.2">
      <c r="Z3188" s="27"/>
    </row>
    <row r="3189" spans="26:26" x14ac:dyDescent="0.2">
      <c r="Z3189" s="27"/>
    </row>
    <row r="3190" spans="26:26" x14ac:dyDescent="0.2">
      <c r="Z3190" s="27"/>
    </row>
    <row r="3191" spans="26:26" x14ac:dyDescent="0.2">
      <c r="Z3191" s="27"/>
    </row>
    <row r="3192" spans="26:26" x14ac:dyDescent="0.2">
      <c r="Z3192" s="27"/>
    </row>
    <row r="3193" spans="26:26" x14ac:dyDescent="0.2">
      <c r="Z3193" s="27"/>
    </row>
    <row r="3194" spans="26:26" x14ac:dyDescent="0.2">
      <c r="Z3194" s="27"/>
    </row>
    <row r="3195" spans="26:26" x14ac:dyDescent="0.2">
      <c r="Z3195" s="27"/>
    </row>
    <row r="3196" spans="26:26" x14ac:dyDescent="0.2">
      <c r="Z3196" s="27"/>
    </row>
    <row r="3197" spans="26:26" x14ac:dyDescent="0.2">
      <c r="Z3197" s="27"/>
    </row>
    <row r="3198" spans="26:26" x14ac:dyDescent="0.2">
      <c r="Z3198" s="27"/>
    </row>
    <row r="3199" spans="26:26" x14ac:dyDescent="0.2">
      <c r="Z3199" s="27"/>
    </row>
    <row r="3200" spans="26:26" x14ac:dyDescent="0.2">
      <c r="Z3200" s="27"/>
    </row>
    <row r="3201" spans="26:26" x14ac:dyDescent="0.2">
      <c r="Z3201" s="27"/>
    </row>
    <row r="3202" spans="26:26" x14ac:dyDescent="0.2">
      <c r="Z3202" s="27"/>
    </row>
    <row r="3203" spans="26:26" x14ac:dyDescent="0.2">
      <c r="Z3203" s="27"/>
    </row>
    <row r="3204" spans="26:26" x14ac:dyDescent="0.2">
      <c r="Z3204" s="27"/>
    </row>
    <row r="3205" spans="26:26" x14ac:dyDescent="0.2">
      <c r="Z3205" s="27"/>
    </row>
    <row r="3206" spans="26:26" x14ac:dyDescent="0.2">
      <c r="Z3206" s="27"/>
    </row>
    <row r="3207" spans="26:26" x14ac:dyDescent="0.2">
      <c r="Z3207" s="27"/>
    </row>
    <row r="3208" spans="26:26" x14ac:dyDescent="0.2">
      <c r="Z3208" s="27"/>
    </row>
    <row r="3209" spans="26:26" x14ac:dyDescent="0.2">
      <c r="Z3209" s="27"/>
    </row>
    <row r="3210" spans="26:26" x14ac:dyDescent="0.2">
      <c r="Z3210" s="27"/>
    </row>
    <row r="3211" spans="26:26" x14ac:dyDescent="0.2">
      <c r="Z3211" s="27"/>
    </row>
    <row r="3212" spans="26:26" x14ac:dyDescent="0.2">
      <c r="Z3212" s="27"/>
    </row>
    <row r="3213" spans="26:26" x14ac:dyDescent="0.2">
      <c r="Z3213" s="27"/>
    </row>
    <row r="3214" spans="26:26" x14ac:dyDescent="0.2">
      <c r="Z3214" s="27"/>
    </row>
    <row r="3215" spans="26:26" x14ac:dyDescent="0.2">
      <c r="Z3215" s="27"/>
    </row>
    <row r="3216" spans="26:26" x14ac:dyDescent="0.2">
      <c r="Z3216" s="27"/>
    </row>
    <row r="3217" spans="26:26" x14ac:dyDescent="0.2">
      <c r="Z3217" s="27"/>
    </row>
    <row r="3218" spans="26:26" x14ac:dyDescent="0.2">
      <c r="Z3218" s="27"/>
    </row>
    <row r="3219" spans="26:26" x14ac:dyDescent="0.2">
      <c r="Z3219" s="27"/>
    </row>
    <row r="3220" spans="26:26" x14ac:dyDescent="0.2">
      <c r="Z3220" s="27"/>
    </row>
    <row r="3221" spans="26:26" x14ac:dyDescent="0.2">
      <c r="Z3221" s="27"/>
    </row>
    <row r="3222" spans="26:26" x14ac:dyDescent="0.2">
      <c r="Z3222" s="27"/>
    </row>
    <row r="3223" spans="26:26" x14ac:dyDescent="0.2">
      <c r="Z3223" s="27"/>
    </row>
    <row r="3224" spans="26:26" x14ac:dyDescent="0.2">
      <c r="Z3224" s="27"/>
    </row>
    <row r="3225" spans="26:26" x14ac:dyDescent="0.2">
      <c r="Z3225" s="27"/>
    </row>
    <row r="3226" spans="26:26" x14ac:dyDescent="0.2">
      <c r="Z3226" s="27"/>
    </row>
    <row r="3227" spans="26:26" x14ac:dyDescent="0.2">
      <c r="Z3227" s="27"/>
    </row>
    <row r="3228" spans="26:26" x14ac:dyDescent="0.2">
      <c r="Z3228" s="27"/>
    </row>
    <row r="3229" spans="26:26" x14ac:dyDescent="0.2">
      <c r="Z3229" s="27"/>
    </row>
    <row r="3230" spans="26:26" x14ac:dyDescent="0.2">
      <c r="Z3230" s="27"/>
    </row>
    <row r="3231" spans="26:26" x14ac:dyDescent="0.2">
      <c r="Z3231" s="27"/>
    </row>
    <row r="3232" spans="26:26" x14ac:dyDescent="0.2">
      <c r="Z3232" s="27"/>
    </row>
    <row r="3233" spans="26:26" x14ac:dyDescent="0.2">
      <c r="Z3233" s="27"/>
    </row>
    <row r="3234" spans="26:26" x14ac:dyDescent="0.2">
      <c r="Z3234" s="27"/>
    </row>
    <row r="3235" spans="26:26" x14ac:dyDescent="0.2">
      <c r="Z3235" s="27"/>
    </row>
    <row r="3236" spans="26:26" x14ac:dyDescent="0.2">
      <c r="Z3236" s="27"/>
    </row>
    <row r="3237" spans="26:26" x14ac:dyDescent="0.2">
      <c r="Z3237" s="27"/>
    </row>
    <row r="3238" spans="26:26" x14ac:dyDescent="0.2">
      <c r="Z3238" s="27"/>
    </row>
    <row r="3239" spans="26:26" x14ac:dyDescent="0.2">
      <c r="Z3239" s="27"/>
    </row>
    <row r="3240" spans="26:26" x14ac:dyDescent="0.2">
      <c r="Z3240" s="27"/>
    </row>
    <row r="3241" spans="26:26" x14ac:dyDescent="0.2">
      <c r="Z3241" s="27"/>
    </row>
    <row r="3242" spans="26:26" x14ac:dyDescent="0.2">
      <c r="Z3242" s="27"/>
    </row>
    <row r="3243" spans="26:26" x14ac:dyDescent="0.2">
      <c r="Z3243" s="27"/>
    </row>
    <row r="3244" spans="26:26" x14ac:dyDescent="0.2">
      <c r="Z3244" s="27"/>
    </row>
    <row r="3245" spans="26:26" x14ac:dyDescent="0.2">
      <c r="Z3245" s="27"/>
    </row>
    <row r="3246" spans="26:26" x14ac:dyDescent="0.2">
      <c r="Z3246" s="27"/>
    </row>
    <row r="3247" spans="26:26" x14ac:dyDescent="0.2">
      <c r="Z3247" s="27"/>
    </row>
    <row r="3248" spans="26:26" x14ac:dyDescent="0.2">
      <c r="Z3248" s="27"/>
    </row>
    <row r="3249" spans="26:26" x14ac:dyDescent="0.2">
      <c r="Z3249" s="27"/>
    </row>
    <row r="3250" spans="26:26" x14ac:dyDescent="0.2">
      <c r="Z3250" s="27"/>
    </row>
    <row r="3251" spans="26:26" x14ac:dyDescent="0.2">
      <c r="Z3251" s="27"/>
    </row>
    <row r="3252" spans="26:26" x14ac:dyDescent="0.2">
      <c r="Z3252" s="27"/>
    </row>
    <row r="3253" spans="26:26" x14ac:dyDescent="0.2">
      <c r="Z3253" s="27"/>
    </row>
    <row r="3254" spans="26:26" x14ac:dyDescent="0.2">
      <c r="Z3254" s="27"/>
    </row>
    <row r="3255" spans="26:26" x14ac:dyDescent="0.2">
      <c r="Z3255" s="27"/>
    </row>
    <row r="3256" spans="26:26" x14ac:dyDescent="0.2">
      <c r="Z3256" s="27"/>
    </row>
    <row r="3257" spans="26:26" x14ac:dyDescent="0.2">
      <c r="Z3257" s="27"/>
    </row>
    <row r="3258" spans="26:26" x14ac:dyDescent="0.2">
      <c r="Z3258" s="27"/>
    </row>
    <row r="3259" spans="26:26" x14ac:dyDescent="0.2">
      <c r="Z3259" s="27"/>
    </row>
    <row r="3260" spans="26:26" x14ac:dyDescent="0.2">
      <c r="Z3260" s="27"/>
    </row>
    <row r="3261" spans="26:26" x14ac:dyDescent="0.2">
      <c r="Z3261" s="27"/>
    </row>
    <row r="3262" spans="26:26" x14ac:dyDescent="0.2">
      <c r="Z3262" s="27"/>
    </row>
    <row r="3263" spans="26:26" x14ac:dyDescent="0.2">
      <c r="Z3263" s="27"/>
    </row>
    <row r="3264" spans="26:26" x14ac:dyDescent="0.2">
      <c r="Z3264" s="27"/>
    </row>
    <row r="3265" spans="26:26" x14ac:dyDescent="0.2">
      <c r="Z3265" s="27"/>
    </row>
    <row r="3266" spans="26:26" x14ac:dyDescent="0.2">
      <c r="Z3266" s="27"/>
    </row>
    <row r="3267" spans="26:26" x14ac:dyDescent="0.2">
      <c r="Z3267" s="27"/>
    </row>
    <row r="3268" spans="26:26" x14ac:dyDescent="0.2">
      <c r="Z3268" s="27"/>
    </row>
    <row r="3269" spans="26:26" x14ac:dyDescent="0.2">
      <c r="Z3269" s="27"/>
    </row>
    <row r="3270" spans="26:26" x14ac:dyDescent="0.2">
      <c r="Z3270" s="27"/>
    </row>
    <row r="3271" spans="26:26" x14ac:dyDescent="0.2">
      <c r="Z3271" s="27"/>
    </row>
    <row r="3272" spans="26:26" x14ac:dyDescent="0.2">
      <c r="Z3272" s="27"/>
    </row>
    <row r="3273" spans="26:26" x14ac:dyDescent="0.2">
      <c r="Z3273" s="27"/>
    </row>
    <row r="3274" spans="26:26" x14ac:dyDescent="0.2">
      <c r="Z3274" s="27"/>
    </row>
    <row r="3275" spans="26:26" x14ac:dyDescent="0.2">
      <c r="Z3275" s="27"/>
    </row>
    <row r="3276" spans="26:26" x14ac:dyDescent="0.2">
      <c r="Z3276" s="27"/>
    </row>
    <row r="3277" spans="26:26" x14ac:dyDescent="0.2">
      <c r="Z3277" s="27"/>
    </row>
    <row r="3278" spans="26:26" x14ac:dyDescent="0.2">
      <c r="Z3278" s="27"/>
    </row>
    <row r="3279" spans="26:26" x14ac:dyDescent="0.2">
      <c r="Z3279" s="27"/>
    </row>
    <row r="3280" spans="26:26" x14ac:dyDescent="0.2">
      <c r="Z3280" s="27"/>
    </row>
    <row r="3281" spans="26:26" x14ac:dyDescent="0.2">
      <c r="Z3281" s="27"/>
    </row>
    <row r="3282" spans="26:26" x14ac:dyDescent="0.2">
      <c r="Z3282" s="27"/>
    </row>
    <row r="3283" spans="26:26" x14ac:dyDescent="0.2">
      <c r="Z3283" s="27"/>
    </row>
    <row r="3284" spans="26:26" x14ac:dyDescent="0.2">
      <c r="Z3284" s="27"/>
    </row>
    <row r="3285" spans="26:26" x14ac:dyDescent="0.2">
      <c r="Z3285" s="27"/>
    </row>
    <row r="3286" spans="26:26" x14ac:dyDescent="0.2">
      <c r="Z3286" s="27"/>
    </row>
    <row r="3287" spans="26:26" x14ac:dyDescent="0.2">
      <c r="Z3287" s="27"/>
    </row>
    <row r="3288" spans="26:26" x14ac:dyDescent="0.2">
      <c r="Z3288" s="27"/>
    </row>
    <row r="3289" spans="26:26" x14ac:dyDescent="0.2">
      <c r="Z3289" s="27"/>
    </row>
    <row r="3290" spans="26:26" x14ac:dyDescent="0.2">
      <c r="Z3290" s="27"/>
    </row>
    <row r="3291" spans="26:26" x14ac:dyDescent="0.2">
      <c r="Z3291" s="27"/>
    </row>
    <row r="3292" spans="26:26" x14ac:dyDescent="0.2">
      <c r="Z3292" s="27"/>
    </row>
    <row r="3293" spans="26:26" x14ac:dyDescent="0.2">
      <c r="Z3293" s="27"/>
    </row>
    <row r="3294" spans="26:26" x14ac:dyDescent="0.2">
      <c r="Z3294" s="27"/>
    </row>
    <row r="3295" spans="26:26" x14ac:dyDescent="0.2">
      <c r="Z3295" s="27"/>
    </row>
    <row r="3296" spans="26:26" x14ac:dyDescent="0.2">
      <c r="Z3296" s="27"/>
    </row>
    <row r="3297" spans="26:26" x14ac:dyDescent="0.2">
      <c r="Z3297" s="27"/>
    </row>
    <row r="3298" spans="26:26" x14ac:dyDescent="0.2">
      <c r="Z3298" s="27"/>
    </row>
    <row r="3299" spans="26:26" x14ac:dyDescent="0.2">
      <c r="Z3299" s="27"/>
    </row>
    <row r="3300" spans="26:26" x14ac:dyDescent="0.2">
      <c r="Z3300" s="27"/>
    </row>
    <row r="3301" spans="26:26" x14ac:dyDescent="0.2">
      <c r="Z3301" s="27"/>
    </row>
    <row r="3302" spans="26:26" x14ac:dyDescent="0.2">
      <c r="Z3302" s="27"/>
    </row>
    <row r="3303" spans="26:26" x14ac:dyDescent="0.2">
      <c r="Z3303" s="27"/>
    </row>
    <row r="3304" spans="26:26" x14ac:dyDescent="0.2">
      <c r="Z3304" s="27"/>
    </row>
    <row r="3305" spans="26:26" x14ac:dyDescent="0.2">
      <c r="Z3305" s="27"/>
    </row>
    <row r="3306" spans="26:26" x14ac:dyDescent="0.2">
      <c r="Z3306" s="27"/>
    </row>
    <row r="3307" spans="26:26" x14ac:dyDescent="0.2">
      <c r="Z3307" s="27"/>
    </row>
    <row r="3308" spans="26:26" x14ac:dyDescent="0.2">
      <c r="Z3308" s="27"/>
    </row>
    <row r="3309" spans="26:26" x14ac:dyDescent="0.2">
      <c r="Z3309" s="27"/>
    </row>
    <row r="3310" spans="26:26" x14ac:dyDescent="0.2">
      <c r="Z3310" s="27"/>
    </row>
    <row r="3311" spans="26:26" x14ac:dyDescent="0.2">
      <c r="Z3311" s="27"/>
    </row>
    <row r="3312" spans="26:26" x14ac:dyDescent="0.2">
      <c r="Z3312" s="27"/>
    </row>
    <row r="3313" spans="26:26" x14ac:dyDescent="0.2">
      <c r="Z3313" s="27"/>
    </row>
    <row r="3314" spans="26:26" x14ac:dyDescent="0.2">
      <c r="Z3314" s="27"/>
    </row>
    <row r="3315" spans="26:26" x14ac:dyDescent="0.2">
      <c r="Z3315" s="27"/>
    </row>
    <row r="3316" spans="26:26" x14ac:dyDescent="0.2">
      <c r="Z3316" s="27"/>
    </row>
    <row r="3317" spans="26:26" x14ac:dyDescent="0.2">
      <c r="Z3317" s="27"/>
    </row>
    <row r="3318" spans="26:26" x14ac:dyDescent="0.2">
      <c r="Z3318" s="27"/>
    </row>
  </sheetData>
  <mergeCells count="1">
    <mergeCell ref="A1:C1"/>
  </mergeCells>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2.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3.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of Content</vt:lpstr>
      <vt:lpstr>Data Exhibit-1</vt:lpstr>
      <vt:lpstr>Data Exhibit-2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Taran Kumar</cp:lastModifiedBy>
  <dcterms:created xsi:type="dcterms:W3CDTF">2020-10-15T19:18:15Z</dcterms:created>
  <dcterms:modified xsi:type="dcterms:W3CDTF">2022-12-09T17:27:20Z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