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 codeName="ThisWorkbook" defaultThemeVersion="166925"/>
  <xr:revisionPtr revIDLastSave="0" documentId="13_ncr:1_{23EFEBE5-ACE0-486F-B09D-8FE156E1736B}" xr6:coauthVersionLast="47" xr6:coauthVersionMax="47" xr10:uidLastSave="{00000000-0000-0000-0000-000000000000}"/>
  <bookViews>
    <workbookView xWindow="29190" yWindow="390" windowWidth="15480" windowHeight="15345" xr2:uid="{E33C1CB1-3267-45EA-AC43-1797BB781622}"/>
  </bookViews>
  <sheets>
    <sheet name="Outsourcing" sheetId="3" r:id="rId1"/>
    <sheet name="Shipping Cost Chart" sheetId="6" r:id="rId2"/>
    <sheet name="Shipping Cost" sheetId="1" r:id="rId3"/>
    <sheet name="Flowers" sheetId="4" r:id="rId4"/>
    <sheet name="Zones" sheetId="5" r:id="rId5"/>
  </sheets>
  <definedNames>
    <definedName name="_xlnm.Print_Area" localSheetId="2">'Shipping Cost'!$A$1:$G$14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2" i="3"/>
  <c r="E3" i="3"/>
  <c r="E4" i="3"/>
  <c r="E5" i="3"/>
  <c r="E6" i="3"/>
  <c r="E7" i="3"/>
  <c r="E8" i="3"/>
  <c r="E2" i="3"/>
  <c r="D3" i="3"/>
  <c r="D4" i="3"/>
  <c r="D5" i="3"/>
  <c r="D6" i="3"/>
  <c r="D7" i="3"/>
  <c r="D8" i="3"/>
  <c r="D2" i="3"/>
  <c r="AE9" i="5"/>
  <c r="AD9" i="5"/>
  <c r="AE8" i="5"/>
  <c r="AD8" i="5"/>
  <c r="AE7" i="5"/>
  <c r="AD7" i="5"/>
  <c r="AE6" i="5"/>
  <c r="AD6" i="5"/>
  <c r="AE5" i="5"/>
  <c r="AD5" i="5"/>
  <c r="AE4" i="5"/>
  <c r="AD4" i="5"/>
  <c r="AE3" i="5"/>
  <c r="AD3" i="5"/>
  <c r="D31" i="4"/>
  <c r="E31" i="4"/>
  <c r="F31" i="4"/>
  <c r="G31" i="4"/>
  <c r="H31" i="4"/>
  <c r="I31" i="4"/>
  <c r="C31" i="4"/>
  <c r="D30" i="4"/>
  <c r="E30" i="4"/>
  <c r="F30" i="4"/>
  <c r="G30" i="4"/>
  <c r="H30" i="4"/>
  <c r="I30" i="4"/>
  <c r="C30" i="4"/>
  <c r="G4" i="1"/>
  <c r="G10" i="1" s="1"/>
  <c r="G5" i="1"/>
  <c r="G6" i="1"/>
  <c r="G7" i="1"/>
  <c r="G8" i="1"/>
  <c r="G9" i="1"/>
  <c r="G3" i="1"/>
  <c r="F4" i="1"/>
  <c r="F5" i="1"/>
  <c r="F6" i="1"/>
  <c r="F7" i="1"/>
  <c r="F8" i="1"/>
  <c r="F9" i="1"/>
  <c r="F3" i="1"/>
  <c r="F10" i="1" s="1"/>
  <c r="E4" i="1"/>
  <c r="E5" i="1"/>
  <c r="E6" i="1"/>
  <c r="E7" i="1"/>
  <c r="E8" i="1"/>
  <c r="E9" i="1"/>
  <c r="E3" i="1"/>
  <c r="E14" i="1" s="1"/>
  <c r="E12" i="1" l="1"/>
  <c r="E13" i="1"/>
  <c r="E10" i="1"/>
</calcChain>
</file>

<file path=xl/sharedStrings.xml><?xml version="1.0" encoding="utf-8"?>
<sst xmlns="http://schemas.openxmlformats.org/spreadsheetml/2006/main" count="250" uniqueCount="103">
  <si>
    <t>Zone</t>
  </si>
  <si>
    <t>State</t>
  </si>
  <si>
    <t xml:space="preserve">City </t>
  </si>
  <si>
    <t>Location</t>
  </si>
  <si>
    <t>Location Code</t>
  </si>
  <si>
    <t>Proper Code</t>
  </si>
  <si>
    <t>Zone 3</t>
  </si>
  <si>
    <t xml:space="preserve">Montana </t>
  </si>
  <si>
    <t>Harlem</t>
  </si>
  <si>
    <t>Zone 4</t>
  </si>
  <si>
    <t xml:space="preserve">Wyoming </t>
  </si>
  <si>
    <t>Casper</t>
  </si>
  <si>
    <t>Zone 7</t>
  </si>
  <si>
    <t xml:space="preserve">Washington </t>
  </si>
  <si>
    <t>Kennewick</t>
  </si>
  <si>
    <t>Zone 8</t>
  </si>
  <si>
    <t>Edison</t>
  </si>
  <si>
    <t>Zone 9</t>
  </si>
  <si>
    <t>Oregon</t>
  </si>
  <si>
    <t>Gold Beach</t>
  </si>
  <si>
    <t>Miles to Munson's</t>
  </si>
  <si>
    <t>Red Line Shipping Cost</t>
  </si>
  <si>
    <t>Blue Line Shipping Cost</t>
  </si>
  <si>
    <t>Green Line Shipping Cost</t>
  </si>
  <si>
    <t xml:space="preserve"> Montana </t>
  </si>
  <si>
    <t xml:space="preserve"> Wyoming </t>
  </si>
  <si>
    <t>Lamar</t>
  </si>
  <si>
    <t xml:space="preserve"> Colorado </t>
  </si>
  <si>
    <t>Christmas Valley</t>
  </si>
  <si>
    <t xml:space="preserve"> Oregon </t>
  </si>
  <si>
    <t xml:space="preserve"> Washington </t>
  </si>
  <si>
    <t xml:space="preserve"> Oregon</t>
  </si>
  <si>
    <t>Total</t>
  </si>
  <si>
    <t>Top 3 Shipping Lines</t>
  </si>
  <si>
    <t>Red Line</t>
  </si>
  <si>
    <t>Lowest</t>
  </si>
  <si>
    <t>Blue Line</t>
  </si>
  <si>
    <t>Average</t>
  </si>
  <si>
    <t>Green Line</t>
  </si>
  <si>
    <t>Highest</t>
  </si>
  <si>
    <t xml:space="preserve"> Flower</t>
  </si>
  <si>
    <t>Zone 5</t>
  </si>
  <si>
    <t>Zone 6</t>
  </si>
  <si>
    <t>Shipping Cost</t>
  </si>
  <si>
    <t>Australia</t>
  </si>
  <si>
    <t xml:space="preserve"> Golden Wattle</t>
  </si>
  <si>
    <t>x</t>
  </si>
  <si>
    <t>Singapore</t>
  </si>
  <si>
    <t xml:space="preserve"> Orchid</t>
  </si>
  <si>
    <t>Cook Islands</t>
  </si>
  <si>
    <t xml:space="preserve"> Tiaré Flower</t>
  </si>
  <si>
    <t>England</t>
  </si>
  <si>
    <t xml:space="preserve"> Tudor rose</t>
  </si>
  <si>
    <t>Pakistan</t>
  </si>
  <si>
    <t xml:space="preserve"> Poet's Jasmine</t>
  </si>
  <si>
    <t>India</t>
  </si>
  <si>
    <t xml:space="preserve"> Lotus</t>
  </si>
  <si>
    <t>Iran</t>
  </si>
  <si>
    <t xml:space="preserve"> Persian pearl</t>
  </si>
  <si>
    <t>Kashmiristan</t>
  </si>
  <si>
    <t xml:space="preserve"> Rhododendron</t>
  </si>
  <si>
    <t>Maldives</t>
  </si>
  <si>
    <t xml:space="preserve"> Pink rose</t>
  </si>
  <si>
    <t>Malaysia</t>
  </si>
  <si>
    <t xml:space="preserve"> Chinese hibiscus</t>
  </si>
  <si>
    <t>Finland</t>
  </si>
  <si>
    <t xml:space="preserve"> Lily of the Valley</t>
  </si>
  <si>
    <t>Estonia</t>
  </si>
  <si>
    <t xml:space="preserve"> Cornflower</t>
  </si>
  <si>
    <t>Nepal</t>
  </si>
  <si>
    <t xml:space="preserve"> Palestinian poppy</t>
  </si>
  <si>
    <t>Sri Lanka</t>
  </si>
  <si>
    <t xml:space="preserve"> Water lily</t>
  </si>
  <si>
    <t>South Korea</t>
  </si>
  <si>
    <t xml:space="preserve"> Rose of Sharon</t>
  </si>
  <si>
    <t>Afghanistan</t>
  </si>
  <si>
    <t xml:space="preserve"> Tulip</t>
  </si>
  <si>
    <t>Bangladesh</t>
  </si>
  <si>
    <t xml:space="preserve"> Shapla</t>
  </si>
  <si>
    <t>Bhutan</t>
  </si>
  <si>
    <t xml:space="preserve"> Blue poppy</t>
  </si>
  <si>
    <t>Cambodia</t>
  </si>
  <si>
    <t xml:space="preserve"> Rumduol</t>
  </si>
  <si>
    <t>China</t>
  </si>
  <si>
    <t xml:space="preserve"> Peony</t>
  </si>
  <si>
    <t>Chile</t>
  </si>
  <si>
    <t xml:space="preserve"> Copihue</t>
  </si>
  <si>
    <t xml:space="preserve"> Persian Poppy</t>
  </si>
  <si>
    <t>Iceland</t>
  </si>
  <si>
    <t xml:space="preserve"> Mountain avens</t>
  </si>
  <si>
    <t>Samoa</t>
  </si>
  <si>
    <t xml:space="preserve"> Red ginger</t>
  </si>
  <si>
    <t>South Africa</t>
  </si>
  <si>
    <t xml:space="preserve"> Protea</t>
  </si>
  <si>
    <t>United States</t>
  </si>
  <si>
    <t xml:space="preserve"> Rose</t>
  </si>
  <si>
    <t>Total number of flowers per zone</t>
  </si>
  <si>
    <t>Total shipping cost per zone</t>
  </si>
  <si>
    <t>Region</t>
  </si>
  <si>
    <t>Norway</t>
  </si>
  <si>
    <t>Switzerland</t>
  </si>
  <si>
    <t>Outsourcing Shipping Cost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</si>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</sst>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_(&quot;$&quot;* #,##0.00_);_(&quot;$&quot;* \(#,##0.00\);_(&quot;$&quot;* &quot;-&quot;??_);_(@_)"/>
    <numFmt numFmtId="165" formatCode="[$-F400]h:mm:ss\ AM/P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Segoe UI"/>
      <family val="2"/>
    </font>
    <font>
      <sz val="12"/>
      <color theme="1"/>
      <name val="Segoe UI"/>
      <family val="2"/>
    </font>
    <font>
      <sz val="14"/>
      <color rgb="FF000000"/>
      <name val="Arial Black"/>
      <family val="2"/>
    </font>
    <font>
      <sz val="14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theme="4" tint="-0.2499465926084170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1" applyFont="1"/>
    <xf numFmtId="0" fontId="4" fillId="0" borderId="0" xfId="0" applyFont="1" applyAlignment="1">
      <alignment horizontal="left"/>
    </xf>
    <xf numFmtId="165" fontId="4" fillId="0" borderId="0" xfId="0" applyNumberFormat="1" applyFont="1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44" fontId="4" fillId="0" borderId="0" xfId="1" applyNumberFormat="1" applyFont="1"/>
    <xf numFmtId="44" fontId="4" fillId="0" borderId="0" xfId="0" applyNumberFormat="1" applyFont="1"/>
    <xf numFmtId="0" fontId="4" fillId="0" borderId="0" xfId="0" applyFont="1" applyAlignment="1">
      <alignment horizontal="center" vertical="center" textRotation="30" wrapText="1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4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'Shipping Cost'!$C$3</c:f>
              <c:strCache>
                <c:ptCount val="1"/>
                <c:pt idx="0">
                  <c:v> Montana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('Shipping Cost'!$E$2,'Shipping Cost'!$G$2)</c:f>
              <c:strCache>
                <c:ptCount val="2"/>
                <c:pt idx="0">
                  <c:v>Red Line Shipping Cost</c:v>
                </c:pt>
                <c:pt idx="1">
                  <c:v>Green Line Shipping Cost</c:v>
                </c:pt>
              </c:strCache>
            </c:strRef>
          </c:cat>
          <c:val>
            <c:numRef>
              <c:f>('Shipping Cost'!$E$3,'Shipping Cost'!$G$3)</c:f>
              <c:numCache>
                <c:formatCode>_("£"* #,##0.00_);_("£"* \(#,##0.00\);_("£"* "-"??_);_(@_)</c:formatCode>
                <c:ptCount val="2"/>
                <c:pt idx="0">
                  <c:v>1575.63</c:v>
                </c:pt>
                <c:pt idx="1">
                  <c:v>1687.56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F-4E23-BF9F-9B92A2CC392E}"/>
            </c:ext>
          </c:extLst>
        </c:ser>
        <c:ser>
          <c:idx val="1"/>
          <c:order val="1"/>
          <c:tx>
            <c:strRef>
              <c:f>'Shipping Cost'!$C$4</c:f>
              <c:strCache>
                <c:ptCount val="1"/>
                <c:pt idx="0">
                  <c:v> Wyoming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('Shipping Cost'!$E$2,'Shipping Cost'!$G$2)</c:f>
              <c:strCache>
                <c:ptCount val="2"/>
                <c:pt idx="0">
                  <c:v>Red Line Shipping Cost</c:v>
                </c:pt>
                <c:pt idx="1">
                  <c:v>Green Line Shipping Cost</c:v>
                </c:pt>
              </c:strCache>
            </c:strRef>
          </c:cat>
          <c:val>
            <c:numRef>
              <c:f>('Shipping Cost'!$E$4,'Shipping Cost'!$G$4)</c:f>
              <c:numCache>
                <c:formatCode>_("£"* #,##0.00_);_("£"* \(#,##0.00\);_("£"* "-"??_);_(@_)</c:formatCode>
                <c:ptCount val="2"/>
                <c:pt idx="0">
                  <c:v>2122.8000000000002</c:v>
                </c:pt>
                <c:pt idx="1">
                  <c:v>2273.6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0F-4E23-BF9F-9B92A2CC392E}"/>
            </c:ext>
          </c:extLst>
        </c:ser>
        <c:ser>
          <c:idx val="2"/>
          <c:order val="2"/>
          <c:tx>
            <c:strRef>
              <c:f>'Shipping Cost'!$C$5</c:f>
              <c:strCache>
                <c:ptCount val="1"/>
                <c:pt idx="0">
                  <c:v> Colorado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('Shipping Cost'!$E$2,'Shipping Cost'!$G$2)</c:f>
              <c:strCache>
                <c:ptCount val="2"/>
                <c:pt idx="0">
                  <c:v>Red Line Shipping Cost</c:v>
                </c:pt>
                <c:pt idx="1">
                  <c:v>Green Line Shipping Cost</c:v>
                </c:pt>
              </c:strCache>
            </c:strRef>
          </c:cat>
          <c:val>
            <c:numRef>
              <c:f>('Shipping Cost'!$E$5,'Shipping Cost'!$G$5)</c:f>
              <c:numCache>
                <c:formatCode>_("£"* #,##0.00_);_("£"* \(#,##0.00\);_("£"* "-"??_);_(@_)</c:formatCode>
                <c:ptCount val="2"/>
                <c:pt idx="0">
                  <c:v>2869.44</c:v>
                </c:pt>
                <c:pt idx="1">
                  <c:v>3073.2799999999997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0F-4E23-BF9F-9B92A2CC392E}"/>
            </c:ext>
          </c:extLst>
        </c:ser>
        <c:ser>
          <c:idx val="3"/>
          <c:order val="3"/>
          <c:tx>
            <c:strRef>
              <c:f>'Shipping Cost'!$C$6</c:f>
              <c:strCache>
                <c:ptCount val="1"/>
                <c:pt idx="0">
                  <c:v> Oregon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('Shipping Cost'!$E$2,'Shipping Cost'!$G$2)</c:f>
              <c:strCache>
                <c:ptCount val="2"/>
                <c:pt idx="0">
                  <c:v>Red Line Shipping Cost</c:v>
                </c:pt>
                <c:pt idx="1">
                  <c:v>Green Line Shipping Cost</c:v>
                </c:pt>
              </c:strCache>
            </c:strRef>
          </c:cat>
          <c:val>
            <c:numRef>
              <c:f>('Shipping Cost'!$E$6,'Shipping Cost'!$G$6)</c:f>
              <c:numCache>
                <c:formatCode>_("£"* #,##0.00_);_("£"* \(#,##0.00\);_("£"* "-"??_);_(@_)</c:formatCode>
                <c:ptCount val="2"/>
                <c:pt idx="0">
                  <c:v>882.06000000000006</c:v>
                </c:pt>
                <c:pt idx="1">
                  <c:v>944.72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0F-4E23-BF9F-9B92A2CC392E}"/>
            </c:ext>
          </c:extLst>
        </c:ser>
        <c:ser>
          <c:idx val="4"/>
          <c:order val="4"/>
          <c:tx>
            <c:strRef>
              <c:f>'Shipping Cost'!$C$7</c:f>
              <c:strCache>
                <c:ptCount val="1"/>
                <c:pt idx="0">
                  <c:v> Washington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('Shipping Cost'!$E$2,'Shipping Cost'!$G$2)</c:f>
              <c:strCache>
                <c:ptCount val="2"/>
                <c:pt idx="0">
                  <c:v>Red Line Shipping Cost</c:v>
                </c:pt>
                <c:pt idx="1">
                  <c:v>Green Line Shipping Cost</c:v>
                </c:pt>
              </c:strCache>
            </c:strRef>
          </c:cat>
          <c:val>
            <c:numRef>
              <c:f>('Shipping Cost'!$E$7,'Shipping Cost'!$G$7)</c:f>
              <c:numCache>
                <c:formatCode>_("£"* #,##0.00_);_("£"* \(#,##0.00\);_("£"* "-"??_);_(@_)</c:formatCode>
                <c:ptCount val="2"/>
                <c:pt idx="0">
                  <c:v>512.4</c:v>
                </c:pt>
                <c:pt idx="1">
                  <c:v>548.79999999999995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0F-4E23-BF9F-9B92A2CC392E}"/>
            </c:ext>
          </c:extLst>
        </c:ser>
        <c:ser>
          <c:idx val="5"/>
          <c:order val="5"/>
          <c:tx>
            <c:strRef>
              <c:f>'Shipping Cost'!$C$8</c:f>
              <c:strCache>
                <c:ptCount val="1"/>
                <c:pt idx="0">
                  <c:v> Washington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('Shipping Cost'!$E$2,'Shipping Cost'!$G$2)</c:f>
              <c:strCache>
                <c:ptCount val="2"/>
                <c:pt idx="0">
                  <c:v>Red Line Shipping Cost</c:v>
                </c:pt>
                <c:pt idx="1">
                  <c:v>Green Line Shipping Cost</c:v>
                </c:pt>
              </c:strCache>
            </c:strRef>
          </c:cat>
          <c:val>
            <c:numRef>
              <c:f>('Shipping Cost'!$E$8,'Shipping Cost'!$G$8)</c:f>
              <c:numCache>
                <c:formatCode>_("£"* #,##0.00_);_("£"* \(#,##0.00\);_("£"* "-"??_);_(@_)</c:formatCode>
                <c:ptCount val="2"/>
                <c:pt idx="0">
                  <c:v>10.98</c:v>
                </c:pt>
                <c:pt idx="1">
                  <c:v>11.76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0F-4E23-BF9F-9B92A2CC392E}"/>
            </c:ext>
          </c:extLst>
        </c:ser>
        <c:ser>
          <c:idx val="6"/>
          <c:order val="6"/>
          <c:tx>
            <c:strRef>
              <c:f>'Shipping Cost'!$C$9</c:f>
              <c:strCache>
                <c:ptCount val="1"/>
                <c:pt idx="0">
                  <c:v> Oregon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('Shipping Cost'!$E$2,'Shipping Cost'!$G$2)</c:f>
              <c:strCache>
                <c:ptCount val="2"/>
                <c:pt idx="0">
                  <c:v>Red Line Shipping Cost</c:v>
                </c:pt>
                <c:pt idx="1">
                  <c:v>Green Line Shipping Cost</c:v>
                </c:pt>
              </c:strCache>
            </c:strRef>
          </c:cat>
          <c:val>
            <c:numRef>
              <c:f>('Shipping Cost'!$E$9,'Shipping Cost'!$G$9)</c:f>
              <c:numCache>
                <c:formatCode>_("£"* #,##0.00_);_("£"* \(#,##0.00\);_("£"* "-"??_);_(@_)</c:formatCode>
                <c:ptCount val="2"/>
                <c:pt idx="0">
                  <c:v>1001.01</c:v>
                </c:pt>
                <c:pt idx="1">
                  <c:v>1072.1199999999999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0F-4E23-BF9F-9B92A2CC3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473935"/>
        <c:axId val="317488335"/>
      </c:barChart>
      <c:catAx>
        <c:axId val="31747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88335"/>
        <c:crosses val="autoZero"/>
        <c:auto val="1"/>
        <c:lblAlgn val="ctr"/>
        <c:lblOffset val="100"/>
        <c:noMultiLvlLbl val="0"/>
      </c:catAx>
      <c:valAx>
        <c:axId val="31748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739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41BDD8-D5C5-48D3-8D91-810255022534}">
  <sheetPr codeName="Chart2"/>
  <sheetViews>
    <sheetView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 descr="Chart with the breakdown of the shipping cost&#10;">
          <a:extLst>
            <a:ext uri="{FF2B5EF4-FFF2-40B4-BE49-F238E27FC236}">
              <a16:creationId xmlns:a16="http://schemas.microsoft.com/office/drawing/2014/main" id="{3BCFAAE6-A0EA-BB9B-E198-90039E8E03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6502-E0F0-48C2-93D0-A0E2CA6E88A7}">
  <sheetPr codeName="Sheet1"/>
  <dimension ref="A1:F8"/>
  <sheetViews>
    <sheetView tabSelected="1" topLeftCell="B1" workbookViewId="0">
      <selection activeCell="H2" sqref="H2"/>
    </sheetView>
  </sheetViews>
  <sheetFormatPr defaultRowHeight="17.25" x14ac:dyDescent="0.3"/>
  <cols>
    <col min="1" max="1" width="8.140625" style="1" bestFit="1" customWidth="1"/>
    <col min="2" max="2" width="14" style="1" bestFit="1" customWidth="1"/>
    <col min="3" max="3" width="18.140625" style="1" bestFit="1" customWidth="1"/>
    <col min="4" max="4" width="26.42578125" style="1" bestFit="1" customWidth="1"/>
    <col min="5" max="5" width="15.5703125" style="1" bestFit="1" customWidth="1"/>
    <col min="6" max="6" width="13.85546875" style="1" bestFit="1" customWidth="1"/>
    <col min="8" max="8" width="15" bestFit="1" customWidth="1"/>
    <col min="9" max="9" width="12.85546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 t="s">
        <v>6</v>
      </c>
      <c r="B2" s="1" t="s">
        <v>7</v>
      </c>
      <c r="C2" s="1" t="s">
        <v>8</v>
      </c>
      <c r="D2" s="1" t="str">
        <f>CONCATENATE(C2,",",B2)</f>
        <v xml:space="preserve">Harlem,Montana </v>
      </c>
      <c r="E2" s="1" t="str">
        <f>LEFT(B2,3)</f>
        <v>Mon</v>
      </c>
      <c r="F2" s="1" t="str">
        <f>UPPER(E2)</f>
        <v>MON</v>
      </c>
    </row>
    <row r="3" spans="1:6" x14ac:dyDescent="0.3">
      <c r="A3" s="1" t="s">
        <v>9</v>
      </c>
      <c r="B3" s="1" t="s">
        <v>10</v>
      </c>
      <c r="C3" s="1" t="s">
        <v>11</v>
      </c>
      <c r="D3" s="1" t="str">
        <f t="shared" ref="D3:D8" si="0">CONCATENATE(C3,",",B3)</f>
        <v xml:space="preserve">Casper,Wyoming </v>
      </c>
      <c r="E3" s="1" t="str">
        <f t="shared" ref="E3:E8" si="1">LEFT(B3,3)</f>
        <v>Wyo</v>
      </c>
      <c r="F3" s="1" t="str">
        <f t="shared" ref="F3:F8" si="2">UPPER(E3)</f>
        <v>WYO</v>
      </c>
    </row>
    <row r="4" spans="1:6" x14ac:dyDescent="0.3">
      <c r="A4" s="1" t="s">
        <v>41</v>
      </c>
      <c r="B4" s="1" t="s">
        <v>102</v>
      </c>
      <c r="C4" s="1" t="s">
        <v>26</v>
      </c>
      <c r="D4" s="1" t="str">
        <f t="shared" si="0"/>
        <v>Lamar,Colorado</v>
      </c>
      <c r="E4" s="1" t="str">
        <f t="shared" si="1"/>
        <v>Col</v>
      </c>
      <c r="F4" s="1" t="str">
        <f t="shared" si="2"/>
        <v>COL</v>
      </c>
    </row>
    <row r="5" spans="1:6" x14ac:dyDescent="0.3">
      <c r="A5" s="1" t="s">
        <v>42</v>
      </c>
      <c r="B5" s="1" t="s">
        <v>18</v>
      </c>
      <c r="C5" s="1" t="s">
        <v>28</v>
      </c>
      <c r="D5" s="1" t="str">
        <f t="shared" si="0"/>
        <v>Christmas Valley,Oregon</v>
      </c>
      <c r="E5" s="1" t="str">
        <f t="shared" si="1"/>
        <v>Ore</v>
      </c>
      <c r="F5" s="1" t="str">
        <f t="shared" si="2"/>
        <v>ORE</v>
      </c>
    </row>
    <row r="6" spans="1:6" x14ac:dyDescent="0.3">
      <c r="A6" s="1" t="s">
        <v>12</v>
      </c>
      <c r="B6" s="1" t="s">
        <v>13</v>
      </c>
      <c r="C6" s="1" t="s">
        <v>14</v>
      </c>
      <c r="D6" s="1" t="str">
        <f t="shared" si="0"/>
        <v xml:space="preserve">Kennewick,Washington </v>
      </c>
      <c r="E6" s="1" t="str">
        <f t="shared" si="1"/>
        <v>Was</v>
      </c>
      <c r="F6" s="1" t="str">
        <f t="shared" si="2"/>
        <v>WAS</v>
      </c>
    </row>
    <row r="7" spans="1:6" x14ac:dyDescent="0.3">
      <c r="A7" s="1" t="s">
        <v>15</v>
      </c>
      <c r="B7" s="1" t="s">
        <v>13</v>
      </c>
      <c r="C7" s="1" t="s">
        <v>16</v>
      </c>
      <c r="D7" s="1" t="str">
        <f t="shared" si="0"/>
        <v xml:space="preserve">Edison,Washington </v>
      </c>
      <c r="E7" s="1" t="str">
        <f t="shared" si="1"/>
        <v>Was</v>
      </c>
      <c r="F7" s="1" t="str">
        <f t="shared" si="2"/>
        <v>WAS</v>
      </c>
    </row>
    <row r="8" spans="1:6" x14ac:dyDescent="0.3">
      <c r="A8" s="1" t="s">
        <v>17</v>
      </c>
      <c r="B8" s="1" t="s">
        <v>18</v>
      </c>
      <c r="C8" s="1" t="s">
        <v>19</v>
      </c>
      <c r="D8" s="1" t="str">
        <f t="shared" si="0"/>
        <v>Gold Beach,Oregon</v>
      </c>
      <c r="E8" s="1" t="str">
        <f t="shared" si="1"/>
        <v>Ore</v>
      </c>
      <c r="F8" s="1" t="str">
        <f t="shared" si="2"/>
        <v>ORE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ABFB4-AD7B-45DA-BE13-967DA90311BC}">
  <sheetPr codeName="Sheet3"/>
  <dimension ref="A1:G14"/>
  <sheetViews>
    <sheetView zoomScaleNormal="100" workbookViewId="0">
      <selection activeCell="F26" sqref="F26"/>
    </sheetView>
  </sheetViews>
  <sheetFormatPr defaultRowHeight="17.25" x14ac:dyDescent="0.3"/>
  <cols>
    <col min="1" max="1" width="22.42578125" style="1" bestFit="1" customWidth="1"/>
    <col min="2" max="2" width="18.140625" style="1" bestFit="1" customWidth="1"/>
    <col min="3" max="3" width="14.5703125" style="1" bestFit="1" customWidth="1"/>
    <col min="4" max="4" width="17.28515625" style="1" bestFit="1" customWidth="1"/>
    <col min="5" max="7" width="22" style="1" bestFit="1" customWidth="1"/>
    <col min="9" max="9" width="6.7109375" customWidth="1"/>
  </cols>
  <sheetData>
    <row r="1" spans="1:7" x14ac:dyDescent="0.3">
      <c r="A1" s="13" t="s">
        <v>101</v>
      </c>
      <c r="B1" s="13"/>
      <c r="C1" s="13"/>
      <c r="D1" s="13"/>
      <c r="E1" s="13"/>
      <c r="F1" s="13"/>
      <c r="G1" s="13"/>
    </row>
    <row r="2" spans="1:7" ht="63.75" customHeight="1" x14ac:dyDescent="0.25">
      <c r="A2" t="s">
        <v>0</v>
      </c>
      <c r="B2" t="s">
        <v>2</v>
      </c>
      <c r="C2" t="s">
        <v>1</v>
      </c>
      <c r="D2" t="s">
        <v>20</v>
      </c>
      <c r="E2" s="10" t="s">
        <v>21</v>
      </c>
      <c r="F2" s="10" t="s">
        <v>22</v>
      </c>
      <c r="G2" s="10" t="s">
        <v>23</v>
      </c>
    </row>
    <row r="3" spans="1:7" x14ac:dyDescent="0.3">
      <c r="A3" s="1" t="s">
        <v>6</v>
      </c>
      <c r="B3" s="1" t="s">
        <v>8</v>
      </c>
      <c r="C3" s="1" t="s">
        <v>24</v>
      </c>
      <c r="D3" s="1">
        <v>861</v>
      </c>
      <c r="E3" s="8">
        <f>D3*$B$12</f>
        <v>1575.63</v>
      </c>
      <c r="F3" s="8">
        <f>D3*$B$13</f>
        <v>1928.64</v>
      </c>
      <c r="G3" s="8">
        <f>D3*$B$14</f>
        <v>1687.56</v>
      </c>
    </row>
    <row r="4" spans="1:7" x14ac:dyDescent="0.3">
      <c r="A4" s="1" t="s">
        <v>9</v>
      </c>
      <c r="B4" s="1" t="s">
        <v>11</v>
      </c>
      <c r="C4" s="1" t="s">
        <v>25</v>
      </c>
      <c r="D4" s="1">
        <v>1160</v>
      </c>
      <c r="E4" s="8">
        <f t="shared" ref="E4:E9" si="0">D4*$B$12</f>
        <v>2122.8000000000002</v>
      </c>
      <c r="F4" s="8">
        <f t="shared" ref="F4:F9" si="1">D4*$B$13</f>
        <v>2598.4</v>
      </c>
      <c r="G4" s="8">
        <f t="shared" ref="G4:G9" si="2">D4*$B$14</f>
        <v>2273.6</v>
      </c>
    </row>
    <row r="5" spans="1:7" x14ac:dyDescent="0.3">
      <c r="A5" s="1" t="s">
        <v>41</v>
      </c>
      <c r="B5" s="1" t="s">
        <v>26</v>
      </c>
      <c r="C5" s="1" t="s">
        <v>27</v>
      </c>
      <c r="D5" s="1">
        <v>1568</v>
      </c>
      <c r="E5" s="8">
        <f t="shared" si="0"/>
        <v>2869.44</v>
      </c>
      <c r="F5" s="8">
        <f t="shared" si="1"/>
        <v>3512.32</v>
      </c>
      <c r="G5" s="8">
        <f t="shared" si="2"/>
        <v>3073.2799999999997</v>
      </c>
    </row>
    <row r="6" spans="1:7" x14ac:dyDescent="0.3">
      <c r="A6" s="1" t="s">
        <v>42</v>
      </c>
      <c r="B6" s="1" t="s">
        <v>28</v>
      </c>
      <c r="C6" s="1" t="s">
        <v>29</v>
      </c>
      <c r="D6" s="1">
        <v>482</v>
      </c>
      <c r="E6" s="8">
        <f t="shared" si="0"/>
        <v>882.06000000000006</v>
      </c>
      <c r="F6" s="8">
        <f t="shared" si="1"/>
        <v>1079.68</v>
      </c>
      <c r="G6" s="8">
        <f t="shared" si="2"/>
        <v>944.72</v>
      </c>
    </row>
    <row r="7" spans="1:7" x14ac:dyDescent="0.3">
      <c r="A7" s="1" t="s">
        <v>12</v>
      </c>
      <c r="B7" s="1" t="s">
        <v>14</v>
      </c>
      <c r="C7" s="1" t="s">
        <v>30</v>
      </c>
      <c r="D7" s="1">
        <v>280</v>
      </c>
      <c r="E7" s="8">
        <f t="shared" si="0"/>
        <v>512.4</v>
      </c>
      <c r="F7" s="8">
        <f t="shared" si="1"/>
        <v>627.20000000000005</v>
      </c>
      <c r="G7" s="8">
        <f t="shared" si="2"/>
        <v>548.79999999999995</v>
      </c>
    </row>
    <row r="8" spans="1:7" x14ac:dyDescent="0.3">
      <c r="A8" s="1" t="s">
        <v>15</v>
      </c>
      <c r="B8" s="1" t="s">
        <v>16</v>
      </c>
      <c r="C8" s="1" t="s">
        <v>30</v>
      </c>
      <c r="D8" s="1">
        <v>6</v>
      </c>
      <c r="E8" s="8">
        <f t="shared" si="0"/>
        <v>10.98</v>
      </c>
      <c r="F8" s="8">
        <f t="shared" si="1"/>
        <v>13.440000000000001</v>
      </c>
      <c r="G8" s="8">
        <f t="shared" si="2"/>
        <v>11.76</v>
      </c>
    </row>
    <row r="9" spans="1:7" x14ac:dyDescent="0.3">
      <c r="A9" s="1" t="s">
        <v>17</v>
      </c>
      <c r="B9" s="1" t="s">
        <v>19</v>
      </c>
      <c r="C9" s="1" t="s">
        <v>31</v>
      </c>
      <c r="D9" s="1">
        <v>547</v>
      </c>
      <c r="E9" s="8">
        <f t="shared" si="0"/>
        <v>1001.01</v>
      </c>
      <c r="F9" s="8">
        <f t="shared" si="1"/>
        <v>1225.2800000000002</v>
      </c>
      <c r="G9" s="8">
        <f t="shared" si="2"/>
        <v>1072.1199999999999</v>
      </c>
    </row>
    <row r="10" spans="1:7" x14ac:dyDescent="0.3">
      <c r="D10" s="1" t="s">
        <v>32</v>
      </c>
      <c r="E10" s="9">
        <f>SUM(E3:E9)</f>
        <v>8974.32</v>
      </c>
      <c r="F10" s="9">
        <f>SUM(F3:F9)</f>
        <v>10984.960000000003</v>
      </c>
      <c r="G10" s="9">
        <f>SUM(G3:G9)</f>
        <v>9611.84</v>
      </c>
    </row>
    <row r="11" spans="1:7" x14ac:dyDescent="0.3">
      <c r="A11" s="4" t="s">
        <v>33</v>
      </c>
      <c r="E11" s="5"/>
      <c r="F11" s="5"/>
      <c r="G11" s="5"/>
    </row>
    <row r="12" spans="1:7" x14ac:dyDescent="0.3">
      <c r="A12" s="1" t="s">
        <v>34</v>
      </c>
      <c r="B12" s="1">
        <v>1.83</v>
      </c>
      <c r="D12" s="1" t="s">
        <v>35</v>
      </c>
      <c r="E12" s="9">
        <f>MIN(E3:G9)</f>
        <v>10.98</v>
      </c>
      <c r="F12" s="5"/>
      <c r="G12" s="5"/>
    </row>
    <row r="13" spans="1:7" x14ac:dyDescent="0.3">
      <c r="A13" s="1" t="s">
        <v>36</v>
      </c>
      <c r="B13" s="1">
        <v>2.2400000000000002</v>
      </c>
      <c r="D13" s="1" t="s">
        <v>37</v>
      </c>
      <c r="E13" s="9">
        <f>AVERAGE(E3:G9)</f>
        <v>1408.1485714285714</v>
      </c>
      <c r="F13" s="5"/>
      <c r="G13" s="5"/>
    </row>
    <row r="14" spans="1:7" x14ac:dyDescent="0.3">
      <c r="A14" s="1" t="s">
        <v>38</v>
      </c>
      <c r="B14" s="1">
        <v>1.96</v>
      </c>
      <c r="D14" s="1" t="s">
        <v>39</v>
      </c>
      <c r="E14" s="9">
        <f>MAX(E3:G9)</f>
        <v>3512.32</v>
      </c>
      <c r="F14" s="5"/>
      <c r="G14" s="5"/>
    </row>
  </sheetData>
  <mergeCells count="1">
    <mergeCell ref="A1:G1"/>
  </mergeCells>
  <phoneticPr fontId="2" type="noConversion"/>
  <pageMargins left="0.7" right="0.7" top="0.75" bottom="0.75" header="0.3" footer="0.3"/>
  <pageSetup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61BA-C8E1-4AF3-920A-8B29D56BC588}">
  <sheetPr codeName="Sheet4"/>
  <dimension ref="A1:J31"/>
  <sheetViews>
    <sheetView view="pageBreakPreview" zoomScale="60" zoomScaleNormal="100" workbookViewId="0">
      <selection sqref="A1:A1048576"/>
    </sheetView>
  </sheetViews>
  <sheetFormatPr defaultRowHeight="17.25" x14ac:dyDescent="0.3"/>
  <cols>
    <col min="1" max="1" width="12" style="7" bestFit="1" customWidth="1"/>
    <col min="2" max="2" width="12.5703125" style="1" bestFit="1" customWidth="1"/>
    <col min="3" max="9" width="11.85546875" style="2" bestFit="1" customWidth="1"/>
    <col min="10" max="10" width="22.7109375" style="1" bestFit="1" customWidth="1"/>
  </cols>
  <sheetData>
    <row r="1" spans="1:10" s="12" customFormat="1" ht="22.5" x14ac:dyDescent="0.25">
      <c r="A1" s="11" t="s">
        <v>98</v>
      </c>
      <c r="B1" s="12" t="s">
        <v>40</v>
      </c>
      <c r="C1" s="12" t="s">
        <v>6</v>
      </c>
      <c r="D1" s="12" t="s">
        <v>9</v>
      </c>
      <c r="E1" s="12" t="s">
        <v>41</v>
      </c>
      <c r="F1" s="12" t="s">
        <v>42</v>
      </c>
      <c r="G1" s="12" t="s">
        <v>12</v>
      </c>
      <c r="H1" s="12" t="s">
        <v>15</v>
      </c>
      <c r="I1" s="12" t="s">
        <v>17</v>
      </c>
      <c r="J1" s="12" t="s">
        <v>43</v>
      </c>
    </row>
    <row r="2" spans="1:10" x14ac:dyDescent="0.3">
      <c r="A2" s="6" t="s">
        <v>44</v>
      </c>
      <c r="B2" s="1" t="s">
        <v>45</v>
      </c>
      <c r="C2" s="2" t="s">
        <v>46</v>
      </c>
      <c r="J2" s="3">
        <v>841</v>
      </c>
    </row>
    <row r="3" spans="1:10" x14ac:dyDescent="0.3">
      <c r="A3" s="6" t="s">
        <v>47</v>
      </c>
      <c r="B3" s="1" t="s">
        <v>48</v>
      </c>
      <c r="C3" s="2" t="s">
        <v>46</v>
      </c>
      <c r="J3" s="3">
        <v>700</v>
      </c>
    </row>
    <row r="4" spans="1:10" x14ac:dyDescent="0.3">
      <c r="A4" s="6" t="s">
        <v>49</v>
      </c>
      <c r="B4" s="1" t="s">
        <v>50</v>
      </c>
      <c r="D4" s="2" t="s">
        <v>46</v>
      </c>
      <c r="J4" s="3">
        <v>520</v>
      </c>
    </row>
    <row r="5" spans="1:10" x14ac:dyDescent="0.3">
      <c r="A5" s="6" t="s">
        <v>51</v>
      </c>
      <c r="B5" s="1" t="s">
        <v>52</v>
      </c>
      <c r="F5" s="2" t="s">
        <v>46</v>
      </c>
      <c r="J5" s="3">
        <v>100</v>
      </c>
    </row>
    <row r="6" spans="1:10" x14ac:dyDescent="0.3">
      <c r="A6" s="6" t="s">
        <v>53</v>
      </c>
      <c r="B6" s="1" t="s">
        <v>54</v>
      </c>
      <c r="E6" s="2" t="s">
        <v>46</v>
      </c>
      <c r="J6" s="3">
        <v>265</v>
      </c>
    </row>
    <row r="7" spans="1:10" x14ac:dyDescent="0.3">
      <c r="A7" s="6" t="s">
        <v>55</v>
      </c>
      <c r="B7" s="1" t="s">
        <v>56</v>
      </c>
      <c r="G7" s="2" t="s">
        <v>46</v>
      </c>
      <c r="J7" s="3">
        <v>578</v>
      </c>
    </row>
    <row r="8" spans="1:10" x14ac:dyDescent="0.3">
      <c r="A8" s="6" t="s">
        <v>57</v>
      </c>
      <c r="B8" s="1" t="s">
        <v>58</v>
      </c>
      <c r="H8" s="2" t="s">
        <v>46</v>
      </c>
      <c r="J8" s="3">
        <v>25</v>
      </c>
    </row>
    <row r="9" spans="1:10" x14ac:dyDescent="0.3">
      <c r="A9" s="6" t="s">
        <v>59</v>
      </c>
      <c r="B9" s="1" t="s">
        <v>60</v>
      </c>
      <c r="H9" s="2" t="s">
        <v>46</v>
      </c>
      <c r="J9" s="3">
        <v>26</v>
      </c>
    </row>
    <row r="10" spans="1:10" x14ac:dyDescent="0.3">
      <c r="A10" s="6" t="s">
        <v>61</v>
      </c>
      <c r="B10" s="1" t="s">
        <v>62</v>
      </c>
      <c r="I10" s="2" t="s">
        <v>46</v>
      </c>
      <c r="J10" s="3">
        <v>214</v>
      </c>
    </row>
    <row r="11" spans="1:10" x14ac:dyDescent="0.3">
      <c r="A11" s="6" t="s">
        <v>63</v>
      </c>
      <c r="B11" s="1" t="s">
        <v>64</v>
      </c>
      <c r="C11" s="2" t="s">
        <v>46</v>
      </c>
      <c r="J11" s="3">
        <v>780</v>
      </c>
    </row>
    <row r="12" spans="1:10" x14ac:dyDescent="0.3">
      <c r="A12" s="6" t="s">
        <v>65</v>
      </c>
      <c r="B12" s="1" t="s">
        <v>66</v>
      </c>
      <c r="E12" s="2" t="s">
        <v>46</v>
      </c>
      <c r="J12" s="3">
        <v>540</v>
      </c>
    </row>
    <row r="13" spans="1:10" x14ac:dyDescent="0.3">
      <c r="A13" s="6" t="s">
        <v>67</v>
      </c>
      <c r="B13" s="1" t="s">
        <v>68</v>
      </c>
      <c r="G13" s="2" t="s">
        <v>46</v>
      </c>
      <c r="J13" s="3">
        <v>245</v>
      </c>
    </row>
    <row r="14" spans="1:10" x14ac:dyDescent="0.3">
      <c r="A14" s="6" t="s">
        <v>69</v>
      </c>
      <c r="B14" s="1" t="s">
        <v>60</v>
      </c>
      <c r="H14" s="2" t="s">
        <v>46</v>
      </c>
      <c r="J14" s="3">
        <v>300</v>
      </c>
    </row>
    <row r="15" spans="1:10" x14ac:dyDescent="0.3">
      <c r="A15" s="6" t="s">
        <v>99</v>
      </c>
      <c r="B15" s="1" t="s">
        <v>70</v>
      </c>
      <c r="C15" s="2" t="s">
        <v>46</v>
      </c>
      <c r="J15" s="3">
        <v>245</v>
      </c>
    </row>
    <row r="16" spans="1:10" x14ac:dyDescent="0.3">
      <c r="A16" s="6" t="s">
        <v>71</v>
      </c>
      <c r="B16" s="1" t="s">
        <v>72</v>
      </c>
      <c r="F16" s="2" t="s">
        <v>46</v>
      </c>
      <c r="J16" s="3">
        <v>754</v>
      </c>
    </row>
    <row r="17" spans="1:10" x14ac:dyDescent="0.3">
      <c r="A17" s="6" t="s">
        <v>73</v>
      </c>
      <c r="B17" s="1" t="s">
        <v>74</v>
      </c>
      <c r="D17" s="2" t="s">
        <v>46</v>
      </c>
      <c r="J17" s="3">
        <v>185</v>
      </c>
    </row>
    <row r="18" spans="1:10" x14ac:dyDescent="0.3">
      <c r="A18" s="6" t="s">
        <v>75</v>
      </c>
      <c r="B18" s="1" t="s">
        <v>76</v>
      </c>
      <c r="C18" s="2" t="s">
        <v>46</v>
      </c>
      <c r="J18" s="3">
        <v>456</v>
      </c>
    </row>
    <row r="19" spans="1:10" x14ac:dyDescent="0.3">
      <c r="A19" s="6" t="s">
        <v>77</v>
      </c>
      <c r="B19" s="1" t="s">
        <v>78</v>
      </c>
      <c r="E19" s="2" t="s">
        <v>46</v>
      </c>
      <c r="J19" s="3">
        <v>358</v>
      </c>
    </row>
    <row r="20" spans="1:10" x14ac:dyDescent="0.3">
      <c r="A20" s="6" t="s">
        <v>79</v>
      </c>
      <c r="B20" s="1" t="s">
        <v>80</v>
      </c>
      <c r="G20" s="2" t="s">
        <v>46</v>
      </c>
      <c r="J20" s="3">
        <v>200</v>
      </c>
    </row>
    <row r="21" spans="1:10" x14ac:dyDescent="0.3">
      <c r="A21" s="6" t="s">
        <v>81</v>
      </c>
      <c r="B21" s="1" t="s">
        <v>82</v>
      </c>
      <c r="I21" s="2" t="s">
        <v>46</v>
      </c>
      <c r="J21" s="3">
        <v>120</v>
      </c>
    </row>
    <row r="22" spans="1:10" x14ac:dyDescent="0.3">
      <c r="A22" s="6" t="s">
        <v>83</v>
      </c>
      <c r="B22" s="1" t="s">
        <v>84</v>
      </c>
      <c r="D22" s="2" t="s">
        <v>46</v>
      </c>
      <c r="J22" s="3">
        <v>200</v>
      </c>
    </row>
    <row r="23" spans="1:10" x14ac:dyDescent="0.3">
      <c r="A23" s="6" t="s">
        <v>85</v>
      </c>
      <c r="B23" s="1" t="s">
        <v>86</v>
      </c>
      <c r="E23" s="2" t="s">
        <v>46</v>
      </c>
      <c r="J23" s="3">
        <v>568</v>
      </c>
    </row>
    <row r="24" spans="1:10" x14ac:dyDescent="0.3">
      <c r="A24" s="6" t="s">
        <v>100</v>
      </c>
      <c r="B24" s="1" t="s">
        <v>87</v>
      </c>
      <c r="F24" s="2" t="s">
        <v>46</v>
      </c>
      <c r="J24" s="3">
        <v>140</v>
      </c>
    </row>
    <row r="25" spans="1:10" x14ac:dyDescent="0.3">
      <c r="A25" s="6" t="s">
        <v>88</v>
      </c>
      <c r="B25" s="1" t="s">
        <v>89</v>
      </c>
      <c r="I25" s="2" t="s">
        <v>46</v>
      </c>
      <c r="J25" s="3">
        <v>206</v>
      </c>
    </row>
    <row r="26" spans="1:10" x14ac:dyDescent="0.3">
      <c r="A26" s="6" t="s">
        <v>90</v>
      </c>
      <c r="B26" s="1" t="s">
        <v>91</v>
      </c>
      <c r="C26" s="2" t="s">
        <v>46</v>
      </c>
      <c r="J26" s="3">
        <v>650</v>
      </c>
    </row>
    <row r="27" spans="1:10" x14ac:dyDescent="0.3">
      <c r="A27" s="6" t="s">
        <v>92</v>
      </c>
      <c r="B27" s="1" t="s">
        <v>93</v>
      </c>
      <c r="E27" s="2" t="s">
        <v>46</v>
      </c>
      <c r="J27" s="3">
        <v>354</v>
      </c>
    </row>
    <row r="28" spans="1:10" x14ac:dyDescent="0.3">
      <c r="A28" s="6" t="s">
        <v>94</v>
      </c>
      <c r="B28" s="1" t="s">
        <v>95</v>
      </c>
      <c r="F28" s="2" t="s">
        <v>46</v>
      </c>
      <c r="J28" s="3">
        <v>182</v>
      </c>
    </row>
    <row r="30" spans="1:10" ht="15" customHeight="1" x14ac:dyDescent="0.3">
      <c r="A30" s="14" t="s">
        <v>96</v>
      </c>
      <c r="B30" s="14"/>
      <c r="C30" s="2">
        <f>COUNTA(C2:C28)</f>
        <v>6</v>
      </c>
      <c r="D30" s="2">
        <f t="shared" ref="D30:I30" si="0">COUNTA(D2:D28)</f>
        <v>3</v>
      </c>
      <c r="E30" s="2">
        <f t="shared" si="0"/>
        <v>5</v>
      </c>
      <c r="F30" s="2">
        <f t="shared" si="0"/>
        <v>4</v>
      </c>
      <c r="G30" s="2">
        <f t="shared" si="0"/>
        <v>3</v>
      </c>
      <c r="H30" s="2">
        <f t="shared" si="0"/>
        <v>3</v>
      </c>
      <c r="I30" s="2">
        <f t="shared" si="0"/>
        <v>3</v>
      </c>
    </row>
    <row r="31" spans="1:10" x14ac:dyDescent="0.3">
      <c r="A31" s="15" t="s">
        <v>97</v>
      </c>
      <c r="B31" s="15"/>
      <c r="C31" s="2">
        <f>SUMIF(C2:C28,"x",$J$2:$J$28)</f>
        <v>3672</v>
      </c>
      <c r="D31" s="2">
        <f t="shared" ref="D31:I31" si="1">SUMIF(D2:D28,"x",$J$2:$J$28)</f>
        <v>905</v>
      </c>
      <c r="E31" s="2">
        <f t="shared" si="1"/>
        <v>2085</v>
      </c>
      <c r="F31" s="2">
        <f t="shared" si="1"/>
        <v>1176</v>
      </c>
      <c r="G31" s="2">
        <f t="shared" si="1"/>
        <v>1023</v>
      </c>
      <c r="H31" s="2">
        <f t="shared" si="1"/>
        <v>351</v>
      </c>
      <c r="I31" s="2">
        <f t="shared" si="1"/>
        <v>540</v>
      </c>
    </row>
  </sheetData>
  <mergeCells count="2">
    <mergeCell ref="A30:B30"/>
    <mergeCell ref="A31:B31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D9695-EB91-4843-A4D0-15400DD557A4}">
  <sheetPr codeName="Sheet5"/>
  <dimension ref="A1:AE10"/>
  <sheetViews>
    <sheetView zoomScaleNormal="100" workbookViewId="0">
      <selection sqref="A1:AE10"/>
    </sheetView>
  </sheetViews>
  <sheetFormatPr defaultRowHeight="15" x14ac:dyDescent="0.25"/>
  <sheetData>
    <row r="1" spans="1:31" ht="17.25" x14ac:dyDescent="0.25">
      <c r="A1" s="6" t="s">
        <v>98</v>
      </c>
      <c r="B1" s="6" t="s">
        <v>44</v>
      </c>
      <c r="C1" s="6" t="s">
        <v>47</v>
      </c>
      <c r="D1" s="6" t="s">
        <v>49</v>
      </c>
      <c r="E1" s="6" t="s">
        <v>51</v>
      </c>
      <c r="F1" s="6" t="s">
        <v>53</v>
      </c>
      <c r="G1" s="6" t="s">
        <v>55</v>
      </c>
      <c r="H1" s="6" t="s">
        <v>57</v>
      </c>
      <c r="I1" s="6" t="s">
        <v>59</v>
      </c>
      <c r="J1" s="6" t="s">
        <v>61</v>
      </c>
      <c r="K1" s="6" t="s">
        <v>63</v>
      </c>
      <c r="L1" s="6" t="s">
        <v>65</v>
      </c>
      <c r="M1" s="6" t="s">
        <v>67</v>
      </c>
      <c r="N1" s="6" t="s">
        <v>69</v>
      </c>
      <c r="O1" s="6" t="s">
        <v>99</v>
      </c>
      <c r="P1" s="6" t="s">
        <v>71</v>
      </c>
      <c r="Q1" s="6" t="s">
        <v>73</v>
      </c>
      <c r="R1" s="6" t="s">
        <v>75</v>
      </c>
      <c r="S1" s="6" t="s">
        <v>77</v>
      </c>
      <c r="T1" s="6" t="s">
        <v>79</v>
      </c>
      <c r="U1" s="6" t="s">
        <v>81</v>
      </c>
      <c r="V1" s="6" t="s">
        <v>83</v>
      </c>
      <c r="W1" s="6" t="s">
        <v>85</v>
      </c>
      <c r="X1" s="6" t="s">
        <v>100</v>
      </c>
      <c r="Y1" s="6" t="s">
        <v>88</v>
      </c>
      <c r="Z1" s="6" t="s">
        <v>90</v>
      </c>
      <c r="AA1" s="6" t="s">
        <v>92</v>
      </c>
      <c r="AB1" s="6" t="s">
        <v>94</v>
      </c>
      <c r="AC1" s="7"/>
      <c r="AD1" s="14" t="s">
        <v>96</v>
      </c>
      <c r="AE1" s="15" t="s">
        <v>97</v>
      </c>
    </row>
    <row r="2" spans="1:31" ht="17.25" x14ac:dyDescent="0.3">
      <c r="A2" s="1" t="s">
        <v>40</v>
      </c>
      <c r="B2" s="1" t="s">
        <v>45</v>
      </c>
      <c r="C2" s="1" t="s">
        <v>48</v>
      </c>
      <c r="D2" s="1" t="s">
        <v>50</v>
      </c>
      <c r="E2" s="1" t="s">
        <v>52</v>
      </c>
      <c r="F2" s="1" t="s">
        <v>54</v>
      </c>
      <c r="G2" s="1" t="s">
        <v>56</v>
      </c>
      <c r="H2" s="1" t="s">
        <v>58</v>
      </c>
      <c r="I2" s="1" t="s">
        <v>60</v>
      </c>
      <c r="J2" s="1" t="s">
        <v>62</v>
      </c>
      <c r="K2" s="1" t="s">
        <v>64</v>
      </c>
      <c r="L2" s="1" t="s">
        <v>66</v>
      </c>
      <c r="M2" s="1" t="s">
        <v>68</v>
      </c>
      <c r="N2" s="1" t="s">
        <v>60</v>
      </c>
      <c r="O2" s="1" t="s">
        <v>70</v>
      </c>
      <c r="P2" s="1" t="s">
        <v>72</v>
      </c>
      <c r="Q2" s="1" t="s">
        <v>74</v>
      </c>
      <c r="R2" s="1" t="s">
        <v>76</v>
      </c>
      <c r="S2" s="1" t="s">
        <v>78</v>
      </c>
      <c r="T2" s="1" t="s">
        <v>80</v>
      </c>
      <c r="U2" s="1" t="s">
        <v>82</v>
      </c>
      <c r="V2" s="1" t="s">
        <v>84</v>
      </c>
      <c r="W2" s="1" t="s">
        <v>86</v>
      </c>
      <c r="X2" s="1" t="s">
        <v>87</v>
      </c>
      <c r="Y2" s="1" t="s">
        <v>89</v>
      </c>
      <c r="Z2" s="1" t="s">
        <v>91</v>
      </c>
      <c r="AA2" s="1" t="s">
        <v>93</v>
      </c>
      <c r="AB2" s="1" t="s">
        <v>95</v>
      </c>
      <c r="AC2" s="1"/>
      <c r="AD2" s="14"/>
      <c r="AE2" s="15"/>
    </row>
    <row r="3" spans="1:31" ht="17.25" x14ac:dyDescent="0.3">
      <c r="A3" s="2" t="s">
        <v>6</v>
      </c>
      <c r="B3" s="2" t="s">
        <v>46</v>
      </c>
      <c r="C3" s="2" t="s">
        <v>46</v>
      </c>
      <c r="D3" s="2"/>
      <c r="E3" s="2"/>
      <c r="F3" s="2"/>
      <c r="G3" s="2"/>
      <c r="H3" s="2"/>
      <c r="I3" s="2"/>
      <c r="J3" s="2"/>
      <c r="K3" s="2" t="s">
        <v>46</v>
      </c>
      <c r="L3" s="2"/>
      <c r="M3" s="2"/>
      <c r="N3" s="2"/>
      <c r="O3" s="2" t="s">
        <v>46</v>
      </c>
      <c r="P3" s="2"/>
      <c r="Q3" s="2"/>
      <c r="R3" s="2" t="s">
        <v>46</v>
      </c>
      <c r="S3" s="2"/>
      <c r="T3" s="2"/>
      <c r="U3" s="2"/>
      <c r="V3" s="2"/>
      <c r="W3" s="2"/>
      <c r="X3" s="2"/>
      <c r="Y3" s="2"/>
      <c r="Z3" s="2" t="s">
        <v>46</v>
      </c>
      <c r="AA3" s="2"/>
      <c r="AB3" s="2"/>
      <c r="AC3" s="2"/>
      <c r="AD3" s="2">
        <f t="shared" ref="AD3:AD9" si="0">COUNTA(B3:AB3)</f>
        <v>6</v>
      </c>
      <c r="AE3" s="2">
        <f t="shared" ref="AE3:AE9" si="1">SUMIF(B3:AB3,"x",$B$10:$AB$10)</f>
        <v>3672</v>
      </c>
    </row>
    <row r="4" spans="1:31" ht="17.25" x14ac:dyDescent="0.3">
      <c r="A4" s="2" t="s">
        <v>9</v>
      </c>
      <c r="B4" s="2"/>
      <c r="C4" s="2"/>
      <c r="D4" s="2" t="s">
        <v>46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 t="s">
        <v>46</v>
      </c>
      <c r="R4" s="2"/>
      <c r="S4" s="2"/>
      <c r="T4" s="2"/>
      <c r="U4" s="2"/>
      <c r="V4" s="2" t="s">
        <v>46</v>
      </c>
      <c r="W4" s="2"/>
      <c r="X4" s="2"/>
      <c r="Y4" s="2"/>
      <c r="Z4" s="2"/>
      <c r="AA4" s="2"/>
      <c r="AB4" s="2"/>
      <c r="AC4" s="2"/>
      <c r="AD4" s="2">
        <f t="shared" si="0"/>
        <v>3</v>
      </c>
      <c r="AE4" s="2">
        <f t="shared" si="1"/>
        <v>905</v>
      </c>
    </row>
    <row r="5" spans="1:31" ht="17.25" x14ac:dyDescent="0.3">
      <c r="A5" s="2" t="s">
        <v>41</v>
      </c>
      <c r="B5" s="2"/>
      <c r="C5" s="2"/>
      <c r="D5" s="2"/>
      <c r="E5" s="2"/>
      <c r="F5" s="2" t="s">
        <v>46</v>
      </c>
      <c r="G5" s="2"/>
      <c r="H5" s="2"/>
      <c r="I5" s="2"/>
      <c r="J5" s="2"/>
      <c r="K5" s="2"/>
      <c r="L5" s="2" t="s">
        <v>46</v>
      </c>
      <c r="M5" s="2"/>
      <c r="N5" s="2"/>
      <c r="O5" s="2"/>
      <c r="P5" s="2"/>
      <c r="Q5" s="2"/>
      <c r="R5" s="2"/>
      <c r="S5" s="2" t="s">
        <v>46</v>
      </c>
      <c r="T5" s="2"/>
      <c r="U5" s="2"/>
      <c r="V5" s="2"/>
      <c r="W5" s="2" t="s">
        <v>46</v>
      </c>
      <c r="X5" s="2"/>
      <c r="Y5" s="2"/>
      <c r="Z5" s="2"/>
      <c r="AA5" s="2" t="s">
        <v>46</v>
      </c>
      <c r="AB5" s="2"/>
      <c r="AC5" s="2"/>
      <c r="AD5" s="2">
        <f t="shared" si="0"/>
        <v>5</v>
      </c>
      <c r="AE5" s="2">
        <f t="shared" si="1"/>
        <v>2085</v>
      </c>
    </row>
    <row r="6" spans="1:31" ht="17.25" x14ac:dyDescent="0.3">
      <c r="A6" s="2" t="s">
        <v>42</v>
      </c>
      <c r="B6" s="2"/>
      <c r="C6" s="2"/>
      <c r="D6" s="2"/>
      <c r="E6" s="2" t="s">
        <v>46</v>
      </c>
      <c r="F6" s="2"/>
      <c r="G6" s="2"/>
      <c r="H6" s="2"/>
      <c r="I6" s="2"/>
      <c r="J6" s="2"/>
      <c r="K6" s="2"/>
      <c r="L6" s="2"/>
      <c r="M6" s="2"/>
      <c r="N6" s="2"/>
      <c r="O6" s="2"/>
      <c r="P6" s="2" t="s">
        <v>46</v>
      </c>
      <c r="Q6" s="2"/>
      <c r="R6" s="2"/>
      <c r="S6" s="2"/>
      <c r="T6" s="2"/>
      <c r="U6" s="2"/>
      <c r="V6" s="2"/>
      <c r="W6" s="2"/>
      <c r="X6" s="2" t="s">
        <v>46</v>
      </c>
      <c r="Y6" s="2"/>
      <c r="Z6" s="2"/>
      <c r="AA6" s="2"/>
      <c r="AB6" s="2" t="s">
        <v>46</v>
      </c>
      <c r="AC6" s="2"/>
      <c r="AD6" s="2">
        <f t="shared" si="0"/>
        <v>4</v>
      </c>
      <c r="AE6" s="2">
        <f t="shared" si="1"/>
        <v>1176</v>
      </c>
    </row>
    <row r="7" spans="1:31" ht="17.25" x14ac:dyDescent="0.3">
      <c r="A7" s="2" t="s">
        <v>12</v>
      </c>
      <c r="B7" s="2"/>
      <c r="C7" s="2"/>
      <c r="D7" s="2"/>
      <c r="E7" s="2"/>
      <c r="F7" s="2"/>
      <c r="G7" s="2" t="s">
        <v>46</v>
      </c>
      <c r="H7" s="2"/>
      <c r="I7" s="2"/>
      <c r="J7" s="2"/>
      <c r="K7" s="2"/>
      <c r="L7" s="2"/>
      <c r="M7" s="2" t="s">
        <v>46</v>
      </c>
      <c r="N7" s="2"/>
      <c r="O7" s="2"/>
      <c r="P7" s="2"/>
      <c r="Q7" s="2"/>
      <c r="R7" s="2"/>
      <c r="S7" s="2"/>
      <c r="T7" s="2" t="s">
        <v>46</v>
      </c>
      <c r="U7" s="2"/>
      <c r="V7" s="2"/>
      <c r="W7" s="2"/>
      <c r="X7" s="2"/>
      <c r="Y7" s="2"/>
      <c r="Z7" s="2"/>
      <c r="AA7" s="2"/>
      <c r="AB7" s="2"/>
      <c r="AC7" s="2"/>
      <c r="AD7" s="2">
        <f t="shared" si="0"/>
        <v>3</v>
      </c>
      <c r="AE7" s="2">
        <f t="shared" si="1"/>
        <v>1023</v>
      </c>
    </row>
    <row r="8" spans="1:31" ht="17.25" x14ac:dyDescent="0.3">
      <c r="A8" s="2" t="s">
        <v>15</v>
      </c>
      <c r="B8" s="2"/>
      <c r="C8" s="2"/>
      <c r="D8" s="2"/>
      <c r="E8" s="2"/>
      <c r="F8" s="2"/>
      <c r="G8" s="2"/>
      <c r="H8" s="2" t="s">
        <v>46</v>
      </c>
      <c r="I8" s="2" t="s">
        <v>46</v>
      </c>
      <c r="J8" s="2"/>
      <c r="K8" s="2"/>
      <c r="L8" s="2"/>
      <c r="M8" s="2"/>
      <c r="N8" s="2" t="s">
        <v>46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>
        <f t="shared" si="0"/>
        <v>3</v>
      </c>
      <c r="AE8" s="2">
        <f t="shared" si="1"/>
        <v>351</v>
      </c>
    </row>
    <row r="9" spans="1:31" ht="17.25" x14ac:dyDescent="0.3">
      <c r="A9" s="2" t="s">
        <v>17</v>
      </c>
      <c r="B9" s="2"/>
      <c r="C9" s="2"/>
      <c r="D9" s="2"/>
      <c r="E9" s="2"/>
      <c r="F9" s="2"/>
      <c r="G9" s="2"/>
      <c r="H9" s="2"/>
      <c r="I9" s="2"/>
      <c r="J9" s="2" t="s">
        <v>46</v>
      </c>
      <c r="K9" s="2"/>
      <c r="L9" s="2"/>
      <c r="M9" s="2"/>
      <c r="N9" s="2"/>
      <c r="O9" s="2"/>
      <c r="P9" s="2"/>
      <c r="Q9" s="2"/>
      <c r="R9" s="2"/>
      <c r="S9" s="2"/>
      <c r="T9" s="2"/>
      <c r="U9" s="2" t="s">
        <v>46</v>
      </c>
      <c r="V9" s="2"/>
      <c r="W9" s="2"/>
      <c r="X9" s="2"/>
      <c r="Y9" s="2" t="s">
        <v>46</v>
      </c>
      <c r="Z9" s="2"/>
      <c r="AA9" s="2"/>
      <c r="AB9" s="2"/>
      <c r="AC9" s="2"/>
      <c r="AD9" s="2">
        <f t="shared" si="0"/>
        <v>3</v>
      </c>
      <c r="AE9" s="2">
        <f t="shared" si="1"/>
        <v>540</v>
      </c>
    </row>
    <row r="10" spans="1:31" ht="17.25" x14ac:dyDescent="0.3">
      <c r="A10" s="2" t="s">
        <v>43</v>
      </c>
      <c r="B10" s="3">
        <v>841</v>
      </c>
      <c r="C10" s="3">
        <v>700</v>
      </c>
      <c r="D10" s="3">
        <v>520</v>
      </c>
      <c r="E10" s="3">
        <v>100</v>
      </c>
      <c r="F10" s="3">
        <v>265</v>
      </c>
      <c r="G10" s="3">
        <v>578</v>
      </c>
      <c r="H10" s="3">
        <v>25</v>
      </c>
      <c r="I10" s="3">
        <v>26</v>
      </c>
      <c r="J10" s="3">
        <v>214</v>
      </c>
      <c r="K10" s="3">
        <v>780</v>
      </c>
      <c r="L10" s="3">
        <v>540</v>
      </c>
      <c r="M10" s="3">
        <v>245</v>
      </c>
      <c r="N10" s="3">
        <v>300</v>
      </c>
      <c r="O10" s="3">
        <v>245</v>
      </c>
      <c r="P10" s="3">
        <v>754</v>
      </c>
      <c r="Q10" s="3">
        <v>185</v>
      </c>
      <c r="R10" s="3">
        <v>456</v>
      </c>
      <c r="S10" s="3">
        <v>358</v>
      </c>
      <c r="T10" s="3">
        <v>200</v>
      </c>
      <c r="U10" s="3">
        <v>120</v>
      </c>
      <c r="V10" s="3">
        <v>200</v>
      </c>
      <c r="W10" s="3">
        <v>568</v>
      </c>
      <c r="X10" s="3">
        <v>140</v>
      </c>
      <c r="Y10" s="3">
        <v>206</v>
      </c>
      <c r="Z10" s="3">
        <v>650</v>
      </c>
      <c r="AA10" s="3">
        <v>354</v>
      </c>
      <c r="AB10" s="3">
        <v>182</v>
      </c>
      <c r="AC10" s="1"/>
      <c r="AD10" s="1"/>
      <c r="AE10" s="1"/>
    </row>
  </sheetData>
  <mergeCells count="2">
    <mergeCell ref="AD1:AD2"/>
    <mergeCell ref="AE1:AE2"/>
  </mergeCells>
  <pageMargins left="0.19685039370078741" right="0.19685039370078741" top="0.19685039370078741" bottom="0.19685039370078741" header="0.31496062992125984" footer="0.31496062992125984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b27c84-eb43-417a-b779-a9d24b8f2dd1">
      <Terms xmlns="http://schemas.microsoft.com/office/infopath/2007/PartnerControls"/>
    </lcf76f155ced4ddcb4097134ff3c332f>
    <TaxCatchAll xmlns="3ca26961-045d-41f8-aad7-ea3ea40ec20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57370CDDA08348B8D77BF3624821BE" ma:contentTypeVersion="15" ma:contentTypeDescription="Create a new document." ma:contentTypeScope="" ma:versionID="ca89699b339e0cd0ce9d242f851a15e3">
  <xsd:schema xmlns:xsd="http://www.w3.org/2001/XMLSchema" xmlns:xs="http://www.w3.org/2001/XMLSchema" xmlns:p="http://schemas.microsoft.com/office/2006/metadata/properties" xmlns:ns2="f0b27c84-eb43-417a-b779-a9d24b8f2dd1" xmlns:ns3="3ca26961-045d-41f8-aad7-ea3ea40ec207" targetNamespace="http://schemas.microsoft.com/office/2006/metadata/properties" ma:root="true" ma:fieldsID="e562843dba2762e5e9aa927d24d9c28d" ns2:_="" ns3:_="">
    <xsd:import namespace="f0b27c84-eb43-417a-b779-a9d24b8f2dd1"/>
    <xsd:import namespace="3ca26961-045d-41f8-aad7-ea3ea40ec2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27c84-eb43-417a-b779-a9d24b8f2d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be0b0c86-d794-473d-85e5-71fe77f861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a26961-045d-41f8-aad7-ea3ea40ec20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a42ee9ba-1384-45ec-9e8d-3674066f59bb}" ma:internalName="TaxCatchAll" ma:showField="CatchAllData" ma:web="3ca26961-045d-41f8-aad7-ea3ea40ec2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E2BD03-B4EC-4B85-9CE6-4A4CD25643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4A7992-A0F2-419B-BF5E-17ABE9EF9CCE}">
  <ds:schemaRefs>
    <ds:schemaRef ds:uri="http://www.w3.org/XML/1998/namespace"/>
    <ds:schemaRef ds:uri="f0b27c84-eb43-417a-b779-a9d24b8f2dd1"/>
    <ds:schemaRef ds:uri="http://purl.org/dc/elements/1.1/"/>
    <ds:schemaRef ds:uri="http://purl.org/dc/dcmitype/"/>
    <ds:schemaRef ds:uri="http://schemas.openxmlformats.org/package/2006/metadata/core-properties"/>
    <ds:schemaRef ds:uri="3ca26961-045d-41f8-aad7-ea3ea40ec207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6750D15-B074-405E-ACFF-1F7AB7AA13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b27c84-eb43-417a-b779-a9d24b8f2dd1"/>
    <ds:schemaRef ds:uri="3ca26961-045d-41f8-aad7-ea3ea40ec2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Outsourcing</vt:lpstr>
      <vt:lpstr>Shipping Cost</vt:lpstr>
      <vt:lpstr>Flowers</vt:lpstr>
      <vt:lpstr>Zones</vt:lpstr>
      <vt:lpstr>Shipping Cost Chart</vt:lpstr>
      <vt:lpstr>'Shipping Cost'!Print_Area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Outsourcing</dc:title>
  <dc:subject/>
  <dc:creator/>
  <cp:keywords/>
  <dc:description/>
  <cp:lastModifiedBy/>
  <cp:revision>1</cp:revision>
  <dcterms:created xsi:type="dcterms:W3CDTF">2022-10-27T12:56:36Z</dcterms:created>
  <dcterms:modified xsi:type="dcterms:W3CDTF">2024-11-02T11:45:41Z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159100</vt:r8>
  </property>
  <property fmtid="{D5CDD505-2E9C-101B-9397-08002B2CF9AE}" pid="3" name="MediaServiceImageTags">
    <vt:lpwstr/>
  </property>
  <property fmtid="{D5CDD505-2E9C-101B-9397-08002B2CF9AE}" pid="4" name="ContentTypeId">
    <vt:lpwstr>0x010100A457370CDDA08348B8D77BF3624821BE</vt:lpwstr>
  </property>
  <property fmtid="{D5CDD505-2E9C-101B-9397-08002B2CF9AE}" pid="5" name="ComplianceAssetId">
    <vt:lpwstr/>
  </property>
</Properties>
</file>