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er4215.WINADSU\Dropbox\MONITORING\DATA\Massbalance\2018\"/>
    </mc:Choice>
  </mc:AlternateContent>
  <bookViews>
    <workbookView xWindow="0" yWindow="0" windowWidth="28800" windowHeight="11775"/>
  </bookViews>
  <sheets>
    <sheet name="Mårma_STAKES" sheetId="7" r:id="rId1"/>
    <sheet name="Mårma_PROBE" sheetId="10" r:id="rId2"/>
    <sheet name="Mårma_DENSITY" sheetId="13" r:id="rId3"/>
    <sheet name="LISTS" sheetId="4" r:id="rId4"/>
    <sheet name="Snow and ice density" sheetId="1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7" l="1"/>
  <c r="D38" i="7"/>
  <c r="D37" i="7"/>
  <c r="D30" i="7" l="1"/>
  <c r="D31" i="7"/>
  <c r="D32" i="7"/>
  <c r="D33" i="7"/>
  <c r="D34" i="7"/>
  <c r="D35" i="7"/>
  <c r="G12" i="7" l="1"/>
  <c r="G13" i="7"/>
  <c r="G14" i="7"/>
  <c r="G15" i="7"/>
  <c r="G16" i="7"/>
  <c r="G17" i="7"/>
  <c r="J3" i="7" l="1"/>
  <c r="J4" i="7"/>
  <c r="E30" i="7"/>
  <c r="J8" i="7"/>
  <c r="J7" i="7"/>
  <c r="J6" i="7"/>
  <c r="J5" i="7"/>
  <c r="J1" i="7"/>
  <c r="E25" i="13" l="1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2" i="13" l="1"/>
  <c r="E31" i="7"/>
  <c r="E32" i="7"/>
  <c r="E33" i="7"/>
  <c r="E34" i="7"/>
  <c r="E35" i="7"/>
</calcChain>
</file>

<file path=xl/sharedStrings.xml><?xml version="1.0" encoding="utf-8"?>
<sst xmlns="http://schemas.openxmlformats.org/spreadsheetml/2006/main" count="200" uniqueCount="130">
  <si>
    <t>STAKE ID</t>
  </si>
  <si>
    <t>DATE</t>
  </si>
  <si>
    <t>COLOR</t>
  </si>
  <si>
    <t>SURFACE</t>
  </si>
  <si>
    <t>Δ STAKE HEIGHT</t>
  </si>
  <si>
    <t>NOTES</t>
  </si>
  <si>
    <t>BLUE</t>
  </si>
  <si>
    <t>GREEN</t>
  </si>
  <si>
    <t>RED</t>
  </si>
  <si>
    <t>YELLOW</t>
  </si>
  <si>
    <t>SNOW</t>
  </si>
  <si>
    <t>FIRN</t>
  </si>
  <si>
    <t>ICE</t>
  </si>
  <si>
    <t>SLUSH</t>
  </si>
  <si>
    <t>SUPERIMPOSED</t>
  </si>
  <si>
    <t>STAKE HEIGHT (cm)</t>
  </si>
  <si>
    <t>UNMARKED</t>
  </si>
  <si>
    <t>Δ EXTENSION</t>
  </si>
  <si>
    <t>SNOW DEPTH (cm)</t>
  </si>
  <si>
    <t>M13N3</t>
  </si>
  <si>
    <t>M11N1</t>
  </si>
  <si>
    <t>M09C</t>
  </si>
  <si>
    <t>M09S3</t>
  </si>
  <si>
    <t>M06C</t>
  </si>
  <si>
    <t>M03N1</t>
  </si>
  <si>
    <t>WINTER</t>
  </si>
  <si>
    <t>CHANGE</t>
  </si>
  <si>
    <t>Δ (SNOW DEPTH + STAKE HEIGHT)</t>
  </si>
  <si>
    <t>E</t>
  </si>
  <si>
    <t>N</t>
  </si>
  <si>
    <t>M01N1</t>
  </si>
  <si>
    <t>M01N2</t>
  </si>
  <si>
    <t>M02C</t>
  </si>
  <si>
    <t>M02N1</t>
  </si>
  <si>
    <t>M02N2</t>
  </si>
  <si>
    <t>M03C</t>
  </si>
  <si>
    <t>M03N2</t>
  </si>
  <si>
    <t>M04C</t>
  </si>
  <si>
    <t>M04N1</t>
  </si>
  <si>
    <t>M04N2</t>
  </si>
  <si>
    <t>M04S1</t>
  </si>
  <si>
    <t>M05C</t>
  </si>
  <si>
    <t>M05N1</t>
  </si>
  <si>
    <t>M05N2</t>
  </si>
  <si>
    <t>M05S1</t>
  </si>
  <si>
    <t>M06N1</t>
  </si>
  <si>
    <t>M06N2</t>
  </si>
  <si>
    <t>M06S1</t>
  </si>
  <si>
    <t>M07C</t>
  </si>
  <si>
    <t>M07N1</t>
  </si>
  <si>
    <t>M07N2</t>
  </si>
  <si>
    <t>M07S1</t>
  </si>
  <si>
    <t>M07S2</t>
  </si>
  <si>
    <t>M08C</t>
  </si>
  <si>
    <t>M08N1</t>
  </si>
  <si>
    <t>M08S1</t>
  </si>
  <si>
    <t>M08S2</t>
  </si>
  <si>
    <t>M08S3</t>
  </si>
  <si>
    <t>M09N1</t>
  </si>
  <si>
    <t>M09N2</t>
  </si>
  <si>
    <t>M09S1</t>
  </si>
  <si>
    <t>M09S2</t>
  </si>
  <si>
    <t>M09S4</t>
  </si>
  <si>
    <t>M10C</t>
  </si>
  <si>
    <t>M10N1</t>
  </si>
  <si>
    <t>M10N2</t>
  </si>
  <si>
    <t>M10N3</t>
  </si>
  <si>
    <t>M10S1</t>
  </si>
  <si>
    <t>M10S2</t>
  </si>
  <si>
    <t>M10S3</t>
  </si>
  <si>
    <t>M11C</t>
  </si>
  <si>
    <t>M11N2</t>
  </si>
  <si>
    <t>M11N3</t>
  </si>
  <si>
    <t>M12C</t>
  </si>
  <si>
    <t>M12N1</t>
  </si>
  <si>
    <t>M12N2</t>
  </si>
  <si>
    <t>M12N3</t>
  </si>
  <si>
    <t>M12N4</t>
  </si>
  <si>
    <t>M12N5</t>
  </si>
  <si>
    <t>M13C</t>
  </si>
  <si>
    <t>M13N1</t>
  </si>
  <si>
    <t>M13N2</t>
  </si>
  <si>
    <t>M13N4</t>
  </si>
  <si>
    <t>M14N1</t>
  </si>
  <si>
    <t>M14N2</t>
  </si>
  <si>
    <t>#</t>
  </si>
  <si>
    <t>NOTE</t>
  </si>
  <si>
    <t>DATE:</t>
  </si>
  <si>
    <t>PROBE POINT ID</t>
  </si>
  <si>
    <t>FROM (cm)</t>
  </si>
  <si>
    <t>TO (cm)</t>
  </si>
  <si>
    <t>WEIGHT (g)</t>
  </si>
  <si>
    <t>DENSITY</t>
  </si>
  <si>
    <t>Ø (cm)</t>
  </si>
  <si>
    <t>SITE:</t>
  </si>
  <si>
    <t>AVGERAGE</t>
  </si>
  <si>
    <t>märkt med röd käpp</t>
  </si>
  <si>
    <t>återanv. märkt med röd käpp</t>
  </si>
  <si>
    <r>
      <t>50m E due to &gt;30</t>
    </r>
    <r>
      <rPr>
        <sz val="11"/>
        <rFont val="Calibri"/>
        <family val="2"/>
      </rPr>
      <t>°</t>
    </r>
  </si>
  <si>
    <t>11N1</t>
  </si>
  <si>
    <t>stämmer medelvärdet? Tycker det verkar lågt.</t>
  </si>
  <si>
    <t>New snow (immediately after falling in calm)</t>
  </si>
  <si>
    <t>Damp new snow</t>
  </si>
  <si>
    <t>Settled snow</t>
  </si>
  <si>
    <t>Depth hoar</t>
  </si>
  <si>
    <t>Wind packed snow</t>
  </si>
  <si>
    <t>Firn</t>
  </si>
  <si>
    <t>Very wet snow and firn</t>
  </si>
  <si>
    <t>Glacier ice</t>
  </si>
  <si>
    <t>Comment</t>
  </si>
  <si>
    <t>&gt; 0.55 enl nsidc</t>
  </si>
  <si>
    <t>Type</t>
  </si>
  <si>
    <t>Lower limit (g/cm³)</t>
  </si>
  <si>
    <t>Upper limit (g/cm³)</t>
  </si>
  <si>
    <t>SUMMER REDRILL</t>
  </si>
  <si>
    <t>COLOR, NEW</t>
  </si>
  <si>
    <t>OLD STAKE HEIGHT</t>
  </si>
  <si>
    <t>NEW STAKE HEIGHT</t>
  </si>
  <si>
    <t>SURFACE, NEW</t>
  </si>
  <si>
    <t>Δ</t>
  </si>
  <si>
    <t>SUMMER STAKEROUND</t>
  </si>
  <si>
    <t>snow too compact to probe</t>
  </si>
  <si>
    <t>green 434</t>
  </si>
  <si>
    <t>green 522</t>
  </si>
  <si>
    <t>red 414</t>
  </si>
  <si>
    <t>red (?) 496</t>
  </si>
  <si>
    <t>red 503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</si>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</sst>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4" fillId="3" borderId="0" xfId="0" applyFont="1" applyFill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</xf>
    <xf numFmtId="0" fontId="0" fillId="4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0" xfId="0" applyFont="1" applyFill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center"/>
    </xf>
    <xf numFmtId="0" fontId="2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 wrapText="1"/>
    </xf>
    <xf numFmtId="164" fontId="0" fillId="0" borderId="0" xfId="0" applyNumberForma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7" fillId="3" borderId="0" xfId="0" applyFont="1" applyFill="1" applyAlignment="1" applyProtection="1">
      <alignment horizontal="left" vertical="center"/>
      <protection locked="0"/>
    </xf>
    <xf numFmtId="14" fontId="1" fillId="0" borderId="3" xfId="0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Alignment="1" applyProtection="1">
      <alignment horizontal="center" vertical="center"/>
    </xf>
    <xf numFmtId="2" fontId="12" fillId="3" borderId="0" xfId="0" applyNumberFormat="1" applyFont="1" applyFill="1" applyAlignment="1" applyProtection="1">
      <alignment horizontal="center" vertical="center"/>
    </xf>
    <xf numFmtId="14" fontId="7" fillId="5" borderId="0" xfId="0" applyNumberFormat="1" applyFont="1" applyFill="1" applyAlignment="1" applyProtection="1">
      <alignment horizontal="left" vertical="center" indent="1"/>
    </xf>
    <xf numFmtId="14" fontId="1" fillId="0" borderId="3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3" fontId="0" fillId="0" borderId="0" xfId="0" applyNumberFormat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left" vertical="center"/>
      <protection locked="0"/>
    </xf>
    <xf numFmtId="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20" fontId="0" fillId="0" borderId="0" xfId="0" applyNumberFormat="1" applyAlignment="1" applyProtection="1">
      <alignment horizontal="center" vertical="center"/>
    </xf>
  </cellXfs>
  <cellStyles count="1">
    <cellStyle name="Normal" xfId="0" builtinId="0"/>
  </cellStyles>
  <dxfs count="89"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4" formatCode="0.000"/>
      <alignment horizontal="left" vertical="center" textRotation="0" wrapText="0" indent="0" justifyLastLine="0" shrinkToFit="0" readingOrder="0"/>
      <protection locked="1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</font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Table15" displayName="Table15" ref="A2:H8" totalsRowShown="0" headerRowDxfId="63" dataDxfId="62">
  <autoFilter ref="A2:H8"/>
  <tableColumns count="8">
    <tableColumn id="1" name="STAKE ID" dataDxfId="61"/>
    <tableColumn id="2" name="DATE" dataDxfId="60"/>
    <tableColumn id="4" name="COLOR" dataDxfId="59"/>
    <tableColumn id="5" name="STAKE HEIGHT (cm)" dataDxfId="58"/>
    <tableColumn id="6" name="SNOW DEPTH (cm)" dataDxfId="57"/>
    <tableColumn id="12" name="SURFACE" dataDxfId="56"/>
    <tableColumn id="9" name="Δ EXTENSION" dataDxfId="55"/>
    <tableColumn id="10" name="NOTES" dataDxfId="5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7" name="Table158" displayName="Table158" ref="A20:H26" totalsRowShown="0" headerRowDxfId="53" dataDxfId="52">
  <autoFilter ref="A20:H26"/>
  <tableColumns count="8">
    <tableColumn id="1" name="STAKE ID" dataDxfId="51"/>
    <tableColumn id="2" name="DATE" dataDxfId="50"/>
    <tableColumn id="4" name="COLOR" dataDxfId="49"/>
    <tableColumn id="5" name="STAKE HEIGHT (cm)" dataDxfId="48"/>
    <tableColumn id="6" name="SNOW DEPTH (cm)" dataDxfId="47"/>
    <tableColumn id="12" name="SURFACE" dataDxfId="46"/>
    <tableColumn id="9" name="Δ EXTENSION" dataDxfId="45"/>
    <tableColumn id="10" name="NOTES" dataDxfId="4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8" name="Table1589" displayName="Table1589" ref="A29:E35" totalsRowShown="0" headerRowDxfId="43" dataDxfId="42">
  <autoFilter ref="A29:E35"/>
  <tableColumns count="5">
    <tableColumn id="1" name="STAKE ID" dataDxfId="41"/>
    <tableColumn id="4" name="E" dataDxfId="40"/>
    <tableColumn id="3" name="N" dataDxfId="39"/>
    <tableColumn id="2" name="Δ STAKE HEIGHT" dataDxfId="38">
      <calculatedColumnFormula>IF(OR(D3="",J3=""),"",IF(OR(D12="",E12=""),D21-D3,D12+(J3-E3)-D3+D21-E12))</calculatedColumnFormula>
    </tableColumn>
    <tableColumn id="5" name="Δ (SNOW DEPTH + STAKE HEIGHT)" dataDxfId="37">
      <calculatedColumnFormula>IF(OR(D3="",E3="",D21="",E21="",E3=0,E21=0),"",(D3+E3)-(D21+E21))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Table3" displayName="Table3" ref="J2:J8" totalsRowShown="0" headerRowDxfId="36" dataDxfId="35">
  <autoFilter ref="J2:J8"/>
  <tableColumns count="1">
    <tableColumn id="1" name="SNOW DEPTH (cm)" dataDxfId="34">
      <calculatedColumnFormula>Mårma_PROBE!E48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le1586" displayName="Table1586" ref="A11:H17" totalsRowShown="0" headerRowDxfId="33" dataDxfId="32">
  <autoFilter ref="A11:H17"/>
  <tableColumns count="8">
    <tableColumn id="1" name="STAKE ID" dataDxfId="31"/>
    <tableColumn id="2" name="DATE" dataDxfId="30"/>
    <tableColumn id="4" name="COLOR, NEW" dataDxfId="29"/>
    <tableColumn id="5" name="OLD STAKE HEIGHT" dataDxfId="28"/>
    <tableColumn id="6" name="NEW STAKE HEIGHT" dataDxfId="27"/>
    <tableColumn id="12" name="SURFACE, NEW" dataDxfId="26"/>
    <tableColumn id="9" name="Δ" dataDxfId="25">
      <calculatedColumnFormula>IF(Table1586[[#This Row],[OLD STAKE HEIGHT]]="","",Table1586[[#This Row],[NEW STAKE HEIGHT]]-Table1586[[#This Row],[OLD STAKE HEIGHT]])</calculatedColumnFormula>
    </tableColumn>
    <tableColumn id="10" name="NOTES" dataDxfId="2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10" name="Table2" displayName="Table2" ref="A2:F63" totalsRowShown="0" headerRowDxfId="21" dataDxfId="20">
  <autoFilter ref="A2:F63"/>
  <sortState ref="A3:F63">
    <sortCondition ref="A2:A63"/>
  </sortState>
  <tableColumns count="6">
    <tableColumn id="5" name="#" dataDxfId="19"/>
    <tableColumn id="1" name="PROBE POINT ID" dataDxfId="18"/>
    <tableColumn id="2" name="E" dataDxfId="17"/>
    <tableColumn id="3" name="N" dataDxfId="16"/>
    <tableColumn id="4" name="SNOW DEPTH (cm)" dataDxfId="15"/>
    <tableColumn id="6" name="NOTE" dataDxfId="1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" name="Table1316182" displayName="Table1316182" ref="A3:F25" totalsRowShown="0" headerRowDxfId="13" dataDxfId="12">
  <autoFilter ref="A3:F25"/>
  <tableColumns count="6">
    <tableColumn id="2" name="FROM (cm)" dataDxfId="11"/>
    <tableColumn id="3" name="TO (cm)" dataDxfId="10"/>
    <tableColumn id="4" name="WEIGHT (g)" dataDxfId="9"/>
    <tableColumn id="5" name="Ø (cm)" dataDxfId="8"/>
    <tableColumn id="8" name="DENSITY" dataDxfId="7">
      <calculatedColumnFormula>IF(OR(Table1316182[[#This Row],[FROM (cm)]]="",Table1316182[[#This Row],[TO (cm)]]="",Table1316182[[#This Row],[WEIGHT (g)]]="",Table1316182[[#This Row],[Ø (cm)]]=""),"",C4/((B4-A4)*POWER((D4/2),2)*PI()))</calculatedColumnFormula>
    </tableColumn>
    <tableColumn id="6" name="NOTE" dataDxfId="6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3" name="Table4" displayName="Table4" ref="A1:D9" totalsRowShown="0" headerRowDxfId="5" dataDxfId="4">
  <autoFilter ref="A1:D9"/>
  <tableColumns count="4">
    <tableColumn id="1" name="Type" dataDxfId="3"/>
    <tableColumn id="2" name="Lower limit (g/cm³)" dataDxfId="2"/>
    <tableColumn id="3" name="Upper limit (g/cm³)" dataDxfId="1"/>
    <tableColumn id="4" name="Comment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J12" sqref="J12"/>
    </sheetView>
  </sheetViews>
  <sheetFormatPr defaultColWidth="20.7109375" defaultRowHeight="18" customHeight="1" x14ac:dyDescent="0.25"/>
  <cols>
    <col min="1" max="1" width="9.7109375" style="4" customWidth="1"/>
    <col min="2" max="2" width="13.85546875" style="5" customWidth="1"/>
    <col min="3" max="3" width="11.85546875" style="5" customWidth="1"/>
    <col min="4" max="5" width="20.7109375" style="5"/>
    <col min="6" max="6" width="14.85546875" style="5" customWidth="1"/>
    <col min="7" max="7" width="15.7109375" style="5" customWidth="1"/>
    <col min="8" max="8" width="41.140625" style="5" customWidth="1"/>
    <col min="9" max="9" width="5.7109375" style="4" customWidth="1"/>
    <col min="10" max="10" width="21.42578125" style="21" customWidth="1"/>
    <col min="11" max="16384" width="20.7109375" style="4"/>
  </cols>
  <sheetData>
    <row r="1" spans="1:10" s="14" customFormat="1" ht="18" customHeight="1" x14ac:dyDescent="0.25">
      <c r="A1" s="13" t="s">
        <v>25</v>
      </c>
      <c r="B1" s="12"/>
      <c r="C1" s="12"/>
      <c r="D1" s="12"/>
      <c r="E1" s="12"/>
      <c r="F1" s="12"/>
      <c r="G1" s="12"/>
      <c r="H1" s="12"/>
      <c r="J1" s="48" t="str">
        <f>IF(Mårma_PROBE!B1="","",Mårma_PROBE!B1)</f>
        <v/>
      </c>
    </row>
    <row r="2" spans="1:10" s="15" customFormat="1" ht="18" customHeight="1" x14ac:dyDescent="0.25">
      <c r="A2" s="8" t="s">
        <v>0</v>
      </c>
      <c r="B2" s="8" t="s">
        <v>1</v>
      </c>
      <c r="C2" s="8" t="s">
        <v>2</v>
      </c>
      <c r="D2" s="8" t="s">
        <v>15</v>
      </c>
      <c r="E2" s="8" t="s">
        <v>18</v>
      </c>
      <c r="F2" s="8" t="s">
        <v>3</v>
      </c>
      <c r="G2" s="8" t="s">
        <v>17</v>
      </c>
      <c r="H2" s="8" t="s">
        <v>5</v>
      </c>
      <c r="J2" s="9" t="s">
        <v>18</v>
      </c>
    </row>
    <row r="3" spans="1:10" s="5" customFormat="1" ht="18" customHeight="1" x14ac:dyDescent="0.25">
      <c r="A3" s="16" t="s">
        <v>19</v>
      </c>
      <c r="B3" s="6">
        <v>43193</v>
      </c>
      <c r="C3" s="7" t="s">
        <v>6</v>
      </c>
      <c r="D3" s="7">
        <v>-100</v>
      </c>
      <c r="E3" s="7">
        <v>375</v>
      </c>
      <c r="F3" s="7" t="s">
        <v>10</v>
      </c>
      <c r="G3" s="7">
        <v>0</v>
      </c>
      <c r="H3" s="7" t="s">
        <v>96</v>
      </c>
      <c r="J3" s="10">
        <f>IF(Mårma_PROBE!E58="","",Mårma_PROBE!E58)</f>
        <v>375</v>
      </c>
    </row>
    <row r="4" spans="1:10" s="5" customFormat="1" ht="18" customHeight="1" x14ac:dyDescent="0.25">
      <c r="A4" s="16" t="s">
        <v>20</v>
      </c>
      <c r="B4" s="6">
        <v>43193</v>
      </c>
      <c r="C4" s="7" t="s">
        <v>6</v>
      </c>
      <c r="D4" s="7">
        <v>20</v>
      </c>
      <c r="E4" s="7">
        <v>160</v>
      </c>
      <c r="F4" s="7" t="s">
        <v>10</v>
      </c>
      <c r="G4" s="7">
        <v>0</v>
      </c>
      <c r="H4" s="7" t="s">
        <v>97</v>
      </c>
      <c r="J4" s="10">
        <f>IF(Mårma_PROBE!E49="","",Mårma_PROBE!E49)</f>
        <v>170</v>
      </c>
    </row>
    <row r="5" spans="1:10" s="5" customFormat="1" ht="18" customHeight="1" x14ac:dyDescent="0.25">
      <c r="A5" s="16" t="s">
        <v>21</v>
      </c>
      <c r="B5" s="6">
        <v>43193</v>
      </c>
      <c r="C5" s="7" t="s">
        <v>6</v>
      </c>
      <c r="D5" s="7">
        <v>60</v>
      </c>
      <c r="E5" s="7">
        <v>155</v>
      </c>
      <c r="F5" s="7" t="s">
        <v>10</v>
      </c>
      <c r="G5" s="7">
        <v>0</v>
      </c>
      <c r="H5" s="7" t="s">
        <v>97</v>
      </c>
      <c r="J5" s="10">
        <f>IF(Mårma_PROBE!E35="","",Mårma_PROBE!E35)</f>
        <v>163</v>
      </c>
    </row>
    <row r="6" spans="1:10" s="5" customFormat="1" ht="18" customHeight="1" x14ac:dyDescent="0.25">
      <c r="A6" s="16" t="s">
        <v>22</v>
      </c>
      <c r="B6" s="6">
        <v>43193</v>
      </c>
      <c r="C6" s="7" t="s">
        <v>6</v>
      </c>
      <c r="D6" s="7">
        <v>0</v>
      </c>
      <c r="E6" s="7">
        <v>190</v>
      </c>
      <c r="F6" s="7" t="s">
        <v>10</v>
      </c>
      <c r="G6" s="7">
        <v>0</v>
      </c>
      <c r="H6" s="7" t="s">
        <v>96</v>
      </c>
      <c r="J6" s="10">
        <f>IF(Mårma_PROBE!E38="","",Mårma_PROBE!E38)</f>
        <v>170</v>
      </c>
    </row>
    <row r="7" spans="1:10" s="5" customFormat="1" ht="18" customHeight="1" x14ac:dyDescent="0.25">
      <c r="A7" s="16" t="s">
        <v>23</v>
      </c>
      <c r="B7" s="6">
        <v>43193</v>
      </c>
      <c r="C7" s="7" t="s">
        <v>6</v>
      </c>
      <c r="D7" s="7">
        <v>3</v>
      </c>
      <c r="E7" s="7">
        <v>155</v>
      </c>
      <c r="F7" s="7" t="s">
        <v>10</v>
      </c>
      <c r="G7" s="7">
        <v>0</v>
      </c>
      <c r="H7" s="7" t="s">
        <v>96</v>
      </c>
      <c r="J7" s="10">
        <f>IF(Mårma_PROBE!E20="","",Mårma_PROBE!E20)</f>
        <v>155</v>
      </c>
    </row>
    <row r="8" spans="1:10" s="5" customFormat="1" ht="18" customHeight="1" x14ac:dyDescent="0.25">
      <c r="A8" s="16" t="s">
        <v>24</v>
      </c>
      <c r="B8" s="6">
        <v>43193</v>
      </c>
      <c r="C8" s="7" t="s">
        <v>6</v>
      </c>
      <c r="D8" s="7">
        <v>30</v>
      </c>
      <c r="E8" s="7">
        <v>170</v>
      </c>
      <c r="F8" s="7" t="s">
        <v>10</v>
      </c>
      <c r="G8" s="7">
        <v>0</v>
      </c>
      <c r="H8" s="7" t="s">
        <v>96</v>
      </c>
      <c r="J8" s="10">
        <f>IF(Mårma_PROBE!E9="","",Mårma_PROBE!E9)</f>
        <v>180</v>
      </c>
    </row>
    <row r="9" spans="1:10" s="5" customFormat="1" ht="18" customHeight="1" x14ac:dyDescent="0.25">
      <c r="A9" s="16"/>
      <c r="B9" s="6"/>
      <c r="C9" s="7"/>
      <c r="D9" s="7"/>
      <c r="E9" s="7"/>
      <c r="F9" s="7"/>
      <c r="G9" s="7"/>
      <c r="H9" s="7"/>
      <c r="J9" s="10"/>
    </row>
    <row r="10" spans="1:10" s="5" customFormat="1" ht="18" customHeight="1" x14ac:dyDescent="0.25">
      <c r="A10" s="17" t="s">
        <v>114</v>
      </c>
      <c r="B10" s="11"/>
      <c r="C10" s="11"/>
      <c r="D10" s="11"/>
      <c r="E10" s="11"/>
      <c r="F10" s="11"/>
      <c r="G10" s="11"/>
      <c r="H10" s="11"/>
      <c r="J10" s="10"/>
    </row>
    <row r="11" spans="1:10" s="5" customFormat="1" ht="34.5" customHeight="1" x14ac:dyDescent="0.25">
      <c r="A11" s="8" t="s">
        <v>0</v>
      </c>
      <c r="B11" s="8" t="s">
        <v>1</v>
      </c>
      <c r="C11" s="8" t="s">
        <v>115</v>
      </c>
      <c r="D11" s="8" t="s">
        <v>116</v>
      </c>
      <c r="E11" s="8" t="s">
        <v>117</v>
      </c>
      <c r="F11" s="8" t="s">
        <v>118</v>
      </c>
      <c r="G11" s="8" t="s">
        <v>119</v>
      </c>
      <c r="H11" s="8" t="s">
        <v>5</v>
      </c>
      <c r="J11" s="10"/>
    </row>
    <row r="12" spans="1:10" s="5" customFormat="1" ht="18" customHeight="1" x14ac:dyDescent="0.25">
      <c r="A12" s="16" t="s">
        <v>19</v>
      </c>
      <c r="B12" s="6"/>
      <c r="C12" s="7"/>
      <c r="D12" s="7"/>
      <c r="E12" s="7"/>
      <c r="F12" s="7"/>
      <c r="G12" s="7" t="str">
        <f>IF(Table1586[[#This Row],[OLD STAKE HEIGHT]]="","",Table1586[[#This Row],[NEW STAKE HEIGHT]]-Table1586[[#This Row],[OLD STAKE HEIGHT]])</f>
        <v/>
      </c>
      <c r="H12" s="7"/>
      <c r="J12" s="10"/>
    </row>
    <row r="13" spans="1:10" s="5" customFormat="1" ht="18" customHeight="1" x14ac:dyDescent="0.25">
      <c r="A13" s="16" t="s">
        <v>20</v>
      </c>
      <c r="B13" s="7"/>
      <c r="C13" s="7"/>
      <c r="D13" s="7"/>
      <c r="E13" s="7"/>
      <c r="F13" s="7"/>
      <c r="G13" s="7" t="str">
        <f>IF(Table1586[[#This Row],[OLD STAKE HEIGHT]]="","",Table1586[[#This Row],[NEW STAKE HEIGHT]]-Table1586[[#This Row],[OLD STAKE HEIGHT]])</f>
        <v/>
      </c>
      <c r="H13" s="7"/>
      <c r="J13" s="63"/>
    </row>
    <row r="14" spans="1:10" s="5" customFormat="1" ht="18" customHeight="1" x14ac:dyDescent="0.25">
      <c r="A14" s="16" t="s">
        <v>21</v>
      </c>
      <c r="B14" s="7"/>
      <c r="C14" s="7"/>
      <c r="D14" s="7"/>
      <c r="E14" s="7"/>
      <c r="F14" s="7"/>
      <c r="G14" s="7" t="str">
        <f>IF(Table1586[[#This Row],[OLD STAKE HEIGHT]]="","",Table1586[[#This Row],[NEW STAKE HEIGHT]]-Table1586[[#This Row],[OLD STAKE HEIGHT]])</f>
        <v/>
      </c>
      <c r="H14" s="7"/>
      <c r="J14" s="63"/>
    </row>
    <row r="15" spans="1:10" s="5" customFormat="1" ht="18" customHeight="1" x14ac:dyDescent="0.25">
      <c r="A15" s="16" t="s">
        <v>22</v>
      </c>
      <c r="B15" s="7"/>
      <c r="C15" s="7"/>
      <c r="D15" s="7"/>
      <c r="E15" s="7"/>
      <c r="F15" s="7"/>
      <c r="G15" s="7" t="str">
        <f>IF(Table1586[[#This Row],[OLD STAKE HEIGHT]]="","",Table1586[[#This Row],[NEW STAKE HEIGHT]]-Table1586[[#This Row],[OLD STAKE HEIGHT]])</f>
        <v/>
      </c>
      <c r="H15" s="7"/>
      <c r="J15" s="63"/>
    </row>
    <row r="16" spans="1:10" s="5" customFormat="1" ht="18" customHeight="1" x14ac:dyDescent="0.25">
      <c r="A16" s="16" t="s">
        <v>23</v>
      </c>
      <c r="B16" s="7"/>
      <c r="C16" s="7"/>
      <c r="D16" s="7"/>
      <c r="E16" s="7"/>
      <c r="F16" s="7"/>
      <c r="G16" s="7" t="str">
        <f>IF(Table1586[[#This Row],[OLD STAKE HEIGHT]]="","",Table1586[[#This Row],[NEW STAKE HEIGHT]]-Table1586[[#This Row],[OLD STAKE HEIGHT]])</f>
        <v/>
      </c>
      <c r="H16" s="7"/>
      <c r="J16" s="10"/>
    </row>
    <row r="17" spans="1:10" s="5" customFormat="1" ht="18" customHeight="1" x14ac:dyDescent="0.25">
      <c r="A17" s="16" t="s">
        <v>24</v>
      </c>
      <c r="B17" s="7"/>
      <c r="C17" s="7"/>
      <c r="D17" s="7"/>
      <c r="E17" s="7"/>
      <c r="F17" s="7"/>
      <c r="G17" s="7" t="str">
        <f>IF(Table1586[[#This Row],[OLD STAKE HEIGHT]]="","",Table1586[[#This Row],[NEW STAKE HEIGHT]]-Table1586[[#This Row],[OLD STAKE HEIGHT]])</f>
        <v/>
      </c>
      <c r="H17" s="7"/>
      <c r="J17" s="10"/>
    </row>
    <row r="18" spans="1:10" s="5" customFormat="1" ht="18" customHeight="1" x14ac:dyDescent="0.25">
      <c r="J18" s="21"/>
    </row>
    <row r="19" spans="1:10" s="5" customFormat="1" ht="18" customHeight="1" x14ac:dyDescent="0.25">
      <c r="A19" s="17" t="s">
        <v>120</v>
      </c>
      <c r="B19" s="11"/>
      <c r="C19" s="11"/>
      <c r="D19" s="11"/>
      <c r="E19" s="11"/>
      <c r="F19" s="11"/>
      <c r="G19" s="11"/>
      <c r="H19" s="11"/>
      <c r="J19" s="21"/>
    </row>
    <row r="20" spans="1:10" s="5" customFormat="1" ht="18" customHeight="1" x14ac:dyDescent="0.25">
      <c r="A20" s="8" t="s">
        <v>0</v>
      </c>
      <c r="B20" s="8" t="s">
        <v>1</v>
      </c>
      <c r="C20" s="8" t="s">
        <v>2</v>
      </c>
      <c r="D20" s="8" t="s">
        <v>15</v>
      </c>
      <c r="E20" s="8" t="s">
        <v>18</v>
      </c>
      <c r="F20" s="8" t="s">
        <v>3</v>
      </c>
      <c r="G20" s="8" t="s">
        <v>17</v>
      </c>
      <c r="H20" s="8" t="s">
        <v>5</v>
      </c>
      <c r="J20" s="21"/>
    </row>
    <row r="21" spans="1:10" s="5" customFormat="1" ht="18" customHeight="1" x14ac:dyDescent="0.25">
      <c r="A21" s="16" t="s">
        <v>19</v>
      </c>
      <c r="B21" s="6">
        <v>43352</v>
      </c>
      <c r="C21" s="7" t="s">
        <v>6</v>
      </c>
      <c r="D21" s="7">
        <v>148</v>
      </c>
      <c r="E21" s="7" t="e">
        <v>#N/A</v>
      </c>
      <c r="F21" s="7" t="s">
        <v>10</v>
      </c>
      <c r="G21" s="7"/>
      <c r="H21" s="7" t="s">
        <v>121</v>
      </c>
      <c r="J21" s="21"/>
    </row>
    <row r="22" spans="1:10" s="5" customFormat="1" ht="18" customHeight="1" x14ac:dyDescent="0.25">
      <c r="A22" s="16" t="s">
        <v>20</v>
      </c>
      <c r="B22" s="6">
        <v>43352</v>
      </c>
      <c r="C22" s="7" t="s">
        <v>6</v>
      </c>
      <c r="D22" s="7">
        <v>333</v>
      </c>
      <c r="E22" s="7">
        <v>0</v>
      </c>
      <c r="F22" s="7" t="s">
        <v>12</v>
      </c>
      <c r="G22" s="7"/>
      <c r="H22" s="7" t="s">
        <v>122</v>
      </c>
      <c r="J22" s="21"/>
    </row>
    <row r="23" spans="1:10" s="5" customFormat="1" ht="18" customHeight="1" x14ac:dyDescent="0.25">
      <c r="A23" s="16" t="s">
        <v>21</v>
      </c>
      <c r="B23" s="6">
        <v>43352</v>
      </c>
      <c r="C23" s="7" t="s">
        <v>6</v>
      </c>
      <c r="D23" s="7">
        <v>418</v>
      </c>
      <c r="E23" s="7">
        <v>0</v>
      </c>
      <c r="F23" s="7" t="s">
        <v>12</v>
      </c>
      <c r="G23" s="7"/>
      <c r="H23" s="7" t="s">
        <v>123</v>
      </c>
      <c r="J23" s="21"/>
    </row>
    <row r="24" spans="1:10" s="5" customFormat="1" ht="18" customHeight="1" x14ac:dyDescent="0.25">
      <c r="A24" s="16" t="s">
        <v>22</v>
      </c>
      <c r="B24" s="6">
        <v>43352</v>
      </c>
      <c r="C24" s="7" t="s">
        <v>6</v>
      </c>
      <c r="D24" s="7">
        <v>355</v>
      </c>
      <c r="E24" s="7">
        <v>0</v>
      </c>
      <c r="F24" s="7" t="s">
        <v>12</v>
      </c>
      <c r="G24" s="7"/>
      <c r="H24" s="58" t="s">
        <v>124</v>
      </c>
      <c r="J24" s="21"/>
    </row>
    <row r="25" spans="1:10" s="5" customFormat="1" ht="18" customHeight="1" x14ac:dyDescent="0.25">
      <c r="A25" s="16" t="s">
        <v>23</v>
      </c>
      <c r="B25" s="6">
        <v>43352</v>
      </c>
      <c r="C25" s="7" t="s">
        <v>6</v>
      </c>
      <c r="D25" s="7">
        <v>406</v>
      </c>
      <c r="E25" s="7">
        <v>0</v>
      </c>
      <c r="F25" s="7" t="s">
        <v>12</v>
      </c>
      <c r="G25" s="7"/>
      <c r="H25" s="7" t="s">
        <v>125</v>
      </c>
      <c r="J25" s="21"/>
    </row>
    <row r="26" spans="1:10" s="5" customFormat="1" ht="18" customHeight="1" x14ac:dyDescent="0.25">
      <c r="A26" s="16" t="s">
        <v>24</v>
      </c>
      <c r="B26" s="6">
        <v>43352</v>
      </c>
      <c r="C26" s="7" t="s">
        <v>6</v>
      </c>
      <c r="D26" s="7">
        <v>418</v>
      </c>
      <c r="E26" s="7">
        <v>0</v>
      </c>
      <c r="F26" s="7" t="s">
        <v>12</v>
      </c>
      <c r="G26" s="7"/>
      <c r="H26" s="7" t="s">
        <v>126</v>
      </c>
      <c r="J26" s="21"/>
    </row>
    <row r="27" spans="1:10" s="5" customFormat="1" ht="18" customHeight="1" x14ac:dyDescent="0.25">
      <c r="J27" s="21"/>
    </row>
    <row r="28" spans="1:10" s="21" customFormat="1" ht="18" customHeight="1" x14ac:dyDescent="0.25">
      <c r="A28" s="18" t="s">
        <v>26</v>
      </c>
      <c r="B28" s="19"/>
      <c r="C28" s="19"/>
      <c r="D28" s="19"/>
      <c r="E28" s="19"/>
      <c r="F28" s="20"/>
      <c r="G28" s="20"/>
      <c r="H28" s="20"/>
    </row>
    <row r="29" spans="1:10" s="21" customFormat="1" ht="63.75" customHeight="1" x14ac:dyDescent="0.25">
      <c r="A29" s="9" t="s">
        <v>0</v>
      </c>
      <c r="B29" s="9" t="s">
        <v>28</v>
      </c>
      <c r="C29" s="9" t="s">
        <v>29</v>
      </c>
      <c r="D29" s="9" t="s">
        <v>4</v>
      </c>
      <c r="E29" s="9" t="s">
        <v>27</v>
      </c>
      <c r="F29" s="22"/>
      <c r="G29" s="22"/>
      <c r="H29" s="22"/>
      <c r="I29" s="22"/>
    </row>
    <row r="30" spans="1:10" s="21" customFormat="1" ht="18" customHeight="1" x14ac:dyDescent="0.25">
      <c r="A30" s="23" t="s">
        <v>19</v>
      </c>
      <c r="B30" s="31">
        <v>652110</v>
      </c>
      <c r="C30" s="31">
        <v>7557180</v>
      </c>
      <c r="D30" s="24">
        <f t="shared" ref="D30:D35" si="0">IF(OR(D3="",J3=""),"",IF(OR(D12="",E12=""),D21-D3,D12+(J3-E3)-D3+D21-E12))</f>
        <v>248</v>
      </c>
      <c r="E30" s="10" t="e">
        <f t="shared" ref="E30:E35" si="1">IF(OR(D3="",E3="",D21="",E21="",E3=0,E21=0),"",(D3+E3)-(D21+E21))</f>
        <v>#N/A</v>
      </c>
      <c r="F30" s="31"/>
      <c r="G30" s="31"/>
      <c r="H30" s="31"/>
    </row>
    <row r="31" spans="1:10" s="21" customFormat="1" ht="18" customHeight="1" x14ac:dyDescent="0.25">
      <c r="A31" s="23" t="s">
        <v>20</v>
      </c>
      <c r="B31" s="31">
        <v>652610</v>
      </c>
      <c r="C31" s="31">
        <v>7556680</v>
      </c>
      <c r="D31" s="24">
        <f t="shared" si="0"/>
        <v>313</v>
      </c>
      <c r="E31" s="10" t="str">
        <f t="shared" si="1"/>
        <v/>
      </c>
      <c r="F31" s="31"/>
      <c r="G31" s="31"/>
      <c r="H31" s="31"/>
    </row>
    <row r="32" spans="1:10" s="21" customFormat="1" ht="18" customHeight="1" x14ac:dyDescent="0.25">
      <c r="A32" s="23" t="s">
        <v>21</v>
      </c>
      <c r="B32" s="31">
        <v>653110</v>
      </c>
      <c r="C32" s="31">
        <v>7556430</v>
      </c>
      <c r="D32" s="24">
        <f t="shared" si="0"/>
        <v>358</v>
      </c>
      <c r="E32" s="10" t="str">
        <f t="shared" si="1"/>
        <v/>
      </c>
      <c r="F32" s="31"/>
      <c r="G32" s="31"/>
      <c r="H32" s="31"/>
    </row>
    <row r="33" spans="1:8" s="21" customFormat="1" ht="18" customHeight="1" x14ac:dyDescent="0.25">
      <c r="A33" s="23" t="s">
        <v>22</v>
      </c>
      <c r="B33" s="31">
        <v>653110</v>
      </c>
      <c r="C33" s="31">
        <v>7555680</v>
      </c>
      <c r="D33" s="24">
        <f t="shared" si="0"/>
        <v>355</v>
      </c>
      <c r="E33" s="10" t="str">
        <f t="shared" si="1"/>
        <v/>
      </c>
      <c r="F33" s="31"/>
      <c r="G33" s="31"/>
      <c r="H33" s="31"/>
    </row>
    <row r="34" spans="1:8" s="21" customFormat="1" ht="18" customHeight="1" x14ac:dyDescent="0.25">
      <c r="A34" s="23" t="s">
        <v>23</v>
      </c>
      <c r="B34" s="31">
        <v>653860</v>
      </c>
      <c r="C34" s="31">
        <v>7556430</v>
      </c>
      <c r="D34" s="24">
        <f t="shared" si="0"/>
        <v>403</v>
      </c>
      <c r="E34" s="10" t="str">
        <f t="shared" si="1"/>
        <v/>
      </c>
      <c r="F34" s="31"/>
      <c r="G34" s="31"/>
      <c r="H34" s="31"/>
    </row>
    <row r="35" spans="1:8" s="21" customFormat="1" ht="18" customHeight="1" x14ac:dyDescent="0.25">
      <c r="A35" s="23" t="s">
        <v>24</v>
      </c>
      <c r="B35" s="31">
        <v>654610</v>
      </c>
      <c r="C35" s="31">
        <v>7556680</v>
      </c>
      <c r="D35" s="24">
        <f t="shared" si="0"/>
        <v>388</v>
      </c>
      <c r="E35" s="10" t="str">
        <f t="shared" si="1"/>
        <v/>
      </c>
      <c r="F35" s="31"/>
      <c r="G35" s="31"/>
      <c r="H35" s="31"/>
    </row>
    <row r="37" spans="1:8" ht="18" customHeight="1" x14ac:dyDescent="0.25">
      <c r="A37" s="59" t="s">
        <v>127</v>
      </c>
      <c r="B37" s="60"/>
      <c r="C37" s="60"/>
      <c r="D37" s="61">
        <f>AVERAGE(Table1589[Δ STAKE HEIGHT])</f>
        <v>344.16666666666669</v>
      </c>
    </row>
    <row r="38" spans="1:8" ht="18" customHeight="1" x14ac:dyDescent="0.25">
      <c r="A38" s="59" t="s">
        <v>128</v>
      </c>
      <c r="B38" s="60"/>
      <c r="C38" s="60"/>
      <c r="D38" s="62">
        <f>MIN(Table1589[Δ STAKE HEIGHT])</f>
        <v>248</v>
      </c>
    </row>
    <row r="39" spans="1:8" ht="18" customHeight="1" x14ac:dyDescent="0.25">
      <c r="A39" s="59" t="s">
        <v>129</v>
      </c>
      <c r="B39" s="60"/>
      <c r="C39" s="60"/>
      <c r="D39" s="62">
        <f>MAX(Table1589[Δ STAKE HEIGHT])</f>
        <v>403</v>
      </c>
    </row>
  </sheetData>
  <conditionalFormatting sqref="C2:C9 C36:C1048576 C27 C18:C19">
    <cfRule type="containsText" dxfId="88" priority="34" operator="containsText" text="YELLOW">
      <formula>NOT(ISERROR(SEARCH("YELLOW",C2)))</formula>
    </cfRule>
    <cfRule type="containsText" dxfId="87" priority="35" operator="containsText" text="RED">
      <formula>NOT(ISERROR(SEARCH("RED",C2)))</formula>
    </cfRule>
    <cfRule type="containsText" dxfId="86" priority="36" operator="containsText" text="GREEN">
      <formula>NOT(ISERROR(SEARCH("GREEN",C2)))</formula>
    </cfRule>
    <cfRule type="containsText" dxfId="85" priority="37" operator="containsText" text="BLUE">
      <formula>NOT(ISERROR(SEARCH("BLUE",C2)))</formula>
    </cfRule>
  </conditionalFormatting>
  <conditionalFormatting sqref="C20:C26">
    <cfRule type="containsText" dxfId="84" priority="26" operator="containsText" text="YELLOW">
      <formula>NOT(ISERROR(SEARCH("YELLOW",C20)))</formula>
    </cfRule>
    <cfRule type="containsText" dxfId="83" priority="27" operator="containsText" text="RED">
      <formula>NOT(ISERROR(SEARCH("RED",C20)))</formula>
    </cfRule>
    <cfRule type="containsText" dxfId="82" priority="28" operator="containsText" text="GREEN">
      <formula>NOT(ISERROR(SEARCH("GREEN",C20)))</formula>
    </cfRule>
    <cfRule type="containsText" dxfId="81" priority="29" operator="containsText" text="BLUE">
      <formula>NOT(ISERROR(SEARCH("BLUE",C20)))</formula>
    </cfRule>
  </conditionalFormatting>
  <conditionalFormatting sqref="C28">
    <cfRule type="containsText" dxfId="80" priority="22" operator="containsText" text="YELLOW">
      <formula>NOT(ISERROR(SEARCH("YELLOW",C28)))</formula>
    </cfRule>
    <cfRule type="containsText" dxfId="79" priority="23" operator="containsText" text="RED">
      <formula>NOT(ISERROR(SEARCH("RED",C28)))</formula>
    </cfRule>
    <cfRule type="containsText" dxfId="78" priority="24" operator="containsText" text="GREEN">
      <formula>NOT(ISERROR(SEARCH("GREEN",C28)))</formula>
    </cfRule>
    <cfRule type="containsText" dxfId="77" priority="25" operator="containsText" text="BLUE">
      <formula>NOT(ISERROR(SEARCH("BLUE",C28)))</formula>
    </cfRule>
  </conditionalFormatting>
  <conditionalFormatting sqref="H30:H35">
    <cfRule type="expression" dxfId="76" priority="17">
      <formula>MATCH(H30,#REF!,0)&gt;0</formula>
    </cfRule>
  </conditionalFormatting>
  <conditionalFormatting sqref="C12:C17">
    <cfRule type="containsText" dxfId="75" priority="9" operator="containsText" text="YELLOW">
      <formula>NOT(ISERROR(SEARCH("YELLOW",C12)))</formula>
    </cfRule>
    <cfRule type="containsText" dxfId="74" priority="10" operator="containsText" text="RED">
      <formula>NOT(ISERROR(SEARCH("RED",C12)))</formula>
    </cfRule>
    <cfRule type="containsText" dxfId="73" priority="11" operator="containsText" text="GREEN">
      <formula>NOT(ISERROR(SEARCH("GREEN",C12)))</formula>
    </cfRule>
    <cfRule type="containsText" dxfId="72" priority="12" operator="containsText" text="BLUE">
      <formula>NOT(ISERROR(SEARCH("BLUE",C12)))</formula>
    </cfRule>
  </conditionalFormatting>
  <conditionalFormatting sqref="C10">
    <cfRule type="containsText" dxfId="71" priority="5" operator="containsText" text="YELLOW">
      <formula>NOT(ISERROR(SEARCH("YELLOW",C10)))</formula>
    </cfRule>
    <cfRule type="containsText" dxfId="70" priority="6" operator="containsText" text="RED">
      <formula>NOT(ISERROR(SEARCH("RED",C10)))</formula>
    </cfRule>
    <cfRule type="containsText" dxfId="69" priority="7" operator="containsText" text="GREEN">
      <formula>NOT(ISERROR(SEARCH("GREEN",C10)))</formula>
    </cfRule>
    <cfRule type="containsText" dxfId="68" priority="8" operator="containsText" text="BLUE">
      <formula>NOT(ISERROR(SEARCH("BLUE",C10)))</formula>
    </cfRule>
  </conditionalFormatting>
  <conditionalFormatting sqref="C11">
    <cfRule type="containsText" dxfId="67" priority="1" operator="containsText" text="YELLOW">
      <formula>NOT(ISERROR(SEARCH("YELLOW",C11)))</formula>
    </cfRule>
    <cfRule type="containsText" dxfId="66" priority="2" operator="containsText" text="RED">
      <formula>NOT(ISERROR(SEARCH("RED",C11)))</formula>
    </cfRule>
    <cfRule type="containsText" dxfId="65" priority="3" operator="containsText" text="GREEN">
      <formula>NOT(ISERROR(SEARCH("GREEN",C11)))</formula>
    </cfRule>
    <cfRule type="containsText" dxfId="64" priority="4" operator="containsText" text="BLUE">
      <formula>NOT(ISERROR(SEARCH("BLUE",C11)))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LISTS!$A$7:$A$11</xm:f>
          </x14:formula1>
          <xm:sqref>F21:F26 F3:F9 F12:F17</xm:sqref>
        </x14:dataValidation>
        <x14:dataValidation type="list" allowBlank="1" showInputMessage="1" showErrorMessage="1">
          <x14:formula1>
            <xm:f>LISTS!$A$1:$A$4</xm:f>
          </x14:formula1>
          <xm:sqref>C21:C26 C3:C9 C12:C17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32" workbookViewId="0">
      <selection activeCell="E58" sqref="E58"/>
    </sheetView>
  </sheetViews>
  <sheetFormatPr defaultRowHeight="18" customHeight="1" x14ac:dyDescent="0.25"/>
  <cols>
    <col min="1" max="1" width="6.7109375" style="25" customWidth="1"/>
    <col min="2" max="5" width="12.7109375" style="25" customWidth="1"/>
    <col min="6" max="6" width="50.7109375" style="25" customWidth="1"/>
    <col min="7" max="16384" width="9.140625" style="25"/>
  </cols>
  <sheetData>
    <row r="1" spans="1:6" ht="18" customHeight="1" thickBot="1" x14ac:dyDescent="0.3">
      <c r="A1" s="35" t="s">
        <v>87</v>
      </c>
      <c r="B1" s="49"/>
      <c r="C1" s="30"/>
      <c r="D1" s="30"/>
      <c r="E1" s="30"/>
      <c r="F1" s="30"/>
    </row>
    <row r="2" spans="1:6" s="34" customFormat="1" ht="39" customHeight="1" x14ac:dyDescent="0.25">
      <c r="A2" s="33" t="s">
        <v>85</v>
      </c>
      <c r="B2" s="33" t="s">
        <v>88</v>
      </c>
      <c r="C2" s="33" t="s">
        <v>28</v>
      </c>
      <c r="D2" s="33" t="s">
        <v>29</v>
      </c>
      <c r="E2" s="33" t="s">
        <v>18</v>
      </c>
      <c r="F2" s="33" t="s">
        <v>86</v>
      </c>
    </row>
    <row r="3" spans="1:6" ht="18" customHeight="1" x14ac:dyDescent="0.25">
      <c r="A3" s="25">
        <v>1</v>
      </c>
      <c r="B3" s="25" t="s">
        <v>31</v>
      </c>
      <c r="C3" s="25">
        <v>655110</v>
      </c>
      <c r="D3" s="25">
        <v>7556930</v>
      </c>
      <c r="E3" s="25">
        <v>215</v>
      </c>
    </row>
    <row r="4" spans="1:6" ht="18" customHeight="1" x14ac:dyDescent="0.25">
      <c r="A4" s="25">
        <v>2</v>
      </c>
      <c r="B4" s="25" t="s">
        <v>30</v>
      </c>
      <c r="C4" s="25">
        <v>655110</v>
      </c>
      <c r="D4" s="25">
        <v>7556680</v>
      </c>
      <c r="E4" s="27">
        <v>80</v>
      </c>
      <c r="F4" s="27"/>
    </row>
    <row r="5" spans="1:6" ht="18" customHeight="1" x14ac:dyDescent="0.25">
      <c r="A5" s="25">
        <v>3</v>
      </c>
      <c r="B5" s="25" t="s">
        <v>32</v>
      </c>
      <c r="C5" s="25">
        <v>654860</v>
      </c>
      <c r="D5" s="25">
        <v>7556430</v>
      </c>
      <c r="E5" s="25">
        <v>195</v>
      </c>
    </row>
    <row r="6" spans="1:6" ht="18" customHeight="1" x14ac:dyDescent="0.25">
      <c r="A6" s="25">
        <v>4</v>
      </c>
      <c r="B6" s="25" t="s">
        <v>33</v>
      </c>
      <c r="C6" s="25">
        <v>654860</v>
      </c>
      <c r="D6" s="25">
        <v>7556680</v>
      </c>
      <c r="E6" s="25">
        <v>110</v>
      </c>
    </row>
    <row r="7" spans="1:6" ht="18" customHeight="1" x14ac:dyDescent="0.25">
      <c r="A7" s="25">
        <v>5</v>
      </c>
      <c r="B7" s="25" t="s">
        <v>34</v>
      </c>
      <c r="C7" s="25">
        <v>654860</v>
      </c>
      <c r="D7" s="25">
        <v>7556930</v>
      </c>
      <c r="E7" s="25">
        <v>133</v>
      </c>
    </row>
    <row r="8" spans="1:6" ht="18" customHeight="1" x14ac:dyDescent="0.25">
      <c r="A8" s="25">
        <v>6</v>
      </c>
      <c r="B8" s="25" t="s">
        <v>36</v>
      </c>
      <c r="C8" s="25">
        <v>654610</v>
      </c>
      <c r="D8" s="25">
        <v>7556930</v>
      </c>
      <c r="E8" s="25">
        <v>220</v>
      </c>
    </row>
    <row r="9" spans="1:6" ht="18" customHeight="1" x14ac:dyDescent="0.25">
      <c r="A9" s="32">
        <v>7</v>
      </c>
      <c r="B9" s="26" t="s">
        <v>24</v>
      </c>
      <c r="C9" s="26">
        <v>654610</v>
      </c>
      <c r="D9" s="26">
        <v>7556680</v>
      </c>
      <c r="E9" s="28">
        <v>180</v>
      </c>
      <c r="F9" s="28"/>
    </row>
    <row r="10" spans="1:6" ht="18" customHeight="1" x14ac:dyDescent="0.25">
      <c r="A10" s="25">
        <v>8</v>
      </c>
      <c r="B10" s="25" t="s">
        <v>35</v>
      </c>
      <c r="C10" s="25">
        <v>654610</v>
      </c>
      <c r="D10" s="25">
        <v>7556430</v>
      </c>
      <c r="E10" s="25">
        <v>200</v>
      </c>
    </row>
    <row r="11" spans="1:6" ht="18" customHeight="1" x14ac:dyDescent="0.25">
      <c r="A11" s="25">
        <v>9</v>
      </c>
      <c r="B11" s="25" t="s">
        <v>40</v>
      </c>
      <c r="C11" s="25">
        <v>654360</v>
      </c>
      <c r="D11" s="25">
        <v>7556180</v>
      </c>
      <c r="E11" s="27">
        <v>180</v>
      </c>
      <c r="F11" s="25" t="s">
        <v>98</v>
      </c>
    </row>
    <row r="12" spans="1:6" ht="18" customHeight="1" x14ac:dyDescent="0.25">
      <c r="A12" s="25">
        <v>10</v>
      </c>
      <c r="B12" s="25" t="s">
        <v>37</v>
      </c>
      <c r="C12" s="25">
        <v>654360</v>
      </c>
      <c r="D12" s="25">
        <v>7556430</v>
      </c>
      <c r="E12" s="25">
        <v>175</v>
      </c>
      <c r="F12" s="50"/>
    </row>
    <row r="13" spans="1:6" ht="18" customHeight="1" x14ac:dyDescent="0.25">
      <c r="A13" s="25">
        <v>11</v>
      </c>
      <c r="B13" s="25" t="s">
        <v>38</v>
      </c>
      <c r="C13" s="25">
        <v>654360</v>
      </c>
      <c r="D13" s="25">
        <v>7556680</v>
      </c>
      <c r="E13" s="25">
        <v>170</v>
      </c>
    </row>
    <row r="14" spans="1:6" ht="18" customHeight="1" x14ac:dyDescent="0.25">
      <c r="A14" s="25">
        <v>12</v>
      </c>
      <c r="B14" s="25" t="s">
        <v>39</v>
      </c>
      <c r="C14" s="25">
        <v>654360</v>
      </c>
      <c r="D14" s="25">
        <v>7556930</v>
      </c>
      <c r="E14" s="25">
        <v>173</v>
      </c>
    </row>
    <row r="15" spans="1:6" ht="18" customHeight="1" x14ac:dyDescent="0.25">
      <c r="A15" s="25">
        <v>13</v>
      </c>
      <c r="B15" s="25" t="s">
        <v>43</v>
      </c>
      <c r="C15" s="25">
        <v>654110</v>
      </c>
      <c r="D15" s="25">
        <v>7556930</v>
      </c>
      <c r="E15" s="25">
        <v>155</v>
      </c>
    </row>
    <row r="16" spans="1:6" ht="18" customHeight="1" x14ac:dyDescent="0.25">
      <c r="A16" s="25">
        <v>14</v>
      </c>
      <c r="B16" s="25" t="s">
        <v>42</v>
      </c>
      <c r="C16" s="25">
        <v>654110</v>
      </c>
      <c r="D16" s="25">
        <v>7556680</v>
      </c>
      <c r="E16" s="25">
        <v>150</v>
      </c>
    </row>
    <row r="17" spans="1:6" ht="18" customHeight="1" x14ac:dyDescent="0.25">
      <c r="A17" s="25">
        <v>15</v>
      </c>
      <c r="B17" s="25" t="s">
        <v>41</v>
      </c>
      <c r="C17" s="25">
        <v>654110</v>
      </c>
      <c r="D17" s="25">
        <v>7556430</v>
      </c>
      <c r="E17" s="25">
        <v>151</v>
      </c>
    </row>
    <row r="18" spans="1:6" ht="18" customHeight="1" x14ac:dyDescent="0.25">
      <c r="A18" s="25">
        <v>16</v>
      </c>
      <c r="B18" s="25" t="s">
        <v>44</v>
      </c>
      <c r="C18" s="25">
        <v>654110</v>
      </c>
      <c r="D18" s="25">
        <v>7556180</v>
      </c>
      <c r="E18" s="25">
        <v>190</v>
      </c>
    </row>
    <row r="19" spans="1:6" ht="18" customHeight="1" x14ac:dyDescent="0.25">
      <c r="A19" s="25">
        <v>17</v>
      </c>
      <c r="B19" s="25" t="s">
        <v>47</v>
      </c>
      <c r="C19" s="25">
        <v>653860</v>
      </c>
      <c r="D19" s="25">
        <v>7556180</v>
      </c>
      <c r="E19" s="29">
        <v>160</v>
      </c>
      <c r="F19" s="29"/>
    </row>
    <row r="20" spans="1:6" ht="18" customHeight="1" x14ac:dyDescent="0.25">
      <c r="A20" s="32">
        <v>18</v>
      </c>
      <c r="B20" s="26" t="s">
        <v>23</v>
      </c>
      <c r="C20" s="26">
        <v>653860</v>
      </c>
      <c r="D20" s="26">
        <v>7556430</v>
      </c>
      <c r="E20" s="27">
        <v>155</v>
      </c>
      <c r="F20" s="27"/>
    </row>
    <row r="21" spans="1:6" ht="18" customHeight="1" x14ac:dyDescent="0.25">
      <c r="A21" s="25">
        <v>19</v>
      </c>
      <c r="B21" s="25" t="s">
        <v>45</v>
      </c>
      <c r="C21" s="25">
        <v>653860</v>
      </c>
      <c r="D21" s="25">
        <v>7556680</v>
      </c>
      <c r="E21" s="25">
        <v>140</v>
      </c>
    </row>
    <row r="22" spans="1:6" ht="18" customHeight="1" x14ac:dyDescent="0.25">
      <c r="A22" s="25">
        <v>20</v>
      </c>
      <c r="B22" s="25" t="s">
        <v>46</v>
      </c>
      <c r="C22" s="25">
        <v>653860</v>
      </c>
      <c r="D22" s="25">
        <v>7556930</v>
      </c>
      <c r="E22" s="25">
        <v>150</v>
      </c>
    </row>
    <row r="23" spans="1:6" ht="18" customHeight="1" x14ac:dyDescent="0.25">
      <c r="A23" s="25">
        <v>21</v>
      </c>
      <c r="B23" s="25" t="s">
        <v>50</v>
      </c>
      <c r="C23" s="25">
        <v>653610</v>
      </c>
      <c r="D23" s="25">
        <v>7556930</v>
      </c>
      <c r="E23" s="25">
        <v>212</v>
      </c>
    </row>
    <row r="24" spans="1:6" ht="18" customHeight="1" x14ac:dyDescent="0.25">
      <c r="A24" s="25">
        <v>22</v>
      </c>
      <c r="B24" s="25" t="s">
        <v>49</v>
      </c>
      <c r="C24" s="25">
        <v>653610</v>
      </c>
      <c r="D24" s="25">
        <v>7556680</v>
      </c>
      <c r="E24" s="25">
        <v>182</v>
      </c>
    </row>
    <row r="25" spans="1:6" ht="18" customHeight="1" x14ac:dyDescent="0.25">
      <c r="A25" s="25">
        <v>23</v>
      </c>
      <c r="B25" s="25" t="s">
        <v>48</v>
      </c>
      <c r="C25" s="25">
        <v>653610</v>
      </c>
      <c r="D25" s="25">
        <v>7556430</v>
      </c>
      <c r="E25" s="25">
        <v>185</v>
      </c>
    </row>
    <row r="26" spans="1:6" ht="18" customHeight="1" x14ac:dyDescent="0.25">
      <c r="A26" s="25">
        <v>24</v>
      </c>
      <c r="B26" s="25" t="s">
        <v>51</v>
      </c>
      <c r="C26" s="25">
        <v>653610</v>
      </c>
      <c r="D26" s="25">
        <v>7556180</v>
      </c>
      <c r="E26" s="25">
        <v>170</v>
      </c>
    </row>
    <row r="27" spans="1:6" ht="18" customHeight="1" x14ac:dyDescent="0.25">
      <c r="A27" s="25">
        <v>25</v>
      </c>
      <c r="B27" s="25" t="s">
        <v>52</v>
      </c>
      <c r="C27" s="25">
        <v>653610</v>
      </c>
      <c r="D27" s="25">
        <v>7555930</v>
      </c>
      <c r="E27" s="25">
        <v>175</v>
      </c>
    </row>
    <row r="28" spans="1:6" ht="18" customHeight="1" x14ac:dyDescent="0.25">
      <c r="A28" s="25">
        <v>26</v>
      </c>
      <c r="B28" s="25" t="s">
        <v>57</v>
      </c>
      <c r="C28" s="25">
        <v>653360</v>
      </c>
      <c r="D28" s="25">
        <v>7555680</v>
      </c>
      <c r="E28" s="25">
        <v>218</v>
      </c>
    </row>
    <row r="29" spans="1:6" ht="18" customHeight="1" x14ac:dyDescent="0.25">
      <c r="A29" s="25">
        <v>27</v>
      </c>
      <c r="B29" s="25" t="s">
        <v>56</v>
      </c>
      <c r="C29" s="25">
        <v>653360</v>
      </c>
      <c r="D29" s="25">
        <v>7555930</v>
      </c>
      <c r="E29" s="25">
        <v>195</v>
      </c>
    </row>
    <row r="30" spans="1:6" ht="18" customHeight="1" x14ac:dyDescent="0.25">
      <c r="A30" s="25">
        <v>28</v>
      </c>
      <c r="B30" s="25" t="s">
        <v>55</v>
      </c>
      <c r="C30" s="25">
        <v>653360</v>
      </c>
      <c r="D30" s="25">
        <v>7556180</v>
      </c>
      <c r="E30" s="25">
        <v>175</v>
      </c>
    </row>
    <row r="31" spans="1:6" ht="18" customHeight="1" x14ac:dyDescent="0.25">
      <c r="A31" s="25">
        <v>29</v>
      </c>
      <c r="B31" s="25" t="s">
        <v>53</v>
      </c>
      <c r="C31" s="25">
        <v>653360</v>
      </c>
      <c r="D31" s="25">
        <v>7556430</v>
      </c>
      <c r="E31" s="25">
        <v>21</v>
      </c>
    </row>
    <row r="32" spans="1:6" ht="18" customHeight="1" x14ac:dyDescent="0.25">
      <c r="A32" s="25">
        <v>30</v>
      </c>
      <c r="B32" s="25" t="s">
        <v>54</v>
      </c>
      <c r="C32" s="25">
        <v>653360</v>
      </c>
      <c r="D32" s="25">
        <v>7556680</v>
      </c>
      <c r="E32" s="27">
        <v>174</v>
      </c>
      <c r="F32" s="27"/>
    </row>
    <row r="33" spans="1:6" ht="18" customHeight="1" x14ac:dyDescent="0.25">
      <c r="A33" s="25">
        <v>31</v>
      </c>
      <c r="B33" s="25" t="s">
        <v>59</v>
      </c>
      <c r="C33" s="25">
        <v>653110</v>
      </c>
      <c r="D33" s="25">
        <v>7556930</v>
      </c>
      <c r="E33" s="29">
        <v>195</v>
      </c>
      <c r="F33" s="29"/>
    </row>
    <row r="34" spans="1:6" ht="18" customHeight="1" x14ac:dyDescent="0.25">
      <c r="A34" s="25">
        <v>32</v>
      </c>
      <c r="B34" s="25" t="s">
        <v>58</v>
      </c>
      <c r="C34" s="25">
        <v>653110</v>
      </c>
      <c r="D34" s="25">
        <v>7556680</v>
      </c>
      <c r="E34" s="25">
        <v>170</v>
      </c>
    </row>
    <row r="35" spans="1:6" ht="18" customHeight="1" x14ac:dyDescent="0.25">
      <c r="A35" s="32">
        <v>33</v>
      </c>
      <c r="B35" s="26" t="s">
        <v>21</v>
      </c>
      <c r="C35" s="26">
        <v>653110</v>
      </c>
      <c r="D35" s="26">
        <v>7556430</v>
      </c>
      <c r="E35" s="27">
        <v>163</v>
      </c>
      <c r="F35" s="27"/>
    </row>
    <row r="36" spans="1:6" ht="18" customHeight="1" x14ac:dyDescent="0.25">
      <c r="A36" s="25">
        <v>34</v>
      </c>
      <c r="B36" s="25" t="s">
        <v>60</v>
      </c>
      <c r="C36" s="25">
        <v>653110</v>
      </c>
      <c r="D36" s="25">
        <v>7556180</v>
      </c>
      <c r="E36" s="25">
        <v>158</v>
      </c>
    </row>
    <row r="37" spans="1:6" ht="18" customHeight="1" x14ac:dyDescent="0.25">
      <c r="A37" s="25">
        <v>35</v>
      </c>
      <c r="B37" s="25" t="s">
        <v>61</v>
      </c>
      <c r="C37" s="25">
        <v>653110</v>
      </c>
      <c r="D37" s="25">
        <v>7555930</v>
      </c>
      <c r="E37" s="25">
        <v>173</v>
      </c>
    </row>
    <row r="38" spans="1:6" ht="18" customHeight="1" x14ac:dyDescent="0.25">
      <c r="A38" s="32">
        <v>36</v>
      </c>
      <c r="B38" s="26" t="s">
        <v>22</v>
      </c>
      <c r="C38" s="26">
        <v>653110</v>
      </c>
      <c r="D38" s="26">
        <v>7555680</v>
      </c>
      <c r="E38" s="29">
        <v>170</v>
      </c>
      <c r="F38" s="29"/>
    </row>
    <row r="39" spans="1:6" ht="18" customHeight="1" x14ac:dyDescent="0.25">
      <c r="A39" s="25">
        <v>37</v>
      </c>
      <c r="B39" s="25" t="s">
        <v>62</v>
      </c>
      <c r="C39" s="25">
        <v>653110</v>
      </c>
      <c r="D39" s="25">
        <v>7555430</v>
      </c>
      <c r="E39" s="25">
        <v>200</v>
      </c>
    </row>
    <row r="40" spans="1:6" ht="18" customHeight="1" x14ac:dyDescent="0.25">
      <c r="A40" s="25">
        <v>38</v>
      </c>
      <c r="B40" s="25" t="s">
        <v>69</v>
      </c>
      <c r="C40" s="25">
        <v>652860</v>
      </c>
      <c r="D40" s="25">
        <v>7555680</v>
      </c>
      <c r="E40" s="27">
        <v>170</v>
      </c>
      <c r="F40" s="27"/>
    </row>
    <row r="41" spans="1:6" ht="18" customHeight="1" x14ac:dyDescent="0.25">
      <c r="A41" s="25">
        <v>39</v>
      </c>
      <c r="B41" s="25" t="s">
        <v>68</v>
      </c>
      <c r="C41" s="25">
        <v>652860</v>
      </c>
      <c r="D41" s="25">
        <v>7555930</v>
      </c>
      <c r="E41" s="25">
        <v>200</v>
      </c>
    </row>
    <row r="42" spans="1:6" ht="18" customHeight="1" x14ac:dyDescent="0.25">
      <c r="A42" s="25">
        <v>40</v>
      </c>
      <c r="B42" s="25" t="s">
        <v>67</v>
      </c>
      <c r="C42" s="25">
        <v>652860</v>
      </c>
      <c r="D42" s="25">
        <v>7556180</v>
      </c>
      <c r="E42" s="25">
        <v>185</v>
      </c>
    </row>
    <row r="43" spans="1:6" ht="18" customHeight="1" x14ac:dyDescent="0.25">
      <c r="A43" s="25">
        <v>41</v>
      </c>
      <c r="B43" s="25" t="s">
        <v>63</v>
      </c>
      <c r="C43" s="25">
        <v>652860</v>
      </c>
      <c r="D43" s="25">
        <v>7556430</v>
      </c>
      <c r="E43" s="25">
        <v>170</v>
      </c>
    </row>
    <row r="44" spans="1:6" ht="18" customHeight="1" x14ac:dyDescent="0.25">
      <c r="A44" s="25">
        <v>42</v>
      </c>
      <c r="B44" s="25" t="s">
        <v>64</v>
      </c>
      <c r="C44" s="25">
        <v>652860</v>
      </c>
      <c r="D44" s="25">
        <v>7556680</v>
      </c>
      <c r="E44" s="25">
        <v>185</v>
      </c>
    </row>
    <row r="45" spans="1:6" ht="18" customHeight="1" x14ac:dyDescent="0.25">
      <c r="A45" s="25">
        <v>43</v>
      </c>
      <c r="B45" s="25" t="s">
        <v>65</v>
      </c>
      <c r="C45" s="25">
        <v>652860</v>
      </c>
      <c r="D45" s="25">
        <v>7556930</v>
      </c>
      <c r="E45" s="25">
        <v>180</v>
      </c>
    </row>
    <row r="46" spans="1:6" ht="18" customHeight="1" x14ac:dyDescent="0.25">
      <c r="A46" s="25">
        <v>44</v>
      </c>
      <c r="B46" s="25" t="s">
        <v>66</v>
      </c>
      <c r="C46" s="25">
        <v>652860</v>
      </c>
      <c r="D46" s="25">
        <v>7557180</v>
      </c>
      <c r="E46" s="25">
        <v>120</v>
      </c>
    </row>
    <row r="47" spans="1:6" ht="18" customHeight="1" x14ac:dyDescent="0.25">
      <c r="A47" s="25">
        <v>45</v>
      </c>
      <c r="B47" s="25" t="s">
        <v>72</v>
      </c>
      <c r="C47" s="25">
        <v>652610</v>
      </c>
      <c r="D47" s="25">
        <v>7557180</v>
      </c>
      <c r="E47" s="25">
        <v>168</v>
      </c>
    </row>
    <row r="48" spans="1:6" ht="18" customHeight="1" x14ac:dyDescent="0.25">
      <c r="A48" s="25">
        <v>46</v>
      </c>
      <c r="B48" s="25" t="s">
        <v>71</v>
      </c>
      <c r="C48" s="25">
        <v>652610</v>
      </c>
      <c r="D48" s="25">
        <v>7556930</v>
      </c>
      <c r="E48" s="29">
        <v>190</v>
      </c>
      <c r="F48" s="29"/>
    </row>
    <row r="49" spans="1:6" ht="18" customHeight="1" x14ac:dyDescent="0.25">
      <c r="A49" s="32">
        <v>47</v>
      </c>
      <c r="B49" s="26" t="s">
        <v>20</v>
      </c>
      <c r="C49" s="26">
        <v>652610</v>
      </c>
      <c r="D49" s="26">
        <v>7556680</v>
      </c>
      <c r="E49" s="27">
        <v>170</v>
      </c>
      <c r="F49" s="27"/>
    </row>
    <row r="50" spans="1:6" ht="18" customHeight="1" x14ac:dyDescent="0.25">
      <c r="A50" s="25">
        <v>48</v>
      </c>
      <c r="B50" s="25" t="s">
        <v>70</v>
      </c>
      <c r="C50" s="25">
        <v>652610</v>
      </c>
      <c r="D50" s="25">
        <v>7556430</v>
      </c>
      <c r="E50" s="25">
        <v>67</v>
      </c>
    </row>
    <row r="51" spans="1:6" ht="18" customHeight="1" x14ac:dyDescent="0.25">
      <c r="A51" s="25">
        <v>49</v>
      </c>
      <c r="B51" s="25" t="s">
        <v>73</v>
      </c>
      <c r="C51" s="25">
        <v>652360</v>
      </c>
      <c r="D51" s="25">
        <v>7556430</v>
      </c>
      <c r="E51" s="25">
        <v>65</v>
      </c>
    </row>
    <row r="52" spans="1:6" ht="18" customHeight="1" x14ac:dyDescent="0.25">
      <c r="A52" s="25">
        <v>50</v>
      </c>
      <c r="B52" s="25" t="s">
        <v>74</v>
      </c>
      <c r="C52" s="25">
        <v>652360</v>
      </c>
      <c r="D52" s="25">
        <v>7556680</v>
      </c>
      <c r="E52" s="25">
        <v>168</v>
      </c>
    </row>
    <row r="53" spans="1:6" ht="18" customHeight="1" x14ac:dyDescent="0.25">
      <c r="A53" s="25">
        <v>51</v>
      </c>
      <c r="B53" s="25" t="s">
        <v>75</v>
      </c>
      <c r="C53" s="25">
        <v>652360</v>
      </c>
      <c r="D53" s="25">
        <v>7556930</v>
      </c>
      <c r="E53" s="25">
        <v>220</v>
      </c>
    </row>
    <row r="54" spans="1:6" ht="18" customHeight="1" x14ac:dyDescent="0.25">
      <c r="A54" s="25">
        <v>52</v>
      </c>
      <c r="B54" s="25" t="s">
        <v>76</v>
      </c>
      <c r="C54" s="25">
        <v>652360</v>
      </c>
      <c r="D54" s="25">
        <v>7557180</v>
      </c>
      <c r="E54" s="25">
        <v>271</v>
      </c>
    </row>
    <row r="55" spans="1:6" ht="18" customHeight="1" x14ac:dyDescent="0.25">
      <c r="A55" s="25">
        <v>53</v>
      </c>
      <c r="B55" s="25" t="s">
        <v>77</v>
      </c>
      <c r="C55" s="25">
        <v>652360</v>
      </c>
      <c r="D55" s="25">
        <v>7557430</v>
      </c>
      <c r="E55" s="25">
        <v>165</v>
      </c>
    </row>
    <row r="56" spans="1:6" ht="18" customHeight="1" x14ac:dyDescent="0.25">
      <c r="A56" s="25">
        <v>54</v>
      </c>
      <c r="B56" s="25" t="s">
        <v>78</v>
      </c>
      <c r="C56" s="25">
        <v>652360</v>
      </c>
      <c r="D56" s="25">
        <v>7557680</v>
      </c>
      <c r="E56" s="25">
        <v>219</v>
      </c>
    </row>
    <row r="57" spans="1:6" ht="18" customHeight="1" x14ac:dyDescent="0.25">
      <c r="A57" s="25">
        <v>55</v>
      </c>
      <c r="B57" s="25" t="s">
        <v>82</v>
      </c>
      <c r="C57" s="25">
        <v>652110</v>
      </c>
      <c r="D57" s="25">
        <v>7557430</v>
      </c>
      <c r="E57" s="25">
        <v>468</v>
      </c>
    </row>
    <row r="58" spans="1:6" ht="18" customHeight="1" x14ac:dyDescent="0.25">
      <c r="A58" s="32">
        <v>56</v>
      </c>
      <c r="B58" s="26" t="s">
        <v>19</v>
      </c>
      <c r="C58" s="26">
        <v>652110</v>
      </c>
      <c r="D58" s="26">
        <v>7557180</v>
      </c>
      <c r="E58" s="27">
        <v>375</v>
      </c>
      <c r="F58" s="27"/>
    </row>
    <row r="59" spans="1:6" ht="18" customHeight="1" x14ac:dyDescent="0.25">
      <c r="A59" s="25">
        <v>57</v>
      </c>
      <c r="B59" s="25" t="s">
        <v>81</v>
      </c>
      <c r="C59" s="25">
        <v>652110</v>
      </c>
      <c r="D59" s="25">
        <v>7556930</v>
      </c>
      <c r="E59" s="27">
        <v>291</v>
      </c>
      <c r="F59" s="27"/>
    </row>
    <row r="60" spans="1:6" ht="18" customHeight="1" x14ac:dyDescent="0.25">
      <c r="A60" s="25">
        <v>58</v>
      </c>
      <c r="B60" s="25" t="s">
        <v>80</v>
      </c>
      <c r="C60" s="25">
        <v>652110</v>
      </c>
      <c r="D60" s="25">
        <v>7556680</v>
      </c>
      <c r="E60" s="29">
        <v>284</v>
      </c>
      <c r="F60" s="29"/>
    </row>
    <row r="61" spans="1:6" ht="18" customHeight="1" x14ac:dyDescent="0.25">
      <c r="A61" s="25">
        <v>59</v>
      </c>
      <c r="B61" s="25" t="s">
        <v>79</v>
      </c>
      <c r="C61" s="25">
        <v>652110</v>
      </c>
      <c r="D61" s="25">
        <v>7556430</v>
      </c>
      <c r="E61" s="25">
        <v>183</v>
      </c>
    </row>
    <row r="62" spans="1:6" ht="18" customHeight="1" x14ac:dyDescent="0.25">
      <c r="A62" s="25">
        <v>60</v>
      </c>
      <c r="B62" s="25" t="s">
        <v>83</v>
      </c>
      <c r="C62" s="25">
        <v>651860</v>
      </c>
      <c r="D62" s="25">
        <v>7556680</v>
      </c>
      <c r="E62" s="25">
        <v>560</v>
      </c>
    </row>
    <row r="63" spans="1:6" ht="18" customHeight="1" x14ac:dyDescent="0.25">
      <c r="A63" s="25">
        <v>61</v>
      </c>
      <c r="B63" s="25" t="s">
        <v>84</v>
      </c>
      <c r="C63" s="25">
        <v>651860</v>
      </c>
      <c r="D63" s="25">
        <v>7556930</v>
      </c>
      <c r="E63" s="25">
        <v>370</v>
      </c>
    </row>
  </sheetData>
  <conditionalFormatting sqref="A64:A1048576 A3:B63">
    <cfRule type="expression" dxfId="23" priority="2">
      <formula>MATCH(A3,#REF!,0)&gt;0</formula>
    </cfRule>
  </conditionalFormatting>
  <conditionalFormatting sqref="A2:B2">
    <cfRule type="expression" dxfId="22" priority="1">
      <formula>MATCH(A2,#REF!,0)&gt;0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17" sqref="J17"/>
    </sheetView>
  </sheetViews>
  <sheetFormatPr defaultColWidth="12.7109375" defaultRowHeight="18" customHeight="1" x14ac:dyDescent="0.25"/>
  <cols>
    <col min="1" max="4" width="12.7109375" style="39"/>
    <col min="5" max="5" width="12.7109375" style="43"/>
    <col min="6" max="6" width="50.7109375" style="39" customWidth="1"/>
    <col min="7" max="8" width="12.7109375" style="39"/>
    <col min="9" max="9" width="12.7109375" style="40"/>
    <col min="10" max="16384" width="12.7109375" style="39"/>
  </cols>
  <sheetData>
    <row r="1" spans="1:10" ht="18" customHeight="1" thickBot="1" x14ac:dyDescent="0.3">
      <c r="A1" s="44" t="s">
        <v>87</v>
      </c>
      <c r="B1" s="45">
        <v>43218</v>
      </c>
      <c r="E1" s="46" t="s">
        <v>95</v>
      </c>
    </row>
    <row r="2" spans="1:10" ht="18" customHeight="1" thickBot="1" x14ac:dyDescent="0.3">
      <c r="A2" s="44" t="s">
        <v>94</v>
      </c>
      <c r="B2" s="45" t="s">
        <v>99</v>
      </c>
      <c r="E2" s="47">
        <f>AVERAGE(Table1316182[DENSITY])</f>
        <v>0.35185700430252281</v>
      </c>
      <c r="F2" s="39" t="s">
        <v>100</v>
      </c>
    </row>
    <row r="3" spans="1:10" s="38" customFormat="1" ht="36" customHeight="1" x14ac:dyDescent="0.25">
      <c r="A3" s="36" t="s">
        <v>89</v>
      </c>
      <c r="B3" s="36" t="s">
        <v>90</v>
      </c>
      <c r="C3" s="36" t="s">
        <v>91</v>
      </c>
      <c r="D3" s="37" t="s">
        <v>93</v>
      </c>
      <c r="E3" s="41" t="s">
        <v>92</v>
      </c>
      <c r="F3" s="36" t="s">
        <v>86</v>
      </c>
    </row>
    <row r="4" spans="1:10" ht="18" customHeight="1" x14ac:dyDescent="0.25">
      <c r="A4" s="39">
        <v>0</v>
      </c>
      <c r="B4" s="39">
        <v>20</v>
      </c>
      <c r="C4" s="39">
        <v>190</v>
      </c>
      <c r="D4" s="39">
        <v>8</v>
      </c>
      <c r="E4" s="42">
        <f>IF(OR(Table1316182[[#This Row],[FROM (cm)]]="",Table1316182[[#This Row],[TO (cm)]]="",Table1316182[[#This Row],[WEIGHT (g)]]="",Table1316182[[#This Row],[Ø (cm)]]=""),"",C4/((B4-A4)*POWER((D4/2),2)*PI()))</f>
        <v>0.18899649492162571</v>
      </c>
      <c r="I4" s="39"/>
    </row>
    <row r="5" spans="1:10" ht="18" customHeight="1" x14ac:dyDescent="0.25">
      <c r="A5" s="39">
        <v>20</v>
      </c>
      <c r="B5" s="39">
        <v>40</v>
      </c>
      <c r="C5" s="39">
        <v>365</v>
      </c>
      <c r="D5" s="39">
        <v>8</v>
      </c>
      <c r="E5" s="42">
        <f>IF(OR(Table1316182[[#This Row],[FROM (cm)]]="",Table1316182[[#This Row],[TO (cm)]]="",Table1316182[[#This Row],[WEIGHT (g)]]="",Table1316182[[#This Row],[Ø (cm)]]=""),"",C5/((B5-A5)*POWER((D5/2),2)*PI()))</f>
        <v>0.36307221392838623</v>
      </c>
      <c r="I5" s="39"/>
    </row>
    <row r="6" spans="1:10" ht="18" customHeight="1" x14ac:dyDescent="0.25">
      <c r="A6" s="39">
        <v>40</v>
      </c>
      <c r="B6" s="39">
        <v>60</v>
      </c>
      <c r="C6" s="39">
        <v>355</v>
      </c>
      <c r="D6" s="39">
        <v>8</v>
      </c>
      <c r="E6" s="42">
        <f>IF(OR(Table1316182[[#This Row],[FROM (cm)]]="",Table1316182[[#This Row],[TO (cm)]]="",Table1316182[[#This Row],[WEIGHT (g)]]="",Table1316182[[#This Row],[Ø (cm)]]=""),"",C6/((B6-A6)*POWER((D6/2),2)*PI()))</f>
        <v>0.35312502998514278</v>
      </c>
      <c r="I6" s="39"/>
    </row>
    <row r="7" spans="1:10" ht="18" customHeight="1" x14ac:dyDescent="0.25">
      <c r="A7" s="39">
        <v>60</v>
      </c>
      <c r="B7" s="39">
        <v>80</v>
      </c>
      <c r="C7" s="39">
        <v>375</v>
      </c>
      <c r="D7" s="39">
        <v>8</v>
      </c>
      <c r="E7" s="42">
        <f>IF(OR(Table1316182[[#This Row],[FROM (cm)]]="",Table1316182[[#This Row],[TO (cm)]]="",Table1316182[[#This Row],[WEIGHT (g)]]="",Table1316182[[#This Row],[Ø (cm)]]=""),"",C7/((B7-A7)*POWER((D7/2),2)*PI()))</f>
        <v>0.37301939787162969</v>
      </c>
      <c r="I7" s="39"/>
    </row>
    <row r="8" spans="1:10" ht="18" customHeight="1" x14ac:dyDescent="0.25">
      <c r="A8" s="39">
        <v>80</v>
      </c>
      <c r="B8" s="39">
        <v>100</v>
      </c>
      <c r="C8" s="39">
        <v>450</v>
      </c>
      <c r="D8" s="39">
        <v>8</v>
      </c>
      <c r="E8" s="42">
        <f>IF(OR(Table1316182[[#This Row],[FROM (cm)]]="",Table1316182[[#This Row],[TO (cm)]]="",Table1316182[[#This Row],[WEIGHT (g)]]="",Table1316182[[#This Row],[Ø (cm)]]=""),"",C8/((B8-A8)*POWER((D8/2),2)*PI()))</f>
        <v>0.44762327744595565</v>
      </c>
      <c r="I8" s="39"/>
    </row>
    <row r="9" spans="1:10" ht="18" customHeight="1" x14ac:dyDescent="0.25">
      <c r="A9" s="39">
        <v>100</v>
      </c>
      <c r="B9" s="39">
        <v>123</v>
      </c>
      <c r="C9" s="39">
        <v>395</v>
      </c>
      <c r="D9" s="39">
        <v>7.5</v>
      </c>
      <c r="E9" s="42">
        <f>IF(OR(Table1316182[[#This Row],[FROM (cm)]]="",Table1316182[[#This Row],[TO (cm)]]="",Table1316182[[#This Row],[WEIGHT (g)]]="",Table1316182[[#This Row],[Ø (cm)]]=""),"",C9/((B9-A9)*POWER((D9/2),2)*PI()))</f>
        <v>0.38873787066310284</v>
      </c>
      <c r="I9" s="39"/>
    </row>
    <row r="10" spans="1:10" ht="18" customHeight="1" x14ac:dyDescent="0.25">
      <c r="A10" s="39">
        <v>123</v>
      </c>
      <c r="B10" s="39">
        <v>155</v>
      </c>
      <c r="C10" s="39">
        <v>550</v>
      </c>
      <c r="D10" s="39">
        <v>7.5</v>
      </c>
      <c r="E10" s="42">
        <f>IF(OR(Table1316182[[#This Row],[FROM (cm)]]="",Table1316182[[#This Row],[TO (cm)]]="",Table1316182[[#This Row],[WEIGHT (g)]]="",Table1316182[[#This Row],[Ø (cm)]]=""),"",C10/((B10-A10)*POWER((D10/2),2)*PI()))</f>
        <v>0.38904541644685531</v>
      </c>
      <c r="I10" s="39"/>
    </row>
    <row r="11" spans="1:10" ht="18" customHeight="1" x14ac:dyDescent="0.25">
      <c r="A11" s="39">
        <v>155</v>
      </c>
      <c r="B11" s="39">
        <v>163</v>
      </c>
      <c r="C11" s="39">
        <v>110</v>
      </c>
      <c r="D11" s="39">
        <v>7.5</v>
      </c>
      <c r="E11" s="42">
        <f>IF(OR(Table1316182[[#This Row],[FROM (cm)]]="",Table1316182[[#This Row],[TO (cm)]]="",Table1316182[[#This Row],[WEIGHT (g)]]="",Table1316182[[#This Row],[Ø (cm)]]=""),"",C11/((B11-A11)*POWER((D11/2),2)*PI()))</f>
        <v>0.31123633315748422</v>
      </c>
      <c r="I11" s="39"/>
    </row>
    <row r="12" spans="1:10" ht="18" customHeight="1" x14ac:dyDescent="0.25">
      <c r="E12" s="42" t="str">
        <f>IF(OR(Table1316182[[#This Row],[FROM (cm)]]="",Table1316182[[#This Row],[TO (cm)]]="",Table1316182[[#This Row],[WEIGHT (g)]]="",Table1316182[[#This Row],[Ø (cm)]]=""),"",C12/((B12-A12)*POWER((D12/2),2)*PI()))</f>
        <v/>
      </c>
      <c r="I12" s="39"/>
      <c r="J12" s="40"/>
    </row>
    <row r="13" spans="1:10" ht="18" customHeight="1" x14ac:dyDescent="0.25">
      <c r="E13" s="42" t="str">
        <f>IF(OR(Table1316182[[#This Row],[FROM (cm)]]="",Table1316182[[#This Row],[TO (cm)]]="",Table1316182[[#This Row],[WEIGHT (g)]]="",Table1316182[[#This Row],[Ø (cm)]]=""),"",C13/((B13-A13)*POWER((D13/2),2)*PI()))</f>
        <v/>
      </c>
      <c r="I13" s="39"/>
      <c r="J13" s="40"/>
    </row>
    <row r="14" spans="1:10" ht="18" customHeight="1" x14ac:dyDescent="0.25">
      <c r="E14" s="42" t="str">
        <f>IF(OR(Table1316182[[#This Row],[FROM (cm)]]="",Table1316182[[#This Row],[TO (cm)]]="",Table1316182[[#This Row],[WEIGHT (g)]]="",Table1316182[[#This Row],[Ø (cm)]]=""),"",C14/((B14-A14)*POWER((D14/2),2)*PI()))</f>
        <v/>
      </c>
      <c r="I14" s="39"/>
      <c r="J14" s="40"/>
    </row>
    <row r="15" spans="1:10" ht="18" customHeight="1" x14ac:dyDescent="0.25">
      <c r="E15" s="42" t="str">
        <f>IF(OR(Table1316182[[#This Row],[FROM (cm)]]="",Table1316182[[#This Row],[TO (cm)]]="",Table1316182[[#This Row],[WEIGHT (g)]]="",Table1316182[[#This Row],[Ø (cm)]]=""),"",C15/((B15-A15)*POWER((D15/2),2)*PI()))</f>
        <v/>
      </c>
      <c r="I15" s="39"/>
      <c r="J15" s="40"/>
    </row>
    <row r="16" spans="1:10" ht="18" customHeight="1" x14ac:dyDescent="0.25">
      <c r="E16" s="42" t="str">
        <f>IF(OR(Table1316182[[#This Row],[FROM (cm)]]="",Table1316182[[#This Row],[TO (cm)]]="",Table1316182[[#This Row],[WEIGHT (g)]]="",Table1316182[[#This Row],[Ø (cm)]]=""),"",C16/((B16-A16)*POWER((D16/2),2)*PI()))</f>
        <v/>
      </c>
      <c r="I16" s="39"/>
      <c r="J16" s="40"/>
    </row>
    <row r="17" spans="5:6" ht="18" customHeight="1" x14ac:dyDescent="0.25">
      <c r="E17" s="42" t="str">
        <f>IF(OR(Table1316182[[#This Row],[FROM (cm)]]="",Table1316182[[#This Row],[TO (cm)]]="",Table1316182[[#This Row],[WEIGHT (g)]]="",Table1316182[[#This Row],[Ø (cm)]]=""),"",C17/((B17-A17)*POWER((D17/2),2)*PI()))</f>
        <v/>
      </c>
      <c r="F17" s="40"/>
    </row>
    <row r="18" spans="5:6" ht="18" customHeight="1" x14ac:dyDescent="0.25">
      <c r="E18" s="42" t="str">
        <f>IF(OR(Table1316182[[#This Row],[FROM (cm)]]="",Table1316182[[#This Row],[TO (cm)]]="",Table1316182[[#This Row],[WEIGHT (g)]]="",Table1316182[[#This Row],[Ø (cm)]]=""),"",C18/((B18-A18)*POWER((D18/2),2)*PI()))</f>
        <v/>
      </c>
      <c r="F18" s="40"/>
    </row>
    <row r="19" spans="5:6" ht="18" customHeight="1" x14ac:dyDescent="0.25">
      <c r="E19" s="42" t="str">
        <f>IF(OR(Table1316182[[#This Row],[FROM (cm)]]="",Table1316182[[#This Row],[TO (cm)]]="",Table1316182[[#This Row],[WEIGHT (g)]]="",Table1316182[[#This Row],[Ø (cm)]]=""),"",C19/((B19-A19)*POWER((D19/2),2)*PI()))</f>
        <v/>
      </c>
    </row>
    <row r="20" spans="5:6" ht="18" customHeight="1" x14ac:dyDescent="0.25">
      <c r="E20" s="42" t="str">
        <f>IF(OR(Table1316182[[#This Row],[FROM (cm)]]="",Table1316182[[#This Row],[TO (cm)]]="",Table1316182[[#This Row],[WEIGHT (g)]]="",Table1316182[[#This Row],[Ø (cm)]]=""),"",C20/((B20-A20)*POWER((D20/2),2)*PI()))</f>
        <v/>
      </c>
    </row>
    <row r="21" spans="5:6" ht="18" customHeight="1" x14ac:dyDescent="0.25">
      <c r="E21" s="42" t="str">
        <f>IF(OR(Table1316182[[#This Row],[FROM (cm)]]="",Table1316182[[#This Row],[TO (cm)]]="",Table1316182[[#This Row],[WEIGHT (g)]]="",Table1316182[[#This Row],[Ø (cm)]]=""),"",C21/((B21-A21)*POWER((D21/2),2)*PI()))</f>
        <v/>
      </c>
    </row>
    <row r="22" spans="5:6" ht="18" customHeight="1" x14ac:dyDescent="0.25">
      <c r="E22" s="42" t="str">
        <f>IF(OR(Table1316182[[#This Row],[FROM (cm)]]="",Table1316182[[#This Row],[TO (cm)]]="",Table1316182[[#This Row],[WEIGHT (g)]]="",Table1316182[[#This Row],[Ø (cm)]]=""),"",C22/((B22-A22)*POWER((D22/2),2)*PI()))</f>
        <v/>
      </c>
    </row>
    <row r="23" spans="5:6" ht="18" customHeight="1" x14ac:dyDescent="0.25">
      <c r="E23" s="42" t="str">
        <f>IF(OR(Table1316182[[#This Row],[FROM (cm)]]="",Table1316182[[#This Row],[TO (cm)]]="",Table1316182[[#This Row],[WEIGHT (g)]]="",Table1316182[[#This Row],[Ø (cm)]]=""),"",C23/((B23-A23)*POWER((D23/2),2)*PI()))</f>
        <v/>
      </c>
    </row>
    <row r="24" spans="5:6" ht="18" customHeight="1" x14ac:dyDescent="0.25">
      <c r="E24" s="42" t="str">
        <f>IF(OR(Table1316182[[#This Row],[FROM (cm)]]="",Table1316182[[#This Row],[TO (cm)]]="",Table1316182[[#This Row],[WEIGHT (g)]]="",Table1316182[[#This Row],[Ø (cm)]]=""),"",C24/((B24-A24)*POWER((D24/2),2)*PI()))</f>
        <v/>
      </c>
    </row>
    <row r="25" spans="5:6" ht="18" customHeight="1" x14ac:dyDescent="0.25">
      <c r="E25" s="42" t="str">
        <f>IF(OR(Table1316182[[#This Row],[FROM (cm)]]="",Table1316182[[#This Row],[TO (cm)]]="",Table1316182[[#This Row],[WEIGHT (g)]]="",Table1316182[[#This Row],[Ø (cm)]]=""),"",C25/((B25-A25)*POWER((D25/2),2)*PI()))</f>
        <v/>
      </c>
    </row>
    <row r="26" spans="5:6" ht="18" customHeight="1" x14ac:dyDescent="0.25">
      <c r="E26" s="42"/>
    </row>
    <row r="27" spans="5:6" ht="18" customHeight="1" x14ac:dyDescent="0.25">
      <c r="E27" s="42"/>
    </row>
    <row r="28" spans="5:6" ht="18" customHeight="1" x14ac:dyDescent="0.25">
      <c r="E28" s="42"/>
    </row>
    <row r="29" spans="5:6" ht="18" customHeight="1" x14ac:dyDescent="0.25">
      <c r="E29" s="42"/>
    </row>
    <row r="30" spans="5:6" ht="18" customHeight="1" x14ac:dyDescent="0.25">
      <c r="E30" s="42"/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0" sqref="E10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6</v>
      </c>
    </row>
    <row r="2" spans="1:1" x14ac:dyDescent="0.25">
      <c r="A2" s="1" t="s">
        <v>7</v>
      </c>
    </row>
    <row r="3" spans="1:1" x14ac:dyDescent="0.25">
      <c r="A3" s="3" t="s">
        <v>9</v>
      </c>
    </row>
    <row r="4" spans="1:1" x14ac:dyDescent="0.25">
      <c r="A4" s="3" t="s">
        <v>8</v>
      </c>
    </row>
    <row r="5" spans="1:1" x14ac:dyDescent="0.25">
      <c r="A5" s="3" t="s">
        <v>16</v>
      </c>
    </row>
    <row r="6" spans="1:1" x14ac:dyDescent="0.25">
      <c r="A6" s="3"/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10</v>
      </c>
    </row>
    <row r="11" spans="1:1" x14ac:dyDescent="0.25">
      <c r="A11" s="1" t="s">
        <v>14</v>
      </c>
    </row>
    <row r="12" spans="1:1" x14ac:dyDescent="0.25">
      <c r="A12" s="2"/>
    </row>
    <row r="13" spans="1:1" x14ac:dyDescent="0.25">
      <c r="A13" s="2"/>
    </row>
  </sheetData>
  <sortState ref="A6:A10">
    <sortCondition ref="A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ColWidth="25" defaultRowHeight="24" customHeight="1" x14ac:dyDescent="0.25"/>
  <cols>
    <col min="1" max="1" width="44.28515625" style="51" customWidth="1"/>
    <col min="2" max="3" width="24.7109375" style="52" customWidth="1"/>
    <col min="4" max="4" width="24.7109375" style="51" customWidth="1"/>
    <col min="5" max="16384" width="25" style="51"/>
  </cols>
  <sheetData>
    <row r="1" spans="1:4" s="55" customFormat="1" ht="30" customHeight="1" x14ac:dyDescent="0.25">
      <c r="A1" s="56" t="s">
        <v>111</v>
      </c>
      <c r="B1" s="53" t="s">
        <v>112</v>
      </c>
      <c r="C1" s="53" t="s">
        <v>113</v>
      </c>
      <c r="D1" s="54" t="s">
        <v>109</v>
      </c>
    </row>
    <row r="2" spans="1:4" ht="24" customHeight="1" x14ac:dyDescent="0.25">
      <c r="A2" s="57" t="s">
        <v>101</v>
      </c>
      <c r="B2" s="52">
        <v>0.05</v>
      </c>
      <c r="C2" s="52">
        <v>7.0000000000000007E-2</v>
      </c>
    </row>
    <row r="3" spans="1:4" ht="24" customHeight="1" x14ac:dyDescent="0.25">
      <c r="A3" s="57" t="s">
        <v>102</v>
      </c>
      <c r="B3" s="52">
        <v>0.1</v>
      </c>
      <c r="C3" s="52">
        <v>0.2</v>
      </c>
    </row>
    <row r="4" spans="1:4" ht="24" customHeight="1" x14ac:dyDescent="0.25">
      <c r="A4" s="57" t="s">
        <v>103</v>
      </c>
      <c r="B4" s="52">
        <v>0.2</v>
      </c>
      <c r="C4" s="52">
        <v>0.3</v>
      </c>
    </row>
    <row r="5" spans="1:4" ht="24" customHeight="1" x14ac:dyDescent="0.25">
      <c r="A5" s="57" t="s">
        <v>104</v>
      </c>
      <c r="B5" s="52">
        <v>0.1</v>
      </c>
      <c r="C5" s="52">
        <v>0.3</v>
      </c>
    </row>
    <row r="6" spans="1:4" ht="24" customHeight="1" x14ac:dyDescent="0.25">
      <c r="A6" s="57" t="s">
        <v>105</v>
      </c>
      <c r="B6" s="52">
        <v>0.35</v>
      </c>
      <c r="C6" s="52">
        <v>0.4</v>
      </c>
    </row>
    <row r="7" spans="1:4" ht="24" customHeight="1" x14ac:dyDescent="0.25">
      <c r="A7" s="57" t="s">
        <v>106</v>
      </c>
      <c r="B7" s="52">
        <v>0.4</v>
      </c>
      <c r="C7" s="52">
        <v>0.83</v>
      </c>
      <c r="D7" s="51" t="s">
        <v>110</v>
      </c>
    </row>
    <row r="8" spans="1:4" ht="24" customHeight="1" x14ac:dyDescent="0.25">
      <c r="A8" s="57" t="s">
        <v>107</v>
      </c>
      <c r="B8" s="52">
        <v>0.7</v>
      </c>
      <c r="C8" s="52">
        <v>0.8</v>
      </c>
    </row>
    <row r="9" spans="1:4" ht="24" customHeight="1" x14ac:dyDescent="0.25">
      <c r="A9" s="57" t="s">
        <v>108</v>
      </c>
      <c r="B9" s="52">
        <v>0.83</v>
      </c>
      <c r="C9" s="52">
        <v>0.91700000000000004</v>
      </c>
    </row>
    <row r="13" spans="1:4" ht="24" customHeight="1" x14ac:dyDescent="0.25">
      <c r="B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Mårma_STAKES</vt:lpstr>
      <vt:lpstr>Mårma_PROBE</vt:lpstr>
      <vt:lpstr>Mårma_DENSITY</vt:lpstr>
      <vt:lpstr>LISTS</vt:lpstr>
      <vt:lpstr>Snow and ice density</vt:lpstr>
    </vt:vector>
  </TitlesOfParts>
  <Company>463-Stockholms_Universitet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</dc:creator>
  <cp:lastModifiedBy>Pia Eriksson</cp:lastModifiedBy>
  <dcterms:created xsi:type="dcterms:W3CDTF">2018-03-07T15:02:28Z</dcterms:created>
  <dcterms:modified xsi:type="dcterms:W3CDTF">2018-09-09T15:26:07Z</dcterms:modified>
</cp:coreProperties>
</file>