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pier4215\Box Sync\MASS BALANCE\Field protocol 2016–2020\2019\"/>
    </mc:Choice>
  </mc:AlternateContent>
  <xr:revisionPtr revIDLastSave="0" documentId="13_ncr:1_{5ED7A0A2-5789-402F-B0FC-D9F681D0D0B8}" xr6:coauthVersionLast="36" xr6:coauthVersionMax="36" xr10:uidLastSave="{00000000-0000-0000-0000-000000000000}"/>
  <bookViews>
    <workbookView xWindow="0" yWindow="0" windowWidth="28800" windowHeight="11780" xr2:uid="{00000000-000D-0000-FFFF-FFFF00000000}"/>
  </bookViews>
  <sheets>
    <sheet name="Mårma_STAKES" sheetId="7" r:id="rId1"/>
    <sheet name="Mårma_PROBE" sheetId="10" r:id="rId2"/>
    <sheet name="Mårma_DENSITY" sheetId="13" r:id="rId3"/>
    <sheet name="LIS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D21" i="7" s="1"/>
  <c r="J4" i="7"/>
  <c r="D22" i="7" s="1"/>
  <c r="E21" i="7"/>
  <c r="J8" i="7"/>
  <c r="D26" i="7" s="1"/>
  <c r="J7" i="7"/>
  <c r="D25" i="7" s="1"/>
  <c r="J6" i="7"/>
  <c r="D24" i="7" s="1"/>
  <c r="J5" i="7"/>
  <c r="D23" i="7" s="1"/>
  <c r="J1" i="7"/>
  <c r="E25" i="13" l="1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2" i="13" l="1"/>
  <c r="E22" i="7"/>
  <c r="E23" i="7"/>
  <c r="E24" i="7"/>
  <c r="E25" i="7"/>
  <c r="E26" i="7"/>
</calcChain>
</file>

<file path=xl/sharedStrings.xml><?xml version="1.0" encoding="utf-8"?>
<sst xmlns="http://schemas.openxmlformats.org/spreadsheetml/2006/main" count="157" uniqueCount="98">
  <si>
    <t>STAKE ID</t>
  </si>
  <si>
    <t>DATE</t>
  </si>
  <si>
    <t>COLOR</t>
  </si>
  <si>
    <t>SURFACE</t>
  </si>
  <si>
    <t>Δ STAKE HEIGHT</t>
  </si>
  <si>
    <t>NOTES</t>
  </si>
  <si>
    <t>BLUE</t>
  </si>
  <si>
    <t>GREEN</t>
  </si>
  <si>
    <t>RED</t>
  </si>
  <si>
    <t>YELLOW</t>
  </si>
  <si>
    <t>SNOW</t>
  </si>
  <si>
    <t>FIRN</t>
  </si>
  <si>
    <t>ICE</t>
  </si>
  <si>
    <t>SLUSH</t>
  </si>
  <si>
    <t>SUPERIMPOSED</t>
  </si>
  <si>
    <t>STAKE HEIGHT (cm)</t>
  </si>
  <si>
    <t>UNMARKED</t>
  </si>
  <si>
    <t>Δ EXTENSION</t>
  </si>
  <si>
    <t>SNOW DEPTH (cm)</t>
  </si>
  <si>
    <t>M13N3</t>
  </si>
  <si>
    <t>M11N1</t>
  </si>
  <si>
    <t>M09C</t>
  </si>
  <si>
    <t>M09S3</t>
  </si>
  <si>
    <t>M06C</t>
  </si>
  <si>
    <t>M03N1</t>
  </si>
  <si>
    <t>WINTER</t>
  </si>
  <si>
    <t>SUMMER</t>
  </si>
  <si>
    <t>CHANGE</t>
  </si>
  <si>
    <t>Δ (SNOW DEPTH + STAKE HEIGHT)</t>
  </si>
  <si>
    <t>E</t>
  </si>
  <si>
    <t>N</t>
  </si>
  <si>
    <t>M02C</t>
  </si>
  <si>
    <t>M02N1</t>
  </si>
  <si>
    <t>M03C</t>
  </si>
  <si>
    <t>M03N2</t>
  </si>
  <si>
    <t>M04C</t>
  </si>
  <si>
    <t>M04N1</t>
  </si>
  <si>
    <t>M04N2</t>
  </si>
  <si>
    <t>M05C</t>
  </si>
  <si>
    <t>M05N1</t>
  </si>
  <si>
    <t>M05N2</t>
  </si>
  <si>
    <t>M05S1</t>
  </si>
  <si>
    <t>M06N1</t>
  </si>
  <si>
    <t>M06N2</t>
  </si>
  <si>
    <t>M06S1</t>
  </si>
  <si>
    <t>M07C</t>
  </si>
  <si>
    <t>M07N1</t>
  </si>
  <si>
    <t>M07N2</t>
  </si>
  <si>
    <t>M07S1</t>
  </si>
  <si>
    <t>M07S2</t>
  </si>
  <si>
    <t>M08C</t>
  </si>
  <si>
    <t>M08N1</t>
  </si>
  <si>
    <t>M08S1</t>
  </si>
  <si>
    <t>M08S2</t>
  </si>
  <si>
    <t>M08S3</t>
  </si>
  <si>
    <t>M09N1</t>
  </si>
  <si>
    <t>M09N2</t>
  </si>
  <si>
    <t>M09S1</t>
  </si>
  <si>
    <t>M09S2</t>
  </si>
  <si>
    <t>M09S4</t>
  </si>
  <si>
    <t>M10C</t>
  </si>
  <si>
    <t>M10N1</t>
  </si>
  <si>
    <t>M10N2</t>
  </si>
  <si>
    <t>M10S1</t>
  </si>
  <si>
    <t>M10S2</t>
  </si>
  <si>
    <t>M10S3</t>
  </si>
  <si>
    <t>M11C</t>
  </si>
  <si>
    <t>M11N2</t>
  </si>
  <si>
    <t>M11N3</t>
  </si>
  <si>
    <t>M12C</t>
  </si>
  <si>
    <t>M12N1</t>
  </si>
  <si>
    <t>M12N2</t>
  </si>
  <si>
    <t>M12N3</t>
  </si>
  <si>
    <t>M12N4</t>
  </si>
  <si>
    <t>M13C</t>
  </si>
  <si>
    <t>M13N1</t>
  </si>
  <si>
    <t>M13N2</t>
  </si>
  <si>
    <t>M13N4</t>
  </si>
  <si>
    <t>M14N1</t>
  </si>
  <si>
    <t>M14N2</t>
  </si>
  <si>
    <t>#</t>
  </si>
  <si>
    <t>NOTE</t>
  </si>
  <si>
    <t>DATE:</t>
  </si>
  <si>
    <t>PROBE POINT ID</t>
  </si>
  <si>
    <t>FROM (cm)</t>
  </si>
  <si>
    <t>TO (cm)</t>
  </si>
  <si>
    <t>WEIGHT (g)</t>
  </si>
  <si>
    <t>DENSITY</t>
  </si>
  <si>
    <t>Ø (cm)</t>
  </si>
  <si>
    <t>SITE:</t>
  </si>
  <si>
    <t>AVGERAGE</t>
  </si>
  <si>
    <t>? Felmärkt punkt?</t>
  </si>
  <si>
    <t>Robin och Andreas</t>
  </si>
  <si>
    <t>Tobbe</t>
  </si>
  <si>
    <t>Yellow</t>
  </si>
  <si>
    <t>snow</t>
  </si>
  <si>
    <t>20 cm nysnö, islins på 57 firn?</t>
  </si>
  <si>
    <t>nysnö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</si>
</sst>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</xf>
    <xf numFmtId="0" fontId="0" fillId="4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0" xfId="0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7" fillId="3" borderId="0" xfId="0" applyFont="1" applyFill="1" applyAlignment="1" applyProtection="1">
      <alignment horizontal="left" vertical="center"/>
      <protection locked="0"/>
    </xf>
    <xf numFmtId="14" fontId="1" fillId="0" borderId="3" xfId="0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horizontal="center" vertical="center"/>
    </xf>
    <xf numFmtId="2" fontId="12" fillId="3" borderId="0" xfId="0" applyNumberFormat="1" applyFont="1" applyFill="1" applyAlignment="1" applyProtection="1">
      <alignment horizontal="center" vertical="center"/>
    </xf>
    <xf numFmtId="14" fontId="7" fillId="5" borderId="0" xfId="0" applyNumberFormat="1" applyFont="1" applyFill="1" applyAlignment="1" applyProtection="1">
      <alignment horizontal="left" vertical="center" indent="1"/>
    </xf>
    <xf numFmtId="14" fontId="1" fillId="0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1">
    <dxf>
      <alignment horizontal="left" vertical="center" textRotation="0" wrapText="0" indent="0" justifyLastLine="0" shrinkToFit="0" readingOrder="0"/>
      <protection locked="0" hidden="0"/>
    </dxf>
    <dxf>
      <numFmt numFmtId="164" formatCode="0.000"/>
      <alignment horizontal="left" vertical="center" textRotation="0" wrapText="0" indent="0" justifyLastLine="0" shrinkToFit="0" readingOrder="0"/>
      <protection locked="1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2:H8" totalsRowShown="0" headerRowDxfId="47" dataDxfId="46">
  <autoFilter ref="A2:H8" xr:uid="{00000000-0009-0000-0100-000004000000}"/>
  <tableColumns count="8">
    <tableColumn id="1" xr3:uid="{00000000-0010-0000-0000-000001000000}" name="STAKE ID" dataDxfId="45"/>
    <tableColumn id="2" xr3:uid="{00000000-0010-0000-0000-000002000000}" name="DATE" dataDxfId="44"/>
    <tableColumn id="4" xr3:uid="{00000000-0010-0000-0000-000004000000}" name="COLOR" dataDxfId="43"/>
    <tableColumn id="5" xr3:uid="{00000000-0010-0000-0000-000005000000}" name="STAKE HEIGHT (cm)" dataDxfId="42"/>
    <tableColumn id="6" xr3:uid="{00000000-0010-0000-0000-000006000000}" name="SNOW DEPTH (cm)" dataDxfId="41"/>
    <tableColumn id="12" xr3:uid="{00000000-0010-0000-0000-00000C000000}" name="SURFACE" dataDxfId="40"/>
    <tableColumn id="9" xr3:uid="{00000000-0010-0000-0000-000009000000}" name="Δ EXTENSION" dataDxfId="39"/>
    <tableColumn id="10" xr3:uid="{00000000-0010-0000-0000-00000A000000}" name="NOTES" dataDxfId="3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158" displayName="Table158" ref="A11:H17" totalsRowShown="0" headerRowDxfId="37" dataDxfId="36">
  <autoFilter ref="A11:H17" xr:uid="{00000000-0009-0000-0100-000007000000}"/>
  <tableColumns count="8">
    <tableColumn id="1" xr3:uid="{00000000-0010-0000-0100-000001000000}" name="STAKE ID" dataDxfId="35"/>
    <tableColumn id="2" xr3:uid="{00000000-0010-0000-0100-000002000000}" name="DATE" dataDxfId="34"/>
    <tableColumn id="4" xr3:uid="{00000000-0010-0000-0100-000004000000}" name="COLOR" dataDxfId="33"/>
    <tableColumn id="5" xr3:uid="{00000000-0010-0000-0100-000005000000}" name="STAKE HEIGHT (cm)" dataDxfId="32"/>
    <tableColumn id="6" xr3:uid="{00000000-0010-0000-0100-000006000000}" name="SNOW DEPTH (cm)" dataDxfId="31"/>
    <tableColumn id="12" xr3:uid="{00000000-0010-0000-0100-00000C000000}" name="SURFACE" dataDxfId="30"/>
    <tableColumn id="9" xr3:uid="{00000000-0010-0000-0100-000009000000}" name="Δ EXTENSION" dataDxfId="29"/>
    <tableColumn id="10" xr3:uid="{00000000-0010-0000-0100-00000A000000}" name="NOTES" dataDxfId="2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1589" displayName="Table1589" ref="A20:E26" totalsRowShown="0" headerRowDxfId="27" dataDxfId="26">
  <autoFilter ref="A20:E26" xr:uid="{00000000-0009-0000-0100-000008000000}"/>
  <tableColumns count="5">
    <tableColumn id="1" xr3:uid="{00000000-0010-0000-0200-000001000000}" name="STAKE ID" dataDxfId="25"/>
    <tableColumn id="4" xr3:uid="{00000000-0010-0000-0200-000004000000}" name="E" dataDxfId="24"/>
    <tableColumn id="3" xr3:uid="{00000000-0010-0000-0200-000003000000}" name="N" dataDxfId="23"/>
    <tableColumn id="2" xr3:uid="{00000000-0010-0000-0200-000002000000}" name="Δ STAKE HEIGHT" dataDxfId="22">
      <calculatedColumnFormula>IF(OR(D3="",D12="",J3=""),"",D12+(J3-E3)-D3)</calculatedColumnFormula>
    </tableColumn>
    <tableColumn id="5" xr3:uid="{00000000-0010-0000-0200-000005000000}" name="Δ (SNOW DEPTH + STAKE HEIGHT)" dataDxfId="21">
      <calculatedColumnFormula>IF(OR(D3="",E3="",D12="",E12="",E3=0,E12=0),"",(D3+E3)-(D12+E12))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" displayName="Table3" ref="J2:J8" totalsRowShown="0" headerRowDxfId="20" dataDxfId="19">
  <autoFilter ref="J2:J8" xr:uid="{00000000-0009-0000-0100-000002000000}"/>
  <tableColumns count="1">
    <tableColumn id="1" xr3:uid="{00000000-0010-0000-0300-000001000000}" name="SNOW DEPTH (cm)" dataDxfId="18">
      <calculatedColumnFormula>Mårma_PROBE!E43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2" displayName="Table2" ref="A2:F57" totalsRowShown="0" headerRowDxfId="15" dataDxfId="14">
  <autoFilter ref="A2:F57" xr:uid="{00000000-0009-0000-0100-00000A000000}"/>
  <sortState ref="A3:F63">
    <sortCondition ref="A2:A63"/>
  </sortState>
  <tableColumns count="6">
    <tableColumn id="5" xr3:uid="{00000000-0010-0000-0400-000005000000}" name="#" dataDxfId="13"/>
    <tableColumn id="1" xr3:uid="{00000000-0010-0000-0400-000001000000}" name="PROBE POINT ID" dataDxfId="12"/>
    <tableColumn id="2" xr3:uid="{00000000-0010-0000-0400-000002000000}" name="E" dataDxfId="11"/>
    <tableColumn id="3" xr3:uid="{00000000-0010-0000-0400-000003000000}" name="N" dataDxfId="10"/>
    <tableColumn id="4" xr3:uid="{00000000-0010-0000-0400-000004000000}" name="SNOW DEPTH (cm)" dataDxfId="9"/>
    <tableColumn id="6" xr3:uid="{00000000-0010-0000-0400-000006000000}" name="NOTE" dataDxfId="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16182" displayName="Table1316182" ref="A3:F25" totalsRowShown="0" headerRowDxfId="7" dataDxfId="6">
  <autoFilter ref="A3:F25" xr:uid="{00000000-0009-0000-0100-000001000000}"/>
  <tableColumns count="6">
    <tableColumn id="2" xr3:uid="{00000000-0010-0000-0500-000002000000}" name="FROM (cm)" dataDxfId="5"/>
    <tableColumn id="3" xr3:uid="{00000000-0010-0000-0500-000003000000}" name="TO (cm)" dataDxfId="4"/>
    <tableColumn id="4" xr3:uid="{00000000-0010-0000-0500-000004000000}" name="WEIGHT (g)" dataDxfId="3"/>
    <tableColumn id="5" xr3:uid="{00000000-0010-0000-0500-000005000000}" name="Ø (cm)" dataDxfId="2"/>
    <tableColumn id="8" xr3:uid="{00000000-0010-0000-0500-000008000000}" name="DENSITY" dataDxfId="1">
      <calculatedColumnFormula>IF(OR(Table1316182[[#This Row],[FROM (cm)]]="",Table1316182[[#This Row],[TO (cm)]]="",Table1316182[[#This Row],[WEIGHT (g)]]="",Table1316182[[#This Row],[Ø (cm)]]=""),"",C4/((B4-A4)*POWER((D4/2),2)*PI()))</calculatedColumnFormula>
    </tableColumn>
    <tableColumn id="6" xr3:uid="{00000000-0010-0000-0500-000006000000}" name="NO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E8" sqref="E8"/>
    </sheetView>
  </sheetViews>
  <sheetFormatPr defaultColWidth="20.7265625" defaultRowHeight="18" customHeight="1" x14ac:dyDescent="0.35"/>
  <cols>
    <col min="1" max="1" width="9.7265625" style="4" customWidth="1"/>
    <col min="2" max="2" width="13.81640625" style="5" customWidth="1"/>
    <col min="3" max="3" width="11.81640625" style="5" customWidth="1"/>
    <col min="4" max="5" width="20.7265625" style="5"/>
    <col min="6" max="6" width="14.81640625" style="5" customWidth="1"/>
    <col min="7" max="7" width="15.7265625" style="5" customWidth="1"/>
    <col min="8" max="8" width="41.1796875" style="5" customWidth="1"/>
    <col min="9" max="9" width="5.7265625" style="4" customWidth="1"/>
    <col min="10" max="10" width="21.453125" style="21" customWidth="1"/>
    <col min="11" max="16384" width="20.7265625" style="4"/>
  </cols>
  <sheetData>
    <row r="1" spans="1:10" s="14" customFormat="1" ht="18" customHeight="1" x14ac:dyDescent="0.35">
      <c r="A1" s="13" t="s">
        <v>25</v>
      </c>
      <c r="B1" s="12"/>
      <c r="C1" s="12"/>
      <c r="D1" s="12"/>
      <c r="E1" s="12"/>
      <c r="F1" s="12"/>
      <c r="G1" s="12"/>
      <c r="H1" s="12"/>
      <c r="J1" s="48">
        <f>IF(Mårma_PROBE!B1="","",Mårma_PROBE!B1)</f>
        <v>43570</v>
      </c>
    </row>
    <row r="2" spans="1:10" s="15" customFormat="1" ht="18" customHeight="1" x14ac:dyDescent="0.35">
      <c r="A2" s="8" t="s">
        <v>0</v>
      </c>
      <c r="B2" s="8" t="s">
        <v>1</v>
      </c>
      <c r="C2" s="8" t="s">
        <v>2</v>
      </c>
      <c r="D2" s="8" t="s">
        <v>15</v>
      </c>
      <c r="E2" s="8" t="s">
        <v>18</v>
      </c>
      <c r="F2" s="8" t="s">
        <v>3</v>
      </c>
      <c r="G2" s="8" t="s">
        <v>17</v>
      </c>
      <c r="H2" s="8" t="s">
        <v>5</v>
      </c>
      <c r="J2" s="9" t="s">
        <v>18</v>
      </c>
    </row>
    <row r="3" spans="1:10" s="5" customFormat="1" ht="18" customHeight="1" x14ac:dyDescent="0.35">
      <c r="A3" s="16" t="s">
        <v>19</v>
      </c>
      <c r="B3" s="6">
        <v>43570</v>
      </c>
      <c r="C3" s="7" t="s">
        <v>94</v>
      </c>
      <c r="D3" s="7">
        <v>-130</v>
      </c>
      <c r="E3" s="7">
        <v>535</v>
      </c>
      <c r="F3" s="7" t="s">
        <v>95</v>
      </c>
      <c r="G3" s="7"/>
      <c r="H3" s="7"/>
      <c r="J3" s="10">
        <f>IF(Mårma_PROBE!E52="","",Mårma_PROBE!E52)</f>
        <v>535</v>
      </c>
    </row>
    <row r="4" spans="1:10" s="5" customFormat="1" ht="18" customHeight="1" x14ac:dyDescent="0.35">
      <c r="A4" s="16" t="s">
        <v>20</v>
      </c>
      <c r="B4" s="6">
        <v>43570</v>
      </c>
      <c r="C4" s="7" t="s">
        <v>94</v>
      </c>
      <c r="D4" s="7">
        <v>-12</v>
      </c>
      <c r="E4" s="7">
        <v>210</v>
      </c>
      <c r="F4" s="7" t="s">
        <v>95</v>
      </c>
      <c r="G4" s="7"/>
      <c r="H4" s="7"/>
      <c r="J4" s="10">
        <f>IF(Mårma_PROBE!E44="","",Mårma_PROBE!E44)</f>
        <v>210</v>
      </c>
    </row>
    <row r="5" spans="1:10" s="5" customFormat="1" ht="18" customHeight="1" x14ac:dyDescent="0.35">
      <c r="A5" s="16" t="s">
        <v>21</v>
      </c>
      <c r="B5" s="6">
        <v>43570</v>
      </c>
      <c r="C5" s="7" t="s">
        <v>94</v>
      </c>
      <c r="D5" s="7">
        <v>-6</v>
      </c>
      <c r="E5" s="7">
        <v>168</v>
      </c>
      <c r="F5" s="7" t="s">
        <v>95</v>
      </c>
      <c r="G5" s="7"/>
      <c r="H5" s="7"/>
      <c r="J5" s="10">
        <f>IF(Mårma_PROBE!E31="","",Mårma_PROBE!E31)</f>
        <v>168</v>
      </c>
    </row>
    <row r="6" spans="1:10" s="5" customFormat="1" ht="18" customHeight="1" x14ac:dyDescent="0.35">
      <c r="A6" s="16" t="s">
        <v>22</v>
      </c>
      <c r="B6" s="6">
        <v>43570</v>
      </c>
      <c r="C6" s="7" t="s">
        <v>94</v>
      </c>
      <c r="D6" s="7">
        <v>25</v>
      </c>
      <c r="E6" s="7">
        <v>190</v>
      </c>
      <c r="F6" s="7" t="s">
        <v>95</v>
      </c>
      <c r="G6" s="7"/>
      <c r="H6" s="7"/>
      <c r="J6" s="10">
        <f>IF(Mårma_PROBE!E34="","",Mårma_PROBE!E34)</f>
        <v>190</v>
      </c>
    </row>
    <row r="7" spans="1:10" s="5" customFormat="1" ht="18" customHeight="1" x14ac:dyDescent="0.35">
      <c r="A7" s="16" t="s">
        <v>23</v>
      </c>
      <c r="B7" s="6">
        <v>43570</v>
      </c>
      <c r="C7" s="7" t="s">
        <v>94</v>
      </c>
      <c r="D7" s="7">
        <v>7</v>
      </c>
      <c r="E7" s="7">
        <v>178</v>
      </c>
      <c r="F7" s="7" t="s">
        <v>95</v>
      </c>
      <c r="G7" s="7"/>
      <c r="H7" s="7"/>
      <c r="J7" s="10">
        <f>IF(Mårma_PROBE!E16="","",Mårma_PROBE!E16)</f>
        <v>178</v>
      </c>
    </row>
    <row r="8" spans="1:10" s="5" customFormat="1" ht="18" customHeight="1" x14ac:dyDescent="0.35">
      <c r="A8" s="16" t="s">
        <v>24</v>
      </c>
      <c r="B8" s="6">
        <v>43570</v>
      </c>
      <c r="C8" s="7" t="s">
        <v>94</v>
      </c>
      <c r="D8" s="7">
        <v>-32</v>
      </c>
      <c r="E8" s="7">
        <v>227</v>
      </c>
      <c r="F8" s="7" t="s">
        <v>95</v>
      </c>
      <c r="G8" s="7"/>
      <c r="H8" s="7"/>
      <c r="J8" s="10">
        <f>IF(Mårma_PROBE!E6="","",Mårma_PROBE!E6)</f>
        <v>227</v>
      </c>
    </row>
    <row r="9" spans="1:10" s="5" customFormat="1" ht="18" customHeight="1" x14ac:dyDescent="0.35">
      <c r="J9" s="21"/>
    </row>
    <row r="10" spans="1:10" s="5" customFormat="1" ht="18" customHeight="1" x14ac:dyDescent="0.35">
      <c r="A10" s="17" t="s">
        <v>26</v>
      </c>
      <c r="B10" s="11"/>
      <c r="C10" s="11"/>
      <c r="D10" s="11"/>
      <c r="E10" s="11"/>
      <c r="F10" s="11"/>
      <c r="G10" s="11"/>
      <c r="H10" s="11"/>
      <c r="J10" s="21"/>
    </row>
    <row r="11" spans="1:10" s="5" customFormat="1" ht="18" customHeight="1" x14ac:dyDescent="0.35">
      <c r="A11" s="8" t="s">
        <v>0</v>
      </c>
      <c r="B11" s="8" t="s">
        <v>1</v>
      </c>
      <c r="C11" s="8" t="s">
        <v>2</v>
      </c>
      <c r="D11" s="8" t="s">
        <v>15</v>
      </c>
      <c r="E11" s="8" t="s">
        <v>18</v>
      </c>
      <c r="F11" s="8" t="s">
        <v>3</v>
      </c>
      <c r="G11" s="8" t="s">
        <v>17</v>
      </c>
      <c r="H11" s="8" t="s">
        <v>5</v>
      </c>
      <c r="J11" s="21"/>
    </row>
    <row r="12" spans="1:10" s="5" customFormat="1" ht="18" customHeight="1" x14ac:dyDescent="0.35">
      <c r="A12" s="16" t="s">
        <v>19</v>
      </c>
      <c r="B12" s="6">
        <v>43715</v>
      </c>
      <c r="C12" s="7" t="s">
        <v>9</v>
      </c>
      <c r="D12" s="7">
        <v>167</v>
      </c>
      <c r="E12" s="7">
        <v>57</v>
      </c>
      <c r="F12" s="7" t="s">
        <v>10</v>
      </c>
      <c r="G12" s="7"/>
      <c r="H12" s="7" t="s">
        <v>96</v>
      </c>
      <c r="J12" s="21"/>
    </row>
    <row r="13" spans="1:10" s="5" customFormat="1" ht="18" customHeight="1" x14ac:dyDescent="0.35">
      <c r="A13" s="16" t="s">
        <v>20</v>
      </c>
      <c r="B13" s="6">
        <v>43715</v>
      </c>
      <c r="C13" s="7" t="s">
        <v>9</v>
      </c>
      <c r="D13" s="7">
        <v>312</v>
      </c>
      <c r="E13" s="7">
        <v>0</v>
      </c>
      <c r="F13" s="7" t="s">
        <v>10</v>
      </c>
      <c r="G13" s="7"/>
      <c r="H13" s="7" t="s">
        <v>97</v>
      </c>
      <c r="J13" s="21"/>
    </row>
    <row r="14" spans="1:10" s="5" customFormat="1" ht="18" customHeight="1" x14ac:dyDescent="0.35">
      <c r="A14" s="16" t="s">
        <v>21</v>
      </c>
      <c r="B14" s="6">
        <v>43715</v>
      </c>
      <c r="C14" s="7" t="s">
        <v>9</v>
      </c>
      <c r="D14" s="7">
        <v>320</v>
      </c>
      <c r="E14" s="7">
        <v>0</v>
      </c>
      <c r="F14" s="7" t="s">
        <v>10</v>
      </c>
      <c r="G14" s="7"/>
      <c r="H14" s="7" t="s">
        <v>97</v>
      </c>
      <c r="J14" s="21"/>
    </row>
    <row r="15" spans="1:10" s="5" customFormat="1" ht="18" customHeight="1" x14ac:dyDescent="0.35">
      <c r="A15" s="16" t="s">
        <v>22</v>
      </c>
      <c r="B15" s="6">
        <v>43715</v>
      </c>
      <c r="C15" s="7" t="s">
        <v>9</v>
      </c>
      <c r="D15" s="7">
        <v>344</v>
      </c>
      <c r="E15" s="7">
        <v>0</v>
      </c>
      <c r="F15" s="7" t="s">
        <v>10</v>
      </c>
      <c r="G15" s="7"/>
      <c r="H15" s="7" t="s">
        <v>97</v>
      </c>
      <c r="J15" s="21"/>
    </row>
    <row r="16" spans="1:10" s="5" customFormat="1" ht="18" customHeight="1" x14ac:dyDescent="0.35">
      <c r="A16" s="16" t="s">
        <v>23</v>
      </c>
      <c r="B16" s="6">
        <v>43715</v>
      </c>
      <c r="C16" s="7" t="s">
        <v>9</v>
      </c>
      <c r="D16" s="7">
        <v>374</v>
      </c>
      <c r="E16" s="7">
        <v>0</v>
      </c>
      <c r="F16" s="7" t="s">
        <v>10</v>
      </c>
      <c r="G16" s="7"/>
      <c r="H16" s="7" t="s">
        <v>97</v>
      </c>
      <c r="J16" s="21"/>
    </row>
    <row r="17" spans="1:10" s="5" customFormat="1" ht="18" customHeight="1" x14ac:dyDescent="0.35">
      <c r="A17" s="16" t="s">
        <v>24</v>
      </c>
      <c r="B17" s="6">
        <v>43715</v>
      </c>
      <c r="C17" s="7" t="s">
        <v>9</v>
      </c>
      <c r="D17" s="7">
        <v>386</v>
      </c>
      <c r="E17" s="7">
        <v>0</v>
      </c>
      <c r="F17" s="7" t="s">
        <v>10</v>
      </c>
      <c r="G17" s="7"/>
      <c r="H17" s="7" t="s">
        <v>97</v>
      </c>
      <c r="J17" s="21"/>
    </row>
    <row r="18" spans="1:10" s="5" customFormat="1" ht="18" customHeight="1" x14ac:dyDescent="0.35">
      <c r="J18" s="21"/>
    </row>
    <row r="19" spans="1:10" s="21" customFormat="1" ht="18" customHeight="1" x14ac:dyDescent="0.35">
      <c r="A19" s="18" t="s">
        <v>27</v>
      </c>
      <c r="B19" s="19"/>
      <c r="C19" s="19"/>
      <c r="D19" s="19"/>
      <c r="E19" s="19"/>
      <c r="F19" s="20"/>
      <c r="G19" s="20"/>
      <c r="H19" s="20"/>
    </row>
    <row r="20" spans="1:10" s="21" customFormat="1" ht="63.75" customHeight="1" x14ac:dyDescent="0.35">
      <c r="A20" s="9" t="s">
        <v>0</v>
      </c>
      <c r="B20" s="9" t="s">
        <v>29</v>
      </c>
      <c r="C20" s="9" t="s">
        <v>30</v>
      </c>
      <c r="D20" s="9" t="s">
        <v>4</v>
      </c>
      <c r="E20" s="9" t="s">
        <v>28</v>
      </c>
      <c r="F20" s="22"/>
      <c r="G20" s="22"/>
      <c r="H20" s="22"/>
      <c r="I20" s="22"/>
    </row>
    <row r="21" spans="1:10" s="21" customFormat="1" ht="18" customHeight="1" x14ac:dyDescent="0.35">
      <c r="A21" s="23" t="s">
        <v>19</v>
      </c>
      <c r="B21" s="31">
        <v>652110</v>
      </c>
      <c r="C21" s="31">
        <v>7557180</v>
      </c>
      <c r="D21" s="24">
        <f t="shared" ref="D21:D26" si="0">IF(OR(D3="",D12="",J3=""),"",D12+(J3-E3)-D3)</f>
        <v>297</v>
      </c>
      <c r="E21" s="10">
        <f>IF(OR(D3="",E3="",D12="",E12="",E3=0,E12=0),"",(D3+E3)-(D12+E12))</f>
        <v>181</v>
      </c>
      <c r="F21" s="31"/>
      <c r="G21" s="31"/>
      <c r="H21" s="31"/>
    </row>
    <row r="22" spans="1:10" s="21" customFormat="1" ht="18" customHeight="1" x14ac:dyDescent="0.35">
      <c r="A22" s="23" t="s">
        <v>20</v>
      </c>
      <c r="B22" s="31">
        <v>652610</v>
      </c>
      <c r="C22" s="31">
        <v>7556680</v>
      </c>
      <c r="D22" s="24">
        <f t="shared" si="0"/>
        <v>324</v>
      </c>
      <c r="E22" s="10" t="str">
        <f t="shared" ref="E22:E26" si="1">IF(OR(D4="",E4="",D13="",E13="",E4=0,E13=0),"",(D4+E4)-(D13+E13))</f>
        <v/>
      </c>
      <c r="F22" s="31"/>
      <c r="G22" s="31"/>
      <c r="H22" s="31"/>
    </row>
    <row r="23" spans="1:10" s="21" customFormat="1" ht="18" customHeight="1" x14ac:dyDescent="0.35">
      <c r="A23" s="23" t="s">
        <v>21</v>
      </c>
      <c r="B23" s="31">
        <v>653110</v>
      </c>
      <c r="C23" s="31">
        <v>7556430</v>
      </c>
      <c r="D23" s="24">
        <f t="shared" si="0"/>
        <v>326</v>
      </c>
      <c r="E23" s="10" t="str">
        <f t="shared" si="1"/>
        <v/>
      </c>
      <c r="F23" s="31"/>
      <c r="G23" s="31"/>
      <c r="H23" s="31"/>
    </row>
    <row r="24" spans="1:10" s="21" customFormat="1" ht="18" customHeight="1" x14ac:dyDescent="0.35">
      <c r="A24" s="23" t="s">
        <v>22</v>
      </c>
      <c r="B24" s="31">
        <v>653110</v>
      </c>
      <c r="C24" s="31">
        <v>7555680</v>
      </c>
      <c r="D24" s="24">
        <f t="shared" si="0"/>
        <v>319</v>
      </c>
      <c r="E24" s="10" t="str">
        <f t="shared" si="1"/>
        <v/>
      </c>
      <c r="F24" s="31"/>
      <c r="G24" s="31"/>
      <c r="H24" s="31"/>
    </row>
    <row r="25" spans="1:10" s="21" customFormat="1" ht="18" customHeight="1" x14ac:dyDescent="0.35">
      <c r="A25" s="23" t="s">
        <v>23</v>
      </c>
      <c r="B25" s="31">
        <v>653860</v>
      </c>
      <c r="C25" s="31">
        <v>7556430</v>
      </c>
      <c r="D25" s="24">
        <f t="shared" si="0"/>
        <v>367</v>
      </c>
      <c r="E25" s="10" t="str">
        <f t="shared" si="1"/>
        <v/>
      </c>
      <c r="F25" s="31"/>
      <c r="G25" s="31"/>
      <c r="H25" s="31"/>
    </row>
    <row r="26" spans="1:10" s="21" customFormat="1" ht="18" customHeight="1" x14ac:dyDescent="0.35">
      <c r="A26" s="23" t="s">
        <v>24</v>
      </c>
      <c r="B26" s="31">
        <v>654610</v>
      </c>
      <c r="C26" s="31">
        <v>7556680</v>
      </c>
      <c r="D26" s="24">
        <f t="shared" si="0"/>
        <v>418</v>
      </c>
      <c r="E26" s="10" t="str">
        <f t="shared" si="1"/>
        <v/>
      </c>
      <c r="F26" s="31"/>
      <c r="G26" s="31"/>
      <c r="H26" s="31"/>
    </row>
  </sheetData>
  <sheetProtection sheet="1" objects="1" scenarios="1"/>
  <conditionalFormatting sqref="C2:C10 C27:C1048576 C18">
    <cfRule type="containsText" dxfId="60" priority="18" operator="containsText" text="YELLOW">
      <formula>NOT(ISERROR(SEARCH("YELLOW",C2)))</formula>
    </cfRule>
    <cfRule type="containsText" dxfId="59" priority="19" operator="containsText" text="RED">
      <formula>NOT(ISERROR(SEARCH("RED",C2)))</formula>
    </cfRule>
    <cfRule type="containsText" dxfId="58" priority="20" operator="containsText" text="GREEN">
      <formula>NOT(ISERROR(SEARCH("GREEN",C2)))</formula>
    </cfRule>
    <cfRule type="containsText" dxfId="57" priority="21" operator="containsText" text="BLUE">
      <formula>NOT(ISERROR(SEARCH("BLUE",C2)))</formula>
    </cfRule>
  </conditionalFormatting>
  <conditionalFormatting sqref="C11:C17">
    <cfRule type="containsText" dxfId="56" priority="10" operator="containsText" text="YELLOW">
      <formula>NOT(ISERROR(SEARCH("YELLOW",C11)))</formula>
    </cfRule>
    <cfRule type="containsText" dxfId="55" priority="11" operator="containsText" text="RED">
      <formula>NOT(ISERROR(SEARCH("RED",C11)))</formula>
    </cfRule>
    <cfRule type="containsText" dxfId="54" priority="12" operator="containsText" text="GREEN">
      <formula>NOT(ISERROR(SEARCH("GREEN",C11)))</formula>
    </cfRule>
    <cfRule type="containsText" dxfId="53" priority="13" operator="containsText" text="BLUE">
      <formula>NOT(ISERROR(SEARCH("BLUE",C11)))</formula>
    </cfRule>
  </conditionalFormatting>
  <conditionalFormatting sqref="C19">
    <cfRule type="containsText" dxfId="52" priority="6" operator="containsText" text="YELLOW">
      <formula>NOT(ISERROR(SEARCH("YELLOW",C19)))</formula>
    </cfRule>
    <cfRule type="containsText" dxfId="51" priority="7" operator="containsText" text="RED">
      <formula>NOT(ISERROR(SEARCH("RED",C19)))</formula>
    </cfRule>
    <cfRule type="containsText" dxfId="50" priority="8" operator="containsText" text="GREEN">
      <formula>NOT(ISERROR(SEARCH("GREEN",C19)))</formula>
    </cfRule>
    <cfRule type="containsText" dxfId="49" priority="9" operator="containsText" text="BLUE">
      <formula>NOT(ISERROR(SEARCH("BLUE",C19)))</formula>
    </cfRule>
  </conditionalFormatting>
  <conditionalFormatting sqref="H21:H26">
    <cfRule type="expression" dxfId="48" priority="1">
      <formula>MATCH(H21,#REF!,0)&gt;0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LISTS!$A$7:$A$11</xm:f>
          </x14:formula1>
          <xm:sqref>F3:F8 F12:F17</xm:sqref>
        </x14:dataValidation>
        <x14:dataValidation type="list" allowBlank="1" showInputMessage="1" showErrorMessage="1" xr:uid="{00000000-0002-0000-0000-000001000000}">
          <x14:formula1>
            <xm:f>LISTS!$A$1:$A$4</xm:f>
          </x14:formula1>
          <xm:sqref>C3:C8 C12:C17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B2" sqref="B2"/>
    </sheetView>
  </sheetViews>
  <sheetFormatPr defaultColWidth="9.1796875" defaultRowHeight="18" customHeight="1" x14ac:dyDescent="0.35"/>
  <cols>
    <col min="1" max="1" width="6.7265625" style="25" customWidth="1"/>
    <col min="2" max="5" width="12.7265625" style="25" customWidth="1"/>
    <col min="6" max="6" width="50.7265625" style="25" customWidth="1"/>
    <col min="7" max="16384" width="9.1796875" style="25"/>
  </cols>
  <sheetData>
    <row r="1" spans="1:6" ht="18" customHeight="1" thickBot="1" x14ac:dyDescent="0.4">
      <c r="A1" s="35" t="s">
        <v>82</v>
      </c>
      <c r="B1" s="49">
        <v>43570</v>
      </c>
      <c r="C1" s="30"/>
      <c r="D1" s="30"/>
      <c r="E1" s="30"/>
      <c r="F1" s="25" t="s">
        <v>92</v>
      </c>
    </row>
    <row r="2" spans="1:6" s="34" customFormat="1" ht="39" customHeight="1" x14ac:dyDescent="0.35">
      <c r="A2" s="33" t="s">
        <v>80</v>
      </c>
      <c r="B2" s="33" t="s">
        <v>83</v>
      </c>
      <c r="C2" s="33" t="s">
        <v>29</v>
      </c>
      <c r="D2" s="33" t="s">
        <v>30</v>
      </c>
      <c r="E2" s="33" t="s">
        <v>18</v>
      </c>
      <c r="F2" s="33" t="s">
        <v>81</v>
      </c>
    </row>
    <row r="3" spans="1:6" ht="18" customHeight="1" x14ac:dyDescent="0.35">
      <c r="A3" s="25">
        <v>3</v>
      </c>
      <c r="B3" s="25" t="s">
        <v>31</v>
      </c>
      <c r="C3" s="25">
        <v>654860</v>
      </c>
      <c r="D3" s="25">
        <v>7556430</v>
      </c>
    </row>
    <row r="4" spans="1:6" ht="18" customHeight="1" x14ac:dyDescent="0.35">
      <c r="A4" s="25">
        <v>4</v>
      </c>
      <c r="B4" s="25" t="s">
        <v>32</v>
      </c>
      <c r="C4" s="25">
        <v>654860</v>
      </c>
      <c r="D4" s="25">
        <v>7556680</v>
      </c>
      <c r="E4" s="25">
        <v>334</v>
      </c>
    </row>
    <row r="5" spans="1:6" ht="18" customHeight="1" x14ac:dyDescent="0.35">
      <c r="A5" s="25">
        <v>6</v>
      </c>
      <c r="B5" s="25" t="s">
        <v>34</v>
      </c>
      <c r="C5" s="25">
        <v>654610</v>
      </c>
      <c r="D5" s="25">
        <v>7556930</v>
      </c>
      <c r="E5" s="25">
        <v>344</v>
      </c>
    </row>
    <row r="6" spans="1:6" ht="18" customHeight="1" x14ac:dyDescent="0.35">
      <c r="A6" s="32">
        <v>7</v>
      </c>
      <c r="B6" s="26" t="s">
        <v>24</v>
      </c>
      <c r="C6" s="26">
        <v>654610</v>
      </c>
      <c r="D6" s="26">
        <v>7556680</v>
      </c>
      <c r="E6" s="28">
        <v>227</v>
      </c>
      <c r="F6" s="28"/>
    </row>
    <row r="7" spans="1:6" ht="18" customHeight="1" x14ac:dyDescent="0.35">
      <c r="A7" s="25">
        <v>8</v>
      </c>
      <c r="B7" s="25" t="s">
        <v>33</v>
      </c>
      <c r="C7" s="25">
        <v>654610</v>
      </c>
      <c r="D7" s="25">
        <v>7556430</v>
      </c>
      <c r="E7" s="25">
        <v>285</v>
      </c>
    </row>
    <row r="8" spans="1:6" ht="18" customHeight="1" x14ac:dyDescent="0.35">
      <c r="A8" s="25">
        <v>10</v>
      </c>
      <c r="B8" s="25" t="s">
        <v>35</v>
      </c>
      <c r="C8" s="25">
        <v>654360</v>
      </c>
      <c r="D8" s="25">
        <v>7556430</v>
      </c>
      <c r="E8" s="25">
        <v>282</v>
      </c>
    </row>
    <row r="9" spans="1:6" ht="18" customHeight="1" x14ac:dyDescent="0.35">
      <c r="A9" s="25">
        <v>11</v>
      </c>
      <c r="B9" s="25" t="s">
        <v>36</v>
      </c>
      <c r="C9" s="25">
        <v>654360</v>
      </c>
      <c r="D9" s="25">
        <v>7556680</v>
      </c>
      <c r="E9" s="25">
        <v>195</v>
      </c>
      <c r="F9" s="25" t="s">
        <v>91</v>
      </c>
    </row>
    <row r="10" spans="1:6" ht="18" customHeight="1" x14ac:dyDescent="0.35">
      <c r="A10" s="25">
        <v>12</v>
      </c>
      <c r="B10" s="25" t="s">
        <v>37</v>
      </c>
      <c r="C10" s="25">
        <v>654360</v>
      </c>
      <c r="D10" s="25">
        <v>7556930</v>
      </c>
      <c r="E10" s="25">
        <v>239</v>
      </c>
    </row>
    <row r="11" spans="1:6" ht="18" customHeight="1" x14ac:dyDescent="0.35">
      <c r="A11" s="25">
        <v>13</v>
      </c>
      <c r="B11" s="25" t="s">
        <v>40</v>
      </c>
      <c r="C11" s="25">
        <v>654110</v>
      </c>
      <c r="D11" s="25">
        <v>7556930</v>
      </c>
      <c r="E11" s="25">
        <v>178</v>
      </c>
    </row>
    <row r="12" spans="1:6" ht="18" customHeight="1" x14ac:dyDescent="0.35">
      <c r="A12" s="25">
        <v>14</v>
      </c>
      <c r="B12" s="25" t="s">
        <v>39</v>
      </c>
      <c r="C12" s="25">
        <v>654110</v>
      </c>
      <c r="D12" s="25">
        <v>7556680</v>
      </c>
      <c r="E12" s="25">
        <v>165</v>
      </c>
    </row>
    <row r="13" spans="1:6" ht="18" customHeight="1" x14ac:dyDescent="0.35">
      <c r="A13" s="25">
        <v>15</v>
      </c>
      <c r="B13" s="25" t="s">
        <v>38</v>
      </c>
      <c r="C13" s="25">
        <v>654110</v>
      </c>
      <c r="D13" s="25">
        <v>7556430</v>
      </c>
      <c r="E13" s="25">
        <v>180</v>
      </c>
    </row>
    <row r="14" spans="1:6" ht="18" customHeight="1" x14ac:dyDescent="0.35">
      <c r="A14" s="25">
        <v>16</v>
      </c>
      <c r="B14" s="25" t="s">
        <v>41</v>
      </c>
      <c r="C14" s="25">
        <v>654110</v>
      </c>
      <c r="D14" s="25">
        <v>7556180</v>
      </c>
      <c r="E14" s="25">
        <v>280</v>
      </c>
    </row>
    <row r="15" spans="1:6" ht="18" customHeight="1" x14ac:dyDescent="0.35">
      <c r="A15" s="25">
        <v>17</v>
      </c>
      <c r="B15" s="25" t="s">
        <v>44</v>
      </c>
      <c r="C15" s="25">
        <v>653860</v>
      </c>
      <c r="D15" s="25">
        <v>7556180</v>
      </c>
      <c r="E15" s="29">
        <v>201</v>
      </c>
      <c r="F15" s="29"/>
    </row>
    <row r="16" spans="1:6" ht="18" customHeight="1" x14ac:dyDescent="0.35">
      <c r="A16" s="32">
        <v>18</v>
      </c>
      <c r="B16" s="26" t="s">
        <v>23</v>
      </c>
      <c r="C16" s="26">
        <v>653860</v>
      </c>
      <c r="D16" s="26">
        <v>7556430</v>
      </c>
      <c r="E16" s="27">
        <v>178</v>
      </c>
      <c r="F16" s="27"/>
    </row>
    <row r="17" spans="1:6" ht="18" customHeight="1" x14ac:dyDescent="0.35">
      <c r="A17" s="25">
        <v>19</v>
      </c>
      <c r="B17" s="25" t="s">
        <v>42</v>
      </c>
      <c r="C17" s="25">
        <v>653860</v>
      </c>
      <c r="D17" s="25">
        <v>7556680</v>
      </c>
      <c r="E17" s="25">
        <v>163</v>
      </c>
    </row>
    <row r="18" spans="1:6" ht="18" customHeight="1" x14ac:dyDescent="0.35">
      <c r="A18" s="25">
        <v>20</v>
      </c>
      <c r="B18" s="25" t="s">
        <v>43</v>
      </c>
      <c r="C18" s="25">
        <v>653860</v>
      </c>
      <c r="D18" s="25">
        <v>7556930</v>
      </c>
      <c r="E18" s="25">
        <v>225</v>
      </c>
    </row>
    <row r="19" spans="1:6" ht="18" customHeight="1" x14ac:dyDescent="0.35">
      <c r="A19" s="25">
        <v>21</v>
      </c>
      <c r="B19" s="25" t="s">
        <v>47</v>
      </c>
      <c r="C19" s="25">
        <v>653610</v>
      </c>
      <c r="D19" s="25">
        <v>7556930</v>
      </c>
      <c r="E19" s="25">
        <v>325</v>
      </c>
    </row>
    <row r="20" spans="1:6" ht="18" customHeight="1" x14ac:dyDescent="0.35">
      <c r="A20" s="25">
        <v>22</v>
      </c>
      <c r="B20" s="25" t="s">
        <v>46</v>
      </c>
      <c r="C20" s="25">
        <v>653610</v>
      </c>
      <c r="D20" s="25">
        <v>7556680</v>
      </c>
      <c r="E20" s="25">
        <v>223</v>
      </c>
    </row>
    <row r="21" spans="1:6" ht="18" customHeight="1" x14ac:dyDescent="0.35">
      <c r="A21" s="25">
        <v>23</v>
      </c>
      <c r="B21" s="25" t="s">
        <v>45</v>
      </c>
      <c r="C21" s="25">
        <v>653610</v>
      </c>
      <c r="D21" s="25">
        <v>7556430</v>
      </c>
      <c r="E21" s="25">
        <v>226</v>
      </c>
    </row>
    <row r="22" spans="1:6" ht="18" customHeight="1" x14ac:dyDescent="0.35">
      <c r="A22" s="25">
        <v>24</v>
      </c>
      <c r="B22" s="25" t="s">
        <v>48</v>
      </c>
      <c r="C22" s="25">
        <v>653610</v>
      </c>
      <c r="D22" s="25">
        <v>7556180</v>
      </c>
      <c r="E22" s="25">
        <v>217</v>
      </c>
    </row>
    <row r="23" spans="1:6" ht="18" customHeight="1" x14ac:dyDescent="0.35">
      <c r="A23" s="25">
        <v>25</v>
      </c>
      <c r="B23" s="25" t="s">
        <v>49</v>
      </c>
      <c r="C23" s="25">
        <v>653610</v>
      </c>
      <c r="D23" s="25">
        <v>7555930</v>
      </c>
      <c r="E23" s="25">
        <v>465</v>
      </c>
    </row>
    <row r="24" spans="1:6" ht="18" customHeight="1" x14ac:dyDescent="0.35">
      <c r="A24" s="25">
        <v>26</v>
      </c>
      <c r="B24" s="25" t="s">
        <v>54</v>
      </c>
      <c r="C24" s="25">
        <v>653360</v>
      </c>
      <c r="D24" s="25">
        <v>7555680</v>
      </c>
      <c r="E24" s="25">
        <v>149</v>
      </c>
    </row>
    <row r="25" spans="1:6" ht="18" customHeight="1" x14ac:dyDescent="0.35">
      <c r="A25" s="25">
        <v>27</v>
      </c>
      <c r="B25" s="25" t="s">
        <v>53</v>
      </c>
      <c r="C25" s="25">
        <v>653360</v>
      </c>
      <c r="D25" s="25">
        <v>7555930</v>
      </c>
      <c r="E25" s="25">
        <v>215</v>
      </c>
    </row>
    <row r="26" spans="1:6" ht="18" customHeight="1" x14ac:dyDescent="0.35">
      <c r="A26" s="25">
        <v>28</v>
      </c>
      <c r="B26" s="25" t="s">
        <v>52</v>
      </c>
      <c r="C26" s="25">
        <v>653360</v>
      </c>
      <c r="D26" s="25">
        <v>7556180</v>
      </c>
      <c r="E26" s="25">
        <v>228</v>
      </c>
    </row>
    <row r="27" spans="1:6" ht="18" customHeight="1" x14ac:dyDescent="0.35">
      <c r="A27" s="25">
        <v>29</v>
      </c>
      <c r="B27" s="25" t="s">
        <v>50</v>
      </c>
      <c r="C27" s="25">
        <v>653360</v>
      </c>
      <c r="D27" s="25">
        <v>7556430</v>
      </c>
      <c r="E27" s="25">
        <v>285</v>
      </c>
    </row>
    <row r="28" spans="1:6" ht="18" customHeight="1" x14ac:dyDescent="0.35">
      <c r="A28" s="25">
        <v>30</v>
      </c>
      <c r="B28" s="25" t="s">
        <v>51</v>
      </c>
      <c r="C28" s="25">
        <v>653360</v>
      </c>
      <c r="D28" s="25">
        <v>7556680</v>
      </c>
      <c r="E28" s="27">
        <v>191</v>
      </c>
      <c r="F28" s="27"/>
    </row>
    <row r="29" spans="1:6" ht="18" customHeight="1" x14ac:dyDescent="0.35">
      <c r="A29" s="25">
        <v>31</v>
      </c>
      <c r="B29" s="25" t="s">
        <v>56</v>
      </c>
      <c r="C29" s="25">
        <v>653110</v>
      </c>
      <c r="D29" s="25">
        <v>7556930</v>
      </c>
      <c r="E29" s="29"/>
      <c r="F29" s="29"/>
    </row>
    <row r="30" spans="1:6" ht="18" customHeight="1" x14ac:dyDescent="0.35">
      <c r="A30" s="25">
        <v>32</v>
      </c>
      <c r="B30" s="25" t="s">
        <v>55</v>
      </c>
      <c r="C30" s="25">
        <v>653110</v>
      </c>
      <c r="D30" s="25">
        <v>7556680</v>
      </c>
    </row>
    <row r="31" spans="1:6" ht="18" customHeight="1" x14ac:dyDescent="0.35">
      <c r="A31" s="32">
        <v>33</v>
      </c>
      <c r="B31" s="26" t="s">
        <v>21</v>
      </c>
      <c r="C31" s="26">
        <v>653110</v>
      </c>
      <c r="D31" s="26">
        <v>7556430</v>
      </c>
      <c r="E31" s="27">
        <v>168</v>
      </c>
      <c r="F31" s="27"/>
    </row>
    <row r="32" spans="1:6" ht="18" customHeight="1" x14ac:dyDescent="0.35">
      <c r="A32" s="25">
        <v>34</v>
      </c>
      <c r="B32" s="25" t="s">
        <v>57</v>
      </c>
      <c r="C32" s="25">
        <v>653110</v>
      </c>
      <c r="D32" s="25">
        <v>7556180</v>
      </c>
      <c r="E32" s="25">
        <v>157</v>
      </c>
    </row>
    <row r="33" spans="1:6" ht="18" customHeight="1" x14ac:dyDescent="0.35">
      <c r="A33" s="25">
        <v>35</v>
      </c>
      <c r="B33" s="25" t="s">
        <v>58</v>
      </c>
      <c r="C33" s="25">
        <v>653110</v>
      </c>
      <c r="D33" s="25">
        <v>7555930</v>
      </c>
      <c r="E33" s="25">
        <v>183</v>
      </c>
    </row>
    <row r="34" spans="1:6" ht="18" customHeight="1" x14ac:dyDescent="0.35">
      <c r="A34" s="32">
        <v>36</v>
      </c>
      <c r="B34" s="26" t="s">
        <v>22</v>
      </c>
      <c r="C34" s="26">
        <v>653110</v>
      </c>
      <c r="D34" s="26">
        <v>7555680</v>
      </c>
      <c r="E34" s="29">
        <v>190</v>
      </c>
      <c r="F34" s="29"/>
    </row>
    <row r="35" spans="1:6" ht="18" customHeight="1" x14ac:dyDescent="0.35">
      <c r="A35" s="25">
        <v>37</v>
      </c>
      <c r="B35" s="25" t="s">
        <v>59</v>
      </c>
      <c r="C35" s="25">
        <v>653110</v>
      </c>
      <c r="D35" s="25">
        <v>7555430</v>
      </c>
      <c r="E35" s="25">
        <v>226</v>
      </c>
    </row>
    <row r="36" spans="1:6" ht="18" customHeight="1" x14ac:dyDescent="0.35">
      <c r="A36" s="25">
        <v>38</v>
      </c>
      <c r="B36" s="25" t="s">
        <v>65</v>
      </c>
      <c r="C36" s="25">
        <v>652860</v>
      </c>
      <c r="D36" s="25">
        <v>7555680</v>
      </c>
      <c r="E36" s="27">
        <v>355</v>
      </c>
      <c r="F36" s="27"/>
    </row>
    <row r="37" spans="1:6" ht="18" customHeight="1" x14ac:dyDescent="0.35">
      <c r="A37" s="25">
        <v>39</v>
      </c>
      <c r="B37" s="25" t="s">
        <v>64</v>
      </c>
      <c r="C37" s="25">
        <v>652860</v>
      </c>
      <c r="D37" s="25">
        <v>7555930</v>
      </c>
      <c r="E37" s="25">
        <v>200</v>
      </c>
    </row>
    <row r="38" spans="1:6" ht="18" customHeight="1" x14ac:dyDescent="0.35">
      <c r="A38" s="25">
        <v>40</v>
      </c>
      <c r="B38" s="25" t="s">
        <v>63</v>
      </c>
      <c r="C38" s="25">
        <v>652860</v>
      </c>
      <c r="D38" s="25">
        <v>7556180</v>
      </c>
      <c r="E38" s="25">
        <v>250</v>
      </c>
    </row>
    <row r="39" spans="1:6" ht="18" customHeight="1" x14ac:dyDescent="0.35">
      <c r="A39" s="25">
        <v>41</v>
      </c>
      <c r="B39" s="25" t="s">
        <v>60</v>
      </c>
      <c r="C39" s="25">
        <v>652860</v>
      </c>
      <c r="D39" s="25">
        <v>7556430</v>
      </c>
      <c r="E39" s="25">
        <v>155</v>
      </c>
    </row>
    <row r="40" spans="1:6" ht="18" customHeight="1" x14ac:dyDescent="0.35">
      <c r="A40" s="25">
        <v>42</v>
      </c>
      <c r="B40" s="25" t="s">
        <v>61</v>
      </c>
      <c r="C40" s="25">
        <v>652860</v>
      </c>
      <c r="D40" s="25">
        <v>7556680</v>
      </c>
      <c r="E40" s="25">
        <v>210</v>
      </c>
    </row>
    <row r="41" spans="1:6" ht="18" customHeight="1" x14ac:dyDescent="0.35">
      <c r="A41" s="25">
        <v>43</v>
      </c>
      <c r="B41" s="25" t="s">
        <v>62</v>
      </c>
      <c r="C41" s="25">
        <v>652860</v>
      </c>
      <c r="D41" s="25">
        <v>7556930</v>
      </c>
      <c r="E41" s="25">
        <v>195</v>
      </c>
    </row>
    <row r="42" spans="1:6" ht="18" customHeight="1" x14ac:dyDescent="0.35">
      <c r="A42" s="25">
        <v>45</v>
      </c>
      <c r="B42" s="25" t="s">
        <v>68</v>
      </c>
      <c r="C42" s="25">
        <v>652610</v>
      </c>
      <c r="D42" s="25">
        <v>7557180</v>
      </c>
      <c r="E42" s="25">
        <v>120</v>
      </c>
    </row>
    <row r="43" spans="1:6" ht="18" customHeight="1" x14ac:dyDescent="0.35">
      <c r="A43" s="25">
        <v>46</v>
      </c>
      <c r="B43" s="25" t="s">
        <v>67</v>
      </c>
      <c r="C43" s="25">
        <v>652610</v>
      </c>
      <c r="D43" s="25">
        <v>7556930</v>
      </c>
      <c r="E43" s="29">
        <v>190</v>
      </c>
      <c r="F43" s="29"/>
    </row>
    <row r="44" spans="1:6" ht="18" customHeight="1" x14ac:dyDescent="0.35">
      <c r="A44" s="32">
        <v>47</v>
      </c>
      <c r="B44" s="26" t="s">
        <v>20</v>
      </c>
      <c r="C44" s="26">
        <v>652610</v>
      </c>
      <c r="D44" s="26">
        <v>7556680</v>
      </c>
      <c r="E44" s="27">
        <v>210</v>
      </c>
      <c r="F44" s="27"/>
    </row>
    <row r="45" spans="1:6" ht="18" customHeight="1" x14ac:dyDescent="0.35">
      <c r="A45" s="25">
        <v>48</v>
      </c>
      <c r="B45" s="25" t="s">
        <v>66</v>
      </c>
      <c r="C45" s="25">
        <v>652610</v>
      </c>
      <c r="D45" s="25">
        <v>7556430</v>
      </c>
      <c r="E45" s="25">
        <v>60</v>
      </c>
    </row>
    <row r="46" spans="1:6" ht="18" customHeight="1" x14ac:dyDescent="0.35">
      <c r="A46" s="25">
        <v>49</v>
      </c>
      <c r="B46" s="25" t="s">
        <v>69</v>
      </c>
      <c r="C46" s="25">
        <v>652360</v>
      </c>
      <c r="D46" s="25">
        <v>7556430</v>
      </c>
      <c r="E46" s="25">
        <v>100</v>
      </c>
    </row>
    <row r="47" spans="1:6" ht="18" customHeight="1" x14ac:dyDescent="0.35">
      <c r="A47" s="25">
        <v>50</v>
      </c>
      <c r="B47" s="25" t="s">
        <v>70</v>
      </c>
      <c r="C47" s="25">
        <v>652360</v>
      </c>
      <c r="D47" s="25">
        <v>7556680</v>
      </c>
      <c r="E47" s="25">
        <v>200</v>
      </c>
    </row>
    <row r="48" spans="1:6" ht="18" customHeight="1" x14ac:dyDescent="0.35">
      <c r="A48" s="25">
        <v>51</v>
      </c>
      <c r="B48" s="25" t="s">
        <v>71</v>
      </c>
      <c r="C48" s="25">
        <v>652360</v>
      </c>
      <c r="D48" s="25">
        <v>7556930</v>
      </c>
      <c r="E48" s="25">
        <v>195</v>
      </c>
    </row>
    <row r="49" spans="1:6" ht="18" customHeight="1" x14ac:dyDescent="0.35">
      <c r="A49" s="25">
        <v>52</v>
      </c>
      <c r="B49" s="25" t="s">
        <v>72</v>
      </c>
      <c r="C49" s="25">
        <v>652360</v>
      </c>
      <c r="D49" s="25">
        <v>7557180</v>
      </c>
      <c r="E49" s="25">
        <v>200</v>
      </c>
    </row>
    <row r="50" spans="1:6" ht="18" customHeight="1" x14ac:dyDescent="0.35">
      <c r="A50" s="25">
        <v>53</v>
      </c>
      <c r="B50" s="25" t="s">
        <v>73</v>
      </c>
      <c r="C50" s="25">
        <v>652360</v>
      </c>
      <c r="D50" s="25">
        <v>7557430</v>
      </c>
      <c r="E50" s="25">
        <v>155</v>
      </c>
    </row>
    <row r="51" spans="1:6" ht="18" customHeight="1" x14ac:dyDescent="0.35">
      <c r="A51" s="25">
        <v>55</v>
      </c>
      <c r="B51" s="25" t="s">
        <v>77</v>
      </c>
      <c r="C51" s="25">
        <v>652110</v>
      </c>
      <c r="D51" s="25">
        <v>7557430</v>
      </c>
      <c r="E51" s="25">
        <v>795</v>
      </c>
    </row>
    <row r="52" spans="1:6" ht="18" customHeight="1" x14ac:dyDescent="0.35">
      <c r="A52" s="32">
        <v>56</v>
      </c>
      <c r="B52" s="26" t="s">
        <v>19</v>
      </c>
      <c r="C52" s="26">
        <v>652110</v>
      </c>
      <c r="D52" s="26">
        <v>7557180</v>
      </c>
      <c r="E52" s="27">
        <v>535</v>
      </c>
      <c r="F52" s="27"/>
    </row>
    <row r="53" spans="1:6" ht="18" customHeight="1" x14ac:dyDescent="0.35">
      <c r="A53" s="25">
        <v>57</v>
      </c>
      <c r="B53" s="25" t="s">
        <v>76</v>
      </c>
      <c r="C53" s="25">
        <v>652110</v>
      </c>
      <c r="D53" s="25">
        <v>7556930</v>
      </c>
      <c r="E53" s="27">
        <v>305</v>
      </c>
      <c r="F53" s="27"/>
    </row>
    <row r="54" spans="1:6" ht="18" customHeight="1" x14ac:dyDescent="0.35">
      <c r="A54" s="25">
        <v>58</v>
      </c>
      <c r="B54" s="25" t="s">
        <v>75</v>
      </c>
      <c r="C54" s="25">
        <v>652110</v>
      </c>
      <c r="D54" s="25">
        <v>7556680</v>
      </c>
      <c r="E54" s="29">
        <v>395</v>
      </c>
      <c r="F54" s="29"/>
    </row>
    <row r="55" spans="1:6" ht="18" customHeight="1" x14ac:dyDescent="0.35">
      <c r="A55" s="25">
        <v>59</v>
      </c>
      <c r="B55" s="25" t="s">
        <v>74</v>
      </c>
      <c r="C55" s="25">
        <v>652110</v>
      </c>
      <c r="D55" s="25">
        <v>7556430</v>
      </c>
      <c r="E55" s="25">
        <v>535</v>
      </c>
    </row>
    <row r="56" spans="1:6" ht="18" customHeight="1" x14ac:dyDescent="0.35">
      <c r="A56" s="25">
        <v>60</v>
      </c>
      <c r="B56" s="25" t="s">
        <v>78</v>
      </c>
      <c r="C56" s="25">
        <v>651860</v>
      </c>
      <c r="D56" s="25">
        <v>7556680</v>
      </c>
      <c r="E56" s="25">
        <v>380</v>
      </c>
    </row>
    <row r="57" spans="1:6" ht="18" customHeight="1" x14ac:dyDescent="0.35">
      <c r="A57" s="25">
        <v>61</v>
      </c>
      <c r="B57" s="25" t="s">
        <v>79</v>
      </c>
      <c r="C57" s="25">
        <v>651860</v>
      </c>
      <c r="D57" s="25">
        <v>7556930</v>
      </c>
      <c r="E57" s="25">
        <v>635</v>
      </c>
    </row>
  </sheetData>
  <conditionalFormatting sqref="A58:A1048576 A3:B57">
    <cfRule type="expression" dxfId="17" priority="2">
      <formula>MATCH(A3,#REF!,0)&gt;0</formula>
    </cfRule>
  </conditionalFormatting>
  <conditionalFormatting sqref="A2:B2">
    <cfRule type="expression" dxfId="16" priority="1">
      <formula>MATCH(A2,#REF!,0)&gt;0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C8" sqref="C8"/>
    </sheetView>
  </sheetViews>
  <sheetFormatPr defaultColWidth="12.7265625" defaultRowHeight="18" customHeight="1" x14ac:dyDescent="0.35"/>
  <cols>
    <col min="1" max="4" width="12.7265625" style="39"/>
    <col min="5" max="5" width="12.7265625" style="43"/>
    <col min="6" max="6" width="50.7265625" style="39" customWidth="1"/>
    <col min="7" max="8" width="12.7265625" style="39"/>
    <col min="9" max="9" width="12.7265625" style="40"/>
    <col min="10" max="16384" width="12.7265625" style="39"/>
  </cols>
  <sheetData>
    <row r="1" spans="1:10" ht="18" customHeight="1" thickBot="1" x14ac:dyDescent="0.4">
      <c r="A1" s="44" t="s">
        <v>82</v>
      </c>
      <c r="B1" s="45">
        <v>43570</v>
      </c>
      <c r="E1" s="46" t="s">
        <v>90</v>
      </c>
      <c r="F1" s="39" t="s">
        <v>93</v>
      </c>
    </row>
    <row r="2" spans="1:10" ht="18" customHeight="1" thickBot="1" x14ac:dyDescent="0.4">
      <c r="A2" s="44" t="s">
        <v>89</v>
      </c>
      <c r="B2" s="45"/>
      <c r="E2" s="47">
        <f>AVERAGE(Table1316182[DENSITY])</f>
        <v>0.37708856217208031</v>
      </c>
    </row>
    <row r="3" spans="1:10" s="38" customFormat="1" ht="36" customHeight="1" x14ac:dyDescent="0.35">
      <c r="A3" s="36" t="s">
        <v>84</v>
      </c>
      <c r="B3" s="36" t="s">
        <v>85</v>
      </c>
      <c r="C3" s="36" t="s">
        <v>86</v>
      </c>
      <c r="D3" s="37" t="s">
        <v>88</v>
      </c>
      <c r="E3" s="41" t="s">
        <v>87</v>
      </c>
      <c r="F3" s="36" t="s">
        <v>81</v>
      </c>
    </row>
    <row r="4" spans="1:10" ht="18" customHeight="1" x14ac:dyDescent="0.35">
      <c r="A4" s="39">
        <v>0</v>
      </c>
      <c r="B4" s="39">
        <v>20</v>
      </c>
      <c r="C4" s="39">
        <v>300</v>
      </c>
      <c r="D4" s="39">
        <v>8</v>
      </c>
      <c r="E4" s="42">
        <f>IF(OR(Table1316182[[#This Row],[FROM (cm)]]="",Table1316182[[#This Row],[TO (cm)]]="",Table1316182[[#This Row],[WEIGHT (g)]]="",Table1316182[[#This Row],[Ø (cm)]]=""),"",C4/((B4-A4)*POWER((D4/2),2)*PI()))</f>
        <v>0.29841551829730378</v>
      </c>
      <c r="I4" s="39"/>
      <c r="J4" s="40"/>
    </row>
    <row r="5" spans="1:10" ht="18" customHeight="1" x14ac:dyDescent="0.35">
      <c r="A5" s="39">
        <v>20</v>
      </c>
      <c r="B5" s="39">
        <v>40</v>
      </c>
      <c r="C5" s="39">
        <v>320</v>
      </c>
      <c r="D5" s="39">
        <v>8</v>
      </c>
      <c r="E5" s="42">
        <f>IF(OR(Table1316182[[#This Row],[FROM (cm)]]="",Table1316182[[#This Row],[TO (cm)]]="",Table1316182[[#This Row],[WEIGHT (g)]]="",Table1316182[[#This Row],[Ø (cm)]]=""),"",C5/((B5-A5)*POWER((D5/2),2)*PI()))</f>
        <v>0.31830988618379069</v>
      </c>
      <c r="I5" s="39"/>
      <c r="J5" s="40"/>
    </row>
    <row r="6" spans="1:10" ht="18" customHeight="1" x14ac:dyDescent="0.35">
      <c r="A6" s="39">
        <v>40</v>
      </c>
      <c r="B6" s="39">
        <v>60</v>
      </c>
      <c r="C6" s="39">
        <v>340</v>
      </c>
      <c r="D6" s="39">
        <v>8</v>
      </c>
      <c r="E6" s="42">
        <f>IF(OR(Table1316182[[#This Row],[FROM (cm)]]="",Table1316182[[#This Row],[TO (cm)]]="",Table1316182[[#This Row],[WEIGHT (g)]]="",Table1316182[[#This Row],[Ø (cm)]]=""),"",C6/((B6-A6)*POWER((D6/2),2)*PI()))</f>
        <v>0.3382042540702776</v>
      </c>
      <c r="I6" s="39"/>
      <c r="J6" s="40"/>
    </row>
    <row r="7" spans="1:10" ht="18" customHeight="1" x14ac:dyDescent="0.35">
      <c r="A7" s="39">
        <v>60</v>
      </c>
      <c r="B7" s="39">
        <v>80</v>
      </c>
      <c r="C7" s="39">
        <v>405</v>
      </c>
      <c r="D7" s="39">
        <v>8</v>
      </c>
      <c r="E7" s="42">
        <f>IF(OR(Table1316182[[#This Row],[FROM (cm)]]="",Table1316182[[#This Row],[TO (cm)]]="",Table1316182[[#This Row],[WEIGHT (g)]]="",Table1316182[[#This Row],[Ø (cm)]]=""),"",C7/((B7-A7)*POWER((D7/2),2)*PI()))</f>
        <v>0.4028609497013601</v>
      </c>
      <c r="I7" s="39"/>
      <c r="J7" s="40"/>
    </row>
    <row r="8" spans="1:10" ht="18" customHeight="1" x14ac:dyDescent="0.35">
      <c r="A8" s="39">
        <v>80</v>
      </c>
      <c r="B8" s="39">
        <v>100</v>
      </c>
      <c r="C8" s="39">
        <v>450</v>
      </c>
      <c r="D8" s="39">
        <v>8</v>
      </c>
      <c r="E8" s="42">
        <f>IF(OR(Table1316182[[#This Row],[FROM (cm)]]="",Table1316182[[#This Row],[TO (cm)]]="",Table1316182[[#This Row],[WEIGHT (g)]]="",Table1316182[[#This Row],[Ø (cm)]]=""),"",C8/((B8-A8)*POWER((D8/2),2)*PI()))</f>
        <v>0.44762327744595565</v>
      </c>
      <c r="I8" s="39"/>
      <c r="J8" s="40"/>
    </row>
    <row r="9" spans="1:10" ht="18" customHeight="1" x14ac:dyDescent="0.35">
      <c r="A9" s="39">
        <v>100</v>
      </c>
      <c r="B9" s="39">
        <v>116</v>
      </c>
      <c r="C9" s="39">
        <v>270</v>
      </c>
      <c r="D9" s="39">
        <v>7.5</v>
      </c>
      <c r="E9" s="42">
        <f>IF(OR(Table1316182[[#This Row],[FROM (cm)]]="",Table1316182[[#This Row],[TO (cm)]]="",Table1316182[[#This Row],[WEIGHT (g)]]="",Table1316182[[#This Row],[Ø (cm)]]=""),"",C9/((B9-A9)*POWER((D9/2),2)*PI()))</f>
        <v>0.38197186342054884</v>
      </c>
      <c r="I9" s="39"/>
      <c r="J9" s="40"/>
    </row>
    <row r="10" spans="1:10" ht="18" customHeight="1" x14ac:dyDescent="0.35">
      <c r="A10" s="39">
        <v>116</v>
      </c>
      <c r="B10" s="39">
        <v>140</v>
      </c>
      <c r="C10" s="39">
        <v>410</v>
      </c>
      <c r="D10" s="39">
        <v>7.5</v>
      </c>
      <c r="E10" s="42">
        <f>IF(OR(Table1316182[[#This Row],[FROM (cm)]]="",Table1316182[[#This Row],[TO (cm)]]="",Table1316182[[#This Row],[WEIGHT (g)]]="",Table1316182[[#This Row],[Ø (cm)]]=""),"",C10/((B10-A10)*POWER((D10/2),2)*PI()))</f>
        <v>0.38668756543808641</v>
      </c>
      <c r="I10" s="39"/>
      <c r="J10" s="40"/>
    </row>
    <row r="11" spans="1:10" ht="18" customHeight="1" x14ac:dyDescent="0.35">
      <c r="A11" s="39">
        <v>140</v>
      </c>
      <c r="B11" s="39">
        <v>168</v>
      </c>
      <c r="C11" s="39">
        <v>510</v>
      </c>
      <c r="D11" s="39">
        <v>7.5</v>
      </c>
      <c r="E11" s="42">
        <f>IF(OR(Table1316182[[#This Row],[FROM (cm)]]="",Table1316182[[#This Row],[TO (cm)]]="",Table1316182[[#This Row],[WEIGHT (g)]]="",Table1316182[[#This Row],[Ø (cm)]]=""),"",C11/((B11-A11)*POWER((D11/2),2)*PI()))</f>
        <v>0.41228709067614794</v>
      </c>
      <c r="I11" s="39"/>
      <c r="J11" s="40"/>
    </row>
    <row r="12" spans="1:10" ht="18" customHeight="1" x14ac:dyDescent="0.35">
      <c r="A12" s="39">
        <v>168</v>
      </c>
      <c r="B12" s="39">
        <v>193</v>
      </c>
      <c r="C12" s="39">
        <v>450</v>
      </c>
      <c r="D12" s="39">
        <v>7.5</v>
      </c>
      <c r="E12" s="42">
        <f>IF(OR(Table1316182[[#This Row],[FROM (cm)]]="",Table1316182[[#This Row],[TO (cm)]]="",Table1316182[[#This Row],[WEIGHT (g)]]="",Table1316182[[#This Row],[Ø (cm)]]=""),"",C12/((B12-A12)*POWER((D12/2),2)*PI()))</f>
        <v>0.40743665431525206</v>
      </c>
      <c r="I12" s="39"/>
      <c r="J12" s="40"/>
    </row>
    <row r="13" spans="1:10" ht="18" customHeight="1" x14ac:dyDescent="0.35">
      <c r="E13" s="42" t="str">
        <f>IF(OR(Table1316182[[#This Row],[FROM (cm)]]="",Table1316182[[#This Row],[TO (cm)]]="",Table1316182[[#This Row],[WEIGHT (g)]]="",Table1316182[[#This Row],[Ø (cm)]]=""),"",C13/((B13-A13)*POWER((D13/2),2)*PI()))</f>
        <v/>
      </c>
      <c r="I13" s="39"/>
      <c r="J13" s="40"/>
    </row>
    <row r="14" spans="1:10" ht="18" customHeight="1" x14ac:dyDescent="0.35">
      <c r="E14" s="42" t="str">
        <f>IF(OR(Table1316182[[#This Row],[FROM (cm)]]="",Table1316182[[#This Row],[TO (cm)]]="",Table1316182[[#This Row],[WEIGHT (g)]]="",Table1316182[[#This Row],[Ø (cm)]]=""),"",C14/((B14-A14)*POWER((D14/2),2)*PI()))</f>
        <v/>
      </c>
      <c r="I14" s="39"/>
      <c r="J14" s="40"/>
    </row>
    <row r="15" spans="1:10" ht="18" customHeight="1" x14ac:dyDescent="0.35">
      <c r="E15" s="42" t="str">
        <f>IF(OR(Table1316182[[#This Row],[FROM (cm)]]="",Table1316182[[#This Row],[TO (cm)]]="",Table1316182[[#This Row],[WEIGHT (g)]]="",Table1316182[[#This Row],[Ø (cm)]]=""),"",C15/((B15-A15)*POWER((D15/2),2)*PI()))</f>
        <v/>
      </c>
      <c r="I15" s="39"/>
      <c r="J15" s="40"/>
    </row>
    <row r="16" spans="1:10" ht="18" customHeight="1" x14ac:dyDescent="0.35">
      <c r="E16" s="42" t="str">
        <f>IF(OR(Table1316182[[#This Row],[FROM (cm)]]="",Table1316182[[#This Row],[TO (cm)]]="",Table1316182[[#This Row],[WEIGHT (g)]]="",Table1316182[[#This Row],[Ø (cm)]]=""),"",C16/((B16-A16)*POWER((D16/2),2)*PI()))</f>
        <v/>
      </c>
      <c r="I16" s="39"/>
      <c r="J16" s="40"/>
    </row>
    <row r="17" spans="5:6" ht="18" customHeight="1" x14ac:dyDescent="0.35">
      <c r="E17" s="42" t="str">
        <f>IF(OR(Table1316182[[#This Row],[FROM (cm)]]="",Table1316182[[#This Row],[TO (cm)]]="",Table1316182[[#This Row],[WEIGHT (g)]]="",Table1316182[[#This Row],[Ø (cm)]]=""),"",C17/((B17-A17)*POWER((D17/2),2)*PI()))</f>
        <v/>
      </c>
      <c r="F17" s="40"/>
    </row>
    <row r="18" spans="5:6" ht="18" customHeight="1" x14ac:dyDescent="0.35">
      <c r="E18" s="42" t="str">
        <f>IF(OR(Table1316182[[#This Row],[FROM (cm)]]="",Table1316182[[#This Row],[TO (cm)]]="",Table1316182[[#This Row],[WEIGHT (g)]]="",Table1316182[[#This Row],[Ø (cm)]]=""),"",C18/((B18-A18)*POWER((D18/2),2)*PI()))</f>
        <v/>
      </c>
      <c r="F18" s="40"/>
    </row>
    <row r="19" spans="5:6" ht="18" customHeight="1" x14ac:dyDescent="0.35">
      <c r="E19" s="42" t="str">
        <f>IF(OR(Table1316182[[#This Row],[FROM (cm)]]="",Table1316182[[#This Row],[TO (cm)]]="",Table1316182[[#This Row],[WEIGHT (g)]]="",Table1316182[[#This Row],[Ø (cm)]]=""),"",C19/((B19-A19)*POWER((D19/2),2)*PI()))</f>
        <v/>
      </c>
    </row>
    <row r="20" spans="5:6" ht="18" customHeight="1" x14ac:dyDescent="0.35">
      <c r="E20" s="42" t="str">
        <f>IF(OR(Table1316182[[#This Row],[FROM (cm)]]="",Table1316182[[#This Row],[TO (cm)]]="",Table1316182[[#This Row],[WEIGHT (g)]]="",Table1316182[[#This Row],[Ø (cm)]]=""),"",C20/((B20-A20)*POWER((D20/2),2)*PI()))</f>
        <v/>
      </c>
    </row>
    <row r="21" spans="5:6" ht="18" customHeight="1" x14ac:dyDescent="0.35">
      <c r="E21" s="42" t="str">
        <f>IF(OR(Table1316182[[#This Row],[FROM (cm)]]="",Table1316182[[#This Row],[TO (cm)]]="",Table1316182[[#This Row],[WEIGHT (g)]]="",Table1316182[[#This Row],[Ø (cm)]]=""),"",C21/((B21-A21)*POWER((D21/2),2)*PI()))</f>
        <v/>
      </c>
    </row>
    <row r="22" spans="5:6" ht="18" customHeight="1" x14ac:dyDescent="0.35">
      <c r="E22" s="42" t="str">
        <f>IF(OR(Table1316182[[#This Row],[FROM (cm)]]="",Table1316182[[#This Row],[TO (cm)]]="",Table1316182[[#This Row],[WEIGHT (g)]]="",Table1316182[[#This Row],[Ø (cm)]]=""),"",C22/((B22-A22)*POWER((D22/2),2)*PI()))</f>
        <v/>
      </c>
    </row>
    <row r="23" spans="5:6" ht="18" customHeight="1" x14ac:dyDescent="0.35">
      <c r="E23" s="42" t="str">
        <f>IF(OR(Table1316182[[#This Row],[FROM (cm)]]="",Table1316182[[#This Row],[TO (cm)]]="",Table1316182[[#This Row],[WEIGHT (g)]]="",Table1316182[[#This Row],[Ø (cm)]]=""),"",C23/((B23-A23)*POWER((D23/2),2)*PI()))</f>
        <v/>
      </c>
    </row>
    <row r="24" spans="5:6" ht="18" customHeight="1" x14ac:dyDescent="0.35">
      <c r="E24" s="42" t="str">
        <f>IF(OR(Table1316182[[#This Row],[FROM (cm)]]="",Table1316182[[#This Row],[TO (cm)]]="",Table1316182[[#This Row],[WEIGHT (g)]]="",Table1316182[[#This Row],[Ø (cm)]]=""),"",C24/((B24-A24)*POWER((D24/2),2)*PI()))</f>
        <v/>
      </c>
    </row>
    <row r="25" spans="5:6" ht="18" customHeight="1" x14ac:dyDescent="0.35">
      <c r="E25" s="42" t="str">
        <f>IF(OR(Table1316182[[#This Row],[FROM (cm)]]="",Table1316182[[#This Row],[TO (cm)]]="",Table1316182[[#This Row],[WEIGHT (g)]]="",Table1316182[[#This Row],[Ø (cm)]]=""),"",C25/((B25-A25)*POWER((D25/2),2)*PI()))</f>
        <v/>
      </c>
    </row>
    <row r="26" spans="5:6" ht="18" customHeight="1" x14ac:dyDescent="0.35">
      <c r="E26" s="42"/>
    </row>
    <row r="27" spans="5:6" ht="18" customHeight="1" x14ac:dyDescent="0.35">
      <c r="E27" s="42"/>
    </row>
    <row r="28" spans="5:6" ht="18" customHeight="1" x14ac:dyDescent="0.35">
      <c r="E28" s="42"/>
    </row>
    <row r="29" spans="5:6" ht="18" customHeight="1" x14ac:dyDescent="0.35">
      <c r="E29" s="42"/>
    </row>
    <row r="30" spans="5:6" ht="18" customHeight="1" x14ac:dyDescent="0.35">
      <c r="E30" s="42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>
      <selection activeCell="E10" sqref="E10"/>
    </sheetView>
  </sheetViews>
  <sheetFormatPr defaultRowHeight="14.5" x14ac:dyDescent="0.35"/>
  <cols>
    <col min="1" max="1" width="15.7265625" customWidth="1"/>
  </cols>
  <sheetData>
    <row r="1" spans="1:1" x14ac:dyDescent="0.35">
      <c r="A1" s="1" t="s">
        <v>6</v>
      </c>
    </row>
    <row r="2" spans="1:1" x14ac:dyDescent="0.35">
      <c r="A2" s="1" t="s">
        <v>7</v>
      </c>
    </row>
    <row r="3" spans="1:1" x14ac:dyDescent="0.35">
      <c r="A3" s="3" t="s">
        <v>9</v>
      </c>
    </row>
    <row r="4" spans="1:1" x14ac:dyDescent="0.35">
      <c r="A4" s="3" t="s">
        <v>8</v>
      </c>
    </row>
    <row r="5" spans="1:1" x14ac:dyDescent="0.35">
      <c r="A5" s="3" t="s">
        <v>16</v>
      </c>
    </row>
    <row r="6" spans="1:1" x14ac:dyDescent="0.35">
      <c r="A6" s="3"/>
    </row>
    <row r="7" spans="1:1" x14ac:dyDescent="0.35">
      <c r="A7" s="1" t="s">
        <v>11</v>
      </c>
    </row>
    <row r="8" spans="1:1" x14ac:dyDescent="0.35">
      <c r="A8" s="1" t="s">
        <v>12</v>
      </c>
    </row>
    <row r="9" spans="1:1" x14ac:dyDescent="0.35">
      <c r="A9" s="1" t="s">
        <v>13</v>
      </c>
    </row>
    <row r="10" spans="1:1" x14ac:dyDescent="0.35">
      <c r="A10" s="1" t="s">
        <v>10</v>
      </c>
    </row>
    <row r="11" spans="1:1" x14ac:dyDescent="0.35">
      <c r="A11" s="1" t="s">
        <v>14</v>
      </c>
    </row>
    <row r="12" spans="1:1" x14ac:dyDescent="0.35">
      <c r="A12" s="2"/>
    </row>
    <row r="13" spans="1:1" x14ac:dyDescent="0.35">
      <c r="A13" s="2"/>
    </row>
  </sheetData>
  <sortState ref="A6:A10">
    <sortCondition ref="A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Mårma_STAKES</vt:lpstr>
      <vt:lpstr>Mårma_PROBE</vt:lpstr>
      <vt:lpstr>Mårma_DENSITY</vt:lpstr>
      <vt:lpstr>LISTS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</dc:creator>
  <cp:lastModifiedBy>Pia Eriksson</cp:lastModifiedBy>
  <dcterms:created xsi:type="dcterms:W3CDTF">2018-03-07T15:02:28Z</dcterms:created>
  <dcterms:modified xsi:type="dcterms:W3CDTF">2020-12-01T13:14:23Z</dcterms:modified>
</cp:coreProperties>
</file>