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dtar\OneDrive\Desktop\"/>
    </mc:Choice>
  </mc:AlternateContent>
  <xr:revisionPtr revIDLastSave="0" documentId="13_ncr:1_{7C79F660-6C8B-4CAD-A989-79238D62DEB7}" xr6:coauthVersionLast="47" xr6:coauthVersionMax="47" xr10:uidLastSave="{00000000-0000-0000-0000-000000000000}"/>
  <bookViews>
    <workbookView xWindow="11424" yWindow="0" windowWidth="11712" windowHeight="12336" firstSheet="4" activeTab="4" xr2:uid="{00000000-000D-0000-FFFF-FFFF00000000}"/>
  </bookViews>
  <sheets>
    <sheet name="Sales Data" sheetId="1" r:id="rId1"/>
    <sheet name="Employee Data" sheetId="2" r:id="rId2"/>
    <sheet name="Expense Tracker" sheetId="3" r:id="rId3"/>
    <sheet name="Student Grades" sheetId="4" r:id="rId4"/>
    <sheet name="Inventory Management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5" l="1"/>
  <c r="H4" i="5"/>
  <c r="H5" i="5"/>
  <c r="H6" i="5"/>
  <c r="H7" i="5"/>
  <c r="H2" i="5"/>
  <c r="C14" i="5"/>
  <c r="C13" i="5"/>
  <c r="C12" i="5"/>
  <c r="C11" i="5"/>
  <c r="C10" i="5"/>
  <c r="C9" i="5"/>
  <c r="G3" i="5" a="1"/>
  <c r="G3" i="5" s="1"/>
  <c r="G4" i="5" a="1"/>
  <c r="G4" i="5" s="1"/>
  <c r="G5" i="5" a="1"/>
  <c r="G5" i="5" s="1"/>
  <c r="G6" i="5" a="1"/>
  <c r="G6" i="5" s="1"/>
  <c r="G7" i="5" a="1"/>
  <c r="G7" i="5" s="1"/>
  <c r="G2" i="5" a="1"/>
  <c r="G2" i="5" s="1"/>
  <c r="F3" i="5"/>
  <c r="F4" i="5"/>
  <c r="F5" i="5"/>
  <c r="F6" i="5"/>
  <c r="F7" i="5"/>
  <c r="F2" i="5"/>
  <c r="B11" i="4"/>
  <c r="B10" i="4"/>
  <c r="B9" i="4"/>
  <c r="B8" i="4"/>
  <c r="F3" i="4" a="1"/>
  <c r="F3" i="4" s="1"/>
  <c r="F4" i="4" a="1"/>
  <c r="F4" i="4"/>
  <c r="F5" i="4" a="1"/>
  <c r="F5" i="4" s="1"/>
  <c r="F6" i="4" a="1"/>
  <c r="F6" i="4"/>
  <c r="F2" i="4" a="1"/>
  <c r="F2" i="4" s="1"/>
  <c r="E3" i="4"/>
  <c r="E4" i="4"/>
  <c r="E5" i="4"/>
  <c r="E6" i="4"/>
  <c r="E2" i="4"/>
  <c r="E3" i="3"/>
  <c r="E4" i="3"/>
  <c r="E5" i="3"/>
  <c r="E6" i="3"/>
  <c r="E7" i="3"/>
  <c r="E8" i="3"/>
  <c r="E9" i="3"/>
  <c r="E10" i="3"/>
  <c r="E11" i="3"/>
  <c r="E2" i="3"/>
  <c r="B19" i="3"/>
  <c r="B18" i="3"/>
  <c r="B17" i="3"/>
  <c r="B16" i="3"/>
  <c r="B15" i="3"/>
  <c r="B14" i="3"/>
  <c r="B13" i="3"/>
  <c r="D3" i="3" a="1"/>
  <c r="D3" i="3" s="1"/>
  <c r="D4" i="3" a="1"/>
  <c r="D4" i="3"/>
  <c r="D5" i="3" a="1"/>
  <c r="D5" i="3" s="1"/>
  <c r="D6" i="3" a="1"/>
  <c r="D6" i="3"/>
  <c r="D7" i="3" a="1"/>
  <c r="D7" i="3"/>
  <c r="D8" i="3" a="1"/>
  <c r="D8" i="3" s="1"/>
  <c r="D9" i="3" a="1"/>
  <c r="D9" i="3" s="1"/>
  <c r="D10" i="3" a="1"/>
  <c r="D10" i="3"/>
  <c r="D11" i="3" a="1"/>
  <c r="D11" i="3" s="1"/>
  <c r="D2" i="3" a="1"/>
  <c r="D2" i="3" s="1"/>
  <c r="F3" i="2"/>
  <c r="F4" i="2"/>
  <c r="F5" i="2"/>
  <c r="F6" i="2"/>
  <c r="F2" i="2"/>
  <c r="D14" i="2"/>
  <c r="D13" i="2"/>
  <c r="D12" i="2"/>
  <c r="C16" i="1"/>
  <c r="C20" i="1"/>
  <c r="C18" i="1"/>
  <c r="D11" i="2"/>
  <c r="D10" i="2"/>
  <c r="D9" i="2"/>
  <c r="D8" i="2"/>
  <c r="E3" i="2"/>
  <c r="E4" i="2"/>
  <c r="E5" i="2"/>
  <c r="E6" i="2"/>
  <c r="E2" i="2"/>
  <c r="H2" i="1"/>
  <c r="F2" i="1"/>
  <c r="C19" i="1"/>
  <c r="C17" i="1"/>
  <c r="C15" i="1"/>
  <c r="I3" i="1" a="1"/>
  <c r="I3" i="1" s="1"/>
  <c r="I4" i="1" a="1"/>
  <c r="I4" i="1" s="1"/>
  <c r="I5" i="1" a="1"/>
  <c r="I5" i="1" s="1"/>
  <c r="I6" i="1" a="1"/>
  <c r="I6" i="1" s="1"/>
  <c r="I7" i="1" a="1"/>
  <c r="I7" i="1" s="1"/>
  <c r="I8" i="1" a="1"/>
  <c r="I8" i="1" s="1"/>
  <c r="I9" i="1" a="1"/>
  <c r="I9" i="1" s="1"/>
  <c r="I10" i="1" a="1"/>
  <c r="I10" i="1" s="1"/>
  <c r="I11" i="1" a="1"/>
  <c r="I11" i="1" s="1"/>
  <c r="I12" i="1" a="1"/>
  <c r="I12" i="1" s="1"/>
  <c r="I2" i="1" a="1"/>
  <c r="I2" i="1" s="1"/>
  <c r="E3" i="1"/>
  <c r="E4" i="1"/>
  <c r="E5" i="1"/>
  <c r="E6" i="1"/>
  <c r="E7" i="1"/>
  <c r="E8" i="1"/>
  <c r="E9" i="1"/>
  <c r="E10" i="1"/>
  <c r="E11" i="1"/>
  <c r="E12" i="1"/>
  <c r="E2" i="1"/>
  <c r="A3" i="1" a="1"/>
  <c r="A3" i="1" s="1"/>
  <c r="A4" i="1" a="1"/>
  <c r="A4" i="1" s="1"/>
  <c r="A5" i="1" a="1"/>
  <c r="A5" i="1"/>
  <c r="A6" i="1" a="1"/>
  <c r="A6" i="1"/>
  <c r="A7" i="1" a="1"/>
  <c r="A7" i="1" s="1"/>
  <c r="A8" i="1" a="1"/>
  <c r="A8" i="1" s="1"/>
  <c r="A9" i="1" a="1"/>
  <c r="A9" i="1" s="1"/>
  <c r="A10" i="1" a="1"/>
  <c r="A10" i="1" s="1"/>
  <c r="A11" i="1" a="1"/>
  <c r="A11" i="1" s="1"/>
  <c r="A12" i="1" a="1"/>
  <c r="A12" i="1"/>
  <c r="A2" i="1" a="1"/>
  <c r="A2" i="1" s="1"/>
  <c r="C14" i="1"/>
  <c r="G11" i="1"/>
  <c r="G12" i="1"/>
  <c r="F12" i="1"/>
  <c r="H12" i="1"/>
  <c r="F11" i="1"/>
  <c r="H11" i="1"/>
  <c r="H3" i="1"/>
  <c r="H4" i="1"/>
  <c r="H5" i="1"/>
  <c r="H6" i="1"/>
  <c r="H7" i="1"/>
  <c r="H8" i="1"/>
  <c r="H9" i="1"/>
  <c r="H10" i="1"/>
  <c r="G3" i="1"/>
  <c r="G4" i="1"/>
  <c r="G5" i="1"/>
  <c r="G6" i="1"/>
  <c r="G7" i="1"/>
  <c r="G8" i="1"/>
  <c r="G9" i="1"/>
  <c r="G10" i="1"/>
  <c r="G2" i="1"/>
  <c r="F3" i="1"/>
  <c r="F4" i="1"/>
  <c r="F5" i="1"/>
  <c r="F6" i="1"/>
  <c r="F7" i="1"/>
  <c r="F8" i="1"/>
  <c r="F9" i="1"/>
  <c r="F1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<sst xmlns="http://schemas.openxmlformats.org/spreadsheetml/2006/main" count="129" uniqueCount="93">
  <si>
    <t>Product</t>
  </si>
  <si>
    <t>Category</t>
  </si>
  <si>
    <t>Region</t>
  </si>
  <si>
    <t>Electronics</t>
  </si>
  <si>
    <t>Clothing</t>
  </si>
  <si>
    <t>Home</t>
  </si>
  <si>
    <t>North</t>
  </si>
  <si>
    <t>South</t>
  </si>
  <si>
    <t>East</t>
  </si>
  <si>
    <t>West</t>
  </si>
  <si>
    <t>Employee_ID</t>
  </si>
  <si>
    <t>Department</t>
  </si>
  <si>
    <t>Salary</t>
  </si>
  <si>
    <t>Performance_Score</t>
  </si>
  <si>
    <t>HR</t>
  </si>
  <si>
    <t>IT</t>
  </si>
  <si>
    <t>Sales</t>
  </si>
  <si>
    <t>Date</t>
  </si>
  <si>
    <t>Expense_Category</t>
  </si>
  <si>
    <t>Amount</t>
  </si>
  <si>
    <t>Rent</t>
  </si>
  <si>
    <t>Utilities</t>
  </si>
  <si>
    <t>Groceries</t>
  </si>
  <si>
    <t>Miscellaneous</t>
  </si>
  <si>
    <t>Student_Name</t>
  </si>
  <si>
    <t>Subject</t>
  </si>
  <si>
    <t>Score</t>
  </si>
  <si>
    <t>Pass</t>
  </si>
  <si>
    <t>John</t>
  </si>
  <si>
    <t>Alice</t>
  </si>
  <si>
    <t>Bob</t>
  </si>
  <si>
    <t>Eve</t>
  </si>
  <si>
    <t>Charlie</t>
  </si>
  <si>
    <t>Math</t>
  </si>
  <si>
    <t>Science</t>
  </si>
  <si>
    <t>Yes</t>
  </si>
  <si>
    <t>No</t>
  </si>
  <si>
    <t>Item</t>
  </si>
  <si>
    <t>Stock_Level</t>
  </si>
  <si>
    <t>Purchase_Price</t>
  </si>
  <si>
    <t>Sales_Price</t>
  </si>
  <si>
    <t>Laptop</t>
  </si>
  <si>
    <t>Shirt</t>
  </si>
  <si>
    <t>Table</t>
  </si>
  <si>
    <t>Phone</t>
  </si>
  <si>
    <t>Shoes</t>
  </si>
  <si>
    <t>Lamp</t>
  </si>
  <si>
    <t>Furniture</t>
  </si>
  <si>
    <t>Total Sales</t>
  </si>
  <si>
    <t>Total Sales of Electronics in NORTH</t>
  </si>
  <si>
    <t>Average</t>
  </si>
  <si>
    <t>Sales_Amount (X)</t>
  </si>
  <si>
    <t>If X&gt;500 then High, else Low</t>
  </si>
  <si>
    <t>Total Sales of Electronics</t>
  </si>
  <si>
    <t>Count of Sales Transactions</t>
  </si>
  <si>
    <t>Count of Sales Transactions in Electronics category and North region</t>
  </si>
  <si>
    <t>Average Electronics</t>
  </si>
  <si>
    <t>Region=North and X&gt;500</t>
  </si>
  <si>
    <t>Category=Electronics or Region=South</t>
  </si>
  <si>
    <t>X!&gt;500</t>
  </si>
  <si>
    <t>Sales - rating &gt;=700 - Excellent, 700-400 - Good, 400-200 - Moderate, 200&gt;X - Poor</t>
  </si>
  <si>
    <t>Employee's Performance</t>
  </si>
  <si>
    <t>Total Salary</t>
  </si>
  <si>
    <t>Total Salary of Department IT and Performance Score &gt;4</t>
  </si>
  <si>
    <t>Employees Count</t>
  </si>
  <si>
    <t>Employees Count in the IT department</t>
  </si>
  <si>
    <t>Employees Count in the HR department with a Salary of Above 50000</t>
  </si>
  <si>
    <t>Average salary of HR Department employees</t>
  </si>
  <si>
    <t>Salary&gt;50000 and Performance_Score&gt;3.5</t>
  </si>
  <si>
    <t>Expense Classification</t>
  </si>
  <si>
    <t>Total Expenses</t>
  </si>
  <si>
    <t>Total Expenses on Rent</t>
  </si>
  <si>
    <t>Total Expenses on Rent where expense&gt;1000</t>
  </si>
  <si>
    <t>Count of Groceries category</t>
  </si>
  <si>
    <t>Count of months had "Rent" expenses over 1000</t>
  </si>
  <si>
    <t>Average amount spent on "Groceries"</t>
  </si>
  <si>
    <t>Average amount spent on "Utilities" in months
where the amount exceeded 200.</t>
  </si>
  <si>
    <t>Category=Groceries and Amount&gt;300</t>
  </si>
  <si>
    <t>Result</t>
  </si>
  <si>
    <t>Grades</t>
  </si>
  <si>
    <t>Total Score in Math</t>
  </si>
  <si>
    <t>Total Student Count</t>
  </si>
  <si>
    <t>Total Student Passed</t>
  </si>
  <si>
    <t>Total Student scored above 70 in maths</t>
  </si>
  <si>
    <t>Cost</t>
  </si>
  <si>
    <t>Stock Level Classification</t>
  </si>
  <si>
    <t>Total purchase price of clothing</t>
  </si>
  <si>
    <t>Total sales price of home category with stock level above 10</t>
  </si>
  <si>
    <t>Count of Category=Electronics,Stock&gt;=10,Sales_Price&gt;800</t>
  </si>
  <si>
    <t>Average of purchase_price</t>
  </si>
  <si>
    <t>Average of sales price of Furniture</t>
  </si>
  <si>
    <t>Average of sales price of Electronics with stock_level&gt;5</t>
  </si>
  <si>
    <t>Stock&gt;20 &amp; Sales_price&gt;50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</si>
</sst>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0" fillId="0" borderId="1" xfId="0" applyBorder="1"/>
    <xf numFmtId="0" fontId="0" fillId="0" borderId="1" xfId="0" applyBorder="1" applyAlignment="1">
      <alignment horizontal="center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 applyAlignment="1">
      <alignment horizontal="center"/>
    </xf>
    <xf numFmtId="164" fontId="0" fillId="0" borderId="1" xfId="0" applyNumberForma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zoomScale="80" zoomScaleNormal="80" workbookViewId="0">
      <selection activeCell="D18" sqref="D18"/>
    </sheetView>
  </sheetViews>
  <sheetFormatPr defaultRowHeight="14.4" x14ac:dyDescent="0.3"/>
  <cols>
    <col min="1" max="1" width="9.6640625" customWidth="1"/>
    <col min="2" max="2" width="13.44140625" customWidth="1"/>
    <col min="3" max="3" width="8" customWidth="1"/>
    <col min="4" max="4" width="14.21875" customWidth="1"/>
    <col min="5" max="5" width="11.6640625" customWidth="1"/>
    <col min="6" max="6" width="14.5546875" style="3" customWidth="1"/>
    <col min="7" max="7" width="18.88671875" customWidth="1"/>
    <col min="8" max="8" width="6.77734375" customWidth="1"/>
    <col min="9" max="9" width="25.21875" customWidth="1"/>
  </cols>
  <sheetData>
    <row r="1" spans="1:9" s="2" customFormat="1" ht="43.8" customHeight="1" x14ac:dyDescent="0.3">
      <c r="A1" s="1" t="s">
        <v>0</v>
      </c>
      <c r="B1" s="1" t="s">
        <v>1</v>
      </c>
      <c r="C1" s="1" t="s">
        <v>2</v>
      </c>
      <c r="D1" s="7" t="s">
        <v>51</v>
      </c>
      <c r="E1" s="7" t="s">
        <v>52</v>
      </c>
      <c r="F1" s="7" t="s">
        <v>57</v>
      </c>
      <c r="G1" s="7" t="s">
        <v>58</v>
      </c>
      <c r="H1" s="1" t="s">
        <v>59</v>
      </c>
      <c r="I1" s="9" t="s">
        <v>60</v>
      </c>
    </row>
    <row r="2" spans="1:9" x14ac:dyDescent="0.3">
      <c r="A2" s="10" t="str" cm="1">
        <f t="array" ref="A2">_xlfn.IFS(B2="Electronics","A",B2="HOME","C",B2="Clothing","B")</f>
        <v>A</v>
      </c>
      <c r="B2" s="11" t="s">
        <v>3</v>
      </c>
      <c r="C2" s="11" t="s">
        <v>6</v>
      </c>
      <c r="D2" s="11">
        <v>500</v>
      </c>
      <c r="E2" s="11" t="str">
        <f>IF(D2&gt;500,"High","Low")</f>
        <v>Low</v>
      </c>
      <c r="F2" s="11" t="b">
        <f>AND(C2="North",D2&gt;500)</f>
        <v>0</v>
      </c>
      <c r="G2" s="11" t="b">
        <f>OR(B2="Electronics",C4="South")</f>
        <v>1</v>
      </c>
      <c r="H2" s="11" t="b">
        <f>NOT(500&gt;D2)</f>
        <v>1</v>
      </c>
      <c r="I2" s="11" t="str" cm="1">
        <f t="array" ref="I2">_xlfn.IFS(D2&gt;700,"Excellent",D2&gt;400,"Good",D2&gt;200,"Moderate",D2&lt;=200,"Poor")</f>
        <v>Good</v>
      </c>
    </row>
    <row r="3" spans="1:9" x14ac:dyDescent="0.3">
      <c r="A3" s="10" t="str" cm="1">
        <f t="array" ref="A3">_xlfn.IFS(B3="Electronics","A",B3="HOME","C",B3="Clothing","B")</f>
        <v>B</v>
      </c>
      <c r="B3" s="11" t="s">
        <v>4</v>
      </c>
      <c r="C3" s="11" t="s">
        <v>7</v>
      </c>
      <c r="D3" s="11">
        <v>300</v>
      </c>
      <c r="E3" s="11" t="str">
        <f t="shared" ref="E3:E12" si="0">IF(D3&gt;500,"High","Low")</f>
        <v>Low</v>
      </c>
      <c r="F3" s="11" t="b">
        <f t="shared" ref="F3:F12" si="1">AND(C3="North",D3&gt;500)</f>
        <v>0</v>
      </c>
      <c r="G3" s="11" t="b">
        <f t="shared" ref="G3:G11" si="2">OR(B3="Electronics",C5="South")</f>
        <v>0</v>
      </c>
      <c r="H3" s="11" t="b">
        <f t="shared" ref="H3:H12" si="3">NOT(500&gt;D3)</f>
        <v>0</v>
      </c>
      <c r="I3" s="11" t="str" cm="1">
        <f t="array" ref="I3">_xlfn.IFS(D3&gt;700,"Excellent",D3&gt;400,"Good",D3&gt;200,"Moderate",D3&lt;=200,"Poor")</f>
        <v>Moderate</v>
      </c>
    </row>
    <row r="4" spans="1:9" x14ac:dyDescent="0.3">
      <c r="A4" s="10" t="str" cm="1">
        <f t="array" ref="A4">_xlfn.IFS(B4="Electronics","A",B4="HOME","C",B4="Clothing","B")</f>
        <v>C</v>
      </c>
      <c r="B4" s="11" t="s">
        <v>5</v>
      </c>
      <c r="C4" s="11" t="s">
        <v>8</v>
      </c>
      <c r="D4" s="11">
        <v>700</v>
      </c>
      <c r="E4" s="11" t="str">
        <f t="shared" si="0"/>
        <v>High</v>
      </c>
      <c r="F4" s="11" t="b">
        <f t="shared" si="1"/>
        <v>0</v>
      </c>
      <c r="G4" s="11" t="b">
        <f t="shared" si="2"/>
        <v>0</v>
      </c>
      <c r="H4" s="11" t="b">
        <f t="shared" si="3"/>
        <v>1</v>
      </c>
      <c r="I4" s="11" t="str" cm="1">
        <f t="array" ref="I4">_xlfn.IFS(D4&gt;700,"Excellent",D4&gt;400,"Good",D4&gt;200,"Moderate",D4&lt;=200,"Poor")</f>
        <v>Good</v>
      </c>
    </row>
    <row r="5" spans="1:9" x14ac:dyDescent="0.3">
      <c r="A5" s="10" t="str" cm="1">
        <f t="array" ref="A5">_xlfn.IFS(B5="Electronics","A",B5="HOME","C",B5="Clothing","B")</f>
        <v>A</v>
      </c>
      <c r="B5" s="11" t="s">
        <v>3</v>
      </c>
      <c r="C5" s="11" t="s">
        <v>9</v>
      </c>
      <c r="D5" s="11">
        <v>200</v>
      </c>
      <c r="E5" s="11" t="str">
        <f t="shared" si="0"/>
        <v>Low</v>
      </c>
      <c r="F5" s="11" t="b">
        <f t="shared" si="1"/>
        <v>0</v>
      </c>
      <c r="G5" s="11" t="b">
        <f t="shared" si="2"/>
        <v>1</v>
      </c>
      <c r="H5" s="11" t="b">
        <f t="shared" si="3"/>
        <v>0</v>
      </c>
      <c r="I5" s="11" t="str" cm="1">
        <f t="array" ref="I5">_xlfn.IFS(D5&gt;700,"Excellent",D5&gt;400,"Good",D5&gt;200,"Moderate",D5&lt;=200,"Poor")</f>
        <v>Poor</v>
      </c>
    </row>
    <row r="6" spans="1:9" x14ac:dyDescent="0.3">
      <c r="A6" s="10" t="str" cm="1">
        <f t="array" ref="A6">_xlfn.IFS(B6="Electronics","A",B6="HOME","C",B6="Clothing","B")</f>
        <v>B</v>
      </c>
      <c r="B6" s="11" t="s">
        <v>4</v>
      </c>
      <c r="C6" s="11" t="s">
        <v>6</v>
      </c>
      <c r="D6" s="11">
        <v>800</v>
      </c>
      <c r="E6" s="11" t="str">
        <f t="shared" si="0"/>
        <v>High</v>
      </c>
      <c r="F6" s="11" t="b">
        <f t="shared" si="1"/>
        <v>1</v>
      </c>
      <c r="G6" s="11" t="b">
        <f t="shared" si="2"/>
        <v>0</v>
      </c>
      <c r="H6" s="11" t="b">
        <f t="shared" si="3"/>
        <v>1</v>
      </c>
      <c r="I6" s="11" t="str" cm="1">
        <f t="array" ref="I6">_xlfn.IFS(D6&gt;700,"Excellent",D6&gt;400,"Good",D6&gt;200,"Moderate",D6&lt;=200,"Poor")</f>
        <v>Excellent</v>
      </c>
    </row>
    <row r="7" spans="1:9" x14ac:dyDescent="0.3">
      <c r="A7" s="10" t="str" cm="1">
        <f t="array" ref="A7">_xlfn.IFS(B7="Electronics","A",B7="HOME","C",B7="Clothing","B")</f>
        <v>C</v>
      </c>
      <c r="B7" s="11" t="s">
        <v>5</v>
      </c>
      <c r="C7" s="11" t="s">
        <v>7</v>
      </c>
      <c r="D7" s="11">
        <v>600</v>
      </c>
      <c r="E7" s="11" t="str">
        <f t="shared" si="0"/>
        <v>High</v>
      </c>
      <c r="F7" s="11" t="b">
        <f t="shared" si="1"/>
        <v>0</v>
      </c>
      <c r="G7" s="11" t="b">
        <f t="shared" si="2"/>
        <v>0</v>
      </c>
      <c r="H7" s="11" t="b">
        <f t="shared" si="3"/>
        <v>1</v>
      </c>
      <c r="I7" s="11" t="str" cm="1">
        <f t="array" ref="I7">_xlfn.IFS(D7&gt;700,"Excellent",D7&gt;400,"Good",D7&gt;200,"Moderate",D7&lt;=200,"Poor")</f>
        <v>Good</v>
      </c>
    </row>
    <row r="8" spans="1:9" x14ac:dyDescent="0.3">
      <c r="A8" s="10" t="str" cm="1">
        <f t="array" ref="A8">_xlfn.IFS(B8="Electronics","A",B8="HOME","C",B8="Clothing","B")</f>
        <v>A</v>
      </c>
      <c r="B8" s="11" t="s">
        <v>3</v>
      </c>
      <c r="C8" s="11" t="s">
        <v>8</v>
      </c>
      <c r="D8" s="11">
        <v>800</v>
      </c>
      <c r="E8" s="11" t="str">
        <f t="shared" si="0"/>
        <v>High</v>
      </c>
      <c r="F8" s="11" t="b">
        <f t="shared" si="1"/>
        <v>0</v>
      </c>
      <c r="G8" s="11" t="b">
        <f t="shared" si="2"/>
        <v>1</v>
      </c>
      <c r="H8" s="11" t="b">
        <f t="shared" si="3"/>
        <v>1</v>
      </c>
      <c r="I8" s="11" t="str" cm="1">
        <f t="array" ref="I8">_xlfn.IFS(D8&gt;700,"Excellent",D8&gt;400,"Good",D8&gt;200,"Moderate",D8&lt;=200,"Poor")</f>
        <v>Excellent</v>
      </c>
    </row>
    <row r="9" spans="1:9" x14ac:dyDescent="0.3">
      <c r="A9" s="10" t="str" cm="1">
        <f t="array" ref="A9">_xlfn.IFS(B9="Electronics","A",B9="HOME","C",B9="Clothing","B")</f>
        <v>B</v>
      </c>
      <c r="B9" s="11" t="s">
        <v>4</v>
      </c>
      <c r="C9" s="11" t="s">
        <v>9</v>
      </c>
      <c r="D9" s="11">
        <v>1000</v>
      </c>
      <c r="E9" s="11" t="str">
        <f t="shared" si="0"/>
        <v>High</v>
      </c>
      <c r="F9" s="11" t="b">
        <f t="shared" si="1"/>
        <v>0</v>
      </c>
      <c r="G9" s="11" t="b">
        <f t="shared" si="2"/>
        <v>0</v>
      </c>
      <c r="H9" s="11" t="b">
        <f t="shared" si="3"/>
        <v>1</v>
      </c>
      <c r="I9" s="11" t="str" cm="1">
        <f t="array" ref="I9">_xlfn.IFS(D9&gt;700,"Excellent",D9&gt;400,"Good",D9&gt;200,"Moderate",D9&lt;=200,"Poor")</f>
        <v>Excellent</v>
      </c>
    </row>
    <row r="10" spans="1:9" x14ac:dyDescent="0.3">
      <c r="A10" s="10" t="str" cm="1">
        <f t="array" ref="A10">_xlfn.IFS(B10="Electronics","A",B10="HOME","C",B10="Clothing","B")</f>
        <v>C</v>
      </c>
      <c r="B10" s="11" t="s">
        <v>5</v>
      </c>
      <c r="C10" s="11" t="s">
        <v>6</v>
      </c>
      <c r="D10" s="11">
        <v>550</v>
      </c>
      <c r="E10" s="11" t="str">
        <f t="shared" si="0"/>
        <v>High</v>
      </c>
      <c r="F10" s="11" t="b">
        <f t="shared" si="1"/>
        <v>1</v>
      </c>
      <c r="G10" s="11" t="b">
        <f t="shared" si="2"/>
        <v>0</v>
      </c>
      <c r="H10" s="11" t="b">
        <f t="shared" si="3"/>
        <v>1</v>
      </c>
      <c r="I10" s="11" t="str" cm="1">
        <f t="array" ref="I10">_xlfn.IFS(D10&gt;700,"Excellent",D10&gt;400,"Good",D10&gt;200,"Moderate",D10&lt;=200,"Poor")</f>
        <v>Good</v>
      </c>
    </row>
    <row r="11" spans="1:9" x14ac:dyDescent="0.3">
      <c r="A11" s="10" t="str" cm="1">
        <f t="array" ref="A11">_xlfn.IFS(B11="Electronics","A",B11="HOME","C",B11="Clothing","B")</f>
        <v>A</v>
      </c>
      <c r="B11" s="11" t="s">
        <v>3</v>
      </c>
      <c r="C11" s="11" t="s">
        <v>6</v>
      </c>
      <c r="D11" s="11">
        <v>400</v>
      </c>
      <c r="E11" s="11" t="str">
        <f t="shared" si="0"/>
        <v>Low</v>
      </c>
      <c r="F11" s="11" t="b">
        <f t="shared" si="1"/>
        <v>0</v>
      </c>
      <c r="G11" s="11" t="b">
        <f t="shared" si="2"/>
        <v>1</v>
      </c>
      <c r="H11" s="11" t="b">
        <f t="shared" si="3"/>
        <v>0</v>
      </c>
      <c r="I11" s="11" t="str" cm="1">
        <f t="array" ref="I11">_xlfn.IFS(D11&gt;700,"Excellent",D11&gt;400,"Good",D11&gt;200,"Moderate",D11&lt;=200,"Poor")</f>
        <v>Moderate</v>
      </c>
    </row>
    <row r="12" spans="1:9" x14ac:dyDescent="0.3">
      <c r="A12" s="10" t="str" cm="1">
        <f t="array" ref="A12">_xlfn.IFS(B12="Electronics","A",B12="HOME","C",B12="Clothing","B")</f>
        <v>A</v>
      </c>
      <c r="B12" s="11" t="s">
        <v>3</v>
      </c>
      <c r="C12" s="11" t="s">
        <v>6</v>
      </c>
      <c r="D12" s="11">
        <v>200</v>
      </c>
      <c r="E12" s="11" t="str">
        <f t="shared" si="0"/>
        <v>Low</v>
      </c>
      <c r="F12" s="11" t="b">
        <f t="shared" si="1"/>
        <v>0</v>
      </c>
      <c r="G12" s="11" t="e">
        <f>OR(B12="Electronics",#REF!="South")</f>
        <v>#REF!</v>
      </c>
      <c r="H12" s="11" t="b">
        <f t="shared" si="3"/>
        <v>0</v>
      </c>
      <c r="I12" s="11" t="str" cm="1">
        <f t="array" ref="I12">_xlfn.IFS(D12&gt;700,"Excellent",D12&gt;400,"Good",D12&gt;200,"Moderate",D12&lt;=200,"Poor")</f>
        <v>Poor</v>
      </c>
    </row>
    <row r="14" spans="1:9" ht="13.2" customHeight="1" x14ac:dyDescent="0.3">
      <c r="A14" s="16" t="s">
        <v>48</v>
      </c>
      <c r="B14" s="16"/>
      <c r="C14" s="11">
        <f>SUM(D2:D12)</f>
        <v>6050</v>
      </c>
    </row>
    <row r="15" spans="1:9" x14ac:dyDescent="0.3">
      <c r="A15" s="16" t="s">
        <v>53</v>
      </c>
      <c r="B15" s="16"/>
      <c r="C15" s="10">
        <f>SUMIF(B2:B12,"Electronics",D2:D12)</f>
        <v>2100</v>
      </c>
    </row>
    <row r="16" spans="1:9" ht="30" customHeight="1" x14ac:dyDescent="0.3">
      <c r="A16" s="19" t="s">
        <v>49</v>
      </c>
      <c r="B16" s="19"/>
      <c r="C16" s="8">
        <f>SUMIFS(D2:D12,B2:B12,"Electronics",C2:C12,"North")</f>
        <v>1100</v>
      </c>
    </row>
    <row r="17" spans="1:3" ht="13.8" customHeight="1" x14ac:dyDescent="0.3">
      <c r="A17" s="17" t="s">
        <v>54</v>
      </c>
      <c r="B17" s="17"/>
      <c r="C17" s="8">
        <f>COUNT(D2:D12)</f>
        <v>11</v>
      </c>
    </row>
    <row r="18" spans="1:3" s="4" customFormat="1" ht="43.8" customHeight="1" x14ac:dyDescent="0.3">
      <c r="A18" s="20" t="s">
        <v>55</v>
      </c>
      <c r="B18" s="20"/>
      <c r="C18" s="8">
        <f>COUNTIFS(B2:B12,"Electronics",C2:C12,"North")</f>
        <v>3</v>
      </c>
    </row>
    <row r="19" spans="1:3" ht="12.6" customHeight="1" x14ac:dyDescent="0.3">
      <c r="A19" s="16" t="s">
        <v>50</v>
      </c>
      <c r="B19" s="16"/>
      <c r="C19" s="11">
        <f>AVERAGE(D2:D12)</f>
        <v>550</v>
      </c>
    </row>
    <row r="20" spans="1:3" x14ac:dyDescent="0.3">
      <c r="A20" s="16" t="s">
        <v>56</v>
      </c>
      <c r="B20" s="16"/>
      <c r="C20" s="11">
        <f>AVERAGEIF(B2:B12,"Electronics",D2:D12)</f>
        <v>420</v>
      </c>
    </row>
    <row r="24" spans="1:3" x14ac:dyDescent="0.3">
      <c r="A24" s="18"/>
      <c r="B24" s="18"/>
      <c r="C24" s="3"/>
    </row>
    <row r="25" spans="1:3" x14ac:dyDescent="0.3">
      <c r="A25" s="6"/>
      <c r="B25" s="6"/>
      <c r="C25" s="3"/>
    </row>
    <row r="26" spans="1:3" x14ac:dyDescent="0.3">
      <c r="A26" s="6"/>
      <c r="B26" s="6"/>
      <c r="C26" s="3"/>
    </row>
    <row r="27" spans="1:3" x14ac:dyDescent="0.3">
      <c r="A27" s="6"/>
      <c r="B27" s="6"/>
      <c r="C27" s="3"/>
    </row>
  </sheetData>
  <mergeCells count="8">
    <mergeCell ref="A20:B20"/>
    <mergeCell ref="A17:B17"/>
    <mergeCell ref="A14:B14"/>
    <mergeCell ref="A24:B24"/>
    <mergeCell ref="A19:B19"/>
    <mergeCell ref="A15:B15"/>
    <mergeCell ref="A16:B16"/>
    <mergeCell ref="A18:B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"/>
  <sheetViews>
    <sheetView zoomScale="80" zoomScaleNormal="80" workbookViewId="0">
      <selection activeCell="F12" sqref="F12"/>
    </sheetView>
  </sheetViews>
  <sheetFormatPr defaultRowHeight="14.4" x14ac:dyDescent="0.3"/>
  <cols>
    <col min="1" max="1" width="16.21875" style="4" customWidth="1"/>
    <col min="2" max="2" width="12.6640625" style="4" customWidth="1"/>
    <col min="3" max="3" width="8.88671875" style="4"/>
    <col min="4" max="4" width="18.5546875" style="4" customWidth="1"/>
    <col min="5" max="5" width="23.109375" style="4" customWidth="1"/>
    <col min="6" max="6" width="37.6640625" style="4" customWidth="1"/>
  </cols>
  <sheetData>
    <row r="1" spans="1:6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61</v>
      </c>
      <c r="F1" s="1" t="s">
        <v>68</v>
      </c>
    </row>
    <row r="2" spans="1:6" x14ac:dyDescent="0.3">
      <c r="A2" s="8">
        <v>101</v>
      </c>
      <c r="B2" s="8" t="s">
        <v>14</v>
      </c>
      <c r="C2" s="8">
        <v>50000</v>
      </c>
      <c r="D2" s="8">
        <v>3.5</v>
      </c>
      <c r="E2" s="8" t="str">
        <f>IF(D2&gt;=4,"Good","Needs Improvement")</f>
        <v>Needs Improvement</v>
      </c>
      <c r="F2" s="8" t="b">
        <f>AND(C2&gt;50000,D2&gt;3.5)</f>
        <v>0</v>
      </c>
    </row>
    <row r="3" spans="1:6" x14ac:dyDescent="0.3">
      <c r="A3" s="8">
        <v>102</v>
      </c>
      <c r="B3" s="8" t="s">
        <v>15</v>
      </c>
      <c r="C3" s="8">
        <v>60000</v>
      </c>
      <c r="D3" s="8">
        <v>4</v>
      </c>
      <c r="E3" s="8" t="str">
        <f t="shared" ref="E3:E6" si="0">IF(D3&gt;=4,"Good","Needs Improvement")</f>
        <v>Good</v>
      </c>
      <c r="F3" s="8" t="b">
        <f t="shared" ref="F3:F6" si="1">AND(C3&gt;50000,D3&gt;3.5)</f>
        <v>1</v>
      </c>
    </row>
    <row r="4" spans="1:6" x14ac:dyDescent="0.3">
      <c r="A4" s="8">
        <v>103</v>
      </c>
      <c r="B4" s="8" t="s">
        <v>16</v>
      </c>
      <c r="C4" s="8">
        <v>45000</v>
      </c>
      <c r="D4" s="8">
        <v>2.8</v>
      </c>
      <c r="E4" s="8" t="str">
        <f t="shared" si="0"/>
        <v>Needs Improvement</v>
      </c>
      <c r="F4" s="8" t="b">
        <f t="shared" si="1"/>
        <v>0</v>
      </c>
    </row>
    <row r="5" spans="1:6" x14ac:dyDescent="0.3">
      <c r="A5" s="8">
        <v>104</v>
      </c>
      <c r="B5" s="8" t="s">
        <v>15</v>
      </c>
      <c r="C5" s="8">
        <v>55000</v>
      </c>
      <c r="D5" s="8">
        <v>4.5</v>
      </c>
      <c r="E5" s="8" t="str">
        <f t="shared" si="0"/>
        <v>Good</v>
      </c>
      <c r="F5" s="8" t="b">
        <f t="shared" si="1"/>
        <v>1</v>
      </c>
    </row>
    <row r="6" spans="1:6" x14ac:dyDescent="0.3">
      <c r="A6" s="8">
        <v>105</v>
      </c>
      <c r="B6" s="8" t="s">
        <v>14</v>
      </c>
      <c r="C6" s="8">
        <v>52000</v>
      </c>
      <c r="D6" s="8">
        <v>3</v>
      </c>
      <c r="E6" s="8" t="str">
        <f t="shared" si="0"/>
        <v>Needs Improvement</v>
      </c>
      <c r="F6" s="8" t="b">
        <f t="shared" si="1"/>
        <v>0</v>
      </c>
    </row>
    <row r="8" spans="1:6" x14ac:dyDescent="0.3">
      <c r="A8" s="17" t="s">
        <v>62</v>
      </c>
      <c r="B8" s="17"/>
      <c r="C8" s="17"/>
      <c r="D8" s="8">
        <f>SUM(C2:C6)</f>
        <v>262000</v>
      </c>
    </row>
    <row r="9" spans="1:6" ht="28.8" customHeight="1" x14ac:dyDescent="0.3">
      <c r="A9" s="20" t="s">
        <v>63</v>
      </c>
      <c r="B9" s="20"/>
      <c r="C9" s="20"/>
      <c r="D9" s="8">
        <f>SUMIFS(C2:C6, B2:B6, "IT", D2:D6, "&gt;4.0")</f>
        <v>55000</v>
      </c>
    </row>
    <row r="10" spans="1:6" x14ac:dyDescent="0.3">
      <c r="A10" s="17" t="s">
        <v>64</v>
      </c>
      <c r="B10" s="17"/>
      <c r="C10" s="17"/>
      <c r="D10" s="8">
        <f>COUNT(A2:A6)</f>
        <v>5</v>
      </c>
    </row>
    <row r="11" spans="1:6" ht="16.2" customHeight="1" x14ac:dyDescent="0.3">
      <c r="A11" s="20" t="s">
        <v>65</v>
      </c>
      <c r="B11" s="20"/>
      <c r="C11" s="20"/>
      <c r="D11" s="8">
        <f>COUNTIF(B2:B6,"IT")</f>
        <v>2</v>
      </c>
    </row>
    <row r="12" spans="1:6" ht="29.4" customHeight="1" x14ac:dyDescent="0.3">
      <c r="A12" s="20" t="s">
        <v>66</v>
      </c>
      <c r="B12" s="20"/>
      <c r="C12" s="20"/>
      <c r="D12" s="8">
        <f>COUNTIFS(B2:B6,"HR",C2:C6,"&gt;50000")</f>
        <v>1</v>
      </c>
    </row>
    <row r="13" spans="1:6" x14ac:dyDescent="0.3">
      <c r="A13" s="17" t="s">
        <v>50</v>
      </c>
      <c r="B13" s="17"/>
      <c r="C13" s="17"/>
      <c r="D13" s="8">
        <f>AVERAGE(C2:C6)</f>
        <v>52400</v>
      </c>
    </row>
    <row r="14" spans="1:6" ht="31.8" customHeight="1" x14ac:dyDescent="0.3">
      <c r="A14" s="20" t="s">
        <v>67</v>
      </c>
      <c r="B14" s="20"/>
      <c r="C14" s="20"/>
      <c r="D14" s="8">
        <f>AVERAGEIF(B2:B6,"HR",C2:C6)</f>
        <v>51000</v>
      </c>
    </row>
  </sheetData>
  <mergeCells count="7">
    <mergeCell ref="A14:C14"/>
    <mergeCell ref="A8:C8"/>
    <mergeCell ref="A9:C9"/>
    <mergeCell ref="A10:C10"/>
    <mergeCell ref="A11:C11"/>
    <mergeCell ref="A12:C12"/>
    <mergeCell ref="A13:C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9"/>
  <sheetViews>
    <sheetView topLeftCell="F1" zoomScale="80" zoomScaleNormal="80" workbookViewId="0">
      <selection activeCell="D16" sqref="D16"/>
    </sheetView>
  </sheetViews>
  <sheetFormatPr defaultRowHeight="14.4" x14ac:dyDescent="0.3"/>
  <cols>
    <col min="1" max="1" width="32.21875" style="13" customWidth="1"/>
    <col min="2" max="2" width="16.6640625" style="4" customWidth="1"/>
    <col min="4" max="4" width="19.44140625" style="4" customWidth="1"/>
    <col min="5" max="5" width="32.5546875" customWidth="1"/>
  </cols>
  <sheetData>
    <row r="1" spans="1:5" s="5" customFormat="1" ht="17.399999999999999" customHeight="1" x14ac:dyDescent="0.3">
      <c r="A1" s="12" t="s">
        <v>17</v>
      </c>
      <c r="B1" s="1" t="s">
        <v>18</v>
      </c>
      <c r="C1" s="1" t="s">
        <v>19</v>
      </c>
      <c r="D1" s="1" t="s">
        <v>69</v>
      </c>
      <c r="E1" s="1" t="s">
        <v>77</v>
      </c>
    </row>
    <row r="2" spans="1:5" x14ac:dyDescent="0.3">
      <c r="A2" s="14">
        <v>44957</v>
      </c>
      <c r="B2" s="8" t="s">
        <v>20</v>
      </c>
      <c r="C2" s="8">
        <v>1000</v>
      </c>
      <c r="D2" s="8" t="str" cm="1">
        <f t="array" ref="D2">_xlfn.IFS(C2&gt;900,"High",C2&gt;500,"Medium",C2&lt;500,"Low")</f>
        <v>High</v>
      </c>
      <c r="E2" s="8" t="b">
        <f>AND(B2="Groceries",C2&gt;300)</f>
        <v>0</v>
      </c>
    </row>
    <row r="3" spans="1:5" x14ac:dyDescent="0.3">
      <c r="A3" s="14">
        <v>44985</v>
      </c>
      <c r="B3" s="8" t="s">
        <v>21</v>
      </c>
      <c r="C3" s="8">
        <v>200</v>
      </c>
      <c r="D3" s="8" t="str" cm="1">
        <f t="array" ref="D3">_xlfn.IFS(C3&gt;900,"High",C3&gt;500,"Medium",C3&lt;500,"Low")</f>
        <v>Low</v>
      </c>
      <c r="E3" s="8" t="b">
        <f t="shared" ref="E3:E11" si="0">AND(B3="Groceries",C3&gt;300)</f>
        <v>0</v>
      </c>
    </row>
    <row r="4" spans="1:5" x14ac:dyDescent="0.3">
      <c r="A4" s="14">
        <v>45016</v>
      </c>
      <c r="B4" s="8" t="s">
        <v>22</v>
      </c>
      <c r="C4" s="8">
        <v>300</v>
      </c>
      <c r="D4" s="8" t="str" cm="1">
        <f t="array" ref="D4">_xlfn.IFS(C4&gt;900,"High",C4&gt;500,"Medium",C4&lt;500,"Low")</f>
        <v>Low</v>
      </c>
      <c r="E4" s="8" t="b">
        <f t="shared" si="0"/>
        <v>0</v>
      </c>
    </row>
    <row r="5" spans="1:5" x14ac:dyDescent="0.3">
      <c r="A5" s="14">
        <v>45046</v>
      </c>
      <c r="B5" s="8" t="s">
        <v>20</v>
      </c>
      <c r="C5" s="8">
        <v>1000</v>
      </c>
      <c r="D5" s="8" t="str" cm="1">
        <f t="array" ref="D5">_xlfn.IFS(C5&gt;900,"High",C5&gt;500,"Medium",C5&lt;500,"Low")</f>
        <v>High</v>
      </c>
      <c r="E5" s="8" t="b">
        <f t="shared" si="0"/>
        <v>0</v>
      </c>
    </row>
    <row r="6" spans="1:5" x14ac:dyDescent="0.3">
      <c r="A6" s="14">
        <v>45077</v>
      </c>
      <c r="B6" s="8" t="s">
        <v>21</v>
      </c>
      <c r="C6" s="8">
        <v>250</v>
      </c>
      <c r="D6" s="8" t="str" cm="1">
        <f t="array" ref="D6">_xlfn.IFS(C6&gt;900,"High",C6&gt;500,"Medium",C6&lt;500,"Low")</f>
        <v>Low</v>
      </c>
      <c r="E6" s="8" t="b">
        <f t="shared" si="0"/>
        <v>0</v>
      </c>
    </row>
    <row r="7" spans="1:5" x14ac:dyDescent="0.3">
      <c r="A7" s="14">
        <v>45107</v>
      </c>
      <c r="B7" s="8" t="s">
        <v>22</v>
      </c>
      <c r="C7" s="8">
        <v>320</v>
      </c>
      <c r="D7" s="8" t="str" cm="1">
        <f t="array" ref="D7">_xlfn.IFS(C7&gt;900,"High",C7&gt;500,"Medium",C7&lt;500,"Low")</f>
        <v>Low</v>
      </c>
      <c r="E7" s="8" t="b">
        <f t="shared" si="0"/>
        <v>1</v>
      </c>
    </row>
    <row r="8" spans="1:5" x14ac:dyDescent="0.3">
      <c r="A8" s="14">
        <v>45138</v>
      </c>
      <c r="B8" s="8" t="s">
        <v>20</v>
      </c>
      <c r="C8" s="8">
        <v>1100</v>
      </c>
      <c r="D8" s="8" t="str" cm="1">
        <f t="array" ref="D8">_xlfn.IFS(C8&gt;900,"High",C8&gt;500,"Medium",C8&lt;500,"Low")</f>
        <v>High</v>
      </c>
      <c r="E8" s="8" t="b">
        <f t="shared" si="0"/>
        <v>0</v>
      </c>
    </row>
    <row r="9" spans="1:5" x14ac:dyDescent="0.3">
      <c r="A9" s="14">
        <v>45169</v>
      </c>
      <c r="B9" s="8" t="s">
        <v>21</v>
      </c>
      <c r="C9" s="8">
        <v>210</v>
      </c>
      <c r="D9" s="8" t="str" cm="1">
        <f t="array" ref="D9">_xlfn.IFS(C9&gt;900,"High",C9&gt;500,"Medium",C9&lt;500,"Low")</f>
        <v>Low</v>
      </c>
      <c r="E9" s="8" t="b">
        <f t="shared" si="0"/>
        <v>0</v>
      </c>
    </row>
    <row r="10" spans="1:5" x14ac:dyDescent="0.3">
      <c r="A10" s="14">
        <v>45199</v>
      </c>
      <c r="B10" s="8" t="s">
        <v>22</v>
      </c>
      <c r="C10" s="8">
        <v>330</v>
      </c>
      <c r="D10" s="8" t="str" cm="1">
        <f t="array" ref="D10">_xlfn.IFS(C10&gt;900,"High",C10&gt;500,"Medium",C10&lt;500,"Low")</f>
        <v>Low</v>
      </c>
      <c r="E10" s="8" t="b">
        <f t="shared" si="0"/>
        <v>1</v>
      </c>
    </row>
    <row r="11" spans="1:5" x14ac:dyDescent="0.3">
      <c r="A11" s="14">
        <v>45230</v>
      </c>
      <c r="B11" s="8" t="s">
        <v>23</v>
      </c>
      <c r="C11" s="8">
        <v>400</v>
      </c>
      <c r="D11" s="8" t="str" cm="1">
        <f t="array" ref="D11">_xlfn.IFS(C11&gt;900,"High",C11&gt;500,"Medium",C11&lt;500,"Low")</f>
        <v>Low</v>
      </c>
      <c r="E11" s="8" t="b">
        <f t="shared" si="0"/>
        <v>0</v>
      </c>
    </row>
    <row r="13" spans="1:5" x14ac:dyDescent="0.3">
      <c r="A13" s="12" t="s">
        <v>70</v>
      </c>
      <c r="B13" s="8">
        <f>SUM(C2:C11)</f>
        <v>5110</v>
      </c>
    </row>
    <row r="14" spans="1:5" ht="17.399999999999999" customHeight="1" x14ac:dyDescent="0.3">
      <c r="A14" s="15" t="s">
        <v>71</v>
      </c>
      <c r="B14" s="8">
        <f>SUMIF(B2:B11,"RENT",C2:C11)</f>
        <v>3100</v>
      </c>
    </row>
    <row r="15" spans="1:5" ht="31.8" customHeight="1" x14ac:dyDescent="0.3">
      <c r="A15" s="15" t="s">
        <v>72</v>
      </c>
      <c r="B15" s="8">
        <f>SUMIFS(C2:C11,B2:B11,"RENT",C2:C11,"&gt;1000")</f>
        <v>1100</v>
      </c>
    </row>
    <row r="16" spans="1:5" ht="17.399999999999999" customHeight="1" x14ac:dyDescent="0.3">
      <c r="A16" s="15" t="s">
        <v>73</v>
      </c>
      <c r="B16" s="8">
        <f>COUNTIF(B2:B11,"Groceries")</f>
        <v>3</v>
      </c>
    </row>
    <row r="17" spans="1:2" ht="33" customHeight="1" x14ac:dyDescent="0.3">
      <c r="A17" s="15" t="s">
        <v>74</v>
      </c>
      <c r="B17" s="8">
        <f>COUNTIFS(B2:B11,"RENT",C2:C11,"&gt;1000")</f>
        <v>1</v>
      </c>
    </row>
    <row r="18" spans="1:2" ht="30" customHeight="1" x14ac:dyDescent="0.3">
      <c r="A18" s="7" t="s">
        <v>75</v>
      </c>
      <c r="B18" s="8">
        <f>AVERAGEIF(B2:B11,"groceries",C2:C11)</f>
        <v>316.66666666666669</v>
      </c>
    </row>
    <row r="19" spans="1:2" ht="44.4" customHeight="1" x14ac:dyDescent="0.3">
      <c r="A19" s="15" t="s">
        <v>76</v>
      </c>
      <c r="B19" s="8">
        <f>AVERAGEIFS(C2:C11,B2:B11,"utilities",C2:C11,"&gt;200")</f>
        <v>230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1"/>
  <sheetViews>
    <sheetView workbookViewId="0">
      <selection activeCell="C14" sqref="C14"/>
    </sheetView>
  </sheetViews>
  <sheetFormatPr defaultRowHeight="14.4" x14ac:dyDescent="0.3"/>
  <cols>
    <col min="1" max="1" width="18.6640625" customWidth="1"/>
    <col min="5" max="5" width="11.21875" customWidth="1"/>
  </cols>
  <sheetData>
    <row r="1" spans="1:6" x14ac:dyDescent="0.3">
      <c r="A1" s="1" t="s">
        <v>24</v>
      </c>
      <c r="B1" s="1" t="s">
        <v>25</v>
      </c>
      <c r="C1" s="1" t="s">
        <v>26</v>
      </c>
      <c r="D1" s="1" t="s">
        <v>27</v>
      </c>
      <c r="E1" s="21" t="s">
        <v>78</v>
      </c>
      <c r="F1" s="21" t="s">
        <v>79</v>
      </c>
    </row>
    <row r="2" spans="1:6" x14ac:dyDescent="0.3">
      <c r="A2" s="8" t="s">
        <v>28</v>
      </c>
      <c r="B2" s="8" t="s">
        <v>33</v>
      </c>
      <c r="C2" s="8">
        <v>75</v>
      </c>
      <c r="D2" s="8" t="s">
        <v>35</v>
      </c>
      <c r="E2" s="8" t="str">
        <f>IF(C2&gt;=75,"Distinction","Pass")</f>
        <v>Distinction</v>
      </c>
      <c r="F2" s="8" t="str" cm="1">
        <f t="array" ref="F2">_xlfn.IFS(C2&gt;=85,"A",C2&gt;=70,"B",C2&gt;=50,"C",C2&lt;50,"D")</f>
        <v>B</v>
      </c>
    </row>
    <row r="3" spans="1:6" x14ac:dyDescent="0.3">
      <c r="A3" s="8" t="s">
        <v>29</v>
      </c>
      <c r="B3" s="8" t="s">
        <v>34</v>
      </c>
      <c r="C3" s="8">
        <v>65</v>
      </c>
      <c r="D3" s="8" t="s">
        <v>35</v>
      </c>
      <c r="E3" s="8" t="str">
        <f t="shared" ref="E3:E6" si="0">IF(C3&gt;=75,"Distinction","Pass")</f>
        <v>Pass</v>
      </c>
      <c r="F3" s="8" t="str" cm="1">
        <f t="array" ref="F3">_xlfn.IFS(C3&gt;=85,"A",C3&gt;=70,"B",C3&gt;=50,"C",C3&lt;50,"D")</f>
        <v>C</v>
      </c>
    </row>
    <row r="4" spans="1:6" x14ac:dyDescent="0.3">
      <c r="A4" s="8" t="s">
        <v>30</v>
      </c>
      <c r="B4" s="8" t="s">
        <v>33</v>
      </c>
      <c r="C4" s="8">
        <v>90</v>
      </c>
      <c r="D4" s="8" t="s">
        <v>35</v>
      </c>
      <c r="E4" s="8" t="str">
        <f t="shared" si="0"/>
        <v>Distinction</v>
      </c>
      <c r="F4" s="8" t="str" cm="1">
        <f t="array" ref="F4">_xlfn.IFS(C4&gt;=85,"A",C4&gt;=70,"B",C4&gt;=50,"C",C4&lt;50,"D")</f>
        <v>A</v>
      </c>
    </row>
    <row r="5" spans="1:6" x14ac:dyDescent="0.3">
      <c r="A5" s="8" t="s">
        <v>31</v>
      </c>
      <c r="B5" s="8" t="s">
        <v>34</v>
      </c>
      <c r="C5" s="8">
        <v>45</v>
      </c>
      <c r="D5" s="8" t="s">
        <v>36</v>
      </c>
      <c r="E5" s="8" t="str">
        <f t="shared" si="0"/>
        <v>Pass</v>
      </c>
      <c r="F5" s="8" t="str" cm="1">
        <f t="array" ref="F5">_xlfn.IFS(C5&gt;=85,"A",C5&gt;=70,"B",C5&gt;=50,"C",C5&lt;50,"D")</f>
        <v>D</v>
      </c>
    </row>
    <row r="6" spans="1:6" x14ac:dyDescent="0.3">
      <c r="A6" s="8" t="s">
        <v>32</v>
      </c>
      <c r="B6" s="8" t="s">
        <v>33</v>
      </c>
      <c r="C6" s="8">
        <v>80</v>
      </c>
      <c r="D6" s="8" t="s">
        <v>35</v>
      </c>
      <c r="E6" s="8" t="str">
        <f t="shared" si="0"/>
        <v>Distinction</v>
      </c>
      <c r="F6" s="8" t="str" cm="1">
        <f t="array" ref="F6">_xlfn.IFS(C6&gt;=85,"A",C6&gt;=70,"B",C6&gt;=50,"C",C6&lt;50,"D")</f>
        <v>B</v>
      </c>
    </row>
    <row r="7" spans="1:6" x14ac:dyDescent="0.3">
      <c r="A7" s="4"/>
      <c r="B7" s="4"/>
      <c r="C7" s="4"/>
      <c r="D7" s="4"/>
      <c r="E7" s="4"/>
      <c r="F7" s="4"/>
    </row>
    <row r="8" spans="1:6" x14ac:dyDescent="0.3">
      <c r="A8" s="1" t="s">
        <v>80</v>
      </c>
      <c r="B8" s="8">
        <f>SUMIF(B2:B6,"MATH",C2:C6)</f>
        <v>245</v>
      </c>
      <c r="C8" s="4"/>
      <c r="D8" s="4"/>
      <c r="E8" s="4"/>
      <c r="F8" s="4"/>
    </row>
    <row r="9" spans="1:6" x14ac:dyDescent="0.3">
      <c r="A9" s="1" t="s">
        <v>81</v>
      </c>
      <c r="B9" s="8">
        <f>COUNT(C2:C6)</f>
        <v>5</v>
      </c>
      <c r="C9" s="4"/>
      <c r="D9" s="4"/>
      <c r="E9" s="4"/>
      <c r="F9" s="4"/>
    </row>
    <row r="10" spans="1:6" x14ac:dyDescent="0.3">
      <c r="A10" s="1" t="s">
        <v>82</v>
      </c>
      <c r="B10" s="8">
        <f>COUNTIF(D2:D6,"YES")</f>
        <v>4</v>
      </c>
      <c r="C10" s="4"/>
      <c r="D10" s="4"/>
      <c r="E10" s="4"/>
      <c r="F10" s="4"/>
    </row>
    <row r="11" spans="1:6" ht="30" customHeight="1" x14ac:dyDescent="0.3">
      <c r="A11" s="7" t="s">
        <v>83</v>
      </c>
      <c r="B11" s="8">
        <f>COUNTIFS(B2:B6,"Math",C2:C6,"&gt;70")</f>
        <v>3</v>
      </c>
      <c r="C11" s="4"/>
      <c r="D11" s="4"/>
      <c r="E11" s="4"/>
      <c r="F11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4"/>
  <sheetViews>
    <sheetView tabSelected="1" zoomScale="70" zoomScaleNormal="70" workbookViewId="0">
      <selection activeCell="E9" sqref="E9"/>
    </sheetView>
  </sheetViews>
  <sheetFormatPr defaultRowHeight="14.4" x14ac:dyDescent="0.3"/>
  <cols>
    <col min="1" max="1" width="13.33203125" customWidth="1"/>
    <col min="2" max="2" width="13.5546875" customWidth="1"/>
    <col min="3" max="3" width="13.44140625" customWidth="1"/>
    <col min="4" max="4" width="16.21875" customWidth="1"/>
    <col min="5" max="5" width="12.44140625" customWidth="1"/>
    <col min="6" max="6" width="12" style="3" customWidth="1"/>
    <col min="7" max="7" width="23" style="4" customWidth="1"/>
    <col min="8" max="8" width="24.21875" customWidth="1"/>
  </cols>
  <sheetData>
    <row r="1" spans="1:8" x14ac:dyDescent="0.3">
      <c r="A1" s="1" t="s">
        <v>37</v>
      </c>
      <c r="B1" s="1" t="s">
        <v>1</v>
      </c>
      <c r="C1" s="1" t="s">
        <v>38</v>
      </c>
      <c r="D1" s="1" t="s">
        <v>39</v>
      </c>
      <c r="E1" s="1" t="s">
        <v>40</v>
      </c>
      <c r="F1" s="21" t="s">
        <v>84</v>
      </c>
      <c r="G1" s="21" t="s">
        <v>85</v>
      </c>
      <c r="H1" s="21" t="s">
        <v>92</v>
      </c>
    </row>
    <row r="2" spans="1:8" x14ac:dyDescent="0.3">
      <c r="A2" s="8" t="s">
        <v>41</v>
      </c>
      <c r="B2" s="8" t="s">
        <v>3</v>
      </c>
      <c r="C2" s="8">
        <v>10</v>
      </c>
      <c r="D2" s="8">
        <v>1000</v>
      </c>
      <c r="E2" s="8">
        <v>1200</v>
      </c>
      <c r="F2" s="8" t="str">
        <f>IF(E2&gt;100,"Expensive","Affordable")</f>
        <v>Expensive</v>
      </c>
      <c r="G2" s="8" t="str" cm="1">
        <f t="array" ref="G2">_xlfn.IFS(C2&gt;30,"High",C2&gt;=10,"Moderate",C2&lt;10,"Low")</f>
        <v>Moderate</v>
      </c>
      <c r="H2" s="8" t="b">
        <f>AND(C2&gt;20,E2&gt;50)</f>
        <v>0</v>
      </c>
    </row>
    <row r="3" spans="1:8" x14ac:dyDescent="0.3">
      <c r="A3" s="8" t="s">
        <v>42</v>
      </c>
      <c r="B3" s="8" t="s">
        <v>4</v>
      </c>
      <c r="C3" s="8">
        <v>50</v>
      </c>
      <c r="D3" s="8">
        <v>20</v>
      </c>
      <c r="E3" s="8">
        <v>25</v>
      </c>
      <c r="F3" s="8" t="str">
        <f t="shared" ref="F3:F7" si="0">IF(E3&gt;100,"Expensive","Affordable")</f>
        <v>Affordable</v>
      </c>
      <c r="G3" s="8" t="str" cm="1">
        <f t="array" ref="G3">_xlfn.IFS(C3&gt;30,"High",C3&gt;=10,"Moderate",C3&lt;10,"Low")</f>
        <v>High</v>
      </c>
      <c r="H3" s="8" t="b">
        <f t="shared" ref="H3:H7" si="1">AND(C3&gt;20,E3&gt;50)</f>
        <v>0</v>
      </c>
    </row>
    <row r="4" spans="1:8" x14ac:dyDescent="0.3">
      <c r="A4" s="8" t="s">
        <v>43</v>
      </c>
      <c r="B4" s="8" t="s">
        <v>47</v>
      </c>
      <c r="C4" s="8">
        <v>15</v>
      </c>
      <c r="D4" s="8">
        <v>150</v>
      </c>
      <c r="E4" s="8">
        <v>200</v>
      </c>
      <c r="F4" s="8" t="str">
        <f t="shared" si="0"/>
        <v>Expensive</v>
      </c>
      <c r="G4" s="8" t="str" cm="1">
        <f t="array" ref="G4">_xlfn.IFS(C4&gt;30,"High",C4&gt;=10,"Moderate",C4&lt;10,"Low")</f>
        <v>Moderate</v>
      </c>
      <c r="H4" s="8" t="b">
        <f t="shared" si="1"/>
        <v>0</v>
      </c>
    </row>
    <row r="5" spans="1:8" x14ac:dyDescent="0.3">
      <c r="A5" s="8" t="s">
        <v>44</v>
      </c>
      <c r="B5" s="8" t="s">
        <v>3</v>
      </c>
      <c r="C5" s="8">
        <v>5</v>
      </c>
      <c r="D5" s="8">
        <v>800</v>
      </c>
      <c r="E5" s="8">
        <v>900</v>
      </c>
      <c r="F5" s="8" t="str">
        <f t="shared" si="0"/>
        <v>Expensive</v>
      </c>
      <c r="G5" s="8" t="str" cm="1">
        <f t="array" ref="G5">_xlfn.IFS(C5&gt;30,"High",C5&gt;=10,"Moderate",C5&lt;10,"Low")</f>
        <v>Low</v>
      </c>
      <c r="H5" s="8" t="b">
        <f t="shared" si="1"/>
        <v>0</v>
      </c>
    </row>
    <row r="6" spans="1:8" x14ac:dyDescent="0.3">
      <c r="A6" s="8" t="s">
        <v>45</v>
      </c>
      <c r="B6" s="8" t="s">
        <v>4</v>
      </c>
      <c r="C6" s="8">
        <v>40</v>
      </c>
      <c r="D6" s="8">
        <v>60</v>
      </c>
      <c r="E6" s="8">
        <v>75</v>
      </c>
      <c r="F6" s="8" t="str">
        <f t="shared" si="0"/>
        <v>Affordable</v>
      </c>
      <c r="G6" s="8" t="str" cm="1">
        <f t="array" ref="G6">_xlfn.IFS(C6&gt;30,"High",C6&gt;=10,"Moderate",C6&lt;10,"Low")</f>
        <v>High</v>
      </c>
      <c r="H6" s="8" t="b">
        <f t="shared" si="1"/>
        <v>1</v>
      </c>
    </row>
    <row r="7" spans="1:8" x14ac:dyDescent="0.3">
      <c r="A7" s="8" t="s">
        <v>46</v>
      </c>
      <c r="B7" s="8" t="s">
        <v>5</v>
      </c>
      <c r="C7" s="8">
        <v>30</v>
      </c>
      <c r="D7" s="8">
        <v>35</v>
      </c>
      <c r="E7" s="8">
        <v>50</v>
      </c>
      <c r="F7" s="8" t="str">
        <f t="shared" si="0"/>
        <v>Affordable</v>
      </c>
      <c r="G7" s="8" t="str" cm="1">
        <f t="array" ref="G7">_xlfn.IFS(C7&gt;30,"High",C7&gt;=10,"Moderate",C7&lt;10,"Low")</f>
        <v>Moderate</v>
      </c>
      <c r="H7" s="8" t="b">
        <f t="shared" si="1"/>
        <v>0</v>
      </c>
    </row>
    <row r="8" spans="1:8" x14ac:dyDescent="0.3">
      <c r="A8" s="4"/>
      <c r="B8" s="4"/>
      <c r="C8" s="4"/>
      <c r="D8" s="4"/>
      <c r="E8" s="4"/>
      <c r="F8" s="4"/>
      <c r="H8" s="4"/>
    </row>
    <row r="9" spans="1:8" ht="30" customHeight="1" x14ac:dyDescent="0.3">
      <c r="A9" s="20" t="s">
        <v>86</v>
      </c>
      <c r="B9" s="20"/>
      <c r="C9" s="8">
        <f>SUMIF(B2:B7,"Clothing",D2:D7)</f>
        <v>80</v>
      </c>
      <c r="D9" s="4"/>
      <c r="E9" s="4"/>
      <c r="F9" s="4"/>
      <c r="H9" s="4"/>
    </row>
    <row r="10" spans="1:8" ht="44.4" customHeight="1" x14ac:dyDescent="0.3">
      <c r="A10" s="20" t="s">
        <v>87</v>
      </c>
      <c r="B10" s="20"/>
      <c r="C10" s="8">
        <f>SUMIFS(E2:E7,B2:B7,"Home",C2:C7,"&gt;10")</f>
        <v>50</v>
      </c>
      <c r="D10" s="4"/>
      <c r="E10" s="4"/>
      <c r="F10" s="4"/>
      <c r="H10" s="4"/>
    </row>
    <row r="11" spans="1:8" ht="44.4" customHeight="1" x14ac:dyDescent="0.3">
      <c r="A11" s="20" t="s">
        <v>88</v>
      </c>
      <c r="B11" s="20"/>
      <c r="C11" s="8">
        <f>COUNTIFS(B2:B7,"Electronics",C2:C7,"&gt;=10",E2:E7,"&gt;800")</f>
        <v>1</v>
      </c>
      <c r="D11" s="4"/>
      <c r="E11" s="4"/>
      <c r="F11" s="4"/>
      <c r="H11" s="4"/>
    </row>
    <row r="12" spans="1:8" x14ac:dyDescent="0.3">
      <c r="A12" s="17" t="s">
        <v>89</v>
      </c>
      <c r="B12" s="17"/>
      <c r="C12" s="8">
        <f>AVERAGE(D2:D7)</f>
        <v>344.16666666666669</v>
      </c>
      <c r="D12" s="4"/>
      <c r="E12" s="4"/>
      <c r="F12" s="4"/>
      <c r="H12" s="4"/>
    </row>
    <row r="13" spans="1:8" ht="28.2" customHeight="1" x14ac:dyDescent="0.3">
      <c r="A13" s="20" t="s">
        <v>90</v>
      </c>
      <c r="B13" s="20"/>
      <c r="C13" s="8">
        <f>AVERAGEIF(B2:B7,"Furniture",E2:E7)</f>
        <v>200</v>
      </c>
      <c r="D13" s="4"/>
      <c r="E13" s="4"/>
      <c r="F13" s="4"/>
      <c r="H13" s="4"/>
    </row>
    <row r="14" spans="1:8" ht="29.4" customHeight="1" x14ac:dyDescent="0.3">
      <c r="A14" s="20" t="s">
        <v>91</v>
      </c>
      <c r="B14" s="20"/>
      <c r="C14" s="8">
        <f>AVERAGEIFS(E2:E7,B2:B7,"Electronics",C2:C7,"&gt;5")</f>
        <v>1200</v>
      </c>
      <c r="D14" s="4"/>
      <c r="E14" s="4"/>
      <c r="F14" s="4"/>
      <c r="H14" s="4"/>
    </row>
  </sheetData>
  <mergeCells count="6">
    <mergeCell ref="A10:B10"/>
    <mergeCell ref="A9:B9"/>
    <mergeCell ref="A11:B11"/>
    <mergeCell ref="A12:B12"/>
    <mergeCell ref="A13:B13"/>
    <mergeCell ref="A14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Sales Data</vt:lpstr>
      <vt:lpstr>Employee Data</vt:lpstr>
      <vt:lpstr>Expense Tracker</vt:lpstr>
      <vt:lpstr>Student Grades</vt:lpstr>
      <vt:lpstr>Inventory Management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Tarikh Aziz</dc:creator>
  <cp:lastModifiedBy>Md Tarikh Aziz</cp:lastModifiedBy>
  <dcterms:created xsi:type="dcterms:W3CDTF">2024-10-15T08:48:04Z</dcterms:created>
  <dcterms:modified xsi:type="dcterms:W3CDTF">2024-10-16T17:46:37Z</dcterms:modified>
</cp:coreProperties>
</file>