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adia Tarin Ummehani\Fall 2023\Simulation\"/>
    </mc:Choice>
  </mc:AlternateContent>
  <xr:revisionPtr revIDLastSave="0" documentId="13_ncr:1_{2E309CD6-CF36-4FDB-A1B7-83ED5B1F0427}" xr6:coauthVersionLast="47" xr6:coauthVersionMax="47" xr10:uidLastSave="{00000000-0000-0000-0000-000000000000}"/>
  <bookViews>
    <workbookView xWindow="-110" yWindow="-110" windowWidth="19420" windowHeight="10420" xr2:uid="{BE259336-2E4F-4DD2-A546-20ECEE83AE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J11" i="1"/>
  <c r="I11" i="1"/>
  <c r="H11" i="1" l="1"/>
  <c r="C5" i="1"/>
  <c r="C6" i="1"/>
  <c r="C7" i="1"/>
  <c r="C8" i="1"/>
  <c r="C9" i="1"/>
  <c r="C10" i="1"/>
  <c r="C4" i="1"/>
  <c r="B6" i="1"/>
  <c r="B7" i="1" s="1"/>
  <c r="B8" i="1" s="1"/>
  <c r="B9" i="1" s="1"/>
  <c r="B10" i="1" s="1"/>
  <c r="B5" i="1"/>
  <c r="B4" i="1"/>
  <c r="E4" i="1"/>
  <c r="F5" i="1"/>
  <c r="E5" i="1"/>
  <c r="O6" i="1"/>
  <c r="O5" i="1"/>
  <c r="O4" i="1"/>
  <c r="F4" i="1"/>
  <c r="O13" i="1"/>
  <c r="D5" i="1" l="1"/>
  <c r="G5" i="1" s="1"/>
  <c r="D4" i="1"/>
  <c r="G4" i="1" s="1"/>
  <c r="E6" i="1"/>
  <c r="F6" i="1" s="1"/>
  <c r="A6" i="1"/>
  <c r="A7" i="1" s="1"/>
  <c r="A8" i="1" s="1"/>
  <c r="A9" i="1" s="1"/>
  <c r="A10" i="1" s="1"/>
  <c r="A5" i="1"/>
  <c r="J5" i="1" l="1"/>
  <c r="H5" i="1"/>
  <c r="I5" i="1"/>
  <c r="D6" i="1"/>
  <c r="G6" i="1" s="1"/>
  <c r="E7" i="1"/>
  <c r="F7" i="1" s="1"/>
  <c r="I4" i="1"/>
  <c r="K5" i="1" l="1"/>
  <c r="D7" i="1"/>
  <c r="G7" i="1" s="1"/>
  <c r="I6" i="1"/>
  <c r="J6" i="1"/>
  <c r="H6" i="1"/>
  <c r="E8" i="1"/>
  <c r="F8" i="1" s="1"/>
  <c r="J4" i="1"/>
  <c r="D8" i="1" l="1"/>
  <c r="G8" i="1" s="1"/>
  <c r="J7" i="1"/>
  <c r="H7" i="1"/>
  <c r="I7" i="1"/>
  <c r="K6" i="1"/>
  <c r="E9" i="1"/>
  <c r="F9" i="1" s="1"/>
  <c r="K4" i="1"/>
  <c r="K11" i="1" s="1"/>
  <c r="D10" i="1" l="1"/>
  <c r="G10" i="1" s="1"/>
  <c r="D9" i="1"/>
  <c r="G9" i="1" s="1"/>
  <c r="K7" i="1"/>
  <c r="J8" i="1"/>
  <c r="H8" i="1"/>
  <c r="I8" i="1"/>
  <c r="E10" i="1"/>
  <c r="F10" i="1" s="1"/>
  <c r="I9" i="1" l="1"/>
  <c r="J9" i="1"/>
  <c r="H9" i="1"/>
  <c r="K8" i="1"/>
  <c r="I10" i="1"/>
  <c r="J10" i="1"/>
  <c r="H10" i="1"/>
  <c r="K10" i="1" l="1"/>
  <c r="K9" i="1"/>
</calcChain>
</file>

<file path=xl/sharedStrings.xml><?xml version="1.0" encoding="utf-8"?>
<sst xmlns="http://schemas.openxmlformats.org/spreadsheetml/2006/main" count="37" uniqueCount="37">
  <si>
    <t>Day</t>
  </si>
  <si>
    <t>Types of Newsday</t>
  </si>
  <si>
    <t>Demand</t>
  </si>
  <si>
    <t>Revenue from sales</t>
  </si>
  <si>
    <t>Lost profit</t>
  </si>
  <si>
    <t>Daily profit</t>
  </si>
  <si>
    <t>The News Seller Problem</t>
  </si>
  <si>
    <t>Newsdays</t>
  </si>
  <si>
    <t>Probability</t>
  </si>
  <si>
    <t>Cumulative Probability</t>
  </si>
  <si>
    <t>Random digit Assign</t>
  </si>
  <si>
    <t>Good</t>
  </si>
  <si>
    <t>Fair</t>
  </si>
  <si>
    <t>Poor</t>
  </si>
  <si>
    <t>00-35</t>
  </si>
  <si>
    <t>36-80</t>
  </si>
  <si>
    <t>81-100</t>
  </si>
  <si>
    <t>Table -1 : Random - Digit Assignment for Type of Newsday</t>
  </si>
  <si>
    <t>Stock</t>
  </si>
  <si>
    <t xml:space="preserve">Selling price </t>
  </si>
  <si>
    <t>Buy</t>
  </si>
  <si>
    <t>Parameter</t>
  </si>
  <si>
    <t>Cost of Newspaper</t>
  </si>
  <si>
    <t>Scrap value</t>
  </si>
  <si>
    <t>Linear Congruential Method</t>
  </si>
  <si>
    <t>Seed</t>
  </si>
  <si>
    <t>a</t>
  </si>
  <si>
    <t>c</t>
  </si>
  <si>
    <t>m</t>
  </si>
  <si>
    <t xml:space="preserve">   Simulation Table :</t>
  </si>
  <si>
    <t>Sequence Xn</t>
  </si>
  <si>
    <t>Sequence Xd</t>
  </si>
  <si>
    <t>Demand Value</t>
  </si>
  <si>
    <t>Salvage from sale of scrap</t>
  </si>
  <si>
    <t>Random Digit for Types of Newsday</t>
  </si>
  <si>
    <t>Random Digit for Demand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</si>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</sst>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Times New Roman"/>
      <family val="1"/>
    </font>
    <font>
      <b/>
      <sz val="12"/>
      <color theme="5"/>
      <name val="Times New Roman"/>
      <family val="1"/>
    </font>
    <font>
      <b/>
      <sz val="14"/>
      <color rgb="FF0070C0"/>
      <name val="Times New Roman"/>
      <family val="1"/>
    </font>
    <font>
      <b/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44" fontId="7" fillId="0" borderId="0" applyFont="0" applyFill="0" applyBorder="0" applyAlignment="0" applyProtection="0"/>
    <xf numFmtId="0" fontId="8" fillId="3" borderId="1" applyNumberFormat="0" applyAlignment="0" applyProtection="0"/>
    <xf numFmtId="0" fontId="3" fillId="5" borderId="0" applyNumberFormat="0" applyBorder="0" applyAlignment="0" applyProtection="0"/>
  </cellStyleXfs>
  <cellXfs count="45">
    <xf numFmtId="0" fontId="0" fillId="0" borderId="0" xfId="0"/>
    <xf numFmtId="0" fontId="0" fillId="0" borderId="9" xfId="0" applyBorder="1"/>
    <xf numFmtId="0" fontId="4" fillId="0" borderId="0" xfId="0" applyFont="1" applyAlignment="1">
      <alignment horizontal="center" vertical="center"/>
    </xf>
    <xf numFmtId="0" fontId="5" fillId="3" borderId="2" xfId="2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0" xfId="4" applyNumberFormat="1" applyFont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64" fontId="5" fillId="0" borderId="10" xfId="4" applyNumberFormat="1" applyFont="1" applyBorder="1" applyAlignment="1">
      <alignment horizontal="center" vertical="center"/>
    </xf>
    <xf numFmtId="164" fontId="5" fillId="0" borderId="9" xfId="4" applyNumberFormat="1" applyFont="1" applyBorder="1" applyAlignment="1">
      <alignment horizontal="center" vertical="center"/>
    </xf>
    <xf numFmtId="0" fontId="5" fillId="3" borderId="13" xfId="2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2" xfId="2" applyFont="1" applyAlignment="1">
      <alignment horizontal="center" wrapText="1"/>
    </xf>
    <xf numFmtId="0" fontId="5" fillId="3" borderId="16" xfId="2" applyFont="1" applyBorder="1" applyAlignment="1">
      <alignment horizontal="center" vertical="center" wrapText="1"/>
    </xf>
    <xf numFmtId="0" fontId="9" fillId="3" borderId="15" xfId="5" applyFont="1" applyBorder="1" applyAlignment="1">
      <alignment wrapText="1"/>
    </xf>
    <xf numFmtId="0" fontId="2" fillId="3" borderId="2" xfId="2"/>
    <xf numFmtId="0" fontId="0" fillId="0" borderId="11" xfId="0" applyBorder="1"/>
    <xf numFmtId="0" fontId="0" fillId="0" borderId="10" xfId="0" applyBorder="1"/>
    <xf numFmtId="0" fontId="5" fillId="3" borderId="20" xfId="2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0" fontId="12" fillId="5" borderId="0" xfId="6" applyFont="1" applyAlignment="1">
      <alignment horizontal="center" vertical="center"/>
    </xf>
    <xf numFmtId="0" fontId="10" fillId="3" borderId="2" xfId="2" applyFont="1" applyAlignment="1">
      <alignment horizontal="center" vertical="center"/>
    </xf>
    <xf numFmtId="0" fontId="11" fillId="2" borderId="3" xfId="1" applyFont="1" applyBorder="1" applyAlignment="1">
      <alignment horizontal="center"/>
    </xf>
    <xf numFmtId="0" fontId="11" fillId="2" borderId="4" xfId="1" applyFont="1" applyBorder="1" applyAlignment="1">
      <alignment horizontal="center"/>
    </xf>
    <xf numFmtId="0" fontId="11" fillId="2" borderId="5" xfId="1" applyFont="1" applyBorder="1" applyAlignment="1">
      <alignment horizontal="center"/>
    </xf>
    <xf numFmtId="0" fontId="6" fillId="4" borderId="14" xfId="3" applyFont="1" applyBorder="1" applyAlignment="1">
      <alignment horizontal="left" vertical="top"/>
    </xf>
    <xf numFmtId="0" fontId="9" fillId="3" borderId="17" xfId="5" applyFont="1" applyBorder="1" applyAlignment="1">
      <alignment horizontal="center" wrapText="1"/>
    </xf>
    <xf numFmtId="0" fontId="9" fillId="3" borderId="18" xfId="5" applyFont="1" applyBorder="1" applyAlignment="1">
      <alignment horizontal="center" wrapText="1"/>
    </xf>
    <xf numFmtId="0" fontId="9" fillId="3" borderId="19" xfId="5" applyFont="1" applyBorder="1" applyAlignment="1">
      <alignment horizontal="center" wrapText="1"/>
    </xf>
    <xf numFmtId="0" fontId="4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</cellXfs>
  <cellStyles count="7">
    <cellStyle name="Accent1" xfId="3" builtinId="29"/>
    <cellStyle name="Accent2" xfId="6" builtinId="33"/>
    <cellStyle name="Calculation" xfId="5" builtinId="22"/>
    <cellStyle name="Currency" xfId="4" builtinId="4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A754-E1A4-477B-80FC-3E786A3209EC}">
  <dimension ref="A1:R17"/>
  <sheetViews>
    <sheetView tabSelected="1" workbookViewId="0">
      <selection activeCell="H4" sqref="H4"/>
    </sheetView>
  </sheetViews>
  <sheetFormatPr defaultRowHeight="14.5" x14ac:dyDescent="0.35"/>
  <cols>
    <col min="9" max="9" width="9.54296875" bestFit="1" customWidth="1"/>
    <col min="10" max="10" width="11.1796875" customWidth="1"/>
    <col min="11" max="11" width="9.81640625" customWidth="1"/>
    <col min="12" max="12" width="10.36328125" customWidth="1"/>
    <col min="13" max="13" width="10.6328125" customWidth="1"/>
    <col min="14" max="14" width="16.36328125" customWidth="1"/>
    <col min="15" max="15" width="10.7265625" customWidth="1"/>
    <col min="16" max="16" width="11.1796875" customWidth="1"/>
    <col min="17" max="17" width="10.81640625" customWidth="1"/>
    <col min="18" max="18" width="14" customWidth="1"/>
  </cols>
  <sheetData>
    <row r="1" spans="1:18" ht="17.5" x14ac:dyDescent="0.35">
      <c r="A1" s="36" t="s">
        <v>6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8" ht="17.5" customHeight="1" x14ac:dyDescent="0.35">
      <c r="A2" s="39" t="s">
        <v>29</v>
      </c>
      <c r="B2" s="39"/>
      <c r="C2" s="39"/>
      <c r="D2" s="39"/>
      <c r="E2" s="39"/>
      <c r="F2" s="39"/>
      <c r="G2" s="39"/>
      <c r="H2" s="39"/>
      <c r="I2" s="39"/>
      <c r="J2" s="39"/>
      <c r="K2" s="39"/>
      <c r="M2" s="40" t="s">
        <v>17</v>
      </c>
      <c r="N2" s="41"/>
      <c r="O2" s="41"/>
      <c r="P2" s="41"/>
      <c r="Q2" s="42"/>
      <c r="R2" s="21"/>
    </row>
    <row r="3" spans="1:18" ht="56" x14ac:dyDescent="0.35">
      <c r="A3" s="3" t="s">
        <v>0</v>
      </c>
      <c r="B3" s="19" t="s">
        <v>30</v>
      </c>
      <c r="C3" s="3" t="s">
        <v>34</v>
      </c>
      <c r="D3" s="3" t="s">
        <v>1</v>
      </c>
      <c r="E3" s="19" t="s">
        <v>31</v>
      </c>
      <c r="F3" s="3" t="s">
        <v>35</v>
      </c>
      <c r="G3" s="3" t="s">
        <v>2</v>
      </c>
      <c r="H3" s="3" t="s">
        <v>3</v>
      </c>
      <c r="I3" s="3" t="s">
        <v>4</v>
      </c>
      <c r="J3" s="3" t="s">
        <v>33</v>
      </c>
      <c r="K3" s="17" t="s">
        <v>5</v>
      </c>
      <c r="M3" s="20" t="s">
        <v>7</v>
      </c>
      <c r="N3" s="20" t="s">
        <v>8</v>
      </c>
      <c r="O3" s="20" t="s">
        <v>9</v>
      </c>
      <c r="P3" s="25" t="s">
        <v>10</v>
      </c>
      <c r="Q3" s="22"/>
    </row>
    <row r="4" spans="1:18" x14ac:dyDescent="0.35">
      <c r="A4" s="12">
        <v>1</v>
      </c>
      <c r="B4" s="18">
        <f>MOD((3* 5 + 3),7)</f>
        <v>4</v>
      </c>
      <c r="C4" s="8">
        <f>INT((B4/7)*100)</f>
        <v>57</v>
      </c>
      <c r="D4" s="8" t="str">
        <f t="shared" ref="D4:D10" si="0">IF(C4&lt;=35,"Good",IF(C4&lt;=80,"Fair",IF(C4&lt;=100,"Poor")))</f>
        <v>Fair</v>
      </c>
      <c r="E4" s="18">
        <f>MOD((13* 3 + 0), 100)</f>
        <v>39</v>
      </c>
      <c r="F4" s="8">
        <f>INT((E4/64)*100)</f>
        <v>60</v>
      </c>
      <c r="G4" s="8">
        <f>IF(D4="Good",IF(F4&lt;=3,40,IF(F4&lt;L15=8,50,IF(F4&lt;=23,60,IF(F4&lt;=43,70,IF(F4&lt;=78,80,IF(F4&lt;=93,90,IF(F4&lt;=100,100))))))),IF(D4="Fair",IF(F4&lt;=10,40,IF(F4&lt;=28,50,IF(F4&lt;=68,60,IF(F4&lt;=88,70,IF(F4&lt;=96,80,IF(F4&lt;=100,90)))))),IF(D4="Poor",IF(F4&lt;=44,40,IF(F4&lt;=66,50,IF(F4&lt;=82,60,IF(F4&lt;=94,70,IF(F4&lt;=100,80,IF(F4&lt;=68,60)))))),
"Invalid Rating")))</f>
        <v>60</v>
      </c>
      <c r="H4" s="13">
        <f>((IF(G4&gt;70,(70*50)/100, (G4*50)/100)))</f>
        <v>30</v>
      </c>
      <c r="I4" s="13" t="str">
        <f>((IF(G4&gt;70,((G4-70)*17)/100, "-")))</f>
        <v>-</v>
      </c>
      <c r="J4" s="13">
        <f>((IF(G4&lt;70,((70-G4)*5)/100, "-")))</f>
        <v>0.5</v>
      </c>
      <c r="K4" s="16">
        <f>IF(AND(I4&lt;&gt;"-", J4="-"), H4-((70*33)/100)- I4, IF(AND(I4="-", J4&lt;&gt;"-"), H4 - ((70*33)/100) + J4, H4-((70*33)/100)))</f>
        <v>7.3999999999999986</v>
      </c>
      <c r="L4" s="2"/>
      <c r="M4" s="4" t="s">
        <v>11</v>
      </c>
      <c r="N4" s="5">
        <v>0.35</v>
      </c>
      <c r="O4" s="5">
        <f>N4</f>
        <v>0.35</v>
      </c>
      <c r="P4" s="5" t="s">
        <v>14</v>
      </c>
      <c r="Q4" s="23"/>
    </row>
    <row r="5" spans="1:18" x14ac:dyDescent="0.35">
      <c r="A5" s="10">
        <f>A4+1</f>
        <v>2</v>
      </c>
      <c r="B5" s="18">
        <f>MOD((3* B4 + 3), 7)</f>
        <v>1</v>
      </c>
      <c r="C5" s="8">
        <f t="shared" ref="C5:C10" si="1">INT((B5/7)*100)</f>
        <v>14</v>
      </c>
      <c r="D5" s="8" t="str">
        <f t="shared" si="0"/>
        <v>Good</v>
      </c>
      <c r="E5" s="18">
        <f>MOD((13* E4 + 0), 64)</f>
        <v>59</v>
      </c>
      <c r="F5" s="8">
        <f t="shared" ref="F5:F10" si="2">INT((E5/64)*100)</f>
        <v>92</v>
      </c>
      <c r="G5" s="8">
        <f t="shared" ref="G5:G10" si="3">IF(D5="Good",IF(F5&lt;=3,40,IF(F5&lt;L16=8,50,IF(F5&lt;=23,60,IF(F5&lt;=43,70,IF(F5&lt;=78,80,IF(F5&lt;=93,90,IF(F5&lt;=100,100))))))),IF(D5="Fair",IF(F5&lt;=10,40,IF(F5&lt;=28,50,IF(F5&lt;=68,60,IF(F5&lt;=88,70,IF(F5&lt;=96,80,IF(F5&lt;=100,90)))))),IF(D5="Poor",IF(F5&lt;=44,40,IF(F5&lt;=66,50,IF(F5&lt;=82,60,IF(F5&lt;=94,70,IF(F5&lt;=100,80,IF(F5&lt;=68,60)))))),
"Invalid Rating")))</f>
        <v>90</v>
      </c>
      <c r="H5" s="13">
        <f t="shared" ref="H5:H10" si="4">((IF(G5&gt;70,(70*50)/100, (G5*50)/100)))</f>
        <v>35</v>
      </c>
      <c r="I5" s="13">
        <f t="shared" ref="I5:I10" si="5">((IF(G5&gt;70,((G5-70)*17)/100, "-")))</f>
        <v>3.4</v>
      </c>
      <c r="J5" s="13" t="str">
        <f t="shared" ref="J5:J10" si="6">((IF(G5&lt;70,((70-G5)*5)/100, "-")))</f>
        <v>-</v>
      </c>
      <c r="K5" s="16">
        <f t="shared" ref="K5:K10" si="7">IF(AND(I5&lt;&gt;"-", J5="-"), H5-((70*33)/100)- I5, IF(AND(I5="-", J5&lt;&gt;"-"), H5 - ((70*33)/100) + J5, H5-((70*33)/100)))</f>
        <v>8.4999999999999982</v>
      </c>
      <c r="L5" s="2"/>
      <c r="M5" s="4" t="s">
        <v>12</v>
      </c>
      <c r="N5" s="5">
        <v>0.45</v>
      </c>
      <c r="O5" s="5">
        <f>O4+N5</f>
        <v>0.8</v>
      </c>
      <c r="P5" s="5" t="s">
        <v>15</v>
      </c>
      <c r="Q5" s="1"/>
      <c r="R5" s="1"/>
    </row>
    <row r="6" spans="1:18" x14ac:dyDescent="0.35">
      <c r="A6" s="10">
        <f t="shared" ref="A6:A10" si="8">A5+1</f>
        <v>3</v>
      </c>
      <c r="B6" s="18">
        <f t="shared" ref="B6:B10" si="9">MOD((3* B5 + 3), 7)</f>
        <v>6</v>
      </c>
      <c r="C6" s="8">
        <f t="shared" si="1"/>
        <v>85</v>
      </c>
      <c r="D6" s="8" t="str">
        <f t="shared" si="0"/>
        <v>Poor</v>
      </c>
      <c r="E6" s="18">
        <f t="shared" ref="E6:E10" si="10">MOD((13* E5 + 0), 64)</f>
        <v>63</v>
      </c>
      <c r="F6" s="8">
        <f t="shared" si="2"/>
        <v>98</v>
      </c>
      <c r="G6" s="8">
        <f t="shared" si="3"/>
        <v>80</v>
      </c>
      <c r="H6" s="13">
        <f t="shared" si="4"/>
        <v>35</v>
      </c>
      <c r="I6" s="13">
        <f t="shared" si="5"/>
        <v>1.7</v>
      </c>
      <c r="J6" s="13" t="str">
        <f t="shared" si="6"/>
        <v>-</v>
      </c>
      <c r="K6" s="16">
        <f t="shared" si="7"/>
        <v>10.199999999999999</v>
      </c>
      <c r="L6" s="2"/>
      <c r="M6" s="6" t="s">
        <v>13</v>
      </c>
      <c r="N6" s="7">
        <v>0.2</v>
      </c>
      <c r="O6" s="7">
        <f>O5+N6</f>
        <v>1</v>
      </c>
      <c r="P6" s="7" t="s">
        <v>16</v>
      </c>
      <c r="Q6" s="24"/>
    </row>
    <row r="7" spans="1:18" x14ac:dyDescent="0.35">
      <c r="A7" s="10">
        <f t="shared" si="8"/>
        <v>4</v>
      </c>
      <c r="B7" s="18">
        <f t="shared" si="9"/>
        <v>0</v>
      </c>
      <c r="C7" s="8">
        <f t="shared" si="1"/>
        <v>0</v>
      </c>
      <c r="D7" s="8" t="str">
        <f t="shared" si="0"/>
        <v>Good</v>
      </c>
      <c r="E7" s="18">
        <f t="shared" si="10"/>
        <v>51</v>
      </c>
      <c r="F7" s="8">
        <f t="shared" si="2"/>
        <v>79</v>
      </c>
      <c r="G7" s="8">
        <f t="shared" si="3"/>
        <v>90</v>
      </c>
      <c r="H7" s="13">
        <f t="shared" si="4"/>
        <v>35</v>
      </c>
      <c r="I7" s="13">
        <f t="shared" si="5"/>
        <v>3.4</v>
      </c>
      <c r="J7" s="13" t="str">
        <f t="shared" si="6"/>
        <v>-</v>
      </c>
      <c r="K7" s="16">
        <f t="shared" si="7"/>
        <v>8.4999999999999982</v>
      </c>
      <c r="L7" s="2"/>
      <c r="M7" s="8"/>
      <c r="N7" s="8"/>
      <c r="O7" s="8"/>
      <c r="P7" s="8"/>
      <c r="Q7" s="9"/>
    </row>
    <row r="8" spans="1:18" x14ac:dyDescent="0.35">
      <c r="A8" s="10">
        <f t="shared" si="8"/>
        <v>5</v>
      </c>
      <c r="B8" s="18">
        <f t="shared" si="9"/>
        <v>3</v>
      </c>
      <c r="C8" s="8">
        <f t="shared" si="1"/>
        <v>42</v>
      </c>
      <c r="D8" s="8" t="str">
        <f t="shared" si="0"/>
        <v>Fair</v>
      </c>
      <c r="E8" s="18">
        <f t="shared" si="10"/>
        <v>23</v>
      </c>
      <c r="F8" s="8">
        <f t="shared" si="2"/>
        <v>35</v>
      </c>
      <c r="G8" s="8">
        <f t="shared" si="3"/>
        <v>60</v>
      </c>
      <c r="H8" s="13">
        <f t="shared" si="4"/>
        <v>30</v>
      </c>
      <c r="I8" s="13" t="str">
        <f t="shared" si="5"/>
        <v>-</v>
      </c>
      <c r="J8" s="13">
        <f t="shared" si="6"/>
        <v>0.5</v>
      </c>
      <c r="K8" s="16">
        <f t="shared" si="7"/>
        <v>7.3999999999999986</v>
      </c>
      <c r="L8" s="2"/>
      <c r="M8" s="8"/>
      <c r="N8" s="8"/>
      <c r="O8" s="8"/>
      <c r="P8" s="8"/>
      <c r="Q8" s="9"/>
    </row>
    <row r="9" spans="1:18" ht="15" x14ac:dyDescent="0.35">
      <c r="A9" s="10">
        <f t="shared" si="8"/>
        <v>6</v>
      </c>
      <c r="B9" s="18">
        <f t="shared" si="9"/>
        <v>5</v>
      </c>
      <c r="C9" s="8">
        <f t="shared" si="1"/>
        <v>71</v>
      </c>
      <c r="D9" s="8" t="str">
        <f t="shared" si="0"/>
        <v>Fair</v>
      </c>
      <c r="E9" s="18">
        <f t="shared" si="10"/>
        <v>43</v>
      </c>
      <c r="F9" s="8">
        <f t="shared" si="2"/>
        <v>67</v>
      </c>
      <c r="G9" s="8">
        <f t="shared" si="3"/>
        <v>60</v>
      </c>
      <c r="H9" s="13">
        <f t="shared" si="4"/>
        <v>30</v>
      </c>
      <c r="I9" s="13" t="str">
        <f t="shared" si="5"/>
        <v>-</v>
      </c>
      <c r="J9" s="13">
        <f t="shared" si="6"/>
        <v>0.5</v>
      </c>
      <c r="K9" s="16">
        <f t="shared" si="7"/>
        <v>7.3999999999999986</v>
      </c>
      <c r="L9" s="2"/>
      <c r="M9" s="8"/>
      <c r="N9" s="35" t="s">
        <v>21</v>
      </c>
      <c r="O9" s="35"/>
      <c r="P9" s="8"/>
      <c r="Q9" s="9"/>
    </row>
    <row r="10" spans="1:18" x14ac:dyDescent="0.35">
      <c r="A10" s="10">
        <f t="shared" si="8"/>
        <v>7</v>
      </c>
      <c r="B10" s="18">
        <f t="shared" si="9"/>
        <v>4</v>
      </c>
      <c r="C10" s="8">
        <f t="shared" si="1"/>
        <v>57</v>
      </c>
      <c r="D10" s="8" t="str">
        <f t="shared" si="0"/>
        <v>Fair</v>
      </c>
      <c r="E10" s="18">
        <f t="shared" si="10"/>
        <v>47</v>
      </c>
      <c r="F10" s="8">
        <f t="shared" si="2"/>
        <v>73</v>
      </c>
      <c r="G10" s="8">
        <f t="shared" si="3"/>
        <v>70</v>
      </c>
      <c r="H10" s="14">
        <f t="shared" si="4"/>
        <v>35</v>
      </c>
      <c r="I10" s="14" t="str">
        <f t="shared" si="5"/>
        <v>-</v>
      </c>
      <c r="J10" s="14" t="str">
        <f t="shared" si="6"/>
        <v>-</v>
      </c>
      <c r="K10" s="15">
        <f t="shared" si="7"/>
        <v>11.899999999999999</v>
      </c>
      <c r="L10" s="2"/>
      <c r="M10" s="8"/>
      <c r="N10" s="10" t="s">
        <v>18</v>
      </c>
      <c r="O10" s="29">
        <v>70</v>
      </c>
      <c r="P10" s="8"/>
      <c r="Q10" s="9"/>
    </row>
    <row r="11" spans="1:18" x14ac:dyDescent="0.35">
      <c r="A11" s="43" t="s">
        <v>36</v>
      </c>
      <c r="B11" s="44"/>
      <c r="C11" s="44"/>
      <c r="D11" s="44"/>
      <c r="E11" s="44"/>
      <c r="F11" s="44"/>
      <c r="G11" s="44"/>
      <c r="H11" s="31">
        <f>SUM(H4:H10)</f>
        <v>230</v>
      </c>
      <c r="I11" s="32">
        <f>SUM(I4:I10)</f>
        <v>8.5</v>
      </c>
      <c r="J11" s="32">
        <f>SUM(J4:J10)</f>
        <v>1.5</v>
      </c>
      <c r="K11" s="33">
        <f>SUM(K4:K10)</f>
        <v>61.29999999999999</v>
      </c>
      <c r="L11" s="2"/>
      <c r="M11" s="8"/>
      <c r="N11" s="10" t="s">
        <v>19</v>
      </c>
      <c r="O11" s="29">
        <v>50</v>
      </c>
      <c r="Q11" s="9"/>
    </row>
    <row r="12" spans="1: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8"/>
      <c r="N12" s="10" t="s">
        <v>20</v>
      </c>
      <c r="O12" s="29">
        <v>33</v>
      </c>
      <c r="P12" s="8"/>
      <c r="Q12" s="9"/>
    </row>
    <row r="13" spans="1:18" x14ac:dyDescent="0.35">
      <c r="A13" s="2"/>
      <c r="B13" s="2"/>
      <c r="C13" s="2"/>
      <c r="D13" s="2"/>
      <c r="E13" s="34" t="s">
        <v>24</v>
      </c>
      <c r="F13" s="34"/>
      <c r="G13" s="34"/>
      <c r="H13" s="34"/>
      <c r="I13" s="34"/>
      <c r="J13" s="2"/>
      <c r="K13" s="2"/>
      <c r="L13" s="2"/>
      <c r="M13" s="8"/>
      <c r="N13" s="10" t="s">
        <v>22</v>
      </c>
      <c r="O13" s="11">
        <f>(O10*O12)/100</f>
        <v>23.1</v>
      </c>
      <c r="P13" s="8"/>
      <c r="Q13" s="9"/>
    </row>
    <row r="14" spans="1:18" ht="16" customHeight="1" x14ac:dyDescent="0.35">
      <c r="F14" s="9" t="s">
        <v>25</v>
      </c>
      <c r="G14" s="18">
        <v>5</v>
      </c>
      <c r="H14" s="18">
        <v>3</v>
      </c>
      <c r="N14" s="28" t="s">
        <v>23</v>
      </c>
      <c r="O14" s="30">
        <v>5</v>
      </c>
    </row>
    <row r="15" spans="1:18" ht="11.5" customHeight="1" x14ac:dyDescent="0.35">
      <c r="F15" s="9" t="s">
        <v>26</v>
      </c>
      <c r="G15" s="18">
        <v>3</v>
      </c>
      <c r="H15" s="18">
        <v>13</v>
      </c>
      <c r="N15" s="26" t="s">
        <v>32</v>
      </c>
      <c r="O15" s="27">
        <v>17</v>
      </c>
    </row>
    <row r="16" spans="1:18" ht="11.5" customHeight="1" x14ac:dyDescent="0.35">
      <c r="F16" s="9" t="s">
        <v>27</v>
      </c>
      <c r="G16" s="18">
        <v>3</v>
      </c>
      <c r="H16" s="18">
        <v>0</v>
      </c>
    </row>
    <row r="17" spans="6:8" x14ac:dyDescent="0.35">
      <c r="F17" s="9" t="s">
        <v>28</v>
      </c>
      <c r="G17" s="18">
        <v>7</v>
      </c>
      <c r="H17" s="18">
        <v>64</v>
      </c>
    </row>
  </sheetData>
  <mergeCells count="6">
    <mergeCell ref="E13:I13"/>
    <mergeCell ref="N9:O9"/>
    <mergeCell ref="A1:K1"/>
    <mergeCell ref="A2:K2"/>
    <mergeCell ref="M2:Q2"/>
    <mergeCell ref="A11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 Tarin</dc:creator>
  <cp:lastModifiedBy>Sadia Tarin</cp:lastModifiedBy>
  <dcterms:created xsi:type="dcterms:W3CDTF">2023-10-30T13:51:33Z</dcterms:created>
  <dcterms:modified xsi:type="dcterms:W3CDTF">2023-12-05T17:54:16Z</dcterms:modified>
</cp:coreProperties>
</file>