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19425" windowHeight="10425"/>
  </bookViews>
  <sheets>
    <sheet name="raport" sheetId="12" r:id="rId1"/>
    <sheet name="p.mesin" sheetId="11" r:id="rId2"/>
    <sheet name="legger" sheetId="1" r:id="rId3"/>
    <sheet name="agama " sheetId="5" r:id="rId4"/>
    <sheet name="pkn" sheetId="2" r:id="rId5"/>
    <sheet name="mtk" sheetId="6" r:id="rId6"/>
    <sheet name="b.indo" sheetId="7" r:id="rId7"/>
    <sheet name="b.ing" sheetId="8" r:id="rId8"/>
    <sheet name="p.kreatif" sheetId="9" r:id="rId9"/>
  </sheets>
  <externalReferences>
    <externalReference r:id="rId10"/>
    <externalReference r:id="rId11"/>
  </externalReferences>
  <definedNames>
    <definedName name="hadirskul">'[1]sikap spiritual n sosial'!$A$5:$H$26</definedName>
    <definedName name="lgr12tbsm1">[1]leger!$A$11:$X$34</definedName>
    <definedName name="lgr12tbsm2">[2]leger!$A$11:$X$27</definedName>
    <definedName name="lgrtbsm">legger!$A$11:$X$27</definedName>
    <definedName name="spisos12tbsm1">'[1]sikap spiritual n sosial'!$A$4:$G$26</definedName>
    <definedName name="SSHTBSM2">'[2]sikap spiritual'!$A$4:$H$21</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1" l="1"/>
  <c r="J19" i="12" l="1"/>
  <c r="K19" i="12" s="1"/>
  <c r="L19" i="12" s="1"/>
  <c r="J18" i="12"/>
  <c r="K18" i="12" s="1"/>
  <c r="J17" i="12"/>
  <c r="K17" i="12" s="1"/>
  <c r="F17" i="12"/>
  <c r="G17" i="12" s="1"/>
  <c r="F18" i="12"/>
  <c r="G18" i="12" s="1"/>
  <c r="J16" i="12"/>
  <c r="K16" i="12" s="1"/>
  <c r="F16" i="12"/>
  <c r="G16" i="12" s="1"/>
  <c r="J15" i="12"/>
  <c r="K15" i="12" s="1"/>
  <c r="L15" i="12" s="1"/>
  <c r="J12" i="12"/>
  <c r="K12" i="12" s="1"/>
  <c r="L12" i="12" s="1"/>
  <c r="J11" i="12"/>
  <c r="K11" i="12" s="1"/>
  <c r="L11" i="12" s="1"/>
  <c r="J10" i="12"/>
  <c r="K10" i="12" s="1"/>
  <c r="L10" i="12" s="1"/>
  <c r="J9" i="12"/>
  <c r="K9" i="12" s="1"/>
  <c r="L9" i="12" s="1"/>
  <c r="J8" i="12"/>
  <c r="K8" i="12" s="1"/>
  <c r="L8" i="12" s="1"/>
  <c r="F15" i="12"/>
  <c r="G15" i="12" s="1"/>
  <c r="H15" i="12" s="1"/>
  <c r="F19" i="12"/>
  <c r="G19" i="12" s="1"/>
  <c r="H19" i="12" s="1"/>
  <c r="F12" i="12"/>
  <c r="G12" i="12" s="1"/>
  <c r="H12" i="12" s="1"/>
  <c r="F11" i="12"/>
  <c r="G11" i="12" s="1"/>
  <c r="H11" i="12" s="1"/>
  <c r="F10" i="12"/>
  <c r="G10" i="12" s="1"/>
  <c r="H10" i="12" s="1"/>
  <c r="F9" i="12"/>
  <c r="G9" i="12" s="1"/>
  <c r="H9" i="12" s="1"/>
  <c r="F8" i="12"/>
  <c r="G8" i="12" s="1"/>
  <c r="H8" i="12" s="1"/>
  <c r="D1" i="12"/>
  <c r="J6" i="11" l="1"/>
  <c r="J7" i="11"/>
  <c r="J8" i="11"/>
  <c r="J9" i="11"/>
  <c r="J10" i="11"/>
  <c r="J11" i="11"/>
  <c r="J12" i="11"/>
  <c r="J13" i="11"/>
  <c r="J14" i="11"/>
  <c r="J15" i="11"/>
  <c r="J16" i="11"/>
  <c r="J17" i="11"/>
  <c r="J18" i="11"/>
  <c r="J19" i="11"/>
  <c r="J20" i="11"/>
  <c r="J21" i="11"/>
  <c r="J5" i="11"/>
  <c r="E5" i="11"/>
  <c r="E7" i="11"/>
  <c r="E8" i="11"/>
  <c r="E9" i="11"/>
  <c r="E10" i="11"/>
  <c r="E11" i="11"/>
  <c r="E12" i="11"/>
  <c r="E13" i="11"/>
  <c r="E14" i="11"/>
  <c r="E15" i="11"/>
  <c r="E16" i="11"/>
  <c r="E17" i="11"/>
  <c r="E18" i="11"/>
  <c r="E19" i="11"/>
  <c r="E20" i="11"/>
  <c r="E21" i="11"/>
  <c r="E6" i="5"/>
  <c r="J6" i="9"/>
  <c r="J7" i="9"/>
  <c r="J8" i="9"/>
  <c r="J9" i="9"/>
  <c r="J10" i="9"/>
  <c r="J11" i="9"/>
  <c r="J12" i="9"/>
  <c r="J13" i="9"/>
  <c r="J14" i="9"/>
  <c r="J15" i="9"/>
  <c r="J16" i="9"/>
  <c r="J17" i="9"/>
  <c r="J18" i="9"/>
  <c r="J19" i="9"/>
  <c r="J20" i="9"/>
  <c r="J21" i="9"/>
  <c r="J5" i="9"/>
  <c r="E7" i="9"/>
  <c r="E5" i="9"/>
  <c r="E6" i="9"/>
  <c r="E8" i="9"/>
  <c r="E9" i="9"/>
  <c r="E10" i="9"/>
  <c r="E11" i="9"/>
  <c r="E12" i="9"/>
  <c r="E13" i="9"/>
  <c r="E14" i="9"/>
  <c r="E15" i="9"/>
  <c r="E16" i="9"/>
  <c r="E17" i="9"/>
  <c r="E18" i="9"/>
  <c r="E19" i="9"/>
  <c r="E20" i="9"/>
  <c r="E21" i="9"/>
  <c r="E5" i="8"/>
  <c r="J5" i="8"/>
  <c r="E6" i="8"/>
  <c r="J6" i="8"/>
  <c r="E7" i="8"/>
  <c r="J7" i="8"/>
  <c r="E8" i="8"/>
  <c r="J8" i="8"/>
  <c r="E9" i="8"/>
  <c r="J9" i="8"/>
  <c r="E10" i="8"/>
  <c r="J10" i="8"/>
  <c r="E11" i="8"/>
  <c r="J11" i="8"/>
  <c r="E12" i="8"/>
  <c r="J12" i="8"/>
  <c r="E13" i="8"/>
  <c r="J13" i="8"/>
  <c r="E14" i="8"/>
  <c r="J14" i="8"/>
  <c r="E15" i="8"/>
  <c r="J15" i="8"/>
  <c r="E16" i="8"/>
  <c r="J16" i="8"/>
  <c r="E17" i="8"/>
  <c r="J17" i="8"/>
  <c r="E18" i="8"/>
  <c r="J18" i="8"/>
  <c r="E20" i="8"/>
  <c r="J20" i="8"/>
  <c r="E21" i="8"/>
  <c r="J21" i="8"/>
  <c r="E5" i="7"/>
  <c r="E8" i="7"/>
  <c r="E6" i="6"/>
  <c r="E7" i="6"/>
  <c r="E8" i="6"/>
  <c r="E9" i="6"/>
  <c r="E10" i="6"/>
  <c r="E11" i="6"/>
  <c r="E12" i="6"/>
  <c r="E13" i="6"/>
  <c r="E14" i="6"/>
  <c r="E15" i="6"/>
  <c r="E16" i="6"/>
  <c r="E17" i="6"/>
  <c r="E18" i="6"/>
  <c r="E20" i="6"/>
  <c r="E21" i="6"/>
  <c r="E5" i="6"/>
  <c r="J6" i="6"/>
  <c r="J7" i="6"/>
  <c r="J8" i="6"/>
  <c r="J9" i="6"/>
  <c r="J10" i="6"/>
  <c r="J11" i="6"/>
  <c r="J12" i="6"/>
  <c r="J13" i="6"/>
  <c r="J14" i="6"/>
  <c r="J15" i="6"/>
  <c r="J16" i="6"/>
  <c r="J17" i="6"/>
  <c r="J18" i="6"/>
  <c r="J20" i="6"/>
  <c r="J21" i="6"/>
  <c r="J5" i="6"/>
  <c r="E6" i="7"/>
  <c r="E7" i="7"/>
  <c r="E9" i="7"/>
  <c r="E10" i="7"/>
  <c r="E11" i="7"/>
  <c r="E12" i="7"/>
  <c r="E13" i="7"/>
  <c r="E14" i="7"/>
  <c r="E15" i="7"/>
  <c r="E16" i="7"/>
  <c r="E17" i="7"/>
  <c r="E18" i="7"/>
  <c r="E19" i="7"/>
  <c r="E20" i="7"/>
  <c r="E21" i="7"/>
  <c r="J6" i="7"/>
  <c r="J7" i="7"/>
  <c r="J8" i="7"/>
  <c r="J9" i="7"/>
  <c r="J10" i="7"/>
  <c r="J11" i="7"/>
  <c r="J12" i="7"/>
  <c r="J13" i="7"/>
  <c r="J14" i="7"/>
  <c r="J15" i="7"/>
  <c r="J16" i="7"/>
  <c r="J17" i="7"/>
  <c r="J18" i="7"/>
  <c r="J19" i="7"/>
  <c r="J20" i="7"/>
  <c r="J21" i="7"/>
  <c r="M6" i="6"/>
  <c r="E5" i="5"/>
  <c r="J6" i="5"/>
  <c r="J7" i="5"/>
  <c r="J8" i="5"/>
  <c r="J9" i="5"/>
  <c r="J10" i="5"/>
  <c r="J11" i="5"/>
  <c r="J12" i="5"/>
  <c r="J13" i="5"/>
  <c r="J14" i="5"/>
  <c r="J15" i="5"/>
  <c r="J16" i="5"/>
  <c r="J17" i="5"/>
  <c r="J18" i="5"/>
  <c r="J19" i="5"/>
  <c r="J20" i="5"/>
  <c r="J21" i="5"/>
  <c r="J5" i="5"/>
  <c r="E7" i="5"/>
  <c r="E9" i="5"/>
  <c r="E10" i="5"/>
  <c r="E11" i="5"/>
  <c r="E12" i="5"/>
  <c r="E13" i="5"/>
  <c r="E14" i="5"/>
  <c r="E15" i="5"/>
  <c r="E16" i="5"/>
  <c r="E17" i="5"/>
  <c r="E18" i="5"/>
  <c r="E19" i="5"/>
  <c r="E20" i="5"/>
  <c r="E21" i="5"/>
</calcChain>
</file>

<file path=xl/sharedStrings.xml><?xml version="1.0" encoding="utf-8"?>
<sst xmlns="http://schemas.openxmlformats.org/spreadsheetml/2006/main" count="816" uniqueCount="117">
  <si>
    <t>NO</t>
  </si>
  <si>
    <t>NIS</t>
  </si>
  <si>
    <t xml:space="preserve"> NAMA SISWA                               </t>
  </si>
  <si>
    <t>KKM</t>
  </si>
  <si>
    <t>PEND.AGAMA ISLAM &amp;BUDI PEKERTI</t>
  </si>
  <si>
    <t>PEND.PANCASILA &amp; KEWARGANEGARAAN</t>
  </si>
  <si>
    <t>BAHASA INDONESIA</t>
  </si>
  <si>
    <t>MATEMATIKA</t>
  </si>
  <si>
    <t>BAHASA INGGRIS</t>
  </si>
  <si>
    <t>PENG</t>
  </si>
  <si>
    <t>KETR</t>
  </si>
  <si>
    <t>ADAM RIZKI HIDAYAT SIMANULANG</t>
  </si>
  <si>
    <t>BIAS BINANDA KARUNIA</t>
  </si>
  <si>
    <t xml:space="preserve">BIMA ADITIYA NUGRAHA  </t>
  </si>
  <si>
    <t>ELVIN JAYA SIMANUNGKALIT</t>
  </si>
  <si>
    <t>IBRAHIM PUTRA IMAMMA</t>
  </si>
  <si>
    <t>IRWAN ANANDA FARLIS</t>
  </si>
  <si>
    <t>M. EKI RIZALDI</t>
  </si>
  <si>
    <t xml:space="preserve">M. RIZKI MARIANSAH </t>
  </si>
  <si>
    <t>M.YUNUS</t>
  </si>
  <si>
    <t>MUHAMMAD ARIEF RAMADHAN</t>
  </si>
  <si>
    <t>MUHAMMAD ILHAM RAMADHAN</t>
  </si>
  <si>
    <t>MUHAMMAD ROZI</t>
  </si>
  <si>
    <t>RIAN SUGIANT0</t>
  </si>
  <si>
    <t>RIZKI ARDIANTO</t>
  </si>
  <si>
    <t>ROBI SAPUTRA</t>
  </si>
  <si>
    <t>SEPTIAN CANDRA PUTRA</t>
  </si>
  <si>
    <t>TAUFIK ISKANDAR</t>
  </si>
  <si>
    <t>P. MESIN</t>
  </si>
  <si>
    <t>P.SASIS</t>
  </si>
  <si>
    <t>P. LISTRIK</t>
  </si>
  <si>
    <t>P. BENGKEL</t>
  </si>
  <si>
    <t>P. KREATIF</t>
  </si>
  <si>
    <t>LEGGER KELAS XII TBSM 2</t>
  </si>
  <si>
    <t>SEMESTER GENAP</t>
  </si>
  <si>
    <t>SMK  HASANAH PEKANBARU</t>
  </si>
  <si>
    <t>TP. 2020/2021</t>
  </si>
  <si>
    <t>KELAS</t>
  </si>
  <si>
    <t>MATA PELAJARAN</t>
  </si>
  <si>
    <t>BESAR KKM</t>
  </si>
  <si>
    <t>:XII TBSM</t>
  </si>
  <si>
    <t>:Pendidikan Agama Islamm</t>
  </si>
  <si>
    <t>:80</t>
  </si>
  <si>
    <t>XII TBSM 2</t>
  </si>
  <si>
    <t>Pendidikan Agama Islam</t>
  </si>
  <si>
    <t>NAMA</t>
  </si>
  <si>
    <t>NILAI PENGETAHUAN</t>
  </si>
  <si>
    <t>DESKRIPSI</t>
  </si>
  <si>
    <t>PREDIKAT</t>
  </si>
  <si>
    <t>NILAI KETERAMPILAN</t>
  </si>
  <si>
    <t>Memiliki kemampuan dalam mengenal nilai niali Agama</t>
  </si>
  <si>
    <t>B</t>
  </si>
  <si>
    <t>A</t>
  </si>
  <si>
    <t>Siswa mampu, mengevaluasi peran Indonesia dalam hubungan internasional</t>
  </si>
  <si>
    <t xml:space="preserve">  </t>
  </si>
  <si>
    <t>\</t>
  </si>
  <si>
    <t>:PPKN</t>
  </si>
  <si>
    <t>:XII TBSM 2</t>
  </si>
  <si>
    <t>:75</t>
  </si>
  <si>
    <t>:MATEMSTIKA</t>
  </si>
  <si>
    <t>:MATEMATIKA</t>
  </si>
  <si>
    <t>Memiliki kemampuan dalam menentukan nilai limit dan turunan namun perlu peningkatan dalam menentukan integral tentu, tak tentu dan integral luas wilayah</t>
  </si>
  <si>
    <t>Memiliki keterampilan menyelesaikan masalah yang berkaitan dengan limit fungsi aljabar dan turunan namu perlu peningkatan dalam menyelesaikan masalah yang berkaitan dengan nilai integral tentu, tak tentu dan integral luas wilayah</t>
  </si>
  <si>
    <t>Memiliki kemampuan yang baik dalam menentukan nilai limit, turunan fungsi dan memiliki kemampuan menentukan nilai integral tentu</t>
  </si>
  <si>
    <t>Memiliki keterampilan yang baik dalam menyelesaikan masalah yang terkait dengan nilai limit fungsi, turunan fungsi dan memiliki kemampuan menentukan nilai inegral tentu</t>
  </si>
  <si>
    <t>:BAHASA INDONESIA</t>
  </si>
  <si>
    <t>Peserta didik memahami dengan baik dalam menyajikan gagasan melalui artikel, serta menilai karya melalui kritik dan esai</t>
  </si>
  <si>
    <t>Peserta didik memahami dengan cukup baik dalam menyajikan gagasan melalui artikel, serta menilai karya melalui kritik dan esai</t>
  </si>
  <si>
    <t>Peserta didik mampu menganalisis fungsi, dan unsur kebahasaan obligation, News item dan Conditional sentence</t>
  </si>
  <si>
    <t>Peserta didik cukup mampu menganalisis fungsi, dan unsur kebahasaan obligation, News item dan Conditional sentence</t>
  </si>
  <si>
    <t>Peserta didik cukup mampu mengidentifikasi fungsi, dan unsur kebahasaan obligation, News item dan Conditional sentence</t>
  </si>
  <si>
    <t>Peserta didik mampu mengidentifikasi fungsi, dan unsur kebahasaan obligation, News item dan Conditional sentence</t>
  </si>
  <si>
    <t>:BAHASA INGGRIS</t>
  </si>
  <si>
    <t>:PRODUK KREATIF</t>
  </si>
  <si>
    <t>Siswa cukup mampu menentukan media promosi dan strategi pemasaran</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</si>
  <si>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</si>
  <si>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</si>
  <si>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</si>
  <si>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</si>
  <si>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</si>
  <si>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Nama Siswa</t>
  </si>
  <si>
    <t>:</t>
  </si>
  <si>
    <t>Semester</t>
  </si>
  <si>
    <t>: VI ( Genap )</t>
  </si>
  <si>
    <t>Nomor Induk / NISN</t>
  </si>
  <si>
    <t>Tahun Pelajaran</t>
  </si>
  <si>
    <t>: 2020/2021</t>
  </si>
  <si>
    <t>Kelas</t>
  </si>
  <si>
    <t xml:space="preserve">XII TBSM 2  </t>
  </si>
  <si>
    <t>No</t>
  </si>
  <si>
    <t>Mata Pelajaran</t>
  </si>
  <si>
    <t>Pengetahuan</t>
  </si>
  <si>
    <t>Keterampilan</t>
  </si>
  <si>
    <t xml:space="preserve">KKM </t>
  </si>
  <si>
    <t>Angka</t>
  </si>
  <si>
    <t>Predikat</t>
  </si>
  <si>
    <t>Deskripsi</t>
  </si>
  <si>
    <t>angka</t>
  </si>
  <si>
    <t>Muatan Nasional</t>
  </si>
  <si>
    <t>Pendidikan agama dan Budi Pekerti / Pendidikan Kepercayaan terhadap tuhan Yang Maha Esa</t>
  </si>
  <si>
    <t>Pendidikan Pancasila dan Kewarganegaraan</t>
  </si>
  <si>
    <t>Bahasa Indonesia</t>
  </si>
  <si>
    <t>Matematika</t>
  </si>
  <si>
    <t>Bahasa Inggris dan Bahasa Asing Lainnya</t>
  </si>
  <si>
    <t>Muatan Peminatan Kejuruan</t>
  </si>
  <si>
    <t>C3. Kompetensi Keahlian</t>
  </si>
  <si>
    <t>Pemeliharaan Mesin Sepeda Motor</t>
  </si>
  <si>
    <t>Pemeliharaan Sasis Sepeda Motor</t>
  </si>
  <si>
    <t>Pemeliharaan Listrik Sepeda Motor</t>
  </si>
  <si>
    <t>Pengelolaan Bengkel Sepeda Motor</t>
  </si>
  <si>
    <t>Produk Kreatif dan Kewirausahaan</t>
  </si>
  <si>
    <t>pengetahuan</t>
  </si>
  <si>
    <t>a</t>
  </si>
  <si>
    <t>b</t>
  </si>
  <si>
    <t>c</t>
  </si>
  <si>
    <t>d</t>
  </si>
  <si>
    <t>keterampilan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</si>
</sst>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charset val="1"/>
      <scheme val="minor"/>
    </font>
    <font>
      <sz val="11"/>
      <color theme="0"/>
      <name val="Times New Roman"/>
      <family val="1"/>
    </font>
    <font>
      <sz val="11"/>
      <color theme="1"/>
      <name val="Times New Roman"/>
      <family val="1"/>
    </font>
    <font>
      <b/>
      <sz val="11"/>
      <color theme="1"/>
      <name val="Times New Roman"/>
      <family val="1"/>
    </font>
    <font>
      <sz val="9"/>
      <color theme="1"/>
      <name val="Times New Roman"/>
      <family val="1"/>
    </font>
    <font>
      <sz val="10"/>
      <color theme="1"/>
      <name val="Times New Roman"/>
      <family val="1"/>
    </font>
  </fonts>
  <fills count="3">
    <fill>
      <patternFill patternType="none"/>
    </fill>
    <fill>
      <patternFill patternType="gray125"/>
    </fill>
    <fill>
      <patternFill patternType="solid">
        <fgColor rgb="FFFF7C8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51">
    <xf numFmtId="0" fontId="0" fillId="0" borderId="0" xfId="0"/>
    <xf numFmtId="0" fontId="0" fillId="0" borderId="0" xfId="0" applyBorder="1" applyAlignment="1">
      <alignment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Fill="1" applyBorder="1"/>
    <xf numFmtId="0" fontId="1" fillId="2" borderId="1" xfId="0" applyFont="1" applyFill="1" applyBorder="1"/>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wrapText="1"/>
    </xf>
    <xf numFmtId="0" fontId="0" fillId="0" borderId="1" xfId="0" applyNumberFormat="1" applyBorder="1" applyAlignment="1">
      <alignment vertical="center" wrapText="1"/>
    </xf>
    <xf numFmtId="0" fontId="4" fillId="0" borderId="0" xfId="1" applyFont="1"/>
    <xf numFmtId="0" fontId="5" fillId="0" borderId="0" xfId="1" applyFont="1"/>
    <xf numFmtId="0" fontId="6" fillId="0" borderId="0" xfId="1" applyFont="1"/>
    <xf numFmtId="1" fontId="6" fillId="0" borderId="0" xfId="1" applyNumberFormat="1" applyFont="1"/>
    <xf numFmtId="0" fontId="5" fillId="0" borderId="0" xfId="1" applyFont="1" applyAlignment="1">
      <alignment horizontal="left"/>
    </xf>
    <xf numFmtId="1" fontId="5" fillId="0" borderId="0" xfId="1" applyNumberFormat="1" applyFont="1"/>
    <xf numFmtId="0" fontId="5" fillId="0" borderId="1" xfId="1" applyFont="1" applyBorder="1" applyAlignment="1">
      <alignment horizontal="center" vertical="center"/>
    </xf>
    <xf numFmtId="1" fontId="5" fillId="0" borderId="1" xfId="1" applyNumberFormat="1" applyFont="1" applyBorder="1" applyAlignment="1">
      <alignment horizontal="center" vertical="center"/>
    </xf>
    <xf numFmtId="0" fontId="7" fillId="0" borderId="1" xfId="1" applyFont="1" applyBorder="1" applyAlignment="1">
      <alignment vertical="center" wrapText="1"/>
    </xf>
    <xf numFmtId="0" fontId="5" fillId="0" borderId="6" xfId="1" applyFont="1" applyBorder="1" applyAlignment="1">
      <alignment horizontal="center" vertical="center"/>
    </xf>
    <xf numFmtId="1" fontId="5" fillId="0" borderId="6" xfId="1" applyNumberFormat="1" applyFont="1" applyBorder="1" applyAlignment="1">
      <alignment horizontal="center" vertical="center"/>
    </xf>
    <xf numFmtId="0" fontId="5" fillId="0" borderId="0" xfId="1" applyFont="1" applyAlignment="1">
      <alignment vertical="center"/>
    </xf>
    <xf numFmtId="1" fontId="5" fillId="0" borderId="0" xfId="1" applyNumberFormat="1" applyFont="1" applyAlignment="1">
      <alignment vertical="center"/>
    </xf>
    <xf numFmtId="0" fontId="8" fillId="0" borderId="0" xfId="1" applyFont="1"/>
    <xf numFmtId="0" fontId="5" fillId="0" borderId="1" xfId="1" applyFont="1" applyBorder="1" applyAlignment="1">
      <alignment horizontal="center" vertical="center"/>
    </xf>
    <xf numFmtId="0" fontId="5" fillId="0" borderId="1" xfId="1" applyFont="1" applyBorder="1" applyAlignment="1">
      <alignment horizontal="left" vertical="center"/>
    </xf>
    <xf numFmtId="0" fontId="5" fillId="0" borderId="1" xfId="1" applyFont="1" applyBorder="1" applyAlignment="1">
      <alignment horizontal="center" vertical="center"/>
    </xf>
    <xf numFmtId="0" fontId="5" fillId="0" borderId="1" xfId="1" applyFont="1" applyBorder="1" applyAlignment="1">
      <alignment horizontal="left"/>
    </xf>
    <xf numFmtId="0" fontId="5" fillId="0" borderId="1" xfId="1" applyFont="1" applyBorder="1" applyAlignment="1">
      <alignment horizontal="left" vertical="center" wrapText="1"/>
    </xf>
    <xf numFmtId="0" fontId="5" fillId="0" borderId="2" xfId="1" applyFont="1" applyBorder="1" applyAlignment="1">
      <alignment horizontal="left" vertical="center" wrapText="1"/>
    </xf>
    <xf numFmtId="0" fontId="5" fillId="0" borderId="4" xfId="1" applyFont="1" applyBorder="1" applyAlignment="1">
      <alignment horizontal="left" vertical="center" wrapText="1"/>
    </xf>
    <xf numFmtId="0" fontId="5" fillId="0" borderId="5" xfId="1" applyFont="1" applyBorder="1" applyAlignment="1">
      <alignment horizontal="left" vertical="center" wrapText="1"/>
    </xf>
    <xf numFmtId="0" fontId="0" fillId="0" borderId="3" xfId="0" applyBorder="1" applyAlignment="1">
      <alignment horizontal="left"/>
    </xf>
    <xf numFmtId="0" fontId="0" fillId="0" borderId="0" xfId="0" applyAlignment="1">
      <alignment horizontal="left"/>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0" xfId="0" applyFont="1" applyAlignment="1">
      <alignment horizontal="center"/>
    </xf>
    <xf numFmtId="0" fontId="0" fillId="0" borderId="0" xfId="0" applyAlignment="1">
      <alignment horizontal="left" vertical="center"/>
    </xf>
  </cellXfs>
  <cellStyles count="2">
    <cellStyle name="Normal" xfId="0" builtinId="0"/>
    <cellStyle name="Normal 2" xfId="1"/>
  </cellStyles>
  <dxfs count="0"/>
  <tableStyles count="0" defaultTableStyle="TableStyleMedium2" defaultPivotStyle="PivotStyleLight16"/>
  <colors>
    <mruColors>
      <color rgb="FFFF7C8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port/6%20LEGGER%20XII%20TBSM%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port/6%20LEGGER%20XII%20TBS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n"/>
      <sheetName val="sikap spiritual n sosial"/>
      <sheetName val="sikap sosial"/>
      <sheetName val="p.kreatif"/>
      <sheetName val="mtk"/>
      <sheetName val="agama"/>
      <sheetName val="plistrik"/>
      <sheetName val="pmesin"/>
      <sheetName val="bindo"/>
      <sheetName val="b.ing"/>
      <sheetName val="p sasis"/>
      <sheetName val="pbengkel"/>
    </sheetNames>
    <sheetDataSet>
      <sheetData sheetId="0"/>
      <sheetData sheetId="1"/>
      <sheetData sheetId="2"/>
      <sheetData sheetId="3">
        <row r="11">
          <cell r="A11">
            <v>1</v>
          </cell>
          <cell r="B11">
            <v>5007</v>
          </cell>
          <cell r="C11" t="str">
            <v>ADRIAN IRVANDI</v>
          </cell>
          <cell r="E11">
            <v>85</v>
          </cell>
          <cell r="F11">
            <v>85</v>
          </cell>
          <cell r="G11">
            <v>75</v>
          </cell>
          <cell r="H11">
            <v>75</v>
          </cell>
          <cell r="I11">
            <v>87</v>
          </cell>
          <cell r="J11">
            <v>80</v>
          </cell>
          <cell r="K11">
            <v>77.142857142857139</v>
          </cell>
          <cell r="L11">
            <v>75</v>
          </cell>
          <cell r="M11">
            <v>78</v>
          </cell>
          <cell r="N11">
            <v>78</v>
          </cell>
          <cell r="O11">
            <v>81</v>
          </cell>
          <cell r="P11">
            <v>83</v>
          </cell>
          <cell r="Q11">
            <v>85</v>
          </cell>
          <cell r="R11">
            <v>85</v>
          </cell>
          <cell r="S11">
            <v>85</v>
          </cell>
          <cell r="T11">
            <v>85</v>
          </cell>
          <cell r="U11">
            <v>80</v>
          </cell>
          <cell r="V11">
            <v>80</v>
          </cell>
          <cell r="W11">
            <v>80</v>
          </cell>
          <cell r="X11">
            <v>85</v>
          </cell>
        </row>
        <row r="12">
          <cell r="A12">
            <v>2</v>
          </cell>
          <cell r="B12">
            <v>5008</v>
          </cell>
          <cell r="C12" t="str">
            <v>AHMAD IKHBAL</v>
          </cell>
          <cell r="E12">
            <v>85</v>
          </cell>
          <cell r="F12">
            <v>85</v>
          </cell>
          <cell r="G12">
            <v>88</v>
          </cell>
          <cell r="H12">
            <v>88</v>
          </cell>
          <cell r="I12">
            <v>87</v>
          </cell>
          <cell r="J12">
            <v>85</v>
          </cell>
          <cell r="K12">
            <v>92</v>
          </cell>
          <cell r="L12">
            <v>90</v>
          </cell>
          <cell r="M12">
            <v>84</v>
          </cell>
          <cell r="N12">
            <v>84</v>
          </cell>
          <cell r="O12">
            <v>86.8</v>
          </cell>
          <cell r="P12">
            <v>87</v>
          </cell>
          <cell r="Q12">
            <v>80</v>
          </cell>
          <cell r="R12">
            <v>80</v>
          </cell>
          <cell r="S12">
            <v>80</v>
          </cell>
          <cell r="T12">
            <v>80</v>
          </cell>
          <cell r="U12">
            <v>81.75</v>
          </cell>
          <cell r="V12">
            <v>85.25</v>
          </cell>
          <cell r="W12">
            <v>83</v>
          </cell>
          <cell r="X12">
            <v>86</v>
          </cell>
        </row>
        <row r="13">
          <cell r="A13">
            <v>3</v>
          </cell>
          <cell r="B13">
            <v>5010</v>
          </cell>
          <cell r="C13" t="str">
            <v>ARMAN FEBRIANTO</v>
          </cell>
          <cell r="E13">
            <v>91</v>
          </cell>
          <cell r="F13">
            <v>91</v>
          </cell>
          <cell r="G13">
            <v>90</v>
          </cell>
          <cell r="H13">
            <v>90</v>
          </cell>
          <cell r="I13">
            <v>87</v>
          </cell>
          <cell r="J13">
            <v>80</v>
          </cell>
          <cell r="K13">
            <v>91</v>
          </cell>
          <cell r="L13">
            <v>90</v>
          </cell>
          <cell r="M13">
            <v>80</v>
          </cell>
          <cell r="N13">
            <v>80</v>
          </cell>
          <cell r="O13">
            <v>81.400000000000006</v>
          </cell>
          <cell r="P13">
            <v>83</v>
          </cell>
          <cell r="Q13">
            <v>90</v>
          </cell>
          <cell r="R13">
            <v>90</v>
          </cell>
          <cell r="S13">
            <v>90</v>
          </cell>
          <cell r="T13">
            <v>90</v>
          </cell>
          <cell r="U13">
            <v>80</v>
          </cell>
          <cell r="V13">
            <v>80</v>
          </cell>
          <cell r="W13">
            <v>87</v>
          </cell>
          <cell r="X13">
            <v>87</v>
          </cell>
        </row>
        <row r="14">
          <cell r="A14">
            <v>4</v>
          </cell>
          <cell r="B14">
            <v>5011</v>
          </cell>
          <cell r="C14" t="str">
            <v>ATTAYA FADHILLAH</v>
          </cell>
          <cell r="E14">
            <v>90</v>
          </cell>
          <cell r="F14">
            <v>90</v>
          </cell>
          <cell r="G14">
            <v>88</v>
          </cell>
          <cell r="H14">
            <v>88</v>
          </cell>
          <cell r="I14">
            <v>87</v>
          </cell>
          <cell r="J14">
            <v>80</v>
          </cell>
          <cell r="K14">
            <v>94</v>
          </cell>
          <cell r="L14">
            <v>90</v>
          </cell>
          <cell r="M14">
            <v>85</v>
          </cell>
          <cell r="N14">
            <v>85</v>
          </cell>
          <cell r="O14">
            <v>81</v>
          </cell>
          <cell r="P14">
            <v>83</v>
          </cell>
          <cell r="Q14">
            <v>88</v>
          </cell>
          <cell r="R14">
            <v>88</v>
          </cell>
          <cell r="S14">
            <v>88</v>
          </cell>
          <cell r="T14">
            <v>88</v>
          </cell>
          <cell r="U14">
            <v>80</v>
          </cell>
          <cell r="V14">
            <v>80</v>
          </cell>
          <cell r="W14">
            <v>85</v>
          </cell>
          <cell r="X14">
            <v>85</v>
          </cell>
        </row>
        <row r="15">
          <cell r="A15">
            <v>5</v>
          </cell>
          <cell r="B15">
            <v>5012</v>
          </cell>
          <cell r="C15" t="str">
            <v>BENI SATRIA NUGRAHA</v>
          </cell>
          <cell r="E15">
            <v>85</v>
          </cell>
          <cell r="F15">
            <v>85</v>
          </cell>
          <cell r="G15">
            <v>75</v>
          </cell>
          <cell r="H15">
            <v>75</v>
          </cell>
          <cell r="I15">
            <v>87</v>
          </cell>
          <cell r="J15">
            <v>80</v>
          </cell>
          <cell r="K15">
            <v>75</v>
          </cell>
          <cell r="L15">
            <v>75</v>
          </cell>
          <cell r="M15">
            <v>75</v>
          </cell>
          <cell r="N15">
            <v>75</v>
          </cell>
          <cell r="O15">
            <v>79.2</v>
          </cell>
          <cell r="P15">
            <v>81</v>
          </cell>
          <cell r="Q15">
            <v>80</v>
          </cell>
          <cell r="R15">
            <v>80</v>
          </cell>
          <cell r="S15">
            <v>80</v>
          </cell>
          <cell r="T15">
            <v>80</v>
          </cell>
          <cell r="U15">
            <v>80</v>
          </cell>
          <cell r="V15">
            <v>80</v>
          </cell>
          <cell r="W15">
            <v>80</v>
          </cell>
          <cell r="X15">
            <v>84</v>
          </cell>
        </row>
        <row r="16">
          <cell r="A16">
            <v>6</v>
          </cell>
          <cell r="B16">
            <v>5013</v>
          </cell>
          <cell r="C16" t="str">
            <v>DANU ADITIA SYAPUTRA</v>
          </cell>
          <cell r="E16">
            <v>90</v>
          </cell>
          <cell r="F16">
            <v>90</v>
          </cell>
          <cell r="G16">
            <v>75</v>
          </cell>
          <cell r="H16">
            <v>75</v>
          </cell>
          <cell r="I16">
            <v>87</v>
          </cell>
          <cell r="J16">
            <v>85</v>
          </cell>
          <cell r="K16">
            <v>75</v>
          </cell>
          <cell r="L16">
            <v>75</v>
          </cell>
          <cell r="M16">
            <v>84</v>
          </cell>
          <cell r="N16">
            <v>84</v>
          </cell>
          <cell r="O16">
            <v>81.2</v>
          </cell>
          <cell r="P16">
            <v>83</v>
          </cell>
          <cell r="Q16">
            <v>88</v>
          </cell>
          <cell r="R16">
            <v>88</v>
          </cell>
          <cell r="S16">
            <v>88</v>
          </cell>
          <cell r="T16">
            <v>88</v>
          </cell>
          <cell r="U16">
            <v>80</v>
          </cell>
          <cell r="V16">
            <v>83.25</v>
          </cell>
          <cell r="W16">
            <v>80</v>
          </cell>
          <cell r="X16">
            <v>85</v>
          </cell>
        </row>
        <row r="17">
          <cell r="A17">
            <v>7</v>
          </cell>
          <cell r="B17">
            <v>5014</v>
          </cell>
          <cell r="C17" t="str">
            <v>DIMAS REFI ARDIAN PRAMUJA</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v>8</v>
          </cell>
          <cell r="B18">
            <v>5015</v>
          </cell>
          <cell r="C18" t="str">
            <v>FADLI PRATAMA</v>
          </cell>
          <cell r="E18">
            <v>85</v>
          </cell>
          <cell r="F18">
            <v>85</v>
          </cell>
          <cell r="G18">
            <v>75</v>
          </cell>
          <cell r="H18">
            <v>75</v>
          </cell>
          <cell r="I18">
            <v>87</v>
          </cell>
          <cell r="J18">
            <v>80</v>
          </cell>
          <cell r="K18">
            <v>77.142857142857139</v>
          </cell>
          <cell r="L18">
            <v>75</v>
          </cell>
          <cell r="O18">
            <v>79</v>
          </cell>
          <cell r="P18">
            <v>81</v>
          </cell>
          <cell r="Q18">
            <v>88</v>
          </cell>
          <cell r="R18">
            <v>88</v>
          </cell>
          <cell r="S18">
            <v>88</v>
          </cell>
          <cell r="T18">
            <v>88</v>
          </cell>
          <cell r="U18">
            <v>80</v>
          </cell>
          <cell r="V18">
            <v>80</v>
          </cell>
          <cell r="W18">
            <v>50</v>
          </cell>
          <cell r="X18">
            <v>85</v>
          </cell>
        </row>
        <row r="19">
          <cell r="A19">
            <v>9</v>
          </cell>
          <cell r="B19">
            <v>5016</v>
          </cell>
          <cell r="C19" t="str">
            <v>FARHAN RIZQULLAH</v>
          </cell>
          <cell r="E19">
            <v>80</v>
          </cell>
          <cell r="F19">
            <v>80</v>
          </cell>
          <cell r="G19">
            <v>75</v>
          </cell>
          <cell r="H19">
            <v>75</v>
          </cell>
          <cell r="I19">
            <v>87</v>
          </cell>
          <cell r="J19">
            <v>80</v>
          </cell>
          <cell r="K19">
            <v>75</v>
          </cell>
          <cell r="L19">
            <v>75</v>
          </cell>
          <cell r="M19">
            <v>84</v>
          </cell>
          <cell r="N19">
            <v>84</v>
          </cell>
          <cell r="O19">
            <v>80</v>
          </cell>
          <cell r="P19">
            <v>81</v>
          </cell>
          <cell r="Q19">
            <v>80</v>
          </cell>
          <cell r="R19">
            <v>80</v>
          </cell>
          <cell r="S19">
            <v>80</v>
          </cell>
          <cell r="T19">
            <v>80</v>
          </cell>
          <cell r="U19">
            <v>80</v>
          </cell>
          <cell r="V19">
            <v>80</v>
          </cell>
          <cell r="W19">
            <v>80</v>
          </cell>
          <cell r="X19">
            <v>80</v>
          </cell>
        </row>
        <row r="20">
          <cell r="A20">
            <v>10</v>
          </cell>
          <cell r="B20">
            <v>5017</v>
          </cell>
          <cell r="C20" t="str">
            <v>FIKI GUNAWAN</v>
          </cell>
          <cell r="E20">
            <v>90</v>
          </cell>
          <cell r="F20">
            <v>90</v>
          </cell>
          <cell r="G20">
            <v>90</v>
          </cell>
          <cell r="H20">
            <v>90</v>
          </cell>
          <cell r="I20">
            <v>87</v>
          </cell>
          <cell r="J20">
            <v>80</v>
          </cell>
          <cell r="K20">
            <v>94</v>
          </cell>
          <cell r="L20">
            <v>90</v>
          </cell>
          <cell r="M20">
            <v>76</v>
          </cell>
          <cell r="N20">
            <v>76</v>
          </cell>
          <cell r="O20">
            <v>82</v>
          </cell>
          <cell r="P20">
            <v>83</v>
          </cell>
          <cell r="Q20">
            <v>88</v>
          </cell>
          <cell r="R20">
            <v>88</v>
          </cell>
          <cell r="S20">
            <v>88</v>
          </cell>
          <cell r="T20">
            <v>88</v>
          </cell>
          <cell r="U20">
            <v>80</v>
          </cell>
          <cell r="V20">
            <v>80</v>
          </cell>
          <cell r="W20">
            <v>90</v>
          </cell>
          <cell r="X20">
            <v>85</v>
          </cell>
        </row>
        <row r="21">
          <cell r="A21">
            <v>11</v>
          </cell>
          <cell r="B21">
            <v>5018</v>
          </cell>
          <cell r="C21" t="str">
            <v>GILANG RUSLIANDO</v>
          </cell>
          <cell r="E21">
            <v>90</v>
          </cell>
          <cell r="F21">
            <v>90</v>
          </cell>
          <cell r="G21">
            <v>88</v>
          </cell>
          <cell r="H21">
            <v>88</v>
          </cell>
          <cell r="I21">
            <v>87</v>
          </cell>
          <cell r="J21">
            <v>80</v>
          </cell>
          <cell r="K21">
            <v>92</v>
          </cell>
          <cell r="L21">
            <v>90</v>
          </cell>
          <cell r="M21">
            <v>84</v>
          </cell>
          <cell r="N21">
            <v>84</v>
          </cell>
          <cell r="O21">
            <v>86.8</v>
          </cell>
          <cell r="P21">
            <v>83</v>
          </cell>
          <cell r="Q21">
            <v>82</v>
          </cell>
          <cell r="R21">
            <v>82</v>
          </cell>
          <cell r="S21">
            <v>82</v>
          </cell>
          <cell r="T21">
            <v>82</v>
          </cell>
          <cell r="U21">
            <v>86</v>
          </cell>
          <cell r="V21">
            <v>86</v>
          </cell>
          <cell r="W21">
            <v>90</v>
          </cell>
          <cell r="X21">
            <v>87</v>
          </cell>
        </row>
        <row r="22">
          <cell r="A22">
            <v>12</v>
          </cell>
          <cell r="B22">
            <v>5020</v>
          </cell>
          <cell r="C22" t="str">
            <v>JAKA HARI PRASETYO</v>
          </cell>
          <cell r="E22">
            <v>93</v>
          </cell>
          <cell r="F22">
            <v>93</v>
          </cell>
          <cell r="G22">
            <v>88</v>
          </cell>
          <cell r="H22">
            <v>88</v>
          </cell>
          <cell r="I22">
            <v>87</v>
          </cell>
          <cell r="J22">
            <v>80</v>
          </cell>
          <cell r="K22">
            <v>92</v>
          </cell>
          <cell r="L22">
            <v>90</v>
          </cell>
          <cell r="M22">
            <v>84</v>
          </cell>
          <cell r="N22">
            <v>84</v>
          </cell>
          <cell r="O22">
            <v>86.4</v>
          </cell>
          <cell r="P22">
            <v>83</v>
          </cell>
          <cell r="Q22">
            <v>86</v>
          </cell>
          <cell r="R22">
            <v>86</v>
          </cell>
          <cell r="S22">
            <v>86</v>
          </cell>
          <cell r="T22">
            <v>86</v>
          </cell>
          <cell r="U22">
            <v>86</v>
          </cell>
          <cell r="V22">
            <v>86</v>
          </cell>
          <cell r="W22">
            <v>91</v>
          </cell>
          <cell r="X22">
            <v>85</v>
          </cell>
        </row>
        <row r="23">
          <cell r="A23">
            <v>13</v>
          </cell>
          <cell r="B23">
            <v>5197</v>
          </cell>
          <cell r="C23" t="str">
            <v xml:space="preserve">M. AZRI AZUARI </v>
          </cell>
          <cell r="E23">
            <v>80</v>
          </cell>
          <cell r="F23">
            <v>80</v>
          </cell>
          <cell r="G23">
            <v>75</v>
          </cell>
          <cell r="H23">
            <v>75</v>
          </cell>
          <cell r="I23">
            <v>75</v>
          </cell>
          <cell r="J23">
            <v>75</v>
          </cell>
          <cell r="K23">
            <v>75</v>
          </cell>
          <cell r="L23">
            <v>75</v>
          </cell>
          <cell r="M23">
            <v>75</v>
          </cell>
          <cell r="N23">
            <v>75</v>
          </cell>
          <cell r="O23">
            <v>81.400000000000006</v>
          </cell>
          <cell r="P23">
            <v>83</v>
          </cell>
          <cell r="Q23">
            <v>80</v>
          </cell>
          <cell r="R23">
            <v>80</v>
          </cell>
          <cell r="S23">
            <v>80</v>
          </cell>
          <cell r="T23">
            <v>80</v>
          </cell>
          <cell r="U23">
            <v>80</v>
          </cell>
          <cell r="V23">
            <v>80</v>
          </cell>
          <cell r="W23">
            <v>80</v>
          </cell>
          <cell r="X23">
            <v>80</v>
          </cell>
        </row>
        <row r="24">
          <cell r="A24">
            <v>14</v>
          </cell>
          <cell r="B24">
            <v>5023</v>
          </cell>
          <cell r="C24" t="str">
            <v>MUHAMAD FAJRI</v>
          </cell>
          <cell r="E24">
            <v>85</v>
          </cell>
          <cell r="F24">
            <v>85</v>
          </cell>
          <cell r="G24">
            <v>75</v>
          </cell>
          <cell r="H24">
            <v>75</v>
          </cell>
          <cell r="I24">
            <v>87</v>
          </cell>
          <cell r="J24">
            <v>90</v>
          </cell>
          <cell r="K24">
            <v>75</v>
          </cell>
          <cell r="L24">
            <v>75</v>
          </cell>
          <cell r="M24">
            <v>76</v>
          </cell>
          <cell r="N24">
            <v>76</v>
          </cell>
          <cell r="O24">
            <v>79.400000000000006</v>
          </cell>
          <cell r="P24">
            <v>81</v>
          </cell>
          <cell r="Q24">
            <v>90</v>
          </cell>
          <cell r="R24">
            <v>90</v>
          </cell>
          <cell r="S24">
            <v>90</v>
          </cell>
          <cell r="T24">
            <v>90</v>
          </cell>
          <cell r="U24">
            <v>82.75</v>
          </cell>
          <cell r="V24">
            <v>83</v>
          </cell>
          <cell r="W24">
            <v>80</v>
          </cell>
          <cell r="X24">
            <v>84</v>
          </cell>
        </row>
        <row r="25">
          <cell r="A25">
            <v>15</v>
          </cell>
          <cell r="B25">
            <v>5024</v>
          </cell>
          <cell r="C25" t="str">
            <v>MUHAMMAD FARHAN NUGRAHA</v>
          </cell>
          <cell r="E25">
            <v>80</v>
          </cell>
          <cell r="F25">
            <v>80</v>
          </cell>
          <cell r="G25">
            <v>75</v>
          </cell>
          <cell r="H25">
            <v>75</v>
          </cell>
          <cell r="I25">
            <v>87</v>
          </cell>
          <cell r="J25">
            <v>80</v>
          </cell>
          <cell r="K25">
            <v>79</v>
          </cell>
          <cell r="L25">
            <v>77</v>
          </cell>
          <cell r="M25">
            <v>75</v>
          </cell>
          <cell r="N25">
            <v>75</v>
          </cell>
          <cell r="O25">
            <v>81.2</v>
          </cell>
          <cell r="P25">
            <v>83</v>
          </cell>
          <cell r="Q25">
            <v>80</v>
          </cell>
          <cell r="R25">
            <v>80</v>
          </cell>
          <cell r="S25">
            <v>80</v>
          </cell>
          <cell r="T25">
            <v>80</v>
          </cell>
          <cell r="U25">
            <v>80</v>
          </cell>
          <cell r="V25">
            <v>80</v>
          </cell>
          <cell r="W25">
            <v>80</v>
          </cell>
          <cell r="X25">
            <v>84</v>
          </cell>
        </row>
        <row r="26">
          <cell r="A26">
            <v>16</v>
          </cell>
          <cell r="B26">
            <v>5028</v>
          </cell>
          <cell r="C26" t="str">
            <v>NOVAL UTAMA SANDIKA</v>
          </cell>
          <cell r="E26">
            <v>85</v>
          </cell>
          <cell r="F26">
            <v>85</v>
          </cell>
          <cell r="G26">
            <v>85</v>
          </cell>
          <cell r="H26">
            <v>85</v>
          </cell>
          <cell r="I26">
            <v>87</v>
          </cell>
          <cell r="J26">
            <v>80</v>
          </cell>
          <cell r="K26">
            <v>86.428571428571431</v>
          </cell>
          <cell r="L26">
            <v>86.428571428571431</v>
          </cell>
          <cell r="M26">
            <v>80</v>
          </cell>
          <cell r="N26">
            <v>80</v>
          </cell>
          <cell r="O26">
            <v>82.2</v>
          </cell>
          <cell r="P26">
            <v>83</v>
          </cell>
          <cell r="Q26">
            <v>85</v>
          </cell>
          <cell r="R26">
            <v>85</v>
          </cell>
          <cell r="S26">
            <v>85</v>
          </cell>
          <cell r="T26">
            <v>85</v>
          </cell>
          <cell r="U26">
            <v>85.75</v>
          </cell>
          <cell r="V26">
            <v>81.75</v>
          </cell>
          <cell r="W26">
            <v>81</v>
          </cell>
          <cell r="X26">
            <v>84</v>
          </cell>
        </row>
        <row r="27">
          <cell r="A27">
            <v>17</v>
          </cell>
          <cell r="B27">
            <v>5029</v>
          </cell>
          <cell r="C27" t="str">
            <v>RADHITYA HAUREZA PRATAMA</v>
          </cell>
          <cell r="E27">
            <v>80</v>
          </cell>
          <cell r="F27">
            <v>80</v>
          </cell>
          <cell r="G27">
            <v>75</v>
          </cell>
          <cell r="H27">
            <v>75</v>
          </cell>
          <cell r="I27">
            <v>87</v>
          </cell>
          <cell r="J27">
            <v>80</v>
          </cell>
          <cell r="K27">
            <v>75</v>
          </cell>
          <cell r="L27">
            <v>75</v>
          </cell>
          <cell r="M27">
            <v>75</v>
          </cell>
          <cell r="N27">
            <v>75</v>
          </cell>
          <cell r="O27">
            <v>80</v>
          </cell>
          <cell r="P27">
            <v>81</v>
          </cell>
          <cell r="Q27">
            <v>80</v>
          </cell>
          <cell r="R27">
            <v>80</v>
          </cell>
          <cell r="S27">
            <v>80</v>
          </cell>
          <cell r="T27">
            <v>80</v>
          </cell>
          <cell r="U27">
            <v>80</v>
          </cell>
          <cell r="V27">
            <v>80</v>
          </cell>
          <cell r="W27">
            <v>80</v>
          </cell>
          <cell r="X27">
            <v>80</v>
          </cell>
        </row>
        <row r="28">
          <cell r="A28">
            <v>18</v>
          </cell>
          <cell r="B28">
            <v>5030</v>
          </cell>
          <cell r="C28" t="str">
            <v>RAHMAT IKBAL</v>
          </cell>
          <cell r="E28">
            <v>85</v>
          </cell>
          <cell r="F28">
            <v>85</v>
          </cell>
          <cell r="G28">
            <v>75</v>
          </cell>
          <cell r="H28">
            <v>75</v>
          </cell>
          <cell r="I28">
            <v>87</v>
          </cell>
          <cell r="J28">
            <v>80</v>
          </cell>
          <cell r="K28">
            <v>75</v>
          </cell>
          <cell r="L28">
            <v>75</v>
          </cell>
          <cell r="M28">
            <v>75</v>
          </cell>
          <cell r="N28">
            <v>75</v>
          </cell>
          <cell r="O28">
            <v>79.400000000000006</v>
          </cell>
          <cell r="P28">
            <v>81</v>
          </cell>
          <cell r="Q28">
            <v>88</v>
          </cell>
          <cell r="R28">
            <v>88</v>
          </cell>
          <cell r="S28">
            <v>88</v>
          </cell>
          <cell r="T28">
            <v>88</v>
          </cell>
          <cell r="U28">
            <v>80</v>
          </cell>
          <cell r="V28">
            <v>80</v>
          </cell>
          <cell r="W28">
            <v>80</v>
          </cell>
          <cell r="X28">
            <v>85</v>
          </cell>
        </row>
        <row r="29">
          <cell r="A29">
            <v>19</v>
          </cell>
          <cell r="B29">
            <v>5031</v>
          </cell>
          <cell r="C29" t="str">
            <v>RAKHMAT SURIA WARDANA</v>
          </cell>
          <cell r="E29">
            <v>80</v>
          </cell>
          <cell r="F29">
            <v>80</v>
          </cell>
          <cell r="G29">
            <v>75</v>
          </cell>
          <cell r="H29">
            <v>75</v>
          </cell>
          <cell r="I29">
            <v>87</v>
          </cell>
          <cell r="J29">
            <v>80</v>
          </cell>
          <cell r="K29">
            <v>75</v>
          </cell>
          <cell r="L29">
            <v>75</v>
          </cell>
          <cell r="M29">
            <v>77</v>
          </cell>
          <cell r="N29">
            <v>77</v>
          </cell>
          <cell r="O29">
            <v>80</v>
          </cell>
          <cell r="P29">
            <v>80</v>
          </cell>
          <cell r="Q29">
            <v>80</v>
          </cell>
          <cell r="R29">
            <v>80</v>
          </cell>
          <cell r="S29">
            <v>80</v>
          </cell>
          <cell r="T29">
            <v>80</v>
          </cell>
          <cell r="U29">
            <v>80</v>
          </cell>
          <cell r="V29">
            <v>80</v>
          </cell>
          <cell r="W29">
            <v>80</v>
          </cell>
          <cell r="X29">
            <v>85</v>
          </cell>
        </row>
        <row r="30">
          <cell r="A30">
            <v>20</v>
          </cell>
          <cell r="B30">
            <v>5033</v>
          </cell>
          <cell r="C30" t="str">
            <v>RIZKI FAJRI</v>
          </cell>
          <cell r="E30">
            <v>85</v>
          </cell>
          <cell r="F30">
            <v>85</v>
          </cell>
          <cell r="G30">
            <v>75</v>
          </cell>
          <cell r="H30">
            <v>75</v>
          </cell>
          <cell r="I30">
            <v>87</v>
          </cell>
          <cell r="J30">
            <v>80</v>
          </cell>
          <cell r="K30">
            <v>75</v>
          </cell>
          <cell r="L30">
            <v>75</v>
          </cell>
          <cell r="M30">
            <v>75</v>
          </cell>
          <cell r="N30">
            <v>75</v>
          </cell>
          <cell r="O30">
            <v>80</v>
          </cell>
          <cell r="P30">
            <v>80</v>
          </cell>
          <cell r="Q30">
            <v>85</v>
          </cell>
          <cell r="R30">
            <v>85</v>
          </cell>
          <cell r="S30">
            <v>85</v>
          </cell>
          <cell r="T30">
            <v>85</v>
          </cell>
          <cell r="U30">
            <v>80</v>
          </cell>
          <cell r="V30">
            <v>80</v>
          </cell>
          <cell r="W30">
            <v>80</v>
          </cell>
          <cell r="X30">
            <v>84</v>
          </cell>
        </row>
        <row r="31">
          <cell r="A31">
            <v>21</v>
          </cell>
          <cell r="B31">
            <v>5034</v>
          </cell>
          <cell r="C31" t="str">
            <v>RIZKI SAPUTRA</v>
          </cell>
          <cell r="E31">
            <v>85</v>
          </cell>
          <cell r="F31">
            <v>85</v>
          </cell>
          <cell r="G31">
            <v>88</v>
          </cell>
          <cell r="H31">
            <v>88</v>
          </cell>
          <cell r="I31">
            <v>87</v>
          </cell>
          <cell r="J31">
            <v>80</v>
          </cell>
          <cell r="K31">
            <v>94</v>
          </cell>
          <cell r="L31">
            <v>90</v>
          </cell>
          <cell r="M31">
            <v>84</v>
          </cell>
          <cell r="N31">
            <v>84</v>
          </cell>
          <cell r="O31">
            <v>82.4</v>
          </cell>
          <cell r="P31">
            <v>83</v>
          </cell>
          <cell r="Q31">
            <v>84</v>
          </cell>
          <cell r="R31">
            <v>84</v>
          </cell>
          <cell r="S31">
            <v>84</v>
          </cell>
          <cell r="T31">
            <v>84</v>
          </cell>
          <cell r="U31">
            <v>81.25</v>
          </cell>
          <cell r="V31">
            <v>83</v>
          </cell>
          <cell r="W31">
            <v>81</v>
          </cell>
          <cell r="X31">
            <v>86</v>
          </cell>
        </row>
        <row r="32">
          <cell r="A32">
            <v>22</v>
          </cell>
          <cell r="B32">
            <v>5035</v>
          </cell>
          <cell r="C32" t="str">
            <v>ROBBY FIRMASYAH</v>
          </cell>
          <cell r="E32">
            <v>80</v>
          </cell>
          <cell r="F32">
            <v>80</v>
          </cell>
          <cell r="G32">
            <v>88</v>
          </cell>
          <cell r="H32">
            <v>88</v>
          </cell>
          <cell r="I32">
            <v>87</v>
          </cell>
          <cell r="J32">
            <v>80</v>
          </cell>
          <cell r="K32">
            <v>80</v>
          </cell>
          <cell r="L32">
            <v>77</v>
          </cell>
          <cell r="M32">
            <v>75</v>
          </cell>
          <cell r="N32">
            <v>75</v>
          </cell>
          <cell r="O32">
            <v>80</v>
          </cell>
          <cell r="P32">
            <v>81</v>
          </cell>
          <cell r="Q32">
            <v>90</v>
          </cell>
          <cell r="R32">
            <v>90</v>
          </cell>
          <cell r="S32">
            <v>90</v>
          </cell>
          <cell r="T32">
            <v>90</v>
          </cell>
          <cell r="U32">
            <v>80</v>
          </cell>
          <cell r="V32">
            <v>80</v>
          </cell>
          <cell r="W32">
            <v>81</v>
          </cell>
          <cell r="X32">
            <v>86</v>
          </cell>
        </row>
        <row r="33">
          <cell r="A33">
            <v>23</v>
          </cell>
          <cell r="B33">
            <v>5037</v>
          </cell>
          <cell r="C33" t="str">
            <v>WILLY ANANG SAPUTRA</v>
          </cell>
          <cell r="E33">
            <v>85</v>
          </cell>
          <cell r="F33">
            <v>85</v>
          </cell>
          <cell r="G33">
            <v>78</v>
          </cell>
          <cell r="H33">
            <v>78</v>
          </cell>
          <cell r="I33">
            <v>87</v>
          </cell>
          <cell r="J33">
            <v>80</v>
          </cell>
          <cell r="K33">
            <v>92</v>
          </cell>
          <cell r="L33">
            <v>90</v>
          </cell>
          <cell r="M33">
            <v>75</v>
          </cell>
          <cell r="N33">
            <v>75</v>
          </cell>
          <cell r="O33">
            <v>84.2</v>
          </cell>
          <cell r="P33">
            <v>83</v>
          </cell>
          <cell r="Q33">
            <v>85</v>
          </cell>
          <cell r="R33">
            <v>85</v>
          </cell>
          <cell r="S33">
            <v>85</v>
          </cell>
          <cell r="T33">
            <v>85</v>
          </cell>
          <cell r="U33">
            <v>80</v>
          </cell>
          <cell r="V33">
            <v>80</v>
          </cell>
          <cell r="W33">
            <v>83</v>
          </cell>
          <cell r="X33">
            <v>85</v>
          </cell>
        </row>
        <row r="34">
          <cell r="A34">
            <v>24</v>
          </cell>
          <cell r="B34" t="str">
            <v>4956</v>
          </cell>
          <cell r="C34" t="str">
            <v xml:space="preserve">WAHYUDI PRATAMA </v>
          </cell>
          <cell r="E34">
            <v>85</v>
          </cell>
          <cell r="F34">
            <v>85</v>
          </cell>
          <cell r="G34">
            <v>75</v>
          </cell>
          <cell r="H34">
            <v>75</v>
          </cell>
          <cell r="I34">
            <v>87</v>
          </cell>
          <cell r="J34">
            <v>80</v>
          </cell>
          <cell r="K34">
            <v>75</v>
          </cell>
          <cell r="L34">
            <v>75</v>
          </cell>
          <cell r="M34">
            <v>80</v>
          </cell>
          <cell r="N34">
            <v>80</v>
          </cell>
          <cell r="O34">
            <v>84.2</v>
          </cell>
          <cell r="P34">
            <v>83</v>
          </cell>
          <cell r="Q34">
            <v>85</v>
          </cell>
          <cell r="R34">
            <v>85</v>
          </cell>
          <cell r="S34">
            <v>85</v>
          </cell>
          <cell r="T34">
            <v>85</v>
          </cell>
          <cell r="U34">
            <v>80</v>
          </cell>
          <cell r="V34">
            <v>80</v>
          </cell>
          <cell r="W34">
            <v>80</v>
          </cell>
          <cell r="X34">
            <v>83</v>
          </cell>
        </row>
      </sheetData>
      <sheetData sheetId="4"/>
      <sheetData sheetId="5">
        <row r="4">
          <cell r="A4" t="str">
            <v>NO</v>
          </cell>
          <cell r="B4" t="str">
            <v>NIS</v>
          </cell>
          <cell r="C4" t="str">
            <v>NAMA</v>
          </cell>
          <cell r="D4" t="str">
            <v>DESKRIPSI  SIKAP SPIRITUAL</v>
          </cell>
          <cell r="E4" t="str">
            <v>PREDIKAT</v>
          </cell>
          <cell r="F4" t="str">
            <v>DESKRIPSI  SIKAP SOSIAL</v>
          </cell>
          <cell r="G4" t="str">
            <v>PREDIKAT</v>
          </cell>
        </row>
        <row r="5">
          <cell r="A5">
            <v>1</v>
          </cell>
          <cell r="B5">
            <v>5007</v>
          </cell>
          <cell r="C5" t="str">
            <v>ADRIAN IRVANDI</v>
          </cell>
          <cell r="D5" t="str">
            <v>Menunjukkan sikap cinta terhadap Agama dengan menunjukkan rasa kepedulian terhadap perbedaan beragama dan saling menghargai</v>
          </cell>
          <cell r="E5" t="str">
            <v>B</v>
          </cell>
          <cell r="F5" t="str">
            <v>Sudah Konsisten, disiplin, tanggung jawab, santun, serta peduli dalam berinteraksi dengan teman dan guru</v>
          </cell>
          <cell r="G5" t="str">
            <v>B</v>
          </cell>
          <cell r="H5" t="str">
            <v>-</v>
          </cell>
        </row>
        <row r="6">
          <cell r="A6">
            <v>2</v>
          </cell>
          <cell r="B6">
            <v>5008</v>
          </cell>
          <cell r="C6" t="str">
            <v>AHMAD IKHBAL</v>
          </cell>
          <cell r="D6" t="str">
            <v>Menunjukkan sikap cinta terhadap Agama dengan menunjukkan rasa kepedulian terhadap perbedaan beragama dan saling menghargai</v>
          </cell>
          <cell r="E6" t="str">
            <v>B</v>
          </cell>
          <cell r="F6" t="str">
            <v>Sudah Konsisten, disiplin, tanggung jawab, santun, serta peduli dalam berinteraksi dengan teman dan guru</v>
          </cell>
          <cell r="G6" t="str">
            <v>B</v>
          </cell>
          <cell r="H6" t="str">
            <v>-</v>
          </cell>
        </row>
        <row r="7">
          <cell r="A7">
            <v>3</v>
          </cell>
          <cell r="B7">
            <v>5010</v>
          </cell>
          <cell r="C7" t="str">
            <v>ARMAN FEBRIANTO</v>
          </cell>
          <cell r="D7" t="str">
            <v>Menunjukkan sikap cinta terhadap Agama dengan menunjukkan rasa kepedulian terhadap perbedaan beragama dan saling menghargai</v>
          </cell>
          <cell r="E7" t="str">
            <v>B</v>
          </cell>
          <cell r="F7" t="str">
            <v>Sudah Konsisten, disiplin, tanggung jawab, santun, serta peduli dalam berinteraksi dengan teman dan guru</v>
          </cell>
          <cell r="G7" t="str">
            <v>B</v>
          </cell>
          <cell r="H7" t="str">
            <v>-</v>
          </cell>
        </row>
        <row r="8">
          <cell r="A8">
            <v>4</v>
          </cell>
          <cell r="B8">
            <v>5011</v>
          </cell>
          <cell r="C8" t="str">
            <v>ATTAYA FADHILLAH</v>
          </cell>
          <cell r="D8" t="str">
            <v>Menunjukkan sikap cinta terhadap Agama dengan menunjukkan rasa kepedulian terhadap perbedaan beragama dan saling menghargai</v>
          </cell>
          <cell r="E8" t="str">
            <v>B</v>
          </cell>
          <cell r="F8" t="str">
            <v>Sudah Konsisten, disiplin, tanggung jawab, santun, serta peduli dalam berinteraksi dengan teman dan guru</v>
          </cell>
          <cell r="G8" t="str">
            <v>B</v>
          </cell>
          <cell r="H8" t="str">
            <v>-</v>
          </cell>
        </row>
        <row r="9">
          <cell r="A9">
            <v>5</v>
          </cell>
          <cell r="B9">
            <v>5012</v>
          </cell>
          <cell r="C9" t="str">
            <v>BENI SATRIA NUGRAHA</v>
          </cell>
          <cell r="D9" t="str">
            <v>Menunjukkan sikap cinta terhadap Agama dengan menunjukkan rasa kepedulian terhadap perbedaan beragama dan saling menghargai</v>
          </cell>
          <cell r="E9" t="str">
            <v>B</v>
          </cell>
          <cell r="F9" t="str">
            <v>Cukup Konsisten, disiplin, tanggung jawab, santun, serta peduli dalam berinteraksi dengan teman dan guru</v>
          </cell>
          <cell r="G9" t="str">
            <v>C</v>
          </cell>
          <cell r="H9" t="str">
            <v>-</v>
          </cell>
        </row>
        <row r="10">
          <cell r="A10">
            <v>6</v>
          </cell>
          <cell r="B10">
            <v>5013</v>
          </cell>
          <cell r="C10" t="str">
            <v>DANU ADITIA SYAPUTRA</v>
          </cell>
          <cell r="D10" t="str">
            <v>Menunjukkan sikap cinta terhadap Agama dengan menunjukkan rasa kepedulian terhadap perbedaan beragama dan saling menghargai</v>
          </cell>
          <cell r="E10" t="str">
            <v>B</v>
          </cell>
          <cell r="F10" t="str">
            <v>Cukup Konsisten, disiplin, tanggung jawab, santun, serta peduli dalam berinteraksi dengan teman dan guru</v>
          </cell>
          <cell r="G10" t="str">
            <v>C</v>
          </cell>
          <cell r="H10" t="str">
            <v>-</v>
          </cell>
        </row>
        <row r="11">
          <cell r="A11">
            <v>7</v>
          </cell>
          <cell r="B11">
            <v>5015</v>
          </cell>
          <cell r="C11" t="str">
            <v>FADLI PRATAMA</v>
          </cell>
          <cell r="D11" t="str">
            <v>Menunjukkan sikap cinta terhadap Agama dengan menunjukkan rasa kepedulian terhadap perbedaan beragama dan saling menghargai</v>
          </cell>
          <cell r="E11" t="str">
            <v>B</v>
          </cell>
          <cell r="F11" t="str">
            <v>Sudah Konsisten, disiplin, tanggung jawab, santun, serta peduli dalam berinteraksi dengan teman dan guru</v>
          </cell>
          <cell r="G11" t="str">
            <v>B</v>
          </cell>
          <cell r="H11" t="str">
            <v>-</v>
          </cell>
        </row>
        <row r="12">
          <cell r="A12">
            <v>8</v>
          </cell>
          <cell r="B12">
            <v>5016</v>
          </cell>
          <cell r="C12" t="str">
            <v>FARHAN RIZQULLAH</v>
          </cell>
          <cell r="D12" t="str">
            <v>Menunjukkan sikap cinta terhadap Agama dengan menunjukkan rasa kepedulian terhadap perbedaan beragama dan saling menghargai</v>
          </cell>
          <cell r="E12" t="str">
            <v>B</v>
          </cell>
          <cell r="F12" t="str">
            <v>Cukup Konsisten, disiplin, tanggung jawab, santun, serta peduli dalam berinteraksi dengan teman dan guru</v>
          </cell>
          <cell r="G12" t="str">
            <v>C</v>
          </cell>
          <cell r="H12" t="str">
            <v>-</v>
          </cell>
        </row>
        <row r="13">
          <cell r="A13">
            <v>9</v>
          </cell>
          <cell r="B13">
            <v>5017</v>
          </cell>
          <cell r="C13" t="str">
            <v>FIKI GUNAWAN</v>
          </cell>
          <cell r="D13" t="str">
            <v>Menunjukkan sikap cinta terhadap Agama dengan menunjukkan rasa kepedulian terhadap perbedaan beragama dan saling menghargai</v>
          </cell>
          <cell r="E13" t="str">
            <v>B</v>
          </cell>
          <cell r="F13" t="str">
            <v>Sudah Konsisten, disiplin, tanggung jawab, santun, serta peduli dalam berinteraksi dengan teman dan guru</v>
          </cell>
          <cell r="G13" t="str">
            <v>B</v>
          </cell>
          <cell r="H13" t="str">
            <v>-</v>
          </cell>
        </row>
        <row r="14">
          <cell r="A14">
            <v>10</v>
          </cell>
          <cell r="B14">
            <v>5018</v>
          </cell>
          <cell r="C14" t="str">
            <v>GILANG RUSLIANDO</v>
          </cell>
          <cell r="D14" t="str">
            <v>Menunjukkan sikap cinta terhadap Agama dengan menunjukkan rasa kepedulian terhadap perbedaan beragama dan saling menghargai</v>
          </cell>
          <cell r="E14" t="str">
            <v>B</v>
          </cell>
          <cell r="F14" t="str">
            <v>Sudah Konsisten, disiplin, tanggung jawab, santun, serta peduli dalam berinteraksi dengan teman dan guru</v>
          </cell>
          <cell r="G14" t="str">
            <v>B</v>
          </cell>
          <cell r="H14" t="str">
            <v>-</v>
          </cell>
        </row>
        <row r="15">
          <cell r="A15">
            <v>11</v>
          </cell>
          <cell r="B15">
            <v>5020</v>
          </cell>
          <cell r="C15" t="str">
            <v>JAKA HARI PRASETYO</v>
          </cell>
          <cell r="D15" t="str">
            <v>Menunjukkan sikap sangat baik terhadap Agama dengan menunjukkan rasa kepedulian terhadap perbedaan antar beragama dan saling menghargai</v>
          </cell>
          <cell r="E15" t="str">
            <v>A</v>
          </cell>
          <cell r="F15" t="str">
            <v>Sudah Konsisten, disiplin, tanggung jawab, santun, serta peduli dalam berinteraksi dengan teman dan guru</v>
          </cell>
          <cell r="G15" t="str">
            <v>B</v>
          </cell>
          <cell r="H15" t="str">
            <v>-</v>
          </cell>
        </row>
        <row r="16">
          <cell r="A16">
            <v>12</v>
          </cell>
          <cell r="B16">
            <v>5023</v>
          </cell>
          <cell r="C16" t="str">
            <v>MUHAMAD FAJRI</v>
          </cell>
          <cell r="D16" t="str">
            <v>Menunjukkan sikap cinta terhadap Agama dengan menunjukkan rasa kepedulian terhadap perbedaan beragama dan saling menghargai</v>
          </cell>
          <cell r="E16" t="str">
            <v>B</v>
          </cell>
          <cell r="F16" t="str">
            <v>Sudah Konsisten, disiplin, tanggung jawab, santun, serta peduli dalam berinteraksi dengan teman dan guru</v>
          </cell>
          <cell r="G16" t="str">
            <v>B</v>
          </cell>
          <cell r="H16" t="str">
            <v>-</v>
          </cell>
        </row>
        <row r="17">
          <cell r="A17">
            <v>13</v>
          </cell>
          <cell r="B17">
            <v>5024</v>
          </cell>
          <cell r="C17" t="str">
            <v>MUHAMMAD FARHAN NUGRAHA</v>
          </cell>
          <cell r="D17" t="str">
            <v>Menunjukkan sikap cinta terhadap Agama dengan menunjukkan rasa kepedulian terhadap perbedaan beragama dan saling menghargai</v>
          </cell>
          <cell r="E17" t="str">
            <v>B</v>
          </cell>
          <cell r="F17" t="str">
            <v>Cukup Konsisten, disiplin, tanggung jawab, santun, serta peduli dalam berinteraksi dengan teman dan guru</v>
          </cell>
          <cell r="G17" t="str">
            <v>C</v>
          </cell>
          <cell r="H17" t="str">
            <v>-</v>
          </cell>
        </row>
        <row r="18">
          <cell r="A18">
            <v>14</v>
          </cell>
          <cell r="B18">
            <v>5028</v>
          </cell>
          <cell r="C18" t="str">
            <v>NOVAL UTAMA SANDIKA</v>
          </cell>
          <cell r="D18" t="str">
            <v>Menunjukkan sikap cinta terhadap Agama dengan menunjukkan rasa kepedulian terhadap perbedaan beragama dan saling menghargai</v>
          </cell>
          <cell r="E18" t="str">
            <v>B</v>
          </cell>
          <cell r="F18" t="str">
            <v>Sudah Konsisten, disiplin, tanggung jawab, santun, serta peduli dalam berinteraksi dengan teman dan guru</v>
          </cell>
          <cell r="G18" t="str">
            <v>B</v>
          </cell>
          <cell r="H18" t="str">
            <v>-</v>
          </cell>
        </row>
        <row r="19">
          <cell r="A19">
            <v>15</v>
          </cell>
          <cell r="B19">
            <v>5029</v>
          </cell>
          <cell r="C19" t="str">
            <v>RADHITYA HAUREZA PRATAMA</v>
          </cell>
          <cell r="D19" t="str">
            <v>Menunjukkan sikap cinta terhadap Agama dengan menunjukkan rasa kepedulian terhadap perbedaan beragama dan saling menghargai</v>
          </cell>
          <cell r="E19" t="str">
            <v>B</v>
          </cell>
          <cell r="F19" t="str">
            <v>Cukup Konsisten, disiplin, tanggung jawab, santun, serta peduli dalam berinteraksi dengan teman dan guru</v>
          </cell>
          <cell r="G19" t="str">
            <v>C</v>
          </cell>
          <cell r="H19" t="str">
            <v>-</v>
          </cell>
        </row>
        <row r="20">
          <cell r="A20">
            <v>16</v>
          </cell>
          <cell r="B20">
            <v>5030</v>
          </cell>
          <cell r="C20" t="str">
            <v>RAHMAT IKBAL</v>
          </cell>
          <cell r="D20" t="str">
            <v>Menunjukkan sikap cinta terhadap Agama dengan menunjukkan rasa kepedulian terhadap perbedaan beragama dan saling menghargai</v>
          </cell>
          <cell r="E20" t="str">
            <v>B</v>
          </cell>
          <cell r="F20" t="str">
            <v>Cukup Konsisten, disiplin, tanggung jawab, santun, serta peduli dalam berinteraksi dengan teman dan guru</v>
          </cell>
          <cell r="G20" t="str">
            <v>C</v>
          </cell>
          <cell r="H20" t="str">
            <v>-</v>
          </cell>
        </row>
        <row r="21">
          <cell r="A21">
            <v>17</v>
          </cell>
          <cell r="B21">
            <v>5031</v>
          </cell>
          <cell r="C21" t="str">
            <v>RAKHMAT SURIA WARDANA</v>
          </cell>
          <cell r="D21" t="str">
            <v>Menunjukkan sikap cinta terhadap Agama dengan menunjukkan rasa kepedulian terhadap perbedaan beragama dan saling menghargai</v>
          </cell>
          <cell r="E21" t="str">
            <v>B</v>
          </cell>
          <cell r="F21" t="str">
            <v>Cukup Konsisten, disiplin, tanggung jawab, santun, serta peduli dalam berinteraksi dengan teman dan guru</v>
          </cell>
          <cell r="G21" t="str">
            <v>C</v>
          </cell>
          <cell r="H21" t="str">
            <v>-</v>
          </cell>
        </row>
        <row r="22">
          <cell r="A22">
            <v>18</v>
          </cell>
          <cell r="B22">
            <v>5033</v>
          </cell>
          <cell r="C22" t="str">
            <v>RIZKI FAJRI</v>
          </cell>
          <cell r="D22" t="str">
            <v>Menunjukkan sikap cinta terhadap Agama dengan menunjukkan rasa kepedulian terhadap perbedaan beragama dan saling menghargai</v>
          </cell>
          <cell r="E22" t="str">
            <v>B</v>
          </cell>
          <cell r="F22" t="str">
            <v>Cukup Konsisten, disiplin, tanggung jawab, santun, serta peduli dalam berinteraksi dengan teman dan guru</v>
          </cell>
          <cell r="G22" t="str">
            <v>C</v>
          </cell>
          <cell r="H22" t="str">
            <v>-</v>
          </cell>
        </row>
        <row r="23">
          <cell r="A23">
            <v>19</v>
          </cell>
          <cell r="B23">
            <v>5034</v>
          </cell>
          <cell r="C23" t="str">
            <v>RIZKI SAPUTRA</v>
          </cell>
          <cell r="D23" t="str">
            <v>Menunjukkan sikap cinta terhadap Agama dengan menunjukkan rasa kepedulian terhadap perbedaan beragama dan saling menghargai</v>
          </cell>
          <cell r="E23" t="str">
            <v>B</v>
          </cell>
          <cell r="F23" t="str">
            <v>Sudah Konsisten, disiplin, tanggung jawab, santun, serta peduli dalam berinteraksi dengan teman dan guru</v>
          </cell>
          <cell r="G23" t="str">
            <v>B</v>
          </cell>
          <cell r="H23" t="str">
            <v>-</v>
          </cell>
        </row>
        <row r="24">
          <cell r="A24">
            <v>20</v>
          </cell>
          <cell r="B24">
            <v>5035</v>
          </cell>
          <cell r="C24" t="str">
            <v>ROBBY FIRMASYAH</v>
          </cell>
          <cell r="D24" t="str">
            <v>Menunjukkan sikap cinta terhadap Agama dengan menunjukkan rasa kepedulian terhadap perbedaan beragama dan saling menghargai</v>
          </cell>
          <cell r="E24" t="str">
            <v>B</v>
          </cell>
          <cell r="F24" t="str">
            <v>Sudah Konsisten, disiplin, tanggung jawab, santun, serta peduli dalam berinteraksi dengan teman dan guru</v>
          </cell>
          <cell r="G24" t="str">
            <v>B</v>
          </cell>
          <cell r="H24" t="str">
            <v>-</v>
          </cell>
        </row>
        <row r="25">
          <cell r="A25">
            <v>21</v>
          </cell>
          <cell r="B25">
            <v>5037</v>
          </cell>
          <cell r="C25" t="str">
            <v>WILLY ANANG SAPUTRA</v>
          </cell>
          <cell r="D25" t="str">
            <v>Menunjukkan sikap cinta terhadap Agama dengan menunjukkan rasa kepedulian terhadap perbedaan beragama dan saling menghargai</v>
          </cell>
          <cell r="E25" t="str">
            <v>B</v>
          </cell>
          <cell r="F25" t="str">
            <v>Sudah Konsisten, disiplin, tanggung jawab, santun, serta peduli dalam berinteraksi dengan teman dan guru</v>
          </cell>
          <cell r="G25" t="str">
            <v>B</v>
          </cell>
          <cell r="H25" t="str">
            <v>-</v>
          </cell>
        </row>
        <row r="26">
          <cell r="A26">
            <v>22</v>
          </cell>
          <cell r="B26" t="str">
            <v>4956</v>
          </cell>
          <cell r="C26" t="str">
            <v xml:space="preserve">WAHYUDI PRATAMA </v>
          </cell>
          <cell r="D26" t="str">
            <v>Menunjukkan sikap cinta terhadap Agama dengan menunjukkan rasa kepedulian terhadap perbedaan beragama dan saling menghargai</v>
          </cell>
          <cell r="E26" t="str">
            <v>B</v>
          </cell>
          <cell r="F26" t="str">
            <v>Cukup Konsisten, disiplin, tanggung jawab, santun, serta peduli dalam berinteraksi dengan teman dan guru</v>
          </cell>
          <cell r="G26" t="str">
            <v>C</v>
          </cell>
          <cell r="H26" t="str">
            <v>-</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reatif"/>
      <sheetName val="mtk"/>
      <sheetName val="agama"/>
      <sheetName val="sikap spiritual"/>
      <sheetName val="bing"/>
      <sheetName val="bindo"/>
      <sheetName val="pkn"/>
      <sheetName val="p mesin"/>
      <sheetName val="plistrik"/>
      <sheetName val="p sasis"/>
      <sheetName val="sikap sosial"/>
      <sheetName val="p bengkel"/>
    </sheetNames>
    <sheetDataSet>
      <sheetData sheetId="0"/>
      <sheetData sheetId="1"/>
      <sheetData sheetId="2"/>
      <sheetData sheetId="3">
        <row r="11">
          <cell r="A11">
            <v>1</v>
          </cell>
          <cell r="B11">
            <v>5038</v>
          </cell>
          <cell r="C11" t="str">
            <v>ADAM RIZKI HIDAYAH SIMANULANG</v>
          </cell>
          <cell r="E11">
            <v>90</v>
          </cell>
          <cell r="F11">
            <v>90</v>
          </cell>
          <cell r="G11">
            <v>85</v>
          </cell>
          <cell r="H11">
            <v>90</v>
          </cell>
          <cell r="I11">
            <v>85</v>
          </cell>
          <cell r="J11">
            <v>85</v>
          </cell>
          <cell r="K11">
            <v>78</v>
          </cell>
          <cell r="L11">
            <v>78</v>
          </cell>
          <cell r="M11">
            <v>84</v>
          </cell>
          <cell r="N11">
            <v>84</v>
          </cell>
          <cell r="O11">
            <v>81</v>
          </cell>
          <cell r="P11">
            <v>83</v>
          </cell>
          <cell r="Q11">
            <v>80</v>
          </cell>
          <cell r="R11">
            <v>80</v>
          </cell>
          <cell r="S11">
            <v>82</v>
          </cell>
          <cell r="T11">
            <v>82</v>
          </cell>
          <cell r="U11">
            <v>80</v>
          </cell>
          <cell r="V11">
            <v>80</v>
          </cell>
          <cell r="W11">
            <v>84</v>
          </cell>
          <cell r="X11">
            <v>84</v>
          </cell>
        </row>
        <row r="12">
          <cell r="A12">
            <v>2</v>
          </cell>
          <cell r="B12">
            <v>5039</v>
          </cell>
          <cell r="C12" t="str">
            <v>BIAS  BINANDA KARUNIA</v>
          </cell>
          <cell r="E12">
            <v>80</v>
          </cell>
          <cell r="F12">
            <v>80</v>
          </cell>
          <cell r="G12">
            <v>85</v>
          </cell>
          <cell r="H12">
            <v>90</v>
          </cell>
          <cell r="I12">
            <v>88</v>
          </cell>
          <cell r="J12">
            <v>88</v>
          </cell>
          <cell r="K12">
            <v>78</v>
          </cell>
          <cell r="L12">
            <v>78</v>
          </cell>
          <cell r="M12">
            <v>75</v>
          </cell>
          <cell r="N12">
            <v>75</v>
          </cell>
          <cell r="O12">
            <v>80</v>
          </cell>
          <cell r="P12">
            <v>80</v>
          </cell>
          <cell r="Q12">
            <v>80</v>
          </cell>
          <cell r="R12">
            <v>80</v>
          </cell>
          <cell r="S12">
            <v>86</v>
          </cell>
          <cell r="T12">
            <v>86</v>
          </cell>
          <cell r="U12">
            <v>80</v>
          </cell>
          <cell r="V12">
            <v>80</v>
          </cell>
          <cell r="W12">
            <v>80</v>
          </cell>
          <cell r="X12">
            <v>84</v>
          </cell>
        </row>
        <row r="13">
          <cell r="A13">
            <v>3</v>
          </cell>
          <cell r="B13">
            <v>5040</v>
          </cell>
          <cell r="C13" t="str">
            <v>BIMA ADITYA NUGRAHA</v>
          </cell>
          <cell r="E13">
            <v>80</v>
          </cell>
          <cell r="F13">
            <v>80</v>
          </cell>
          <cell r="G13">
            <v>85</v>
          </cell>
          <cell r="H13">
            <v>85</v>
          </cell>
          <cell r="I13">
            <v>78</v>
          </cell>
          <cell r="J13">
            <v>78</v>
          </cell>
          <cell r="K13">
            <v>78</v>
          </cell>
          <cell r="L13">
            <v>78</v>
          </cell>
          <cell r="M13">
            <v>76</v>
          </cell>
          <cell r="N13">
            <v>76</v>
          </cell>
          <cell r="O13">
            <v>81</v>
          </cell>
          <cell r="P13">
            <v>83</v>
          </cell>
          <cell r="Q13">
            <v>80</v>
          </cell>
          <cell r="R13">
            <v>80</v>
          </cell>
          <cell r="S13">
            <v>82</v>
          </cell>
          <cell r="T13">
            <v>82</v>
          </cell>
          <cell r="U13">
            <v>80</v>
          </cell>
          <cell r="V13">
            <v>80</v>
          </cell>
          <cell r="W13">
            <v>84</v>
          </cell>
          <cell r="X13">
            <v>84</v>
          </cell>
        </row>
        <row r="14">
          <cell r="A14">
            <v>4</v>
          </cell>
          <cell r="B14">
            <v>5041</v>
          </cell>
          <cell r="C14" t="str">
            <v>ELVIN JAYA SIMANUNGKALIT</v>
          </cell>
          <cell r="E14">
            <v>92</v>
          </cell>
          <cell r="F14">
            <v>92</v>
          </cell>
          <cell r="G14">
            <v>90</v>
          </cell>
          <cell r="H14">
            <v>90</v>
          </cell>
          <cell r="I14">
            <v>80</v>
          </cell>
          <cell r="J14">
            <v>80</v>
          </cell>
          <cell r="K14">
            <v>79</v>
          </cell>
          <cell r="L14">
            <v>79</v>
          </cell>
          <cell r="M14">
            <v>75</v>
          </cell>
          <cell r="N14">
            <v>75</v>
          </cell>
          <cell r="O14">
            <v>81</v>
          </cell>
          <cell r="P14">
            <v>83</v>
          </cell>
          <cell r="Q14">
            <v>80</v>
          </cell>
          <cell r="R14">
            <v>80</v>
          </cell>
          <cell r="S14">
            <v>85</v>
          </cell>
          <cell r="T14">
            <v>85</v>
          </cell>
          <cell r="U14">
            <v>80</v>
          </cell>
          <cell r="V14">
            <v>80</v>
          </cell>
          <cell r="W14">
            <v>83</v>
          </cell>
          <cell r="X14">
            <v>86</v>
          </cell>
        </row>
        <row r="15">
          <cell r="A15">
            <v>5</v>
          </cell>
          <cell r="B15">
            <v>5042</v>
          </cell>
          <cell r="C15" t="str">
            <v>IBRAHIM PUTRA IMAMMA</v>
          </cell>
          <cell r="E15">
            <v>92</v>
          </cell>
          <cell r="F15">
            <v>92</v>
          </cell>
          <cell r="G15">
            <v>95</v>
          </cell>
          <cell r="H15">
            <v>95</v>
          </cell>
          <cell r="I15">
            <v>92</v>
          </cell>
          <cell r="J15">
            <v>92</v>
          </cell>
          <cell r="K15">
            <v>82</v>
          </cell>
          <cell r="L15">
            <v>82</v>
          </cell>
          <cell r="M15">
            <v>84</v>
          </cell>
          <cell r="N15">
            <v>84</v>
          </cell>
          <cell r="O15">
            <v>82.86666666666666</v>
          </cell>
          <cell r="P15">
            <v>81</v>
          </cell>
          <cell r="Q15">
            <v>82</v>
          </cell>
          <cell r="R15">
            <v>82</v>
          </cell>
          <cell r="S15">
            <v>85</v>
          </cell>
          <cell r="T15">
            <v>85</v>
          </cell>
          <cell r="U15">
            <v>82</v>
          </cell>
          <cell r="V15">
            <v>82</v>
          </cell>
          <cell r="W15">
            <v>85</v>
          </cell>
          <cell r="X15">
            <v>86</v>
          </cell>
        </row>
        <row r="16">
          <cell r="A16">
            <v>6</v>
          </cell>
          <cell r="B16">
            <v>5043</v>
          </cell>
          <cell r="C16" t="str">
            <v>IRWAN ANANDA FARLIS</v>
          </cell>
          <cell r="E16">
            <v>91</v>
          </cell>
          <cell r="F16">
            <v>91</v>
          </cell>
          <cell r="G16">
            <v>90</v>
          </cell>
          <cell r="H16">
            <v>90</v>
          </cell>
          <cell r="I16">
            <v>84</v>
          </cell>
          <cell r="J16">
            <v>84</v>
          </cell>
          <cell r="K16">
            <v>85</v>
          </cell>
          <cell r="L16">
            <v>85</v>
          </cell>
          <cell r="M16">
            <v>80</v>
          </cell>
          <cell r="N16">
            <v>80</v>
          </cell>
          <cell r="O16">
            <v>81</v>
          </cell>
          <cell r="P16">
            <v>83</v>
          </cell>
          <cell r="Q16">
            <v>85</v>
          </cell>
          <cell r="R16">
            <v>85</v>
          </cell>
          <cell r="S16">
            <v>88</v>
          </cell>
          <cell r="T16">
            <v>88</v>
          </cell>
          <cell r="U16">
            <v>85</v>
          </cell>
          <cell r="V16">
            <v>85</v>
          </cell>
          <cell r="W16">
            <v>80</v>
          </cell>
          <cell r="X16">
            <v>84</v>
          </cell>
        </row>
        <row r="17">
          <cell r="A17">
            <v>7</v>
          </cell>
          <cell r="B17">
            <v>5046</v>
          </cell>
          <cell r="C17" t="str">
            <v>M. EKI RIZALDI</v>
          </cell>
          <cell r="E17">
            <v>90</v>
          </cell>
          <cell r="F17">
            <v>90</v>
          </cell>
          <cell r="G17">
            <v>90</v>
          </cell>
          <cell r="H17">
            <v>90</v>
          </cell>
          <cell r="I17">
            <v>85</v>
          </cell>
          <cell r="J17">
            <v>85</v>
          </cell>
          <cell r="K17">
            <v>78</v>
          </cell>
          <cell r="L17">
            <v>78</v>
          </cell>
          <cell r="M17">
            <v>75</v>
          </cell>
          <cell r="N17">
            <v>75</v>
          </cell>
          <cell r="O17">
            <v>80</v>
          </cell>
          <cell r="P17">
            <v>80</v>
          </cell>
          <cell r="Q17">
            <v>80</v>
          </cell>
          <cell r="R17">
            <v>80</v>
          </cell>
          <cell r="S17">
            <v>88</v>
          </cell>
          <cell r="T17">
            <v>88</v>
          </cell>
          <cell r="U17">
            <v>80</v>
          </cell>
          <cell r="V17">
            <v>80</v>
          </cell>
          <cell r="W17">
            <v>84</v>
          </cell>
          <cell r="X17">
            <v>84</v>
          </cell>
        </row>
        <row r="18">
          <cell r="A18">
            <v>8</v>
          </cell>
          <cell r="B18">
            <v>5048</v>
          </cell>
          <cell r="C18" t="str">
            <v>M. RISKI MARIANSYAH</v>
          </cell>
          <cell r="E18">
            <v>90</v>
          </cell>
          <cell r="F18">
            <v>90</v>
          </cell>
          <cell r="G18">
            <v>85</v>
          </cell>
          <cell r="H18">
            <v>90</v>
          </cell>
          <cell r="I18">
            <v>85</v>
          </cell>
          <cell r="J18">
            <v>85</v>
          </cell>
          <cell r="K18">
            <v>78</v>
          </cell>
          <cell r="L18">
            <v>78</v>
          </cell>
          <cell r="M18">
            <v>84</v>
          </cell>
          <cell r="N18">
            <v>84</v>
          </cell>
          <cell r="O18">
            <v>81</v>
          </cell>
          <cell r="P18">
            <v>81</v>
          </cell>
          <cell r="Q18">
            <v>80</v>
          </cell>
          <cell r="R18">
            <v>80</v>
          </cell>
          <cell r="S18">
            <v>84</v>
          </cell>
          <cell r="T18">
            <v>84</v>
          </cell>
          <cell r="U18">
            <v>80</v>
          </cell>
          <cell r="V18">
            <v>80</v>
          </cell>
          <cell r="W18">
            <v>84</v>
          </cell>
          <cell r="X18">
            <v>82</v>
          </cell>
        </row>
        <row r="19">
          <cell r="A19">
            <v>9</v>
          </cell>
          <cell r="B19">
            <v>5050</v>
          </cell>
          <cell r="C19" t="str">
            <v>M. YUNUS</v>
          </cell>
          <cell r="E19">
            <v>85</v>
          </cell>
          <cell r="F19">
            <v>85</v>
          </cell>
          <cell r="G19">
            <v>85</v>
          </cell>
          <cell r="H19">
            <v>90</v>
          </cell>
          <cell r="I19">
            <v>78</v>
          </cell>
          <cell r="J19">
            <v>78</v>
          </cell>
          <cell r="K19">
            <v>78</v>
          </cell>
          <cell r="L19">
            <v>78</v>
          </cell>
          <cell r="M19">
            <v>75</v>
          </cell>
          <cell r="N19">
            <v>75</v>
          </cell>
          <cell r="O19">
            <v>81</v>
          </cell>
          <cell r="P19">
            <v>83</v>
          </cell>
          <cell r="Q19">
            <v>80</v>
          </cell>
          <cell r="R19">
            <v>80</v>
          </cell>
          <cell r="S19">
            <v>82</v>
          </cell>
          <cell r="T19">
            <v>82</v>
          </cell>
          <cell r="U19">
            <v>80</v>
          </cell>
          <cell r="V19">
            <v>80</v>
          </cell>
          <cell r="W19">
            <v>80</v>
          </cell>
          <cell r="X19">
            <v>80</v>
          </cell>
        </row>
        <row r="20">
          <cell r="A20">
            <v>10</v>
          </cell>
          <cell r="B20" t="str">
            <v>4940</v>
          </cell>
          <cell r="C20" t="str">
            <v>MUHAMMAD ARIEF RAMADHAN</v>
          </cell>
          <cell r="E20">
            <v>90</v>
          </cell>
          <cell r="F20">
            <v>90</v>
          </cell>
          <cell r="G20">
            <v>90</v>
          </cell>
          <cell r="H20">
            <v>90</v>
          </cell>
          <cell r="I20">
            <v>85</v>
          </cell>
          <cell r="J20">
            <v>85</v>
          </cell>
          <cell r="K20">
            <v>76</v>
          </cell>
          <cell r="L20">
            <v>76</v>
          </cell>
          <cell r="M20">
            <v>75</v>
          </cell>
          <cell r="N20">
            <v>75</v>
          </cell>
          <cell r="O20">
            <v>82.333333333333343</v>
          </cell>
          <cell r="P20">
            <v>83</v>
          </cell>
          <cell r="Q20">
            <v>80</v>
          </cell>
          <cell r="R20">
            <v>80</v>
          </cell>
          <cell r="S20">
            <v>80</v>
          </cell>
          <cell r="T20">
            <v>80</v>
          </cell>
          <cell r="U20">
            <v>80</v>
          </cell>
          <cell r="V20">
            <v>80</v>
          </cell>
          <cell r="W20">
            <v>80</v>
          </cell>
          <cell r="X20">
            <v>84</v>
          </cell>
        </row>
        <row r="21">
          <cell r="A21">
            <v>11</v>
          </cell>
          <cell r="B21">
            <v>5051</v>
          </cell>
          <cell r="C21" t="str">
            <v>MUHAMMAD ILHAM RAMADHAN</v>
          </cell>
          <cell r="E21">
            <v>90</v>
          </cell>
          <cell r="F21">
            <v>90</v>
          </cell>
          <cell r="G21">
            <v>95</v>
          </cell>
          <cell r="H21">
            <v>95</v>
          </cell>
          <cell r="I21">
            <v>94</v>
          </cell>
          <cell r="J21">
            <v>94</v>
          </cell>
          <cell r="K21">
            <v>84</v>
          </cell>
          <cell r="L21">
            <v>84</v>
          </cell>
          <cell r="M21">
            <v>75</v>
          </cell>
          <cell r="N21">
            <v>75</v>
          </cell>
          <cell r="O21">
            <v>84.2</v>
          </cell>
          <cell r="P21">
            <v>83</v>
          </cell>
          <cell r="Q21">
            <v>85</v>
          </cell>
          <cell r="R21">
            <v>85</v>
          </cell>
          <cell r="S21">
            <v>88</v>
          </cell>
          <cell r="T21">
            <v>88</v>
          </cell>
          <cell r="U21">
            <v>85</v>
          </cell>
          <cell r="V21">
            <v>85</v>
          </cell>
          <cell r="W21">
            <v>85</v>
          </cell>
          <cell r="X21">
            <v>86</v>
          </cell>
        </row>
        <row r="22">
          <cell r="A22">
            <v>12</v>
          </cell>
          <cell r="B22">
            <v>5053</v>
          </cell>
          <cell r="C22" t="str">
            <v>MUHAMMAD ROZI</v>
          </cell>
          <cell r="E22">
            <v>90</v>
          </cell>
          <cell r="F22">
            <v>90</v>
          </cell>
          <cell r="G22">
            <v>95</v>
          </cell>
          <cell r="H22">
            <v>95</v>
          </cell>
          <cell r="I22">
            <v>92</v>
          </cell>
          <cell r="J22">
            <v>92</v>
          </cell>
          <cell r="K22">
            <v>87</v>
          </cell>
          <cell r="L22">
            <v>87</v>
          </cell>
          <cell r="M22">
            <v>75</v>
          </cell>
          <cell r="N22">
            <v>75</v>
          </cell>
          <cell r="O22">
            <v>82.333333333333343</v>
          </cell>
          <cell r="P22">
            <v>83</v>
          </cell>
          <cell r="Q22">
            <v>85</v>
          </cell>
          <cell r="R22">
            <v>85</v>
          </cell>
          <cell r="S22">
            <v>90</v>
          </cell>
          <cell r="T22">
            <v>90</v>
          </cell>
          <cell r="U22">
            <v>85</v>
          </cell>
          <cell r="V22">
            <v>85</v>
          </cell>
          <cell r="W22">
            <v>85</v>
          </cell>
          <cell r="X22">
            <v>84</v>
          </cell>
        </row>
        <row r="23">
          <cell r="A23">
            <v>13</v>
          </cell>
          <cell r="B23">
            <v>5055</v>
          </cell>
          <cell r="C23" t="str">
            <v>RIYAN SUGIANTO</v>
          </cell>
          <cell r="E23">
            <v>90</v>
          </cell>
          <cell r="F23">
            <v>90</v>
          </cell>
          <cell r="G23">
            <v>90</v>
          </cell>
          <cell r="H23">
            <v>90</v>
          </cell>
          <cell r="I23">
            <v>85</v>
          </cell>
          <cell r="J23">
            <v>85</v>
          </cell>
          <cell r="K23">
            <v>84</v>
          </cell>
          <cell r="L23">
            <v>84</v>
          </cell>
          <cell r="M23">
            <v>75</v>
          </cell>
          <cell r="N23">
            <v>75</v>
          </cell>
          <cell r="O23">
            <v>81</v>
          </cell>
          <cell r="P23">
            <v>81</v>
          </cell>
          <cell r="Q23">
            <v>85</v>
          </cell>
          <cell r="R23">
            <v>85</v>
          </cell>
          <cell r="S23">
            <v>85</v>
          </cell>
          <cell r="T23">
            <v>85</v>
          </cell>
          <cell r="U23">
            <v>85</v>
          </cell>
          <cell r="V23">
            <v>85</v>
          </cell>
          <cell r="W23">
            <v>85</v>
          </cell>
          <cell r="X23">
            <v>86</v>
          </cell>
        </row>
        <row r="24">
          <cell r="A24">
            <v>14</v>
          </cell>
          <cell r="B24">
            <v>5056</v>
          </cell>
          <cell r="C24" t="str">
            <v>RIZKI ARDIANTO</v>
          </cell>
          <cell r="E24">
            <v>92</v>
          </cell>
          <cell r="F24">
            <v>92</v>
          </cell>
          <cell r="G24">
            <v>95</v>
          </cell>
          <cell r="H24">
            <v>95</v>
          </cell>
          <cell r="I24">
            <v>88</v>
          </cell>
          <cell r="J24">
            <v>88</v>
          </cell>
          <cell r="K24">
            <v>87</v>
          </cell>
          <cell r="L24">
            <v>87</v>
          </cell>
          <cell r="M24">
            <v>75</v>
          </cell>
          <cell r="N24">
            <v>75</v>
          </cell>
          <cell r="O24">
            <v>87.666666666666657</v>
          </cell>
          <cell r="P24">
            <v>83</v>
          </cell>
          <cell r="Q24">
            <v>85</v>
          </cell>
          <cell r="R24">
            <v>85</v>
          </cell>
          <cell r="S24">
            <v>85</v>
          </cell>
          <cell r="T24">
            <v>85</v>
          </cell>
          <cell r="U24">
            <v>85</v>
          </cell>
          <cell r="V24">
            <v>85</v>
          </cell>
          <cell r="W24">
            <v>88</v>
          </cell>
          <cell r="X24">
            <v>86</v>
          </cell>
        </row>
        <row r="25">
          <cell r="A25">
            <v>15</v>
          </cell>
          <cell r="B25" t="str">
            <v>4914</v>
          </cell>
          <cell r="C25" t="str">
            <v>ROBI SAPUTRA</v>
          </cell>
          <cell r="E25">
            <v>80</v>
          </cell>
          <cell r="F25">
            <v>80</v>
          </cell>
          <cell r="G25">
            <v>85</v>
          </cell>
          <cell r="H25">
            <v>85</v>
          </cell>
          <cell r="I25">
            <v>75</v>
          </cell>
          <cell r="J25">
            <v>75</v>
          </cell>
          <cell r="K25">
            <v>75</v>
          </cell>
          <cell r="L25">
            <v>75</v>
          </cell>
          <cell r="M25">
            <v>75</v>
          </cell>
          <cell r="N25">
            <v>75</v>
          </cell>
          <cell r="O25">
            <v>81</v>
          </cell>
          <cell r="P25">
            <v>83</v>
          </cell>
          <cell r="Q25">
            <v>80</v>
          </cell>
          <cell r="R25">
            <v>80</v>
          </cell>
          <cell r="S25">
            <v>78</v>
          </cell>
          <cell r="T25">
            <v>78</v>
          </cell>
          <cell r="U25">
            <v>80</v>
          </cell>
          <cell r="V25">
            <v>80</v>
          </cell>
          <cell r="W25">
            <v>80</v>
          </cell>
          <cell r="X25">
            <v>80</v>
          </cell>
        </row>
        <row r="26">
          <cell r="A26">
            <v>16</v>
          </cell>
          <cell r="B26">
            <v>5059</v>
          </cell>
          <cell r="C26" t="str">
            <v>SEPTIAN CARDINA PUTRA</v>
          </cell>
          <cell r="E26">
            <v>90</v>
          </cell>
          <cell r="F26">
            <v>90</v>
          </cell>
          <cell r="G26">
            <v>95</v>
          </cell>
          <cell r="H26">
            <v>95</v>
          </cell>
          <cell r="I26">
            <v>85</v>
          </cell>
          <cell r="J26">
            <v>85</v>
          </cell>
          <cell r="K26">
            <v>78</v>
          </cell>
          <cell r="L26">
            <v>78</v>
          </cell>
          <cell r="M26">
            <v>84</v>
          </cell>
          <cell r="N26">
            <v>84</v>
          </cell>
          <cell r="O26">
            <v>81</v>
          </cell>
          <cell r="P26">
            <v>81</v>
          </cell>
          <cell r="Q26">
            <v>80</v>
          </cell>
          <cell r="R26">
            <v>80</v>
          </cell>
          <cell r="S26">
            <v>85</v>
          </cell>
          <cell r="T26">
            <v>85</v>
          </cell>
          <cell r="U26">
            <v>80</v>
          </cell>
          <cell r="V26">
            <v>80</v>
          </cell>
          <cell r="W26">
            <v>81</v>
          </cell>
          <cell r="X26">
            <v>80</v>
          </cell>
        </row>
        <row r="27">
          <cell r="A27">
            <v>17</v>
          </cell>
          <cell r="B27">
            <v>5060</v>
          </cell>
          <cell r="C27" t="str">
            <v>TAUFIK ISKANDAR</v>
          </cell>
          <cell r="E27">
            <v>90</v>
          </cell>
          <cell r="F27">
            <v>90</v>
          </cell>
          <cell r="G27">
            <v>85</v>
          </cell>
          <cell r="H27">
            <v>90</v>
          </cell>
          <cell r="I27">
            <v>78</v>
          </cell>
          <cell r="J27">
            <v>78</v>
          </cell>
          <cell r="K27">
            <v>78</v>
          </cell>
          <cell r="L27">
            <v>78</v>
          </cell>
          <cell r="M27">
            <v>79</v>
          </cell>
          <cell r="N27">
            <v>79</v>
          </cell>
          <cell r="O27">
            <v>81</v>
          </cell>
          <cell r="P27">
            <v>81</v>
          </cell>
          <cell r="Q27">
            <v>80</v>
          </cell>
          <cell r="R27">
            <v>80</v>
          </cell>
          <cell r="S27">
            <v>90</v>
          </cell>
          <cell r="T27">
            <v>90</v>
          </cell>
          <cell r="U27">
            <v>80</v>
          </cell>
          <cell r="V27">
            <v>80</v>
          </cell>
          <cell r="W27">
            <v>81</v>
          </cell>
          <cell r="X27">
            <v>84</v>
          </cell>
        </row>
      </sheetData>
      <sheetData sheetId="4"/>
      <sheetData sheetId="5"/>
      <sheetData sheetId="6"/>
      <sheetData sheetId="7">
        <row r="4">
          <cell r="A4" t="str">
            <v>NO</v>
          </cell>
          <cell r="C4" t="str">
            <v>NAMA</v>
          </cell>
          <cell r="D4" t="str">
            <v>DESKRIPSI  SIKAP SPIRITUAL</v>
          </cell>
          <cell r="E4" t="str">
            <v>PREDIKAT</v>
          </cell>
          <cell r="F4" t="str">
            <v>DESKRIPSI  SIKAP SOSIAL</v>
          </cell>
          <cell r="G4" t="str">
            <v>PREDIKAT</v>
          </cell>
          <cell r="H4" t="str">
            <v>KET</v>
          </cell>
        </row>
        <row r="5">
          <cell r="A5">
            <v>1</v>
          </cell>
          <cell r="B5">
            <v>5038</v>
          </cell>
          <cell r="C5" t="str">
            <v>ADAM RIZKI HIDAYAH SIMANULANG</v>
          </cell>
          <cell r="D5" t="str">
            <v>Menunjukkan sikap cinta terhadap Agama dengan menunjukkan rasa kepedulian terhadap perbedaan beragama dan saling menghargai</v>
          </cell>
          <cell r="E5" t="str">
            <v>B</v>
          </cell>
          <cell r="F5" t="str">
            <v>Mensyukuri peran Indonesia dalam hubungan Internasional</v>
          </cell>
          <cell r="G5" t="str">
            <v>A</v>
          </cell>
          <cell r="H5" t="str">
            <v>-</v>
          </cell>
        </row>
        <row r="6">
          <cell r="A6">
            <v>2</v>
          </cell>
          <cell r="B6">
            <v>5039</v>
          </cell>
          <cell r="C6" t="str">
            <v>BIAS  BINANDA KARUNIA</v>
          </cell>
          <cell r="D6" t="str">
            <v>Menunjukkan sikap cinta terhadap Agama dengan menunjukkan rasa kepedulian terhadap perbedaan beragama dan saling menghargai</v>
          </cell>
          <cell r="E6" t="str">
            <v>B</v>
          </cell>
          <cell r="F6" t="str">
            <v>Mensyukuri peran Indonesia dalam hubungan Internasional</v>
          </cell>
          <cell r="G6" t="str">
            <v>A</v>
          </cell>
          <cell r="H6" t="str">
            <v>-</v>
          </cell>
        </row>
        <row r="7">
          <cell r="A7">
            <v>3</v>
          </cell>
          <cell r="B7">
            <v>5040</v>
          </cell>
          <cell r="C7" t="str">
            <v>BIMA ADITYA NUGRAHA</v>
          </cell>
          <cell r="D7" t="str">
            <v>Menunjukkan sikap cinta terhadap Agama dengan menunjukkan rasa kepedulian terhadap perbedaan beragama dan saling menghargai</v>
          </cell>
          <cell r="E7" t="str">
            <v>B</v>
          </cell>
          <cell r="F7" t="str">
            <v>Mensyukuri peran Indonesia dalam hubungan Internasional</v>
          </cell>
          <cell r="G7" t="str">
            <v>A</v>
          </cell>
          <cell r="H7" t="str">
            <v>-</v>
          </cell>
        </row>
        <row r="8">
          <cell r="A8">
            <v>4</v>
          </cell>
          <cell r="B8">
            <v>5041</v>
          </cell>
          <cell r="C8" t="str">
            <v>ELVIN JAYA SIMANUNGKALIT</v>
          </cell>
          <cell r="D8" t="str">
            <v>Menunjukkan sikap cinta terhadap Agama dengan menunjukkan rasa kepedulian terhadap perbedaan beragama dan saling menghargai</v>
          </cell>
          <cell r="E8" t="str">
            <v>B</v>
          </cell>
          <cell r="F8" t="str">
            <v>Mensyukuri peran Indonesia dalam hubungan Internasional</v>
          </cell>
          <cell r="G8" t="str">
            <v>A</v>
          </cell>
          <cell r="H8" t="str">
            <v>-</v>
          </cell>
        </row>
        <row r="9">
          <cell r="A9">
            <v>5</v>
          </cell>
          <cell r="B9">
            <v>5042</v>
          </cell>
          <cell r="C9" t="str">
            <v>IBRAHIM PUTRA IMAMMA</v>
          </cell>
          <cell r="D9" t="str">
            <v>Menunjukkan sikap cinta terhadap Agama dengan menunjukkan rasa kepedulian terhadap perbedaan beragama dan saling menghargai</v>
          </cell>
          <cell r="E9" t="str">
            <v>B</v>
          </cell>
          <cell r="F9" t="str">
            <v>Mensyukuri peran Indonesia dalam hubungan Internasional</v>
          </cell>
          <cell r="G9" t="str">
            <v>A</v>
          </cell>
          <cell r="H9" t="str">
            <v>-</v>
          </cell>
        </row>
        <row r="10">
          <cell r="A10">
            <v>6</v>
          </cell>
          <cell r="B10">
            <v>5043</v>
          </cell>
          <cell r="C10" t="str">
            <v>IRWAN ANANDA FARLIS</v>
          </cell>
          <cell r="D10" t="str">
            <v>Menunjukkan sikap cinta terhadap Agama dengan menunjukkan rasa kepedulian terhadap perbedaan beragama dan saling menghargai</v>
          </cell>
          <cell r="E10" t="str">
            <v>B</v>
          </cell>
          <cell r="F10" t="str">
            <v>Mensyukuri peran Indonesia dalam hubungan Internasional</v>
          </cell>
          <cell r="G10" t="str">
            <v>A</v>
          </cell>
          <cell r="H10" t="str">
            <v>-</v>
          </cell>
        </row>
        <row r="11">
          <cell r="A11">
            <v>7</v>
          </cell>
          <cell r="B11">
            <v>5046</v>
          </cell>
          <cell r="C11" t="str">
            <v>M. EKI RIZALDI</v>
          </cell>
          <cell r="D11" t="str">
            <v>Menunjukkan sikap cinta terhadap Agama dengan menunjukkan rasa kepedulian terhadap perbedaan beragama dan saling menghargai</v>
          </cell>
          <cell r="E11" t="str">
            <v>B</v>
          </cell>
          <cell r="F11" t="str">
            <v>Mensyukuri peran Indonesia dalam hubungan Internasional</v>
          </cell>
          <cell r="G11" t="str">
            <v>A</v>
          </cell>
          <cell r="H11" t="str">
            <v>-</v>
          </cell>
        </row>
        <row r="12">
          <cell r="A12">
            <v>8</v>
          </cell>
          <cell r="B12">
            <v>5048</v>
          </cell>
          <cell r="C12" t="str">
            <v>M. RISKI MARIANSYAH</v>
          </cell>
          <cell r="D12" t="str">
            <v>Menunjukkan sikap cinta terhadap Agama dengan menunjukkan rasa kepedulian terhadap perbedaan beragama dan saling menghargai</v>
          </cell>
          <cell r="E12" t="str">
            <v>B</v>
          </cell>
          <cell r="F12" t="str">
            <v>Mensyukuri peran Indonesia dalam hubungan Internasional</v>
          </cell>
          <cell r="G12" t="str">
            <v>A</v>
          </cell>
          <cell r="H12" t="str">
            <v>-</v>
          </cell>
        </row>
        <row r="13">
          <cell r="A13">
            <v>9</v>
          </cell>
          <cell r="B13">
            <v>5050</v>
          </cell>
          <cell r="C13" t="str">
            <v>M. YUNUS</v>
          </cell>
          <cell r="D13" t="str">
            <v>Menunjukkan sikap cinta terhadap Agama dengan menunjukkan rasa kepedulian terhadap perbedaan beragama dan saling menghargai</v>
          </cell>
          <cell r="E13" t="str">
            <v>B</v>
          </cell>
          <cell r="F13" t="str">
            <v>Mensyukuri peran Indonesia dalam hubungan Internasional</v>
          </cell>
          <cell r="G13" t="str">
            <v>A</v>
          </cell>
          <cell r="H13" t="str">
            <v>-</v>
          </cell>
        </row>
        <row r="14">
          <cell r="A14">
            <v>10</v>
          </cell>
          <cell r="B14" t="str">
            <v>4940</v>
          </cell>
          <cell r="C14" t="str">
            <v>MUHAMMAD ARIEF RAMADHAN</v>
          </cell>
          <cell r="D14" t="str">
            <v>Menunjukkan sikap cinta terhadap Agama dengan menunjukkan rasa kepedulian terhadap perbedaan beragama dan saling menghargai</v>
          </cell>
          <cell r="E14" t="str">
            <v>B</v>
          </cell>
          <cell r="F14" t="str">
            <v>Mensyukuri peran Indonesia dalam hubungan Internasional</v>
          </cell>
          <cell r="G14" t="str">
            <v>A</v>
          </cell>
          <cell r="H14" t="str">
            <v>-</v>
          </cell>
        </row>
        <row r="15">
          <cell r="A15">
            <v>11</v>
          </cell>
          <cell r="B15">
            <v>5051</v>
          </cell>
          <cell r="C15" t="str">
            <v>MUHAMMAD ILHAM RAMADHAN</v>
          </cell>
          <cell r="D15" t="str">
            <v>Menunjukkan sikap cinta terhadap Agama dengan menunjukkan rasa kepedulian terhadap perbedaan beragama dan saling menghargai</v>
          </cell>
          <cell r="E15" t="str">
            <v>B</v>
          </cell>
          <cell r="F15" t="str">
            <v>Mensyukuri peran Indonesia dalam hubungan Internasional</v>
          </cell>
          <cell r="G15" t="str">
            <v>A</v>
          </cell>
          <cell r="H15" t="str">
            <v>-</v>
          </cell>
        </row>
        <row r="16">
          <cell r="A16">
            <v>12</v>
          </cell>
          <cell r="B16">
            <v>5053</v>
          </cell>
          <cell r="C16" t="str">
            <v>MUHAMMAD ROZI</v>
          </cell>
          <cell r="D16" t="str">
            <v>Menunjukkan sikap cinta terhadap Agama dengan menunjukkan rasa kepedulian terhadap perbedaan beragama dan saling menghargai</v>
          </cell>
          <cell r="E16" t="str">
            <v>B</v>
          </cell>
          <cell r="F16" t="str">
            <v>Mensyukuri peran Indonesia dalam hubungan Internasional</v>
          </cell>
          <cell r="G16" t="str">
            <v>A</v>
          </cell>
          <cell r="H16" t="str">
            <v>-</v>
          </cell>
        </row>
        <row r="17">
          <cell r="A17">
            <v>13</v>
          </cell>
          <cell r="B17">
            <v>5055</v>
          </cell>
          <cell r="C17" t="str">
            <v>RIYAN SUGIANTO</v>
          </cell>
          <cell r="D17" t="str">
            <v>Menunjukkan sikap cinta terhadap Agama dengan menunjukkan rasa kepedulian terhadap perbedaan beragama dan saling menghargai</v>
          </cell>
          <cell r="E17" t="str">
            <v>B</v>
          </cell>
          <cell r="F17" t="str">
            <v>Mensyukuri peran Indonesia dalam hubungan Internasional</v>
          </cell>
          <cell r="G17" t="str">
            <v>A</v>
          </cell>
          <cell r="H17" t="str">
            <v>-</v>
          </cell>
        </row>
        <row r="18">
          <cell r="A18">
            <v>14</v>
          </cell>
          <cell r="B18">
            <v>5056</v>
          </cell>
          <cell r="C18" t="str">
            <v>RIZKI ARDIANTO</v>
          </cell>
          <cell r="D18" t="str">
            <v>Menunjukkan sikap cinta terhadap Agama dengan menunjukkan rasa kepedulian terhadap perbedaan beragama dan saling menghargai</v>
          </cell>
          <cell r="E18" t="str">
            <v>B</v>
          </cell>
          <cell r="F18" t="str">
            <v>Mensyukuri peran Indonesia dalam hubungan Internasional</v>
          </cell>
          <cell r="G18" t="str">
            <v>A</v>
          </cell>
          <cell r="H18" t="str">
            <v>-</v>
          </cell>
        </row>
        <row r="19">
          <cell r="A19">
            <v>15</v>
          </cell>
          <cell r="B19" t="str">
            <v>4914</v>
          </cell>
          <cell r="C19" t="str">
            <v>ROBI SAPUTRA (M)</v>
          </cell>
          <cell r="D19" t="str">
            <v>Menunjukkan sikap cinta terhadap Agama dengan menunjukkan rasa kepedulian terhadap perbedaan beragama dan saling menghargai</v>
          </cell>
          <cell r="E19" t="str">
            <v>B</v>
          </cell>
          <cell r="F19" t="str">
            <v>Mensyukuri peran Indonesia dalam hubungan Internasional</v>
          </cell>
          <cell r="G19" t="str">
            <v>A</v>
          </cell>
          <cell r="H19" t="str">
            <v>-</v>
          </cell>
        </row>
        <row r="20">
          <cell r="A20">
            <v>16</v>
          </cell>
          <cell r="B20">
            <v>5059</v>
          </cell>
          <cell r="C20" t="str">
            <v>SEPTIAN CARDINA PUTRA</v>
          </cell>
          <cell r="D20" t="str">
            <v>Menunjukkan sikap cinta terhadap Agama dengan menunjukkan rasa kepedulian terhadap perbedaan beragama dan saling menghargai</v>
          </cell>
          <cell r="E20" t="str">
            <v>B</v>
          </cell>
          <cell r="F20" t="str">
            <v>Mensyukuri peran Indonesia dalam hubungan Internasional</v>
          </cell>
          <cell r="G20" t="str">
            <v>A</v>
          </cell>
          <cell r="H20" t="str">
            <v>-</v>
          </cell>
        </row>
        <row r="21">
          <cell r="A21">
            <v>17</v>
          </cell>
          <cell r="B21">
            <v>5060</v>
          </cell>
          <cell r="C21" t="str">
            <v>TAUFIK ISKANDAR</v>
          </cell>
          <cell r="D21" t="str">
            <v>Menunjukkan sikap cinta terhadap Agama dengan menunjukkan rasa kepedulian terhadap perbedaan beragama dan saling menghargai</v>
          </cell>
          <cell r="E21" t="str">
            <v>B</v>
          </cell>
          <cell r="F21" t="str">
            <v>Mensyukuri peran Indonesia dalam hubungan Internasional</v>
          </cell>
          <cell r="G21" t="str">
            <v>A</v>
          </cell>
          <cell r="H21" t="str">
            <v>-</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tabSelected="1" showWhiteSpace="0" view="pageLayout" zoomScale="70" zoomScaleNormal="80" zoomScalePageLayoutView="70" workbookViewId="0">
      <selection activeCell="B3" sqref="B3"/>
    </sheetView>
  </sheetViews>
  <sheetFormatPr defaultRowHeight="15" x14ac:dyDescent="0.25"/>
  <cols>
    <col min="1" max="1" width="4.5703125" style="24" customWidth="1"/>
    <col min="2" max="2" width="24.7109375" style="24" customWidth="1"/>
    <col min="3" max="3" width="1.28515625" style="24" customWidth="1"/>
    <col min="4" max="4" width="7.140625" style="24" customWidth="1"/>
    <col min="5" max="5" width="8" style="24" customWidth="1"/>
    <col min="6" max="6" width="9.140625" style="28"/>
    <col min="7" max="7" width="9.140625" style="24"/>
    <col min="8" max="8" width="41.42578125" style="24" customWidth="1"/>
    <col min="9" max="9" width="9.140625" style="24"/>
    <col min="10" max="10" width="10.140625" style="24" customWidth="1"/>
    <col min="11" max="11" width="9.140625" style="24"/>
    <col min="12" max="12" width="43.28515625" style="24" customWidth="1"/>
    <col min="13" max="243" width="9.140625" style="24"/>
    <col min="244" max="244" width="4.5703125" style="24" customWidth="1"/>
    <col min="245" max="245" width="24.7109375" style="24" customWidth="1"/>
    <col min="246" max="246" width="1.28515625" style="24" customWidth="1"/>
    <col min="247" max="247" width="7.140625" style="24" customWidth="1"/>
    <col min="248" max="248" width="8" style="24" customWidth="1"/>
    <col min="249" max="250" width="9.140625" style="24"/>
    <col min="251" max="251" width="41.42578125" style="24" customWidth="1"/>
    <col min="252" max="252" width="9.140625" style="24"/>
    <col min="253" max="253" width="10.140625" style="24" customWidth="1"/>
    <col min="254" max="254" width="9.140625" style="24"/>
    <col min="255" max="255" width="43.28515625" style="24" customWidth="1"/>
    <col min="256" max="499" width="9.140625" style="24"/>
    <col min="500" max="500" width="4.5703125" style="24" customWidth="1"/>
    <col min="501" max="501" width="24.7109375" style="24" customWidth="1"/>
    <col min="502" max="502" width="1.28515625" style="24" customWidth="1"/>
    <col min="503" max="503" width="7.140625" style="24" customWidth="1"/>
    <col min="504" max="504" width="8" style="24" customWidth="1"/>
    <col min="505" max="506" width="9.140625" style="24"/>
    <col min="507" max="507" width="41.42578125" style="24" customWidth="1"/>
    <col min="508" max="508" width="9.140625" style="24"/>
    <col min="509" max="509" width="10.140625" style="24" customWidth="1"/>
    <col min="510" max="510" width="9.140625" style="24"/>
    <col min="511" max="511" width="43.28515625" style="24" customWidth="1"/>
    <col min="512" max="755" width="9.140625" style="24"/>
    <col min="756" max="756" width="4.5703125" style="24" customWidth="1"/>
    <col min="757" max="757" width="24.7109375" style="24" customWidth="1"/>
    <col min="758" max="758" width="1.28515625" style="24" customWidth="1"/>
    <col min="759" max="759" width="7.140625" style="24" customWidth="1"/>
    <col min="760" max="760" width="8" style="24" customWidth="1"/>
    <col min="761" max="762" width="9.140625" style="24"/>
    <col min="763" max="763" width="41.42578125" style="24" customWidth="1"/>
    <col min="764" max="764" width="9.140625" style="24"/>
    <col min="765" max="765" width="10.140625" style="24" customWidth="1"/>
    <col min="766" max="766" width="9.140625" style="24"/>
    <col min="767" max="767" width="43.28515625" style="24" customWidth="1"/>
    <col min="768" max="1011" width="9.140625" style="24"/>
    <col min="1012" max="1012" width="4.5703125" style="24" customWidth="1"/>
    <col min="1013" max="1013" width="24.7109375" style="24" customWidth="1"/>
    <col min="1014" max="1014" width="1.28515625" style="24" customWidth="1"/>
    <col min="1015" max="1015" width="7.140625" style="24" customWidth="1"/>
    <col min="1016" max="1016" width="8" style="24" customWidth="1"/>
    <col min="1017" max="1018" width="9.140625" style="24"/>
    <col min="1019" max="1019" width="41.42578125" style="24" customWidth="1"/>
    <col min="1020" max="1020" width="9.140625" style="24"/>
    <col min="1021" max="1021" width="10.140625" style="24" customWidth="1"/>
    <col min="1022" max="1022" width="9.140625" style="24"/>
    <col min="1023" max="1023" width="43.28515625" style="24" customWidth="1"/>
    <col min="1024" max="1267" width="9.140625" style="24"/>
    <col min="1268" max="1268" width="4.5703125" style="24" customWidth="1"/>
    <col min="1269" max="1269" width="24.7109375" style="24" customWidth="1"/>
    <col min="1270" max="1270" width="1.28515625" style="24" customWidth="1"/>
    <col min="1271" max="1271" width="7.140625" style="24" customWidth="1"/>
    <col min="1272" max="1272" width="8" style="24" customWidth="1"/>
    <col min="1273" max="1274" width="9.140625" style="24"/>
    <col min="1275" max="1275" width="41.42578125" style="24" customWidth="1"/>
    <col min="1276" max="1276" width="9.140625" style="24"/>
    <col min="1277" max="1277" width="10.140625" style="24" customWidth="1"/>
    <col min="1278" max="1278" width="9.140625" style="24"/>
    <col min="1279" max="1279" width="43.28515625" style="24" customWidth="1"/>
    <col min="1280" max="1523" width="9.140625" style="24"/>
    <col min="1524" max="1524" width="4.5703125" style="24" customWidth="1"/>
    <col min="1525" max="1525" width="24.7109375" style="24" customWidth="1"/>
    <col min="1526" max="1526" width="1.28515625" style="24" customWidth="1"/>
    <col min="1527" max="1527" width="7.140625" style="24" customWidth="1"/>
    <col min="1528" max="1528" width="8" style="24" customWidth="1"/>
    <col min="1529" max="1530" width="9.140625" style="24"/>
    <col min="1531" max="1531" width="41.42578125" style="24" customWidth="1"/>
    <col min="1532" max="1532" width="9.140625" style="24"/>
    <col min="1533" max="1533" width="10.140625" style="24" customWidth="1"/>
    <col min="1534" max="1534" width="9.140625" style="24"/>
    <col min="1535" max="1535" width="43.28515625" style="24" customWidth="1"/>
    <col min="1536" max="1779" width="9.140625" style="24"/>
    <col min="1780" max="1780" width="4.5703125" style="24" customWidth="1"/>
    <col min="1781" max="1781" width="24.7109375" style="24" customWidth="1"/>
    <col min="1782" max="1782" width="1.28515625" style="24" customWidth="1"/>
    <col min="1783" max="1783" width="7.140625" style="24" customWidth="1"/>
    <col min="1784" max="1784" width="8" style="24" customWidth="1"/>
    <col min="1785" max="1786" width="9.140625" style="24"/>
    <col min="1787" max="1787" width="41.42578125" style="24" customWidth="1"/>
    <col min="1788" max="1788" width="9.140625" style="24"/>
    <col min="1789" max="1789" width="10.140625" style="24" customWidth="1"/>
    <col min="1790" max="1790" width="9.140625" style="24"/>
    <col min="1791" max="1791" width="43.28515625" style="24" customWidth="1"/>
    <col min="1792" max="2035" width="9.140625" style="24"/>
    <col min="2036" max="2036" width="4.5703125" style="24" customWidth="1"/>
    <col min="2037" max="2037" width="24.7109375" style="24" customWidth="1"/>
    <col min="2038" max="2038" width="1.28515625" style="24" customWidth="1"/>
    <col min="2039" max="2039" width="7.140625" style="24" customWidth="1"/>
    <col min="2040" max="2040" width="8" style="24" customWidth="1"/>
    <col min="2041" max="2042" width="9.140625" style="24"/>
    <col min="2043" max="2043" width="41.42578125" style="24" customWidth="1"/>
    <col min="2044" max="2044" width="9.140625" style="24"/>
    <col min="2045" max="2045" width="10.140625" style="24" customWidth="1"/>
    <col min="2046" max="2046" width="9.140625" style="24"/>
    <col min="2047" max="2047" width="43.28515625" style="24" customWidth="1"/>
    <col min="2048" max="2291" width="9.140625" style="24"/>
    <col min="2292" max="2292" width="4.5703125" style="24" customWidth="1"/>
    <col min="2293" max="2293" width="24.7109375" style="24" customWidth="1"/>
    <col min="2294" max="2294" width="1.28515625" style="24" customWidth="1"/>
    <col min="2295" max="2295" width="7.140625" style="24" customWidth="1"/>
    <col min="2296" max="2296" width="8" style="24" customWidth="1"/>
    <col min="2297" max="2298" width="9.140625" style="24"/>
    <col min="2299" max="2299" width="41.42578125" style="24" customWidth="1"/>
    <col min="2300" max="2300" width="9.140625" style="24"/>
    <col min="2301" max="2301" width="10.140625" style="24" customWidth="1"/>
    <col min="2302" max="2302" width="9.140625" style="24"/>
    <col min="2303" max="2303" width="43.28515625" style="24" customWidth="1"/>
    <col min="2304" max="2547" width="9.140625" style="24"/>
    <col min="2548" max="2548" width="4.5703125" style="24" customWidth="1"/>
    <col min="2549" max="2549" width="24.7109375" style="24" customWidth="1"/>
    <col min="2550" max="2550" width="1.28515625" style="24" customWidth="1"/>
    <col min="2551" max="2551" width="7.140625" style="24" customWidth="1"/>
    <col min="2552" max="2552" width="8" style="24" customWidth="1"/>
    <col min="2553" max="2554" width="9.140625" style="24"/>
    <col min="2555" max="2555" width="41.42578125" style="24" customWidth="1"/>
    <col min="2556" max="2556" width="9.140625" style="24"/>
    <col min="2557" max="2557" width="10.140625" style="24" customWidth="1"/>
    <col min="2558" max="2558" width="9.140625" style="24"/>
    <col min="2559" max="2559" width="43.28515625" style="24" customWidth="1"/>
    <col min="2560" max="2803" width="9.140625" style="24"/>
    <col min="2804" max="2804" width="4.5703125" style="24" customWidth="1"/>
    <col min="2805" max="2805" width="24.7109375" style="24" customWidth="1"/>
    <col min="2806" max="2806" width="1.28515625" style="24" customWidth="1"/>
    <col min="2807" max="2807" width="7.140625" style="24" customWidth="1"/>
    <col min="2808" max="2808" width="8" style="24" customWidth="1"/>
    <col min="2809" max="2810" width="9.140625" style="24"/>
    <col min="2811" max="2811" width="41.42578125" style="24" customWidth="1"/>
    <col min="2812" max="2812" width="9.140625" style="24"/>
    <col min="2813" max="2813" width="10.140625" style="24" customWidth="1"/>
    <col min="2814" max="2814" width="9.140625" style="24"/>
    <col min="2815" max="2815" width="43.28515625" style="24" customWidth="1"/>
    <col min="2816" max="3059" width="9.140625" style="24"/>
    <col min="3060" max="3060" width="4.5703125" style="24" customWidth="1"/>
    <col min="3061" max="3061" width="24.7109375" style="24" customWidth="1"/>
    <col min="3062" max="3062" width="1.28515625" style="24" customWidth="1"/>
    <col min="3063" max="3063" width="7.140625" style="24" customWidth="1"/>
    <col min="3064" max="3064" width="8" style="24" customWidth="1"/>
    <col min="3065" max="3066" width="9.140625" style="24"/>
    <col min="3067" max="3067" width="41.42578125" style="24" customWidth="1"/>
    <col min="3068" max="3068" width="9.140625" style="24"/>
    <col min="3069" max="3069" width="10.140625" style="24" customWidth="1"/>
    <col min="3070" max="3070" width="9.140625" style="24"/>
    <col min="3071" max="3071" width="43.28515625" style="24" customWidth="1"/>
    <col min="3072" max="3315" width="9.140625" style="24"/>
    <col min="3316" max="3316" width="4.5703125" style="24" customWidth="1"/>
    <col min="3317" max="3317" width="24.7109375" style="24" customWidth="1"/>
    <col min="3318" max="3318" width="1.28515625" style="24" customWidth="1"/>
    <col min="3319" max="3319" width="7.140625" style="24" customWidth="1"/>
    <col min="3320" max="3320" width="8" style="24" customWidth="1"/>
    <col min="3321" max="3322" width="9.140625" style="24"/>
    <col min="3323" max="3323" width="41.42578125" style="24" customWidth="1"/>
    <col min="3324" max="3324" width="9.140625" style="24"/>
    <col min="3325" max="3325" width="10.140625" style="24" customWidth="1"/>
    <col min="3326" max="3326" width="9.140625" style="24"/>
    <col min="3327" max="3327" width="43.28515625" style="24" customWidth="1"/>
    <col min="3328" max="3571" width="9.140625" style="24"/>
    <col min="3572" max="3572" width="4.5703125" style="24" customWidth="1"/>
    <col min="3573" max="3573" width="24.7109375" style="24" customWidth="1"/>
    <col min="3574" max="3574" width="1.28515625" style="24" customWidth="1"/>
    <col min="3575" max="3575" width="7.140625" style="24" customWidth="1"/>
    <col min="3576" max="3576" width="8" style="24" customWidth="1"/>
    <col min="3577" max="3578" width="9.140625" style="24"/>
    <col min="3579" max="3579" width="41.42578125" style="24" customWidth="1"/>
    <col min="3580" max="3580" width="9.140625" style="24"/>
    <col min="3581" max="3581" width="10.140625" style="24" customWidth="1"/>
    <col min="3582" max="3582" width="9.140625" style="24"/>
    <col min="3583" max="3583" width="43.28515625" style="24" customWidth="1"/>
    <col min="3584" max="3827" width="9.140625" style="24"/>
    <col min="3828" max="3828" width="4.5703125" style="24" customWidth="1"/>
    <col min="3829" max="3829" width="24.7109375" style="24" customWidth="1"/>
    <col min="3830" max="3830" width="1.28515625" style="24" customWidth="1"/>
    <col min="3831" max="3831" width="7.140625" style="24" customWidth="1"/>
    <col min="3832" max="3832" width="8" style="24" customWidth="1"/>
    <col min="3833" max="3834" width="9.140625" style="24"/>
    <col min="3835" max="3835" width="41.42578125" style="24" customWidth="1"/>
    <col min="3836" max="3836" width="9.140625" style="24"/>
    <col min="3837" max="3837" width="10.140625" style="24" customWidth="1"/>
    <col min="3838" max="3838" width="9.140625" style="24"/>
    <col min="3839" max="3839" width="43.28515625" style="24" customWidth="1"/>
    <col min="3840" max="4083" width="9.140625" style="24"/>
    <col min="4084" max="4084" width="4.5703125" style="24" customWidth="1"/>
    <col min="4085" max="4085" width="24.7109375" style="24" customWidth="1"/>
    <col min="4086" max="4086" width="1.28515625" style="24" customWidth="1"/>
    <col min="4087" max="4087" width="7.140625" style="24" customWidth="1"/>
    <col min="4088" max="4088" width="8" style="24" customWidth="1"/>
    <col min="4089" max="4090" width="9.140625" style="24"/>
    <col min="4091" max="4091" width="41.42578125" style="24" customWidth="1"/>
    <col min="4092" max="4092" width="9.140625" style="24"/>
    <col min="4093" max="4093" width="10.140625" style="24" customWidth="1"/>
    <col min="4094" max="4094" width="9.140625" style="24"/>
    <col min="4095" max="4095" width="43.28515625" style="24" customWidth="1"/>
    <col min="4096" max="4339" width="9.140625" style="24"/>
    <col min="4340" max="4340" width="4.5703125" style="24" customWidth="1"/>
    <col min="4341" max="4341" width="24.7109375" style="24" customWidth="1"/>
    <col min="4342" max="4342" width="1.28515625" style="24" customWidth="1"/>
    <col min="4343" max="4343" width="7.140625" style="24" customWidth="1"/>
    <col min="4344" max="4344" width="8" style="24" customWidth="1"/>
    <col min="4345" max="4346" width="9.140625" style="24"/>
    <col min="4347" max="4347" width="41.42578125" style="24" customWidth="1"/>
    <col min="4348" max="4348" width="9.140625" style="24"/>
    <col min="4349" max="4349" width="10.140625" style="24" customWidth="1"/>
    <col min="4350" max="4350" width="9.140625" style="24"/>
    <col min="4351" max="4351" width="43.28515625" style="24" customWidth="1"/>
    <col min="4352" max="4595" width="9.140625" style="24"/>
    <col min="4596" max="4596" width="4.5703125" style="24" customWidth="1"/>
    <col min="4597" max="4597" width="24.7109375" style="24" customWidth="1"/>
    <col min="4598" max="4598" width="1.28515625" style="24" customWidth="1"/>
    <col min="4599" max="4599" width="7.140625" style="24" customWidth="1"/>
    <col min="4600" max="4600" width="8" style="24" customWidth="1"/>
    <col min="4601" max="4602" width="9.140625" style="24"/>
    <col min="4603" max="4603" width="41.42578125" style="24" customWidth="1"/>
    <col min="4604" max="4604" width="9.140625" style="24"/>
    <col min="4605" max="4605" width="10.140625" style="24" customWidth="1"/>
    <col min="4606" max="4606" width="9.140625" style="24"/>
    <col min="4607" max="4607" width="43.28515625" style="24" customWidth="1"/>
    <col min="4608" max="4851" width="9.140625" style="24"/>
    <col min="4852" max="4852" width="4.5703125" style="24" customWidth="1"/>
    <col min="4853" max="4853" width="24.7109375" style="24" customWidth="1"/>
    <col min="4854" max="4854" width="1.28515625" style="24" customWidth="1"/>
    <col min="4855" max="4855" width="7.140625" style="24" customWidth="1"/>
    <col min="4856" max="4856" width="8" style="24" customWidth="1"/>
    <col min="4857" max="4858" width="9.140625" style="24"/>
    <col min="4859" max="4859" width="41.42578125" style="24" customWidth="1"/>
    <col min="4860" max="4860" width="9.140625" style="24"/>
    <col min="4861" max="4861" width="10.140625" style="24" customWidth="1"/>
    <col min="4862" max="4862" width="9.140625" style="24"/>
    <col min="4863" max="4863" width="43.28515625" style="24" customWidth="1"/>
    <col min="4864" max="5107" width="9.140625" style="24"/>
    <col min="5108" max="5108" width="4.5703125" style="24" customWidth="1"/>
    <col min="5109" max="5109" width="24.7109375" style="24" customWidth="1"/>
    <col min="5110" max="5110" width="1.28515625" style="24" customWidth="1"/>
    <col min="5111" max="5111" width="7.140625" style="24" customWidth="1"/>
    <col min="5112" max="5112" width="8" style="24" customWidth="1"/>
    <col min="5113" max="5114" width="9.140625" style="24"/>
    <col min="5115" max="5115" width="41.42578125" style="24" customWidth="1"/>
    <col min="5116" max="5116" width="9.140625" style="24"/>
    <col min="5117" max="5117" width="10.140625" style="24" customWidth="1"/>
    <col min="5118" max="5118" width="9.140625" style="24"/>
    <col min="5119" max="5119" width="43.28515625" style="24" customWidth="1"/>
    <col min="5120" max="5363" width="9.140625" style="24"/>
    <col min="5364" max="5364" width="4.5703125" style="24" customWidth="1"/>
    <col min="5365" max="5365" width="24.7109375" style="24" customWidth="1"/>
    <col min="5366" max="5366" width="1.28515625" style="24" customWidth="1"/>
    <col min="5367" max="5367" width="7.140625" style="24" customWidth="1"/>
    <col min="5368" max="5368" width="8" style="24" customWidth="1"/>
    <col min="5369" max="5370" width="9.140625" style="24"/>
    <col min="5371" max="5371" width="41.42578125" style="24" customWidth="1"/>
    <col min="5372" max="5372" width="9.140625" style="24"/>
    <col min="5373" max="5373" width="10.140625" style="24" customWidth="1"/>
    <col min="5374" max="5374" width="9.140625" style="24"/>
    <col min="5375" max="5375" width="43.28515625" style="24" customWidth="1"/>
    <col min="5376" max="5619" width="9.140625" style="24"/>
    <col min="5620" max="5620" width="4.5703125" style="24" customWidth="1"/>
    <col min="5621" max="5621" width="24.7109375" style="24" customWidth="1"/>
    <col min="5622" max="5622" width="1.28515625" style="24" customWidth="1"/>
    <col min="5623" max="5623" width="7.140625" style="24" customWidth="1"/>
    <col min="5624" max="5624" width="8" style="24" customWidth="1"/>
    <col min="5625" max="5626" width="9.140625" style="24"/>
    <col min="5627" max="5627" width="41.42578125" style="24" customWidth="1"/>
    <col min="5628" max="5628" width="9.140625" style="24"/>
    <col min="5629" max="5629" width="10.140625" style="24" customWidth="1"/>
    <col min="5630" max="5630" width="9.140625" style="24"/>
    <col min="5631" max="5631" width="43.28515625" style="24" customWidth="1"/>
    <col min="5632" max="5875" width="9.140625" style="24"/>
    <col min="5876" max="5876" width="4.5703125" style="24" customWidth="1"/>
    <col min="5877" max="5877" width="24.7109375" style="24" customWidth="1"/>
    <col min="5878" max="5878" width="1.28515625" style="24" customWidth="1"/>
    <col min="5879" max="5879" width="7.140625" style="24" customWidth="1"/>
    <col min="5880" max="5880" width="8" style="24" customWidth="1"/>
    <col min="5881" max="5882" width="9.140625" style="24"/>
    <col min="5883" max="5883" width="41.42578125" style="24" customWidth="1"/>
    <col min="5884" max="5884" width="9.140625" style="24"/>
    <col min="5885" max="5885" width="10.140625" style="24" customWidth="1"/>
    <col min="5886" max="5886" width="9.140625" style="24"/>
    <col min="5887" max="5887" width="43.28515625" style="24" customWidth="1"/>
    <col min="5888" max="6131" width="9.140625" style="24"/>
    <col min="6132" max="6132" width="4.5703125" style="24" customWidth="1"/>
    <col min="6133" max="6133" width="24.7109375" style="24" customWidth="1"/>
    <col min="6134" max="6134" width="1.28515625" style="24" customWidth="1"/>
    <col min="6135" max="6135" width="7.140625" style="24" customWidth="1"/>
    <col min="6136" max="6136" width="8" style="24" customWidth="1"/>
    <col min="6137" max="6138" width="9.140625" style="24"/>
    <col min="6139" max="6139" width="41.42578125" style="24" customWidth="1"/>
    <col min="6140" max="6140" width="9.140625" style="24"/>
    <col min="6141" max="6141" width="10.140625" style="24" customWidth="1"/>
    <col min="6142" max="6142" width="9.140625" style="24"/>
    <col min="6143" max="6143" width="43.28515625" style="24" customWidth="1"/>
    <col min="6144" max="6387" width="9.140625" style="24"/>
    <col min="6388" max="6388" width="4.5703125" style="24" customWidth="1"/>
    <col min="6389" max="6389" width="24.7109375" style="24" customWidth="1"/>
    <col min="6390" max="6390" width="1.28515625" style="24" customWidth="1"/>
    <col min="6391" max="6391" width="7.140625" style="24" customWidth="1"/>
    <col min="6392" max="6392" width="8" style="24" customWidth="1"/>
    <col min="6393" max="6394" width="9.140625" style="24"/>
    <col min="6395" max="6395" width="41.42578125" style="24" customWidth="1"/>
    <col min="6396" max="6396" width="9.140625" style="24"/>
    <col min="6397" max="6397" width="10.140625" style="24" customWidth="1"/>
    <col min="6398" max="6398" width="9.140625" style="24"/>
    <col min="6399" max="6399" width="43.28515625" style="24" customWidth="1"/>
    <col min="6400" max="6643" width="9.140625" style="24"/>
    <col min="6644" max="6644" width="4.5703125" style="24" customWidth="1"/>
    <col min="6645" max="6645" width="24.7109375" style="24" customWidth="1"/>
    <col min="6646" max="6646" width="1.28515625" style="24" customWidth="1"/>
    <col min="6647" max="6647" width="7.140625" style="24" customWidth="1"/>
    <col min="6648" max="6648" width="8" style="24" customWidth="1"/>
    <col min="6649" max="6650" width="9.140625" style="24"/>
    <col min="6651" max="6651" width="41.42578125" style="24" customWidth="1"/>
    <col min="6652" max="6652" width="9.140625" style="24"/>
    <col min="6653" max="6653" width="10.140625" style="24" customWidth="1"/>
    <col min="6654" max="6654" width="9.140625" style="24"/>
    <col min="6655" max="6655" width="43.28515625" style="24" customWidth="1"/>
    <col min="6656" max="6899" width="9.140625" style="24"/>
    <col min="6900" max="6900" width="4.5703125" style="24" customWidth="1"/>
    <col min="6901" max="6901" width="24.7109375" style="24" customWidth="1"/>
    <col min="6902" max="6902" width="1.28515625" style="24" customWidth="1"/>
    <col min="6903" max="6903" width="7.140625" style="24" customWidth="1"/>
    <col min="6904" max="6904" width="8" style="24" customWidth="1"/>
    <col min="6905" max="6906" width="9.140625" style="24"/>
    <col min="6907" max="6907" width="41.42578125" style="24" customWidth="1"/>
    <col min="6908" max="6908" width="9.140625" style="24"/>
    <col min="6909" max="6909" width="10.140625" style="24" customWidth="1"/>
    <col min="6910" max="6910" width="9.140625" style="24"/>
    <col min="6911" max="6911" width="43.28515625" style="24" customWidth="1"/>
    <col min="6912" max="7155" width="9.140625" style="24"/>
    <col min="7156" max="7156" width="4.5703125" style="24" customWidth="1"/>
    <col min="7157" max="7157" width="24.7109375" style="24" customWidth="1"/>
    <col min="7158" max="7158" width="1.28515625" style="24" customWidth="1"/>
    <col min="7159" max="7159" width="7.140625" style="24" customWidth="1"/>
    <col min="7160" max="7160" width="8" style="24" customWidth="1"/>
    <col min="7161" max="7162" width="9.140625" style="24"/>
    <col min="7163" max="7163" width="41.42578125" style="24" customWidth="1"/>
    <col min="7164" max="7164" width="9.140625" style="24"/>
    <col min="7165" max="7165" width="10.140625" style="24" customWidth="1"/>
    <col min="7166" max="7166" width="9.140625" style="24"/>
    <col min="7167" max="7167" width="43.28515625" style="24" customWidth="1"/>
    <col min="7168" max="7411" width="9.140625" style="24"/>
    <col min="7412" max="7412" width="4.5703125" style="24" customWidth="1"/>
    <col min="7413" max="7413" width="24.7109375" style="24" customWidth="1"/>
    <col min="7414" max="7414" width="1.28515625" style="24" customWidth="1"/>
    <col min="7415" max="7415" width="7.140625" style="24" customWidth="1"/>
    <col min="7416" max="7416" width="8" style="24" customWidth="1"/>
    <col min="7417" max="7418" width="9.140625" style="24"/>
    <col min="7419" max="7419" width="41.42578125" style="24" customWidth="1"/>
    <col min="7420" max="7420" width="9.140625" style="24"/>
    <col min="7421" max="7421" width="10.140625" style="24" customWidth="1"/>
    <col min="7422" max="7422" width="9.140625" style="24"/>
    <col min="7423" max="7423" width="43.28515625" style="24" customWidth="1"/>
    <col min="7424" max="7667" width="9.140625" style="24"/>
    <col min="7668" max="7668" width="4.5703125" style="24" customWidth="1"/>
    <col min="7669" max="7669" width="24.7109375" style="24" customWidth="1"/>
    <col min="7670" max="7670" width="1.28515625" style="24" customWidth="1"/>
    <col min="7671" max="7671" width="7.140625" style="24" customWidth="1"/>
    <col min="7672" max="7672" width="8" style="24" customWidth="1"/>
    <col min="7673" max="7674" width="9.140625" style="24"/>
    <col min="7675" max="7675" width="41.42578125" style="24" customWidth="1"/>
    <col min="7676" max="7676" width="9.140625" style="24"/>
    <col min="7677" max="7677" width="10.140625" style="24" customWidth="1"/>
    <col min="7678" max="7678" width="9.140625" style="24"/>
    <col min="7679" max="7679" width="43.28515625" style="24" customWidth="1"/>
    <col min="7680" max="7923" width="9.140625" style="24"/>
    <col min="7924" max="7924" width="4.5703125" style="24" customWidth="1"/>
    <col min="7925" max="7925" width="24.7109375" style="24" customWidth="1"/>
    <col min="7926" max="7926" width="1.28515625" style="24" customWidth="1"/>
    <col min="7927" max="7927" width="7.140625" style="24" customWidth="1"/>
    <col min="7928" max="7928" width="8" style="24" customWidth="1"/>
    <col min="7929" max="7930" width="9.140625" style="24"/>
    <col min="7931" max="7931" width="41.42578125" style="24" customWidth="1"/>
    <col min="7932" max="7932" width="9.140625" style="24"/>
    <col min="7933" max="7933" width="10.140625" style="24" customWidth="1"/>
    <col min="7934" max="7934" width="9.140625" style="24"/>
    <col min="7935" max="7935" width="43.28515625" style="24" customWidth="1"/>
    <col min="7936" max="8179" width="9.140625" style="24"/>
    <col min="8180" max="8180" width="4.5703125" style="24" customWidth="1"/>
    <col min="8181" max="8181" width="24.7109375" style="24" customWidth="1"/>
    <col min="8182" max="8182" width="1.28515625" style="24" customWidth="1"/>
    <col min="8183" max="8183" width="7.140625" style="24" customWidth="1"/>
    <col min="8184" max="8184" width="8" style="24" customWidth="1"/>
    <col min="8185" max="8186" width="9.140625" style="24"/>
    <col min="8187" max="8187" width="41.42578125" style="24" customWidth="1"/>
    <col min="8188" max="8188" width="9.140625" style="24"/>
    <col min="8189" max="8189" width="10.140625" style="24" customWidth="1"/>
    <col min="8190" max="8190" width="9.140625" style="24"/>
    <col min="8191" max="8191" width="43.28515625" style="24" customWidth="1"/>
    <col min="8192" max="8435" width="9.140625" style="24"/>
    <col min="8436" max="8436" width="4.5703125" style="24" customWidth="1"/>
    <col min="8437" max="8437" width="24.7109375" style="24" customWidth="1"/>
    <col min="8438" max="8438" width="1.28515625" style="24" customWidth="1"/>
    <col min="8439" max="8439" width="7.140625" style="24" customWidth="1"/>
    <col min="8440" max="8440" width="8" style="24" customWidth="1"/>
    <col min="8441" max="8442" width="9.140625" style="24"/>
    <col min="8443" max="8443" width="41.42578125" style="24" customWidth="1"/>
    <col min="8444" max="8444" width="9.140625" style="24"/>
    <col min="8445" max="8445" width="10.140625" style="24" customWidth="1"/>
    <col min="8446" max="8446" width="9.140625" style="24"/>
    <col min="8447" max="8447" width="43.28515625" style="24" customWidth="1"/>
    <col min="8448" max="8691" width="9.140625" style="24"/>
    <col min="8692" max="8692" width="4.5703125" style="24" customWidth="1"/>
    <col min="8693" max="8693" width="24.7109375" style="24" customWidth="1"/>
    <col min="8694" max="8694" width="1.28515625" style="24" customWidth="1"/>
    <col min="8695" max="8695" width="7.140625" style="24" customWidth="1"/>
    <col min="8696" max="8696" width="8" style="24" customWidth="1"/>
    <col min="8697" max="8698" width="9.140625" style="24"/>
    <col min="8699" max="8699" width="41.42578125" style="24" customWidth="1"/>
    <col min="8700" max="8700" width="9.140625" style="24"/>
    <col min="8701" max="8701" width="10.140625" style="24" customWidth="1"/>
    <col min="8702" max="8702" width="9.140625" style="24"/>
    <col min="8703" max="8703" width="43.28515625" style="24" customWidth="1"/>
    <col min="8704" max="8947" width="9.140625" style="24"/>
    <col min="8948" max="8948" width="4.5703125" style="24" customWidth="1"/>
    <col min="8949" max="8949" width="24.7109375" style="24" customWidth="1"/>
    <col min="8950" max="8950" width="1.28515625" style="24" customWidth="1"/>
    <col min="8951" max="8951" width="7.140625" style="24" customWidth="1"/>
    <col min="8952" max="8952" width="8" style="24" customWidth="1"/>
    <col min="8953" max="8954" width="9.140625" style="24"/>
    <col min="8955" max="8955" width="41.42578125" style="24" customWidth="1"/>
    <col min="8956" max="8956" width="9.140625" style="24"/>
    <col min="8957" max="8957" width="10.140625" style="24" customWidth="1"/>
    <col min="8958" max="8958" width="9.140625" style="24"/>
    <col min="8959" max="8959" width="43.28515625" style="24" customWidth="1"/>
    <col min="8960" max="9203" width="9.140625" style="24"/>
    <col min="9204" max="9204" width="4.5703125" style="24" customWidth="1"/>
    <col min="9205" max="9205" width="24.7109375" style="24" customWidth="1"/>
    <col min="9206" max="9206" width="1.28515625" style="24" customWidth="1"/>
    <col min="9207" max="9207" width="7.140625" style="24" customWidth="1"/>
    <col min="9208" max="9208" width="8" style="24" customWidth="1"/>
    <col min="9209" max="9210" width="9.140625" style="24"/>
    <col min="9211" max="9211" width="41.42578125" style="24" customWidth="1"/>
    <col min="9212" max="9212" width="9.140625" style="24"/>
    <col min="9213" max="9213" width="10.140625" style="24" customWidth="1"/>
    <col min="9214" max="9214" width="9.140625" style="24"/>
    <col min="9215" max="9215" width="43.28515625" style="24" customWidth="1"/>
    <col min="9216" max="9459" width="9.140625" style="24"/>
    <col min="9460" max="9460" width="4.5703125" style="24" customWidth="1"/>
    <col min="9461" max="9461" width="24.7109375" style="24" customWidth="1"/>
    <col min="9462" max="9462" width="1.28515625" style="24" customWidth="1"/>
    <col min="9463" max="9463" width="7.140625" style="24" customWidth="1"/>
    <col min="9464" max="9464" width="8" style="24" customWidth="1"/>
    <col min="9465" max="9466" width="9.140625" style="24"/>
    <col min="9467" max="9467" width="41.42578125" style="24" customWidth="1"/>
    <col min="9468" max="9468" width="9.140625" style="24"/>
    <col min="9469" max="9469" width="10.140625" style="24" customWidth="1"/>
    <col min="9470" max="9470" width="9.140625" style="24"/>
    <col min="9471" max="9471" width="43.28515625" style="24" customWidth="1"/>
    <col min="9472" max="9715" width="9.140625" style="24"/>
    <col min="9716" max="9716" width="4.5703125" style="24" customWidth="1"/>
    <col min="9717" max="9717" width="24.7109375" style="24" customWidth="1"/>
    <col min="9718" max="9718" width="1.28515625" style="24" customWidth="1"/>
    <col min="9719" max="9719" width="7.140625" style="24" customWidth="1"/>
    <col min="9720" max="9720" width="8" style="24" customWidth="1"/>
    <col min="9721" max="9722" width="9.140625" style="24"/>
    <col min="9723" max="9723" width="41.42578125" style="24" customWidth="1"/>
    <col min="9724" max="9724" width="9.140625" style="24"/>
    <col min="9725" max="9725" width="10.140625" style="24" customWidth="1"/>
    <col min="9726" max="9726" width="9.140625" style="24"/>
    <col min="9727" max="9727" width="43.28515625" style="24" customWidth="1"/>
    <col min="9728" max="9971" width="9.140625" style="24"/>
    <col min="9972" max="9972" width="4.5703125" style="24" customWidth="1"/>
    <col min="9973" max="9973" width="24.7109375" style="24" customWidth="1"/>
    <col min="9974" max="9974" width="1.28515625" style="24" customWidth="1"/>
    <col min="9975" max="9975" width="7.140625" style="24" customWidth="1"/>
    <col min="9976" max="9976" width="8" style="24" customWidth="1"/>
    <col min="9977" max="9978" width="9.140625" style="24"/>
    <col min="9979" max="9979" width="41.42578125" style="24" customWidth="1"/>
    <col min="9980" max="9980" width="9.140625" style="24"/>
    <col min="9981" max="9981" width="10.140625" style="24" customWidth="1"/>
    <col min="9982" max="9982" width="9.140625" style="24"/>
    <col min="9983" max="9983" width="43.28515625" style="24" customWidth="1"/>
    <col min="9984" max="10227" width="9.140625" style="24"/>
    <col min="10228" max="10228" width="4.5703125" style="24" customWidth="1"/>
    <col min="10229" max="10229" width="24.7109375" style="24" customWidth="1"/>
    <col min="10230" max="10230" width="1.28515625" style="24" customWidth="1"/>
    <col min="10231" max="10231" width="7.140625" style="24" customWidth="1"/>
    <col min="10232" max="10232" width="8" style="24" customWidth="1"/>
    <col min="10233" max="10234" width="9.140625" style="24"/>
    <col min="10235" max="10235" width="41.42578125" style="24" customWidth="1"/>
    <col min="10236" max="10236" width="9.140625" style="24"/>
    <col min="10237" max="10237" width="10.140625" style="24" customWidth="1"/>
    <col min="10238" max="10238" width="9.140625" style="24"/>
    <col min="10239" max="10239" width="43.28515625" style="24" customWidth="1"/>
    <col min="10240" max="10483" width="9.140625" style="24"/>
    <col min="10484" max="10484" width="4.5703125" style="24" customWidth="1"/>
    <col min="10485" max="10485" width="24.7109375" style="24" customWidth="1"/>
    <col min="10486" max="10486" width="1.28515625" style="24" customWidth="1"/>
    <col min="10487" max="10487" width="7.140625" style="24" customWidth="1"/>
    <col min="10488" max="10488" width="8" style="24" customWidth="1"/>
    <col min="10489" max="10490" width="9.140625" style="24"/>
    <col min="10491" max="10491" width="41.42578125" style="24" customWidth="1"/>
    <col min="10492" max="10492" width="9.140625" style="24"/>
    <col min="10493" max="10493" width="10.140625" style="24" customWidth="1"/>
    <col min="10494" max="10494" width="9.140625" style="24"/>
    <col min="10495" max="10495" width="43.28515625" style="24" customWidth="1"/>
    <col min="10496" max="10739" width="9.140625" style="24"/>
    <col min="10740" max="10740" width="4.5703125" style="24" customWidth="1"/>
    <col min="10741" max="10741" width="24.7109375" style="24" customWidth="1"/>
    <col min="10742" max="10742" width="1.28515625" style="24" customWidth="1"/>
    <col min="10743" max="10743" width="7.140625" style="24" customWidth="1"/>
    <col min="10744" max="10744" width="8" style="24" customWidth="1"/>
    <col min="10745" max="10746" width="9.140625" style="24"/>
    <col min="10747" max="10747" width="41.42578125" style="24" customWidth="1"/>
    <col min="10748" max="10748" width="9.140625" style="24"/>
    <col min="10749" max="10749" width="10.140625" style="24" customWidth="1"/>
    <col min="10750" max="10750" width="9.140625" style="24"/>
    <col min="10751" max="10751" width="43.28515625" style="24" customWidth="1"/>
    <col min="10752" max="10995" width="9.140625" style="24"/>
    <col min="10996" max="10996" width="4.5703125" style="24" customWidth="1"/>
    <col min="10997" max="10997" width="24.7109375" style="24" customWidth="1"/>
    <col min="10998" max="10998" width="1.28515625" style="24" customWidth="1"/>
    <col min="10999" max="10999" width="7.140625" style="24" customWidth="1"/>
    <col min="11000" max="11000" width="8" style="24" customWidth="1"/>
    <col min="11001" max="11002" width="9.140625" style="24"/>
    <col min="11003" max="11003" width="41.42578125" style="24" customWidth="1"/>
    <col min="11004" max="11004" width="9.140625" style="24"/>
    <col min="11005" max="11005" width="10.140625" style="24" customWidth="1"/>
    <col min="11006" max="11006" width="9.140625" style="24"/>
    <col min="11007" max="11007" width="43.28515625" style="24" customWidth="1"/>
    <col min="11008" max="11251" width="9.140625" style="24"/>
    <col min="11252" max="11252" width="4.5703125" style="24" customWidth="1"/>
    <col min="11253" max="11253" width="24.7109375" style="24" customWidth="1"/>
    <col min="11254" max="11254" width="1.28515625" style="24" customWidth="1"/>
    <col min="11255" max="11255" width="7.140625" style="24" customWidth="1"/>
    <col min="11256" max="11256" width="8" style="24" customWidth="1"/>
    <col min="11257" max="11258" width="9.140625" style="24"/>
    <col min="11259" max="11259" width="41.42578125" style="24" customWidth="1"/>
    <col min="11260" max="11260" width="9.140625" style="24"/>
    <col min="11261" max="11261" width="10.140625" style="24" customWidth="1"/>
    <col min="11262" max="11262" width="9.140625" style="24"/>
    <col min="11263" max="11263" width="43.28515625" style="24" customWidth="1"/>
    <col min="11264" max="11507" width="9.140625" style="24"/>
    <col min="11508" max="11508" width="4.5703125" style="24" customWidth="1"/>
    <col min="11509" max="11509" width="24.7109375" style="24" customWidth="1"/>
    <col min="11510" max="11510" width="1.28515625" style="24" customWidth="1"/>
    <col min="11511" max="11511" width="7.140625" style="24" customWidth="1"/>
    <col min="11512" max="11512" width="8" style="24" customWidth="1"/>
    <col min="11513" max="11514" width="9.140625" style="24"/>
    <col min="11515" max="11515" width="41.42578125" style="24" customWidth="1"/>
    <col min="11516" max="11516" width="9.140625" style="24"/>
    <col min="11517" max="11517" width="10.140625" style="24" customWidth="1"/>
    <col min="11518" max="11518" width="9.140625" style="24"/>
    <col min="11519" max="11519" width="43.28515625" style="24" customWidth="1"/>
    <col min="11520" max="11763" width="9.140625" style="24"/>
    <col min="11764" max="11764" width="4.5703125" style="24" customWidth="1"/>
    <col min="11765" max="11765" width="24.7109375" style="24" customWidth="1"/>
    <col min="11766" max="11766" width="1.28515625" style="24" customWidth="1"/>
    <col min="11767" max="11767" width="7.140625" style="24" customWidth="1"/>
    <col min="11768" max="11768" width="8" style="24" customWidth="1"/>
    <col min="11769" max="11770" width="9.140625" style="24"/>
    <col min="11771" max="11771" width="41.42578125" style="24" customWidth="1"/>
    <col min="11772" max="11772" width="9.140625" style="24"/>
    <col min="11773" max="11773" width="10.140625" style="24" customWidth="1"/>
    <col min="11774" max="11774" width="9.140625" style="24"/>
    <col min="11775" max="11775" width="43.28515625" style="24" customWidth="1"/>
    <col min="11776" max="12019" width="9.140625" style="24"/>
    <col min="12020" max="12020" width="4.5703125" style="24" customWidth="1"/>
    <col min="12021" max="12021" width="24.7109375" style="24" customWidth="1"/>
    <col min="12022" max="12022" width="1.28515625" style="24" customWidth="1"/>
    <col min="12023" max="12023" width="7.140625" style="24" customWidth="1"/>
    <col min="12024" max="12024" width="8" style="24" customWidth="1"/>
    <col min="12025" max="12026" width="9.140625" style="24"/>
    <col min="12027" max="12027" width="41.42578125" style="24" customWidth="1"/>
    <col min="12028" max="12028" width="9.140625" style="24"/>
    <col min="12029" max="12029" width="10.140625" style="24" customWidth="1"/>
    <col min="12030" max="12030" width="9.140625" style="24"/>
    <col min="12031" max="12031" width="43.28515625" style="24" customWidth="1"/>
    <col min="12032" max="12275" width="9.140625" style="24"/>
    <col min="12276" max="12276" width="4.5703125" style="24" customWidth="1"/>
    <col min="12277" max="12277" width="24.7109375" style="24" customWidth="1"/>
    <col min="12278" max="12278" width="1.28515625" style="24" customWidth="1"/>
    <col min="12279" max="12279" width="7.140625" style="24" customWidth="1"/>
    <col min="12280" max="12280" width="8" style="24" customWidth="1"/>
    <col min="12281" max="12282" width="9.140625" style="24"/>
    <col min="12283" max="12283" width="41.42578125" style="24" customWidth="1"/>
    <col min="12284" max="12284" width="9.140625" style="24"/>
    <col min="12285" max="12285" width="10.140625" style="24" customWidth="1"/>
    <col min="12286" max="12286" width="9.140625" style="24"/>
    <col min="12287" max="12287" width="43.28515625" style="24" customWidth="1"/>
    <col min="12288" max="12531" width="9.140625" style="24"/>
    <col min="12532" max="12532" width="4.5703125" style="24" customWidth="1"/>
    <col min="12533" max="12533" width="24.7109375" style="24" customWidth="1"/>
    <col min="12534" max="12534" width="1.28515625" style="24" customWidth="1"/>
    <col min="12535" max="12535" width="7.140625" style="24" customWidth="1"/>
    <col min="12536" max="12536" width="8" style="24" customWidth="1"/>
    <col min="12537" max="12538" width="9.140625" style="24"/>
    <col min="12539" max="12539" width="41.42578125" style="24" customWidth="1"/>
    <col min="12540" max="12540" width="9.140625" style="24"/>
    <col min="12541" max="12541" width="10.140625" style="24" customWidth="1"/>
    <col min="12542" max="12542" width="9.140625" style="24"/>
    <col min="12543" max="12543" width="43.28515625" style="24" customWidth="1"/>
    <col min="12544" max="12787" width="9.140625" style="24"/>
    <col min="12788" max="12788" width="4.5703125" style="24" customWidth="1"/>
    <col min="12789" max="12789" width="24.7109375" style="24" customWidth="1"/>
    <col min="12790" max="12790" width="1.28515625" style="24" customWidth="1"/>
    <col min="12791" max="12791" width="7.140625" style="24" customWidth="1"/>
    <col min="12792" max="12792" width="8" style="24" customWidth="1"/>
    <col min="12793" max="12794" width="9.140625" style="24"/>
    <col min="12795" max="12795" width="41.42578125" style="24" customWidth="1"/>
    <col min="12796" max="12796" width="9.140625" style="24"/>
    <col min="12797" max="12797" width="10.140625" style="24" customWidth="1"/>
    <col min="12798" max="12798" width="9.140625" style="24"/>
    <col min="12799" max="12799" width="43.28515625" style="24" customWidth="1"/>
    <col min="12800" max="13043" width="9.140625" style="24"/>
    <col min="13044" max="13044" width="4.5703125" style="24" customWidth="1"/>
    <col min="13045" max="13045" width="24.7109375" style="24" customWidth="1"/>
    <col min="13046" max="13046" width="1.28515625" style="24" customWidth="1"/>
    <col min="13047" max="13047" width="7.140625" style="24" customWidth="1"/>
    <col min="13048" max="13048" width="8" style="24" customWidth="1"/>
    <col min="13049" max="13050" width="9.140625" style="24"/>
    <col min="13051" max="13051" width="41.42578125" style="24" customWidth="1"/>
    <col min="13052" max="13052" width="9.140625" style="24"/>
    <col min="13053" max="13053" width="10.140625" style="24" customWidth="1"/>
    <col min="13054" max="13054" width="9.140625" style="24"/>
    <col min="13055" max="13055" width="43.28515625" style="24" customWidth="1"/>
    <col min="13056" max="13299" width="9.140625" style="24"/>
    <col min="13300" max="13300" width="4.5703125" style="24" customWidth="1"/>
    <col min="13301" max="13301" width="24.7109375" style="24" customWidth="1"/>
    <col min="13302" max="13302" width="1.28515625" style="24" customWidth="1"/>
    <col min="13303" max="13303" width="7.140625" style="24" customWidth="1"/>
    <col min="13304" max="13304" width="8" style="24" customWidth="1"/>
    <col min="13305" max="13306" width="9.140625" style="24"/>
    <col min="13307" max="13307" width="41.42578125" style="24" customWidth="1"/>
    <col min="13308" max="13308" width="9.140625" style="24"/>
    <col min="13309" max="13309" width="10.140625" style="24" customWidth="1"/>
    <col min="13310" max="13310" width="9.140625" style="24"/>
    <col min="13311" max="13311" width="43.28515625" style="24" customWidth="1"/>
    <col min="13312" max="13555" width="9.140625" style="24"/>
    <col min="13556" max="13556" width="4.5703125" style="24" customWidth="1"/>
    <col min="13557" max="13557" width="24.7109375" style="24" customWidth="1"/>
    <col min="13558" max="13558" width="1.28515625" style="24" customWidth="1"/>
    <col min="13559" max="13559" width="7.140625" style="24" customWidth="1"/>
    <col min="13560" max="13560" width="8" style="24" customWidth="1"/>
    <col min="13561" max="13562" width="9.140625" style="24"/>
    <col min="13563" max="13563" width="41.42578125" style="24" customWidth="1"/>
    <col min="13564" max="13564" width="9.140625" style="24"/>
    <col min="13565" max="13565" width="10.140625" style="24" customWidth="1"/>
    <col min="13566" max="13566" width="9.140625" style="24"/>
    <col min="13567" max="13567" width="43.28515625" style="24" customWidth="1"/>
    <col min="13568" max="13811" width="9.140625" style="24"/>
    <col min="13812" max="13812" width="4.5703125" style="24" customWidth="1"/>
    <col min="13813" max="13813" width="24.7109375" style="24" customWidth="1"/>
    <col min="13814" max="13814" width="1.28515625" style="24" customWidth="1"/>
    <col min="13815" max="13815" width="7.140625" style="24" customWidth="1"/>
    <col min="13816" max="13816" width="8" style="24" customWidth="1"/>
    <col min="13817" max="13818" width="9.140625" style="24"/>
    <col min="13819" max="13819" width="41.42578125" style="24" customWidth="1"/>
    <col min="13820" max="13820" width="9.140625" style="24"/>
    <col min="13821" max="13821" width="10.140625" style="24" customWidth="1"/>
    <col min="13822" max="13822" width="9.140625" style="24"/>
    <col min="13823" max="13823" width="43.28515625" style="24" customWidth="1"/>
    <col min="13824" max="14067" width="9.140625" style="24"/>
    <col min="14068" max="14068" width="4.5703125" style="24" customWidth="1"/>
    <col min="14069" max="14069" width="24.7109375" style="24" customWidth="1"/>
    <col min="14070" max="14070" width="1.28515625" style="24" customWidth="1"/>
    <col min="14071" max="14071" width="7.140625" style="24" customWidth="1"/>
    <col min="14072" max="14072" width="8" style="24" customWidth="1"/>
    <col min="14073" max="14074" width="9.140625" style="24"/>
    <col min="14075" max="14075" width="41.42578125" style="24" customWidth="1"/>
    <col min="14076" max="14076" width="9.140625" style="24"/>
    <col min="14077" max="14077" width="10.140625" style="24" customWidth="1"/>
    <col min="14078" max="14078" width="9.140625" style="24"/>
    <col min="14079" max="14079" width="43.28515625" style="24" customWidth="1"/>
    <col min="14080" max="14323" width="9.140625" style="24"/>
    <col min="14324" max="14324" width="4.5703125" style="24" customWidth="1"/>
    <col min="14325" max="14325" width="24.7109375" style="24" customWidth="1"/>
    <col min="14326" max="14326" width="1.28515625" style="24" customWidth="1"/>
    <col min="14327" max="14327" width="7.140625" style="24" customWidth="1"/>
    <col min="14328" max="14328" width="8" style="24" customWidth="1"/>
    <col min="14329" max="14330" width="9.140625" style="24"/>
    <col min="14331" max="14331" width="41.42578125" style="24" customWidth="1"/>
    <col min="14332" max="14332" width="9.140625" style="24"/>
    <col min="14333" max="14333" width="10.140625" style="24" customWidth="1"/>
    <col min="14334" max="14334" width="9.140625" style="24"/>
    <col min="14335" max="14335" width="43.28515625" style="24" customWidth="1"/>
    <col min="14336" max="14579" width="9.140625" style="24"/>
    <col min="14580" max="14580" width="4.5703125" style="24" customWidth="1"/>
    <col min="14581" max="14581" width="24.7109375" style="24" customWidth="1"/>
    <col min="14582" max="14582" width="1.28515625" style="24" customWidth="1"/>
    <col min="14583" max="14583" width="7.140625" style="24" customWidth="1"/>
    <col min="14584" max="14584" width="8" style="24" customWidth="1"/>
    <col min="14585" max="14586" width="9.140625" style="24"/>
    <col min="14587" max="14587" width="41.42578125" style="24" customWidth="1"/>
    <col min="14588" max="14588" width="9.140625" style="24"/>
    <col min="14589" max="14589" width="10.140625" style="24" customWidth="1"/>
    <col min="14590" max="14590" width="9.140625" style="24"/>
    <col min="14591" max="14591" width="43.28515625" style="24" customWidth="1"/>
    <col min="14592" max="14835" width="9.140625" style="24"/>
    <col min="14836" max="14836" width="4.5703125" style="24" customWidth="1"/>
    <col min="14837" max="14837" width="24.7109375" style="24" customWidth="1"/>
    <col min="14838" max="14838" width="1.28515625" style="24" customWidth="1"/>
    <col min="14839" max="14839" width="7.140625" style="24" customWidth="1"/>
    <col min="14840" max="14840" width="8" style="24" customWidth="1"/>
    <col min="14841" max="14842" width="9.140625" style="24"/>
    <col min="14843" max="14843" width="41.42578125" style="24" customWidth="1"/>
    <col min="14844" max="14844" width="9.140625" style="24"/>
    <col min="14845" max="14845" width="10.140625" style="24" customWidth="1"/>
    <col min="14846" max="14846" width="9.140625" style="24"/>
    <col min="14847" max="14847" width="43.28515625" style="24" customWidth="1"/>
    <col min="14848" max="15091" width="9.140625" style="24"/>
    <col min="15092" max="15092" width="4.5703125" style="24" customWidth="1"/>
    <col min="15093" max="15093" width="24.7109375" style="24" customWidth="1"/>
    <col min="15094" max="15094" width="1.28515625" style="24" customWidth="1"/>
    <col min="15095" max="15095" width="7.140625" style="24" customWidth="1"/>
    <col min="15096" max="15096" width="8" style="24" customWidth="1"/>
    <col min="15097" max="15098" width="9.140625" style="24"/>
    <col min="15099" max="15099" width="41.42578125" style="24" customWidth="1"/>
    <col min="15100" max="15100" width="9.140625" style="24"/>
    <col min="15101" max="15101" width="10.140625" style="24" customWidth="1"/>
    <col min="15102" max="15102" width="9.140625" style="24"/>
    <col min="15103" max="15103" width="43.28515625" style="24" customWidth="1"/>
    <col min="15104" max="15347" width="9.140625" style="24"/>
    <col min="15348" max="15348" width="4.5703125" style="24" customWidth="1"/>
    <col min="15349" max="15349" width="24.7109375" style="24" customWidth="1"/>
    <col min="15350" max="15350" width="1.28515625" style="24" customWidth="1"/>
    <col min="15351" max="15351" width="7.140625" style="24" customWidth="1"/>
    <col min="15352" max="15352" width="8" style="24" customWidth="1"/>
    <col min="15353" max="15354" width="9.140625" style="24"/>
    <col min="15355" max="15355" width="41.42578125" style="24" customWidth="1"/>
    <col min="15356" max="15356" width="9.140625" style="24"/>
    <col min="15357" max="15357" width="10.140625" style="24" customWidth="1"/>
    <col min="15358" max="15358" width="9.140625" style="24"/>
    <col min="15359" max="15359" width="43.28515625" style="24" customWidth="1"/>
    <col min="15360" max="15603" width="9.140625" style="24"/>
    <col min="15604" max="15604" width="4.5703125" style="24" customWidth="1"/>
    <col min="15605" max="15605" width="24.7109375" style="24" customWidth="1"/>
    <col min="15606" max="15606" width="1.28515625" style="24" customWidth="1"/>
    <col min="15607" max="15607" width="7.140625" style="24" customWidth="1"/>
    <col min="15608" max="15608" width="8" style="24" customWidth="1"/>
    <col min="15609" max="15610" width="9.140625" style="24"/>
    <col min="15611" max="15611" width="41.42578125" style="24" customWidth="1"/>
    <col min="15612" max="15612" width="9.140625" style="24"/>
    <col min="15613" max="15613" width="10.140625" style="24" customWidth="1"/>
    <col min="15614" max="15614" width="9.140625" style="24"/>
    <col min="15615" max="15615" width="43.28515625" style="24" customWidth="1"/>
    <col min="15616" max="15859" width="9.140625" style="24"/>
    <col min="15860" max="15860" width="4.5703125" style="24" customWidth="1"/>
    <col min="15861" max="15861" width="24.7109375" style="24" customWidth="1"/>
    <col min="15862" max="15862" width="1.28515625" style="24" customWidth="1"/>
    <col min="15863" max="15863" width="7.140625" style="24" customWidth="1"/>
    <col min="15864" max="15864" width="8" style="24" customWidth="1"/>
    <col min="15865" max="15866" width="9.140625" style="24"/>
    <col min="15867" max="15867" width="41.42578125" style="24" customWidth="1"/>
    <col min="15868" max="15868" width="9.140625" style="24"/>
    <col min="15869" max="15869" width="10.140625" style="24" customWidth="1"/>
    <col min="15870" max="15870" width="9.140625" style="24"/>
    <col min="15871" max="15871" width="43.28515625" style="24" customWidth="1"/>
    <col min="15872" max="16115" width="9.140625" style="24"/>
    <col min="16116" max="16116" width="4.5703125" style="24" customWidth="1"/>
    <col min="16117" max="16117" width="24.7109375" style="24" customWidth="1"/>
    <col min="16118" max="16118" width="1.28515625" style="24" customWidth="1"/>
    <col min="16119" max="16119" width="7.140625" style="24" customWidth="1"/>
    <col min="16120" max="16120" width="8" style="24" customWidth="1"/>
    <col min="16121" max="16122" width="9.140625" style="24"/>
    <col min="16123" max="16123" width="41.42578125" style="24" customWidth="1"/>
    <col min="16124" max="16124" width="9.140625" style="24"/>
    <col min="16125" max="16125" width="10.140625" style="24" customWidth="1"/>
    <col min="16126" max="16126" width="9.140625" style="24"/>
    <col min="16127" max="16127" width="43.28515625" style="24" customWidth="1"/>
    <col min="16128" max="16384" width="9.140625" style="24"/>
  </cols>
  <sheetData>
    <row r="1" spans="1:22" x14ac:dyDescent="0.25">
      <c r="A1" s="23">
        <v>4</v>
      </c>
      <c r="B1" s="24" t="s">
        <v>80</v>
      </c>
      <c r="C1" s="24" t="s">
        <v>81</v>
      </c>
      <c r="D1" s="24" t="str">
        <f>VLOOKUP(A1,lgrtbsm,3)</f>
        <v>ELVIN JAYA SIMANUNGKALIT</v>
      </c>
      <c r="E1" s="25"/>
      <c r="F1" s="26"/>
      <c r="G1" s="25"/>
      <c r="I1" s="24" t="s">
        <v>82</v>
      </c>
      <c r="K1" s="24" t="s">
        <v>83</v>
      </c>
    </row>
    <row r="2" spans="1:22" x14ac:dyDescent="0.25">
      <c r="B2" s="24" t="s">
        <v>84</v>
      </c>
      <c r="C2" s="24" t="s">
        <v>81</v>
      </c>
      <c r="D2" s="27"/>
      <c r="I2" s="24" t="s">
        <v>85</v>
      </c>
      <c r="K2" s="24" t="s">
        <v>86</v>
      </c>
    </row>
    <row r="3" spans="1:22" x14ac:dyDescent="0.25">
      <c r="B3" s="24" t="s">
        <v>87</v>
      </c>
      <c r="C3" s="24" t="s">
        <v>81</v>
      </c>
      <c r="D3" s="24" t="s">
        <v>88</v>
      </c>
    </row>
    <row r="5" spans="1:22" x14ac:dyDescent="0.25">
      <c r="A5" s="39" t="s">
        <v>89</v>
      </c>
      <c r="B5" s="39" t="s">
        <v>90</v>
      </c>
      <c r="C5" s="39"/>
      <c r="D5" s="39"/>
      <c r="E5" s="39" t="s">
        <v>91</v>
      </c>
      <c r="F5" s="39"/>
      <c r="G5" s="39"/>
      <c r="H5" s="39"/>
      <c r="I5" s="39" t="s">
        <v>92</v>
      </c>
      <c r="J5" s="39"/>
      <c r="K5" s="39"/>
      <c r="L5" s="39"/>
    </row>
    <row r="6" spans="1:22" x14ac:dyDescent="0.25">
      <c r="A6" s="39"/>
      <c r="B6" s="39"/>
      <c r="C6" s="39"/>
      <c r="D6" s="39"/>
      <c r="E6" s="29" t="s">
        <v>93</v>
      </c>
      <c r="F6" s="30" t="s">
        <v>94</v>
      </c>
      <c r="G6" s="29" t="s">
        <v>95</v>
      </c>
      <c r="H6" s="29" t="s">
        <v>96</v>
      </c>
      <c r="I6" s="29" t="s">
        <v>3</v>
      </c>
      <c r="J6" s="29" t="s">
        <v>97</v>
      </c>
      <c r="K6" s="29" t="s">
        <v>95</v>
      </c>
      <c r="L6" s="29" t="s">
        <v>96</v>
      </c>
      <c r="M6" s="24" t="s">
        <v>111</v>
      </c>
      <c r="S6" s="24" t="s">
        <v>116</v>
      </c>
    </row>
    <row r="7" spans="1:22" x14ac:dyDescent="0.25">
      <c r="A7" s="40" t="s">
        <v>98</v>
      </c>
      <c r="B7" s="40"/>
      <c r="C7" s="40"/>
      <c r="D7" s="40"/>
      <c r="E7" s="40"/>
      <c r="F7" s="40"/>
      <c r="G7" s="40"/>
      <c r="H7" s="40"/>
      <c r="I7" s="40"/>
      <c r="J7" s="40"/>
      <c r="K7" s="40"/>
      <c r="L7" s="40"/>
      <c r="M7" s="24" t="s">
        <v>112</v>
      </c>
      <c r="N7" s="24" t="s">
        <v>113</v>
      </c>
      <c r="O7" s="24" t="s">
        <v>114</v>
      </c>
      <c r="P7" s="24" t="s">
        <v>115</v>
      </c>
      <c r="S7" s="24" t="s">
        <v>112</v>
      </c>
      <c r="T7" s="24" t="s">
        <v>113</v>
      </c>
      <c r="U7" s="24" t="s">
        <v>114</v>
      </c>
      <c r="V7" s="24" t="s">
        <v>115</v>
      </c>
    </row>
    <row r="8" spans="1:22" ht="58.5" customHeight="1" x14ac:dyDescent="0.25">
      <c r="A8" s="29">
        <v>1</v>
      </c>
      <c r="B8" s="41" t="s">
        <v>99</v>
      </c>
      <c r="C8" s="41"/>
      <c r="D8" s="41"/>
      <c r="E8" s="29">
        <v>80</v>
      </c>
      <c r="F8" s="30">
        <f>VLOOKUP(A1,lgrtbsm,5)</f>
        <v>92</v>
      </c>
      <c r="G8" s="29" t="str">
        <f>IF(F8&gt;=92,"A",IF(F8&gt;=86,"B",IF(F8&gt;=80,"C","D")))</f>
        <v>A</v>
      </c>
      <c r="H8" s="31" t="str">
        <f>IF(G8="A",M8,IF(G8="B",N8,IF(G8="C",O8,P8)))</f>
        <v>Memiliki kemampuan dalam mengenal nilai niali Agama</v>
      </c>
      <c r="I8" s="29">
        <v>80</v>
      </c>
      <c r="J8" s="29">
        <f>VLOOKUP(A1,lgrtbsm,6)</f>
        <v>92</v>
      </c>
      <c r="K8" s="29" t="str">
        <f>IF(J8&gt;=92,"A",IF(J8&gt;=86,"B",IF(J8&gt;=80,"C","D")))</f>
        <v>A</v>
      </c>
      <c r="L8" s="31" t="str">
        <f>IF(K8="A",S8,IF(K8="B",T8,IF(K8="C",U8,V8)))</f>
        <v>Memiliki kemampuan dalam mengenal nilai niali Agama</v>
      </c>
      <c r="M8" s="10" t="s">
        <v>50</v>
      </c>
      <c r="N8" s="10" t="s">
        <v>50</v>
      </c>
      <c r="O8" s="10" t="s">
        <v>50</v>
      </c>
      <c r="P8" s="10" t="s">
        <v>50</v>
      </c>
      <c r="S8" s="3" t="s">
        <v>50</v>
      </c>
      <c r="T8" s="3" t="s">
        <v>50</v>
      </c>
      <c r="U8" s="3" t="s">
        <v>50</v>
      </c>
      <c r="V8" s="3" t="s">
        <v>50</v>
      </c>
    </row>
    <row r="9" spans="1:22" ht="45" customHeight="1" x14ac:dyDescent="0.25">
      <c r="A9" s="29">
        <v>2</v>
      </c>
      <c r="B9" s="41" t="s">
        <v>100</v>
      </c>
      <c r="C9" s="41"/>
      <c r="D9" s="41"/>
      <c r="E9" s="29">
        <v>75</v>
      </c>
      <c r="F9" s="30">
        <f>VLOOKUP(A1,lgrtbsm,7)</f>
        <v>80</v>
      </c>
      <c r="G9" s="37" t="str">
        <f t="shared" ref="G9:G12" si="0">IF(F9&gt;=92,"A",IF(F9&gt;=86,"B",IF(F9&gt;=80,"C","D")))</f>
        <v>C</v>
      </c>
      <c r="H9" s="31" t="str">
        <f>IF(G9="A",M9,IF(G9="B",N9,IF(G9="C",O9,P9)))</f>
        <v>c</v>
      </c>
      <c r="I9" s="29">
        <v>75</v>
      </c>
      <c r="J9" s="29">
        <f>VLOOKUP(A1,lgrtbsm,8)</f>
        <v>80</v>
      </c>
      <c r="K9" s="37" t="str">
        <f t="shared" ref="K9:K12" si="1">IF(J9&gt;=92,"A",IF(J9&gt;=86,"B",IF(J9&gt;=80,"C","D")))</f>
        <v>C</v>
      </c>
      <c r="L9" s="31" t="str">
        <f>IF(K9="A",S9,IF(K9="B",T9,IF(K9="C",U9,V9)))</f>
        <v>c</v>
      </c>
      <c r="M9" s="21" t="s">
        <v>53</v>
      </c>
      <c r="N9" s="21" t="s">
        <v>53</v>
      </c>
      <c r="O9" s="24" t="s">
        <v>114</v>
      </c>
      <c r="P9" s="24" t="s">
        <v>115</v>
      </c>
      <c r="S9" s="21" t="s">
        <v>53</v>
      </c>
      <c r="T9" s="21" t="s">
        <v>53</v>
      </c>
      <c r="U9" s="24" t="s">
        <v>114</v>
      </c>
      <c r="V9" s="24" t="s">
        <v>115</v>
      </c>
    </row>
    <row r="10" spans="1:22" ht="38.25" customHeight="1" x14ac:dyDescent="0.25">
      <c r="A10" s="29">
        <v>3</v>
      </c>
      <c r="B10" s="41" t="s">
        <v>101</v>
      </c>
      <c r="C10" s="41"/>
      <c r="D10" s="41"/>
      <c r="E10" s="29">
        <v>75</v>
      </c>
      <c r="F10" s="30">
        <f>VLOOKUP(A1,lgrtbsm,7)</f>
        <v>80</v>
      </c>
      <c r="G10" s="37" t="str">
        <f t="shared" si="0"/>
        <v>C</v>
      </c>
      <c r="H10" s="31" t="str">
        <f>IF(G10="A",M10,IF(G10="B",N10,IF(G10="C",O10,P10)))</f>
        <v>Peserta didik memahami dengan cukup baik dalam menyajikan gagasan melalui artikel, serta menilai karya melalui kritik dan esai</v>
      </c>
      <c r="I10" s="29">
        <v>75</v>
      </c>
      <c r="J10" s="29">
        <f>VLOOKUP(A1,lgrtbsm,10)</f>
        <v>80</v>
      </c>
      <c r="K10" s="37" t="str">
        <f t="shared" si="1"/>
        <v>C</v>
      </c>
      <c r="L10" s="31" t="str">
        <f>IF(K10="A",S10,IF(K10="B",T10,IF(K10="C",U10,V10)))</f>
        <v>Peserta didik memahami dengan cukup baik dalam menyajikan gagasan melalui artikel, serta menilai karya melalui kritik dan esai</v>
      </c>
      <c r="M10" s="13" t="s">
        <v>66</v>
      </c>
      <c r="N10" s="13" t="s">
        <v>66</v>
      </c>
      <c r="O10" s="13" t="s">
        <v>67</v>
      </c>
      <c r="P10" s="24" t="s">
        <v>115</v>
      </c>
      <c r="S10" s="13" t="s">
        <v>66</v>
      </c>
      <c r="T10" s="13" t="s">
        <v>66</v>
      </c>
      <c r="U10" s="13" t="s">
        <v>67</v>
      </c>
      <c r="V10" s="24" t="s">
        <v>115</v>
      </c>
    </row>
    <row r="11" spans="1:22" ht="47.25" customHeight="1" x14ac:dyDescent="0.25">
      <c r="A11" s="29">
        <v>4</v>
      </c>
      <c r="B11" s="41" t="s">
        <v>102</v>
      </c>
      <c r="C11" s="41"/>
      <c r="D11" s="41"/>
      <c r="E11" s="29">
        <v>75</v>
      </c>
      <c r="F11" s="30">
        <f>VLOOKUP(A1,lgrtbsm,11)</f>
        <v>79</v>
      </c>
      <c r="G11" s="37" t="str">
        <f t="shared" si="0"/>
        <v>D</v>
      </c>
      <c r="H11" s="31" t="str">
        <f>IF(G11="A",M11,IF(G11="B",N11,IF(G11="C",O11,P11)))</f>
        <v>d</v>
      </c>
      <c r="I11" s="29">
        <v>75</v>
      </c>
      <c r="J11" s="29">
        <f>VLOOKUP(A1,lgrtbsm,12)</f>
        <v>79</v>
      </c>
      <c r="K11" s="37" t="str">
        <f t="shared" si="1"/>
        <v>D</v>
      </c>
      <c r="L11" s="31" t="str">
        <f>IF(K11="A",S11,IF(K11="B",T11,IF(K11="C",U11,V11)))</f>
        <v>d</v>
      </c>
      <c r="M11" s="24" t="s">
        <v>112</v>
      </c>
      <c r="N11" s="13" t="s">
        <v>63</v>
      </c>
      <c r="O11" s="13" t="s">
        <v>61</v>
      </c>
      <c r="P11" s="24" t="s">
        <v>115</v>
      </c>
      <c r="S11" s="24" t="s">
        <v>112</v>
      </c>
      <c r="T11" s="13" t="s">
        <v>62</v>
      </c>
      <c r="U11" s="13" t="s">
        <v>62</v>
      </c>
      <c r="V11" s="24" t="s">
        <v>115</v>
      </c>
    </row>
    <row r="12" spans="1:22" ht="53.25" customHeight="1" x14ac:dyDescent="0.25">
      <c r="A12" s="29">
        <v>5</v>
      </c>
      <c r="B12" s="42" t="s">
        <v>103</v>
      </c>
      <c r="C12" s="43"/>
      <c r="D12" s="44"/>
      <c r="E12" s="29">
        <v>75</v>
      </c>
      <c r="F12" s="30">
        <f>VLOOKUP(A1,lgrtbsm,13)</f>
        <v>75</v>
      </c>
      <c r="G12" s="37" t="str">
        <f t="shared" si="0"/>
        <v>D</v>
      </c>
      <c r="H12" s="31" t="str">
        <f>IF(G12="A",M12,IF(G12="B",N12,IF(G12="C",O12,P12)))</f>
        <v>d</v>
      </c>
      <c r="I12" s="29">
        <v>75</v>
      </c>
      <c r="J12" s="29">
        <f>VLOOKUP(A1,lgrtbsm,14)</f>
        <v>75</v>
      </c>
      <c r="K12" s="37" t="str">
        <f t="shared" si="1"/>
        <v>D</v>
      </c>
      <c r="L12" s="31" t="str">
        <f>IF(K12="A",S12,IF(K12="B",T12,IF(K12="C",U12,V12)))</f>
        <v>d</v>
      </c>
      <c r="M12" s="24" t="s">
        <v>112</v>
      </c>
      <c r="N12" s="13" t="s">
        <v>68</v>
      </c>
      <c r="O12" s="13" t="s">
        <v>69</v>
      </c>
      <c r="P12" s="24" t="s">
        <v>115</v>
      </c>
      <c r="S12" s="24" t="s">
        <v>112</v>
      </c>
      <c r="T12" s="13" t="s">
        <v>71</v>
      </c>
      <c r="U12" s="13" t="s">
        <v>70</v>
      </c>
      <c r="V12" s="24" t="s">
        <v>115</v>
      </c>
    </row>
    <row r="13" spans="1:22" x14ac:dyDescent="0.25">
      <c r="A13" s="38" t="s">
        <v>104</v>
      </c>
      <c r="B13" s="38"/>
      <c r="C13" s="38"/>
      <c r="D13" s="38"/>
      <c r="E13" s="38"/>
      <c r="F13" s="38"/>
      <c r="G13" s="38"/>
      <c r="H13" s="38"/>
      <c r="I13" s="38"/>
      <c r="J13" s="38"/>
      <c r="K13" s="38"/>
      <c r="L13" s="38"/>
    </row>
    <row r="14" spans="1:22" x14ac:dyDescent="0.25">
      <c r="A14" s="38" t="s">
        <v>105</v>
      </c>
      <c r="B14" s="38"/>
      <c r="C14" s="38"/>
      <c r="D14" s="38"/>
      <c r="E14" s="38"/>
      <c r="F14" s="38"/>
      <c r="G14" s="38"/>
      <c r="H14" s="38"/>
      <c r="I14" s="38"/>
      <c r="J14" s="38"/>
      <c r="K14" s="38"/>
      <c r="L14" s="38"/>
    </row>
    <row r="15" spans="1:22" ht="93" customHeight="1" x14ac:dyDescent="0.25">
      <c r="A15" s="29">
        <v>1</v>
      </c>
      <c r="B15" s="41" t="s">
        <v>106</v>
      </c>
      <c r="C15" s="41"/>
      <c r="D15" s="41"/>
      <c r="E15" s="29">
        <v>80</v>
      </c>
      <c r="F15" s="30">
        <f>VLOOKUP(A1,lgrtbsm,15)</f>
        <v>81</v>
      </c>
      <c r="G15" s="37" t="str">
        <f>IF(F15&gt;=92,"A",IF(F15&gt;=86,"B",IF(F15&gt;=80,"C","D")))</f>
        <v>C</v>
      </c>
      <c r="H15" s="31" t="str">
        <f>IF(G15="A",M15,IF(G15="B",N15,IF(G15="C",O15,P15)))</f>
        <v>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v>
      </c>
      <c r="I15" s="29">
        <v>80</v>
      </c>
      <c r="J15" s="29">
        <f>VLOOKUP(A1,lgrtbsm,16)</f>
        <v>83</v>
      </c>
      <c r="K15" s="29" t="str">
        <f>IF(J15&gt;=92,"A",IF(J15&gt;=86,"B",IF(J15&gt;=80,"C","D")))</f>
        <v>C</v>
      </c>
      <c r="L15" s="31" t="str">
        <f>IF(K15="A",S15,IF(K15="B",T15,IF(K15="C",U15,V15)))</f>
        <v>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v>
      </c>
      <c r="M15" s="24" t="s">
        <v>112</v>
      </c>
      <c r="N15" s="22" t="s">
        <v>77</v>
      </c>
      <c r="O15" s="22" t="s">
        <v>77</v>
      </c>
      <c r="P15" s="22" t="s">
        <v>77</v>
      </c>
      <c r="S15" s="24" t="s">
        <v>112</v>
      </c>
      <c r="T15" s="22" t="s">
        <v>78</v>
      </c>
      <c r="U15" s="22" t="s">
        <v>79</v>
      </c>
      <c r="V15" s="22" t="s">
        <v>79</v>
      </c>
    </row>
    <row r="16" spans="1:22" ht="63" customHeight="1" x14ac:dyDescent="0.25">
      <c r="A16" s="29">
        <v>2</v>
      </c>
      <c r="B16" s="42" t="s">
        <v>107</v>
      </c>
      <c r="C16" s="43"/>
      <c r="D16" s="44"/>
      <c r="E16" s="29">
        <v>80</v>
      </c>
      <c r="F16" s="30">
        <f>VLOOKUP(A1,lgrtbsm,17)</f>
        <v>80</v>
      </c>
      <c r="G16" s="37" t="str">
        <f>IF(F16&gt;=92,"A",IF(F16&gt;=86,"B",IF(F16&gt;=80,"C","D")))</f>
        <v>C</v>
      </c>
      <c r="H16" s="31"/>
      <c r="I16" s="29">
        <v>80</v>
      </c>
      <c r="J16" s="29">
        <f>VLOOKUP(A1,lgrtbsm,18)</f>
        <v>80</v>
      </c>
      <c r="K16" s="37" t="str">
        <f>IF(J16&gt;=92,"A",IF(J16&gt;=86,"B",IF(J16&gt;=80,"C","D")))</f>
        <v>C</v>
      </c>
      <c r="L16" s="31"/>
    </row>
    <row r="17" spans="1:22" ht="63" customHeight="1" x14ac:dyDescent="0.25">
      <c r="A17" s="29">
        <v>3</v>
      </c>
      <c r="B17" s="42" t="s">
        <v>108</v>
      </c>
      <c r="C17" s="43"/>
      <c r="D17" s="44"/>
      <c r="E17" s="29">
        <v>80</v>
      </c>
      <c r="F17" s="30">
        <f>VLOOKUP(A1,lgrtbsm,19)</f>
        <v>85</v>
      </c>
      <c r="G17" s="29" t="str">
        <f>IF(F17&gt;=92,"A",IF(F17&gt;=86,"B",IF(F17&gt;=80,"C","D")))</f>
        <v>C</v>
      </c>
      <c r="H17" s="31"/>
      <c r="I17" s="29">
        <v>80</v>
      </c>
      <c r="J17" s="29">
        <f>VLOOKUP(A1,lgrtbsm,20)</f>
        <v>85</v>
      </c>
      <c r="K17" s="29" t="str">
        <f>IF(J17&gt;=92,"A",IF(J17&gt;=86,"B",IF(J17,"C","D")))</f>
        <v>C</v>
      </c>
      <c r="L17" s="31"/>
    </row>
    <row r="18" spans="1:22" ht="78.75" customHeight="1" x14ac:dyDescent="0.25">
      <c r="A18" s="29">
        <v>4</v>
      </c>
      <c r="B18" s="41" t="s">
        <v>109</v>
      </c>
      <c r="C18" s="41"/>
      <c r="D18" s="41"/>
      <c r="E18" s="29">
        <v>80</v>
      </c>
      <c r="F18" s="30">
        <f>VLOOKUP(A1,lgrtbsm,21)</f>
        <v>80</v>
      </c>
      <c r="G18" s="37" t="str">
        <f t="shared" ref="G18:G19" si="2">IF(F18&gt;=92,"A",IF(F18&gt;=86,"B",IF(F18&gt;=80,"C","D")))</f>
        <v>C</v>
      </c>
      <c r="H18" s="31"/>
      <c r="I18" s="29">
        <v>80</v>
      </c>
      <c r="J18" s="29">
        <f>VLOOKUP(A1,lgrtbsm,22)</f>
        <v>80</v>
      </c>
      <c r="K18" s="37" t="str">
        <f t="shared" ref="K18:K19" si="3">IF(J18&gt;=92,"A",IF(J18&gt;=86,"B",IF(J18,"C","D")))</f>
        <v>C</v>
      </c>
      <c r="L18" s="31"/>
    </row>
    <row r="19" spans="1:22" ht="63" customHeight="1" x14ac:dyDescent="0.25">
      <c r="A19" s="29">
        <v>5</v>
      </c>
      <c r="B19" s="41" t="s">
        <v>110</v>
      </c>
      <c r="C19" s="41"/>
      <c r="D19" s="41"/>
      <c r="E19" s="29">
        <v>80</v>
      </c>
      <c r="F19" s="30">
        <f>VLOOKUP(A1,lgrtbsm,23)</f>
        <v>83</v>
      </c>
      <c r="G19" s="37" t="str">
        <f t="shared" si="2"/>
        <v>C</v>
      </c>
      <c r="H19" s="31" t="str">
        <f>IF(G19="A",M19,IF(G19="B",N19,IF(G19="C",O19,P19)))</f>
        <v>Siswa cukup mampu menentukan media promosi dan strategi pemasaran</v>
      </c>
      <c r="I19" s="29">
        <v>80</v>
      </c>
      <c r="J19" s="29">
        <f>VLOOKUP(A1,lgrtbsm,24)</f>
        <v>86</v>
      </c>
      <c r="K19" s="37" t="str">
        <f t="shared" si="3"/>
        <v>B</v>
      </c>
      <c r="L19" s="31" t="str">
        <f>IF(K19="A",S19,IF(K19="B",T19,IF(K19="C",U19,V19)))</f>
        <v>b</v>
      </c>
      <c r="M19" s="24" t="s">
        <v>112</v>
      </c>
      <c r="N19" s="24" t="s">
        <v>113</v>
      </c>
      <c r="O19" s="13" t="s">
        <v>74</v>
      </c>
      <c r="P19" s="13" t="s">
        <v>74</v>
      </c>
      <c r="S19" s="24" t="s">
        <v>112</v>
      </c>
      <c r="T19" s="24" t="s">
        <v>113</v>
      </c>
      <c r="U19" s="13" t="s">
        <v>74</v>
      </c>
      <c r="V19" s="13" t="s">
        <v>74</v>
      </c>
    </row>
    <row r="20" spans="1:22" ht="63" customHeight="1" x14ac:dyDescent="0.25">
      <c r="A20" s="32"/>
      <c r="B20" s="32"/>
      <c r="C20" s="32"/>
      <c r="D20" s="32"/>
      <c r="E20" s="32"/>
      <c r="F20" s="33"/>
      <c r="G20" s="32"/>
      <c r="H20" s="32"/>
      <c r="I20" s="32"/>
      <c r="J20" s="32"/>
      <c r="K20" s="32"/>
      <c r="L20" s="32"/>
    </row>
    <row r="21" spans="1:22" x14ac:dyDescent="0.25">
      <c r="A21" s="34"/>
      <c r="B21" s="34"/>
      <c r="C21" s="34"/>
      <c r="D21" s="34"/>
      <c r="E21" s="34"/>
      <c r="F21" s="35"/>
      <c r="G21" s="34"/>
      <c r="H21" s="36"/>
      <c r="J21" s="34"/>
      <c r="K21" s="34"/>
    </row>
    <row r="22" spans="1:22" x14ac:dyDescent="0.25">
      <c r="A22" s="34"/>
      <c r="B22" s="34"/>
      <c r="C22" s="34"/>
      <c r="D22" s="34"/>
      <c r="E22" s="34"/>
      <c r="F22" s="35"/>
      <c r="G22" s="34"/>
      <c r="H22" s="36"/>
      <c r="J22" s="34"/>
      <c r="K22" s="34"/>
    </row>
    <row r="23" spans="1:22" x14ac:dyDescent="0.25">
      <c r="A23" s="34"/>
      <c r="B23" s="34"/>
      <c r="C23" s="34"/>
      <c r="D23" s="34"/>
    </row>
    <row r="24" spans="1:22" x14ac:dyDescent="0.25">
      <c r="A24" s="34"/>
      <c r="B24" s="34"/>
      <c r="C24" s="34"/>
      <c r="D24" s="34"/>
    </row>
    <row r="25" spans="1:22" x14ac:dyDescent="0.25">
      <c r="A25" s="34"/>
      <c r="B25" s="34"/>
      <c r="C25" s="34"/>
      <c r="D25" s="34"/>
    </row>
    <row r="26" spans="1:22" x14ac:dyDescent="0.25">
      <c r="A26" s="34"/>
      <c r="B26" s="34"/>
      <c r="C26" s="34"/>
      <c r="D26" s="34"/>
    </row>
    <row r="27" spans="1:22" x14ac:dyDescent="0.25">
      <c r="A27" s="34"/>
      <c r="B27" s="34"/>
      <c r="C27" s="34"/>
      <c r="D27" s="34"/>
    </row>
    <row r="28" spans="1:22" x14ac:dyDescent="0.25">
      <c r="A28" s="34"/>
      <c r="B28" s="34"/>
      <c r="C28" s="34"/>
      <c r="D28" s="34"/>
    </row>
    <row r="29" spans="1:22" x14ac:dyDescent="0.25">
      <c r="A29" s="34"/>
      <c r="B29" s="34"/>
      <c r="C29" s="34"/>
      <c r="D29" s="34"/>
    </row>
    <row r="30" spans="1:22" x14ac:dyDescent="0.25">
      <c r="A30" s="34"/>
      <c r="B30" s="34"/>
      <c r="C30" s="34"/>
      <c r="D30" s="34"/>
    </row>
    <row r="31" spans="1:22" x14ac:dyDescent="0.25">
      <c r="A31" s="34"/>
      <c r="B31" s="34"/>
      <c r="C31" s="34"/>
      <c r="D31" s="34"/>
    </row>
    <row r="32" spans="1:22" x14ac:dyDescent="0.25">
      <c r="A32" s="34"/>
      <c r="B32" s="34"/>
      <c r="C32" s="34"/>
      <c r="D32" s="34"/>
    </row>
    <row r="33" spans="1:4" x14ac:dyDescent="0.25">
      <c r="A33" s="34"/>
      <c r="B33" s="34"/>
      <c r="C33" s="34"/>
      <c r="D33" s="34"/>
    </row>
    <row r="34" spans="1:4" x14ac:dyDescent="0.25">
      <c r="A34" s="34"/>
      <c r="B34" s="34"/>
      <c r="C34" s="34"/>
      <c r="D34" s="34"/>
    </row>
    <row r="35" spans="1:4" x14ac:dyDescent="0.25">
      <c r="A35" s="34"/>
      <c r="B35" s="34"/>
      <c r="C35" s="34"/>
      <c r="D35" s="34"/>
    </row>
    <row r="36" spans="1:4" x14ac:dyDescent="0.25">
      <c r="A36" s="34"/>
      <c r="B36" s="34"/>
      <c r="C36" s="34"/>
      <c r="D36" s="34"/>
    </row>
    <row r="37" spans="1:4" x14ac:dyDescent="0.25">
      <c r="A37" s="34"/>
      <c r="B37" s="34"/>
      <c r="C37" s="34"/>
      <c r="D37" s="34"/>
    </row>
    <row r="38" spans="1:4" x14ac:dyDescent="0.25">
      <c r="A38" s="34"/>
      <c r="B38" s="34"/>
      <c r="C38" s="34"/>
      <c r="D38" s="34"/>
    </row>
    <row r="39" spans="1:4" x14ac:dyDescent="0.25">
      <c r="A39" s="34"/>
      <c r="B39" s="34"/>
      <c r="C39" s="34"/>
      <c r="D39" s="34"/>
    </row>
    <row r="40" spans="1:4" x14ac:dyDescent="0.25">
      <c r="A40" s="34"/>
      <c r="B40" s="34"/>
      <c r="C40" s="34"/>
      <c r="D40" s="34"/>
    </row>
    <row r="41" spans="1:4" x14ac:dyDescent="0.25">
      <c r="A41" s="34"/>
      <c r="B41" s="34"/>
      <c r="C41" s="34"/>
      <c r="D41" s="34"/>
    </row>
    <row r="42" spans="1:4" x14ac:dyDescent="0.25">
      <c r="A42" s="34"/>
      <c r="B42" s="34"/>
      <c r="C42" s="34"/>
      <c r="D42" s="34"/>
    </row>
    <row r="43" spans="1:4" x14ac:dyDescent="0.25">
      <c r="A43" s="34"/>
      <c r="B43" s="34"/>
      <c r="C43" s="34"/>
      <c r="D43" s="34"/>
    </row>
    <row r="44" spans="1:4" x14ac:dyDescent="0.25">
      <c r="A44" s="34"/>
      <c r="B44" s="34"/>
      <c r="C44" s="34"/>
      <c r="D44" s="34"/>
    </row>
    <row r="45" spans="1:4" x14ac:dyDescent="0.25">
      <c r="A45" s="34"/>
      <c r="B45" s="34"/>
      <c r="C45" s="34"/>
      <c r="D45" s="34"/>
    </row>
    <row r="46" spans="1:4" x14ac:dyDescent="0.25">
      <c r="A46" s="34"/>
      <c r="B46" s="34"/>
      <c r="C46" s="34"/>
      <c r="D46" s="34"/>
    </row>
    <row r="47" spans="1:4" x14ac:dyDescent="0.25">
      <c r="A47" s="34"/>
      <c r="B47" s="34"/>
      <c r="C47" s="34"/>
      <c r="D47" s="34"/>
    </row>
    <row r="48" spans="1:4" x14ac:dyDescent="0.25">
      <c r="A48" s="34"/>
      <c r="B48" s="34"/>
      <c r="C48" s="34"/>
      <c r="D48" s="34"/>
    </row>
    <row r="49" spans="1:4" x14ac:dyDescent="0.25">
      <c r="A49" s="34"/>
      <c r="B49" s="34"/>
      <c r="C49" s="34"/>
      <c r="D49" s="34"/>
    </row>
    <row r="50" spans="1:4" x14ac:dyDescent="0.25">
      <c r="A50" s="34"/>
      <c r="B50" s="34"/>
      <c r="C50" s="34"/>
      <c r="D50" s="34"/>
    </row>
    <row r="51" spans="1:4" x14ac:dyDescent="0.25">
      <c r="A51" s="34"/>
      <c r="B51" s="34"/>
      <c r="C51" s="34"/>
      <c r="D51" s="34"/>
    </row>
    <row r="52" spans="1:4" x14ac:dyDescent="0.25">
      <c r="A52" s="34"/>
      <c r="B52" s="34"/>
      <c r="C52" s="34"/>
      <c r="D52" s="34"/>
    </row>
    <row r="53" spans="1:4" x14ac:dyDescent="0.25">
      <c r="A53" s="34"/>
      <c r="B53" s="34"/>
      <c r="C53" s="34"/>
      <c r="D53" s="34"/>
    </row>
    <row r="54" spans="1:4" x14ac:dyDescent="0.25">
      <c r="A54" s="34"/>
      <c r="B54" s="34"/>
      <c r="C54" s="34"/>
      <c r="D54" s="34"/>
    </row>
    <row r="55" spans="1:4" x14ac:dyDescent="0.25">
      <c r="A55" s="34"/>
      <c r="B55" s="34"/>
      <c r="C55" s="34"/>
      <c r="D55" s="34"/>
    </row>
    <row r="56" spans="1:4" x14ac:dyDescent="0.25">
      <c r="A56" s="34"/>
      <c r="B56" s="34"/>
      <c r="C56" s="34"/>
      <c r="D56" s="34"/>
    </row>
    <row r="57" spans="1:4" x14ac:dyDescent="0.25">
      <c r="A57" s="34"/>
      <c r="B57" s="34"/>
      <c r="C57" s="34"/>
      <c r="D57" s="34"/>
    </row>
    <row r="58" spans="1:4" x14ac:dyDescent="0.25">
      <c r="A58" s="34"/>
      <c r="B58" s="34"/>
      <c r="C58" s="34"/>
      <c r="D58" s="34"/>
    </row>
    <row r="59" spans="1:4" x14ac:dyDescent="0.25">
      <c r="A59" s="34"/>
      <c r="B59" s="34"/>
      <c r="C59" s="34"/>
      <c r="D59" s="34"/>
    </row>
    <row r="60" spans="1:4" x14ac:dyDescent="0.25">
      <c r="A60" s="34"/>
      <c r="B60" s="34"/>
      <c r="C60" s="34"/>
      <c r="D60" s="34"/>
    </row>
    <row r="61" spans="1:4" x14ac:dyDescent="0.25">
      <c r="A61" s="34"/>
      <c r="B61" s="34"/>
      <c r="C61" s="34"/>
      <c r="D61" s="34"/>
    </row>
    <row r="62" spans="1:4" x14ac:dyDescent="0.25">
      <c r="A62" s="34"/>
      <c r="B62" s="34"/>
      <c r="C62" s="34"/>
      <c r="D62" s="34"/>
    </row>
    <row r="63" spans="1:4" x14ac:dyDescent="0.25">
      <c r="A63" s="34"/>
      <c r="B63" s="34"/>
      <c r="C63" s="34"/>
      <c r="D63" s="34"/>
    </row>
    <row r="64" spans="1:4" x14ac:dyDescent="0.25">
      <c r="A64" s="34"/>
      <c r="B64" s="34"/>
      <c r="C64" s="34"/>
      <c r="D64" s="34"/>
    </row>
    <row r="65" spans="1:4" x14ac:dyDescent="0.25">
      <c r="A65" s="34"/>
      <c r="B65" s="34"/>
      <c r="C65" s="34"/>
      <c r="D65" s="34"/>
    </row>
    <row r="66" spans="1:4" x14ac:dyDescent="0.25">
      <c r="A66" s="34"/>
      <c r="B66" s="34"/>
      <c r="C66" s="34"/>
      <c r="D66" s="34"/>
    </row>
    <row r="67" spans="1:4" x14ac:dyDescent="0.25">
      <c r="A67" s="34"/>
      <c r="B67" s="34"/>
      <c r="C67" s="34"/>
      <c r="D67" s="34"/>
    </row>
    <row r="68" spans="1:4" x14ac:dyDescent="0.25">
      <c r="A68" s="34"/>
      <c r="B68" s="34"/>
      <c r="C68" s="34"/>
      <c r="D68" s="34"/>
    </row>
    <row r="69" spans="1:4" x14ac:dyDescent="0.25">
      <c r="A69" s="34"/>
      <c r="B69" s="34"/>
      <c r="C69" s="34"/>
      <c r="D69" s="34"/>
    </row>
  </sheetData>
  <mergeCells count="17">
    <mergeCell ref="B15:D15"/>
    <mergeCell ref="B16:D16"/>
    <mergeCell ref="B17:D17"/>
    <mergeCell ref="B18:D18"/>
    <mergeCell ref="B19:D19"/>
    <mergeCell ref="A14:L14"/>
    <mergeCell ref="A5:A6"/>
    <mergeCell ref="B5:D6"/>
    <mergeCell ref="E5:H5"/>
    <mergeCell ref="I5:L5"/>
    <mergeCell ref="A7:L7"/>
    <mergeCell ref="B8:D8"/>
    <mergeCell ref="B9:D9"/>
    <mergeCell ref="B10:D10"/>
    <mergeCell ref="B11:D11"/>
    <mergeCell ref="B12:D12"/>
    <mergeCell ref="A13:L13"/>
  </mergeCells>
  <pageMargins left="0.70866141732283472" right="0.55118110236220474" top="1.6535433070866143" bottom="0.74803149606299213" header="0.31496062992125984" footer="0.31496062992125984"/>
  <pageSetup paperSize="9" scale="7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legger!$A$11:$A$27</xm:f>
          </x14:formula1>
          <xm:sqref>A1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F3" zoomScale="90" zoomScaleNormal="90" workbookViewId="0">
      <selection activeCell="F3" sqref="F3:G3"/>
    </sheetView>
  </sheetViews>
  <sheetFormatPr defaultRowHeight="15" x14ac:dyDescent="0.25"/>
  <cols>
    <col min="2" max="2" width="36.85546875" customWidth="1"/>
    <col min="4" max="4" width="57.5703125" customWidth="1"/>
    <col min="7" max="7" width="37.140625" customWidth="1"/>
    <col min="9" max="9" width="62.7109375" customWidth="1"/>
    <col min="10" max="10" width="11.85546875" customWidth="1"/>
  </cols>
  <sheetData>
    <row r="1" spans="1:10" x14ac:dyDescent="0.25">
      <c r="A1" s="46" t="s">
        <v>37</v>
      </c>
      <c r="B1" s="46"/>
      <c r="C1" s="46" t="s">
        <v>40</v>
      </c>
      <c r="D1" s="46"/>
      <c r="F1" s="46" t="s">
        <v>37</v>
      </c>
      <c r="G1" s="46"/>
      <c r="H1" s="46" t="s">
        <v>57</v>
      </c>
      <c r="I1" s="46"/>
    </row>
    <row r="2" spans="1:10" x14ac:dyDescent="0.25">
      <c r="A2" s="46" t="s">
        <v>38</v>
      </c>
      <c r="B2" s="46"/>
      <c r="C2" s="46" t="s">
        <v>73</v>
      </c>
      <c r="D2" s="46"/>
      <c r="F2" s="46" t="s">
        <v>38</v>
      </c>
      <c r="G2" s="46"/>
      <c r="H2" s="46" t="s">
        <v>73</v>
      </c>
      <c r="I2" s="46"/>
    </row>
    <row r="3" spans="1:10" x14ac:dyDescent="0.25">
      <c r="A3" s="45" t="s">
        <v>39</v>
      </c>
      <c r="B3" s="45"/>
      <c r="C3" s="45" t="s">
        <v>42</v>
      </c>
      <c r="D3" s="45"/>
      <c r="F3" s="45" t="s">
        <v>39</v>
      </c>
      <c r="G3" s="45"/>
      <c r="H3" s="45" t="s">
        <v>42</v>
      </c>
      <c r="I3" s="45"/>
    </row>
    <row r="4" spans="1:10" ht="45" x14ac:dyDescent="0.25">
      <c r="A4" s="7" t="s">
        <v>0</v>
      </c>
      <c r="B4" s="7" t="s">
        <v>45</v>
      </c>
      <c r="C4" s="8" t="s">
        <v>46</v>
      </c>
      <c r="D4" s="9" t="s">
        <v>47</v>
      </c>
      <c r="E4" s="9" t="s">
        <v>48</v>
      </c>
      <c r="F4" s="9" t="s">
        <v>0</v>
      </c>
      <c r="G4" s="9" t="s">
        <v>45</v>
      </c>
      <c r="H4" s="8" t="s">
        <v>49</v>
      </c>
      <c r="I4" s="9" t="s">
        <v>47</v>
      </c>
      <c r="J4" s="9" t="s">
        <v>48</v>
      </c>
    </row>
    <row r="5" spans="1:10" ht="315.75" customHeight="1" x14ac:dyDescent="0.25">
      <c r="A5" s="4">
        <v>1</v>
      </c>
      <c r="B5" s="20" t="s">
        <v>11</v>
      </c>
      <c r="C5" s="5">
        <v>82</v>
      </c>
      <c r="D5" s="22" t="s">
        <v>76</v>
      </c>
      <c r="E5" s="13" t="str">
        <f>IF(C7&gt;=92,"A",IF(C7&gt;=86,"B",IF(C7&gt;=80,"C","D")))</f>
        <v>C</v>
      </c>
      <c r="F5" s="4">
        <v>1</v>
      </c>
      <c r="G5" s="2" t="s">
        <v>11</v>
      </c>
      <c r="H5" s="13">
        <v>82</v>
      </c>
      <c r="I5" s="22" t="s">
        <v>78</v>
      </c>
      <c r="J5" s="13" t="str">
        <f>IF(C6&gt;=92,"A",IF(C6&gt;=86,"B",IF(C6&gt;=80,"C","D")))</f>
        <v>B</v>
      </c>
    </row>
    <row r="6" spans="1:10" ht="315.75" customHeight="1" x14ac:dyDescent="0.25">
      <c r="A6" s="4">
        <v>2</v>
      </c>
      <c r="B6" s="20" t="s">
        <v>12</v>
      </c>
      <c r="C6" s="5">
        <v>86</v>
      </c>
      <c r="D6" s="22" t="s">
        <v>77</v>
      </c>
      <c r="E6" s="13" t="str">
        <f>IF(C8&gt;=92,"A",IF(C8&gt;=86,"B",IF(C8&gt;=80,"C","D")))</f>
        <v>C</v>
      </c>
      <c r="F6" s="4">
        <v>2</v>
      </c>
      <c r="G6" s="2" t="s">
        <v>12</v>
      </c>
      <c r="H6" s="13">
        <v>86</v>
      </c>
      <c r="I6" s="22" t="s">
        <v>79</v>
      </c>
      <c r="J6" s="13" t="str">
        <f t="shared" ref="J6:J21" si="0">IF(C7&gt;=92,"A",IF(C7&gt;=86,"B",IF(C7&gt;=80,"C","D")))</f>
        <v>C</v>
      </c>
    </row>
    <row r="7" spans="1:10" ht="315.75" customHeight="1" x14ac:dyDescent="0.25">
      <c r="A7" s="4">
        <v>3</v>
      </c>
      <c r="B7" s="20" t="s">
        <v>13</v>
      </c>
      <c r="C7" s="5">
        <v>82</v>
      </c>
      <c r="D7" s="22" t="s">
        <v>77</v>
      </c>
      <c r="E7" s="13" t="str">
        <f t="shared" ref="E7:E21" si="1">IF(C8&gt;=92,"A",IF(C8&gt;=86,"B",IF(C8&gt;=80,"C","D")))</f>
        <v>C</v>
      </c>
      <c r="F7" s="4">
        <v>3</v>
      </c>
      <c r="G7" s="2" t="s">
        <v>13</v>
      </c>
      <c r="H7" s="13">
        <v>82</v>
      </c>
      <c r="I7" s="22" t="s">
        <v>79</v>
      </c>
      <c r="J7" s="13" t="str">
        <f t="shared" si="0"/>
        <v>C</v>
      </c>
    </row>
    <row r="8" spans="1:10" ht="315.75" customHeight="1" x14ac:dyDescent="0.25">
      <c r="A8" s="4">
        <v>4</v>
      </c>
      <c r="B8" s="20" t="s">
        <v>14</v>
      </c>
      <c r="C8" s="5">
        <v>85</v>
      </c>
      <c r="D8" s="22" t="s">
        <v>77</v>
      </c>
      <c r="E8" s="13" t="str">
        <f t="shared" si="1"/>
        <v>C</v>
      </c>
      <c r="F8" s="4">
        <v>4</v>
      </c>
      <c r="G8" s="2" t="s">
        <v>14</v>
      </c>
      <c r="H8" s="13">
        <v>85</v>
      </c>
      <c r="I8" s="22" t="s">
        <v>79</v>
      </c>
      <c r="J8" s="13" t="str">
        <f t="shared" si="0"/>
        <v>C</v>
      </c>
    </row>
    <row r="9" spans="1:10" ht="315.75" customHeight="1" x14ac:dyDescent="0.25">
      <c r="A9" s="4">
        <v>5</v>
      </c>
      <c r="B9" s="20" t="s">
        <v>15</v>
      </c>
      <c r="C9" s="5">
        <v>85</v>
      </c>
      <c r="D9" s="22" t="s">
        <v>76</v>
      </c>
      <c r="E9" s="13" t="str">
        <f t="shared" si="1"/>
        <v>B</v>
      </c>
      <c r="F9" s="4">
        <v>5</v>
      </c>
      <c r="G9" s="2" t="s">
        <v>15</v>
      </c>
      <c r="H9" s="13">
        <v>85</v>
      </c>
      <c r="I9" s="22" t="s">
        <v>78</v>
      </c>
      <c r="J9" s="13" t="str">
        <f t="shared" si="0"/>
        <v>B</v>
      </c>
    </row>
    <row r="10" spans="1:10" ht="315.75" customHeight="1" x14ac:dyDescent="0.25">
      <c r="A10" s="4">
        <v>6</v>
      </c>
      <c r="B10" s="20" t="s">
        <v>16</v>
      </c>
      <c r="C10" s="5">
        <v>88</v>
      </c>
      <c r="D10" s="22" t="s">
        <v>76</v>
      </c>
      <c r="E10" s="13" t="str">
        <f t="shared" si="1"/>
        <v>B</v>
      </c>
      <c r="F10" s="4">
        <v>6</v>
      </c>
      <c r="G10" s="2" t="s">
        <v>16</v>
      </c>
      <c r="H10" s="13">
        <v>88</v>
      </c>
      <c r="I10" s="22" t="s">
        <v>78</v>
      </c>
      <c r="J10" s="13" t="str">
        <f t="shared" si="0"/>
        <v>B</v>
      </c>
    </row>
    <row r="11" spans="1:10" ht="315.75" customHeight="1" x14ac:dyDescent="0.25">
      <c r="A11" s="4">
        <v>7</v>
      </c>
      <c r="B11" s="20" t="s">
        <v>17</v>
      </c>
      <c r="C11" s="5">
        <v>88</v>
      </c>
      <c r="D11" s="22" t="s">
        <v>77</v>
      </c>
      <c r="E11" s="13" t="str">
        <f t="shared" si="1"/>
        <v>C</v>
      </c>
      <c r="F11" s="4">
        <v>7</v>
      </c>
      <c r="G11" s="2" t="s">
        <v>17</v>
      </c>
      <c r="H11" s="13">
        <v>88</v>
      </c>
      <c r="I11" s="22" t="s">
        <v>79</v>
      </c>
      <c r="J11" s="13" t="str">
        <f t="shared" si="0"/>
        <v>C</v>
      </c>
    </row>
    <row r="12" spans="1:10" ht="315.75" customHeight="1" x14ac:dyDescent="0.25">
      <c r="A12" s="4">
        <v>8</v>
      </c>
      <c r="B12" s="20" t="s">
        <v>18</v>
      </c>
      <c r="C12" s="5">
        <v>84</v>
      </c>
      <c r="D12" s="22" t="s">
        <v>77</v>
      </c>
      <c r="E12" s="13" t="str">
        <f t="shared" si="1"/>
        <v>C</v>
      </c>
      <c r="F12" s="4">
        <v>8</v>
      </c>
      <c r="G12" s="2" t="s">
        <v>18</v>
      </c>
      <c r="H12" s="13">
        <v>84</v>
      </c>
      <c r="I12" s="22" t="s">
        <v>79</v>
      </c>
      <c r="J12" s="13" t="str">
        <f t="shared" si="0"/>
        <v>C</v>
      </c>
    </row>
    <row r="13" spans="1:10" ht="315.75" customHeight="1" x14ac:dyDescent="0.25">
      <c r="A13" s="4">
        <v>9</v>
      </c>
      <c r="B13" s="20" t="s">
        <v>19</v>
      </c>
      <c r="C13" s="5">
        <v>82</v>
      </c>
      <c r="D13" s="22" t="s">
        <v>77</v>
      </c>
      <c r="E13" s="13" t="str">
        <f t="shared" si="1"/>
        <v>C</v>
      </c>
      <c r="F13" s="4">
        <v>9</v>
      </c>
      <c r="G13" s="2" t="s">
        <v>19</v>
      </c>
      <c r="H13" s="13">
        <v>82</v>
      </c>
      <c r="I13" s="22" t="s">
        <v>79</v>
      </c>
      <c r="J13" s="13" t="str">
        <f t="shared" si="0"/>
        <v>C</v>
      </c>
    </row>
    <row r="14" spans="1:10" ht="315.75" customHeight="1" x14ac:dyDescent="0.25">
      <c r="A14" s="4">
        <v>10</v>
      </c>
      <c r="B14" s="20" t="s">
        <v>20</v>
      </c>
      <c r="C14" s="5">
        <v>80</v>
      </c>
      <c r="D14" s="22" t="s">
        <v>75</v>
      </c>
      <c r="E14" s="13" t="str">
        <f t="shared" si="1"/>
        <v>B</v>
      </c>
      <c r="F14" s="4">
        <v>10</v>
      </c>
      <c r="G14" s="2" t="s">
        <v>20</v>
      </c>
      <c r="H14" s="13">
        <v>80</v>
      </c>
      <c r="I14" s="22" t="s">
        <v>78</v>
      </c>
      <c r="J14" s="13" t="str">
        <f t="shared" si="0"/>
        <v>B</v>
      </c>
    </row>
    <row r="15" spans="1:10" ht="315.75" customHeight="1" x14ac:dyDescent="0.25">
      <c r="A15" s="4">
        <v>11</v>
      </c>
      <c r="B15" s="20" t="s">
        <v>21</v>
      </c>
      <c r="C15" s="5">
        <v>88</v>
      </c>
      <c r="D15" s="22" t="s">
        <v>77</v>
      </c>
      <c r="E15" s="13" t="str">
        <f t="shared" si="1"/>
        <v>B</v>
      </c>
      <c r="F15" s="4">
        <v>11</v>
      </c>
      <c r="G15" s="2" t="s">
        <v>21</v>
      </c>
      <c r="H15" s="13">
        <v>88</v>
      </c>
      <c r="I15" s="22" t="s">
        <v>78</v>
      </c>
      <c r="J15" s="13" t="str">
        <f t="shared" si="0"/>
        <v>B</v>
      </c>
    </row>
    <row r="16" spans="1:10" ht="315.75" customHeight="1" x14ac:dyDescent="0.25">
      <c r="A16" s="4">
        <v>12</v>
      </c>
      <c r="B16" s="20" t="s">
        <v>22</v>
      </c>
      <c r="C16" s="5">
        <v>90</v>
      </c>
      <c r="D16" s="22" t="s">
        <v>77</v>
      </c>
      <c r="E16" s="13" t="str">
        <f t="shared" si="1"/>
        <v>C</v>
      </c>
      <c r="F16" s="4">
        <v>12</v>
      </c>
      <c r="G16" s="2" t="s">
        <v>22</v>
      </c>
      <c r="H16" s="13">
        <v>90</v>
      </c>
      <c r="I16" s="13" t="s">
        <v>79</v>
      </c>
      <c r="J16" s="13" t="str">
        <f t="shared" si="0"/>
        <v>C</v>
      </c>
    </row>
    <row r="17" spans="1:10" ht="315.75" customHeight="1" x14ac:dyDescent="0.25">
      <c r="A17" s="4">
        <v>13</v>
      </c>
      <c r="B17" s="20" t="s">
        <v>23</v>
      </c>
      <c r="C17" s="5">
        <v>85</v>
      </c>
      <c r="D17" s="22" t="s">
        <v>77</v>
      </c>
      <c r="E17" s="13" t="str">
        <f t="shared" si="1"/>
        <v>C</v>
      </c>
      <c r="F17" s="4">
        <v>13</v>
      </c>
      <c r="G17" s="2" t="s">
        <v>23</v>
      </c>
      <c r="H17" s="13">
        <v>85</v>
      </c>
      <c r="I17" s="22" t="s">
        <v>79</v>
      </c>
      <c r="J17" s="13" t="str">
        <f t="shared" si="0"/>
        <v>C</v>
      </c>
    </row>
    <row r="18" spans="1:10" ht="315.75" customHeight="1" x14ac:dyDescent="0.25">
      <c r="A18" s="4">
        <v>14</v>
      </c>
      <c r="B18" s="20" t="s">
        <v>24</v>
      </c>
      <c r="C18" s="5">
        <v>85</v>
      </c>
      <c r="D18" s="22" t="s">
        <v>77</v>
      </c>
      <c r="E18" s="13" t="str">
        <f t="shared" si="1"/>
        <v>D</v>
      </c>
      <c r="F18" s="4">
        <v>14</v>
      </c>
      <c r="G18" s="2" t="s">
        <v>24</v>
      </c>
      <c r="H18" s="13">
        <v>85</v>
      </c>
      <c r="I18" s="22" t="s">
        <v>79</v>
      </c>
      <c r="J18" s="13" t="str">
        <f t="shared" si="0"/>
        <v>D</v>
      </c>
    </row>
    <row r="19" spans="1:10" ht="315.75" customHeight="1" x14ac:dyDescent="0.25">
      <c r="A19" s="4">
        <v>15</v>
      </c>
      <c r="B19" s="20" t="s">
        <v>25</v>
      </c>
      <c r="C19" s="5">
        <v>78</v>
      </c>
      <c r="D19" s="22" t="s">
        <v>77</v>
      </c>
      <c r="E19" s="13" t="str">
        <f t="shared" si="1"/>
        <v>C</v>
      </c>
      <c r="F19" s="4">
        <v>15</v>
      </c>
      <c r="G19" s="2" t="s">
        <v>25</v>
      </c>
      <c r="H19" s="13">
        <v>78</v>
      </c>
      <c r="I19" s="22" t="s">
        <v>79</v>
      </c>
      <c r="J19" s="13" t="str">
        <f t="shared" si="0"/>
        <v>C</v>
      </c>
    </row>
    <row r="20" spans="1:10" ht="315.75" customHeight="1" x14ac:dyDescent="0.25">
      <c r="A20" s="4">
        <v>16</v>
      </c>
      <c r="B20" s="20" t="s">
        <v>26</v>
      </c>
      <c r="C20" s="5">
        <v>85</v>
      </c>
      <c r="D20" s="22" t="s">
        <v>76</v>
      </c>
      <c r="E20" s="13" t="str">
        <f t="shared" si="1"/>
        <v>B</v>
      </c>
      <c r="F20" s="4">
        <v>16</v>
      </c>
      <c r="G20" s="2" t="s">
        <v>26</v>
      </c>
      <c r="H20" s="13">
        <v>85</v>
      </c>
      <c r="I20" s="22" t="s">
        <v>78</v>
      </c>
      <c r="J20" s="13" t="str">
        <f t="shared" si="0"/>
        <v>B</v>
      </c>
    </row>
    <row r="21" spans="1:10" ht="315.75" customHeight="1" x14ac:dyDescent="0.25">
      <c r="A21" s="4">
        <v>17</v>
      </c>
      <c r="B21" s="20" t="s">
        <v>27</v>
      </c>
      <c r="C21" s="5">
        <v>90</v>
      </c>
      <c r="D21" s="22" t="s">
        <v>77</v>
      </c>
      <c r="E21" s="13" t="str">
        <f t="shared" si="1"/>
        <v>D</v>
      </c>
      <c r="F21" s="4">
        <v>17</v>
      </c>
      <c r="G21" s="2" t="s">
        <v>27</v>
      </c>
      <c r="H21" s="13">
        <v>90</v>
      </c>
      <c r="I21" s="22" t="s">
        <v>79</v>
      </c>
      <c r="J21" s="13" t="str">
        <f t="shared" si="0"/>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topLeftCell="A5" zoomScale="90" zoomScaleNormal="90" workbookViewId="0">
      <selection activeCell="B7" sqref="B7:B10"/>
    </sheetView>
  </sheetViews>
  <sheetFormatPr defaultRowHeight="15" x14ac:dyDescent="0.25"/>
  <cols>
    <col min="1" max="1" width="7.28515625" customWidth="1"/>
    <col min="3" max="3" width="31.5703125" customWidth="1"/>
    <col min="5" max="24" width="6" customWidth="1"/>
  </cols>
  <sheetData>
    <row r="1" spans="1:24" x14ac:dyDescent="0.25">
      <c r="A1" s="49" t="s">
        <v>33</v>
      </c>
      <c r="B1" s="49"/>
      <c r="C1" s="49"/>
      <c r="D1" s="49"/>
      <c r="E1" s="49"/>
      <c r="F1" s="49"/>
      <c r="G1" s="49"/>
      <c r="H1" s="49"/>
      <c r="I1" s="49"/>
      <c r="J1" s="49"/>
      <c r="K1" s="49"/>
      <c r="L1" s="49"/>
      <c r="M1" s="49"/>
      <c r="N1" s="49"/>
      <c r="O1" s="49"/>
      <c r="P1" s="49"/>
      <c r="Q1" s="49"/>
      <c r="R1" s="49"/>
      <c r="S1" s="49"/>
      <c r="T1" s="49"/>
      <c r="U1" s="49"/>
      <c r="V1" s="49"/>
      <c r="W1" s="49"/>
      <c r="X1" s="49"/>
    </row>
    <row r="2" spans="1:24" x14ac:dyDescent="0.25">
      <c r="A2" s="49" t="s">
        <v>34</v>
      </c>
      <c r="B2" s="49"/>
      <c r="C2" s="49"/>
      <c r="D2" s="49"/>
      <c r="E2" s="49"/>
      <c r="F2" s="49"/>
      <c r="G2" s="49"/>
      <c r="H2" s="49"/>
      <c r="I2" s="49"/>
      <c r="J2" s="49"/>
      <c r="K2" s="49"/>
      <c r="L2" s="49"/>
      <c r="M2" s="49"/>
      <c r="N2" s="49"/>
      <c r="O2" s="49"/>
      <c r="P2" s="49"/>
      <c r="Q2" s="49"/>
      <c r="R2" s="49"/>
      <c r="S2" s="49"/>
      <c r="T2" s="49"/>
      <c r="U2" s="49"/>
      <c r="V2" s="49"/>
      <c r="W2" s="49"/>
      <c r="X2" s="49"/>
    </row>
    <row r="3" spans="1:24" x14ac:dyDescent="0.25">
      <c r="A3" s="49" t="s">
        <v>35</v>
      </c>
      <c r="B3" s="49"/>
      <c r="C3" s="49"/>
      <c r="D3" s="49"/>
      <c r="E3" s="49"/>
      <c r="F3" s="49"/>
      <c r="G3" s="49"/>
      <c r="H3" s="49"/>
      <c r="I3" s="49"/>
      <c r="J3" s="49"/>
      <c r="K3" s="49"/>
      <c r="L3" s="49"/>
      <c r="M3" s="49"/>
      <c r="N3" s="49"/>
      <c r="O3" s="49"/>
      <c r="P3" s="49"/>
      <c r="Q3" s="49"/>
      <c r="R3" s="49"/>
      <c r="S3" s="49"/>
      <c r="T3" s="49"/>
      <c r="U3" s="49"/>
      <c r="V3" s="49"/>
      <c r="W3" s="49"/>
      <c r="X3" s="49"/>
    </row>
    <row r="4" spans="1:24" x14ac:dyDescent="0.25">
      <c r="A4" s="49" t="s">
        <v>36</v>
      </c>
      <c r="B4" s="49"/>
      <c r="C4" s="49"/>
      <c r="D4" s="49"/>
      <c r="E4" s="49"/>
      <c r="F4" s="49"/>
      <c r="G4" s="49"/>
      <c r="H4" s="49"/>
      <c r="I4" s="49"/>
      <c r="J4" s="49"/>
      <c r="K4" s="49"/>
      <c r="L4" s="49"/>
      <c r="M4" s="49"/>
      <c r="N4" s="49"/>
      <c r="O4" s="49"/>
      <c r="P4" s="49"/>
      <c r="Q4" s="49"/>
      <c r="R4" s="49"/>
      <c r="S4" s="49"/>
      <c r="T4" s="49"/>
      <c r="U4" s="49"/>
      <c r="V4" s="49"/>
      <c r="W4" s="49"/>
      <c r="X4" s="49"/>
    </row>
    <row r="6" spans="1:24" x14ac:dyDescent="0.25">
      <c r="A6">
        <v>1</v>
      </c>
      <c r="B6">
        <v>2</v>
      </c>
      <c r="C6">
        <v>3</v>
      </c>
      <c r="D6">
        <v>4</v>
      </c>
      <c r="E6">
        <v>5</v>
      </c>
      <c r="F6">
        <v>6</v>
      </c>
      <c r="G6">
        <v>7</v>
      </c>
      <c r="H6">
        <v>8</v>
      </c>
      <c r="I6">
        <v>9</v>
      </c>
      <c r="J6">
        <v>10</v>
      </c>
      <c r="K6">
        <v>11</v>
      </c>
      <c r="L6">
        <v>12</v>
      </c>
      <c r="M6">
        <v>13</v>
      </c>
      <c r="N6">
        <v>14</v>
      </c>
      <c r="O6">
        <v>15</v>
      </c>
      <c r="P6">
        <v>16</v>
      </c>
      <c r="Q6">
        <v>17</v>
      </c>
      <c r="R6">
        <v>18</v>
      </c>
      <c r="S6">
        <v>19</v>
      </c>
      <c r="T6">
        <v>20</v>
      </c>
      <c r="U6">
        <v>21</v>
      </c>
      <c r="V6">
        <v>22</v>
      </c>
      <c r="W6">
        <v>23</v>
      </c>
      <c r="X6">
        <v>24</v>
      </c>
    </row>
    <row r="7" spans="1:24" s="1" customFormat="1" ht="33" customHeight="1" x14ac:dyDescent="0.25">
      <c r="A7" s="47" t="s">
        <v>0</v>
      </c>
      <c r="B7" s="47" t="s">
        <v>1</v>
      </c>
      <c r="C7" s="47" t="s">
        <v>2</v>
      </c>
      <c r="D7" s="47" t="s">
        <v>3</v>
      </c>
      <c r="E7" s="48" t="s">
        <v>4</v>
      </c>
      <c r="F7" s="48"/>
      <c r="G7" s="48" t="s">
        <v>5</v>
      </c>
      <c r="H7" s="48"/>
      <c r="I7" s="48" t="s">
        <v>6</v>
      </c>
      <c r="J7" s="48"/>
      <c r="K7" s="48" t="s">
        <v>7</v>
      </c>
      <c r="L7" s="48"/>
      <c r="M7" s="48" t="s">
        <v>8</v>
      </c>
      <c r="N7" s="48"/>
      <c r="O7" s="47" t="s">
        <v>28</v>
      </c>
      <c r="P7" s="47"/>
      <c r="Q7" s="47" t="s">
        <v>29</v>
      </c>
      <c r="R7" s="47"/>
      <c r="S7" s="47" t="s">
        <v>30</v>
      </c>
      <c r="T7" s="47"/>
      <c r="U7" s="47" t="s">
        <v>31</v>
      </c>
      <c r="V7" s="47"/>
      <c r="W7" s="47" t="s">
        <v>32</v>
      </c>
      <c r="X7" s="47"/>
    </row>
    <row r="8" spans="1:24" s="1" customFormat="1" ht="33" customHeight="1" x14ac:dyDescent="0.25">
      <c r="A8" s="47"/>
      <c r="B8" s="47"/>
      <c r="C8" s="47"/>
      <c r="D8" s="47"/>
      <c r="E8" s="48"/>
      <c r="F8" s="48"/>
      <c r="G8" s="48"/>
      <c r="H8" s="48"/>
      <c r="I8" s="48"/>
      <c r="J8" s="48"/>
      <c r="K8" s="48"/>
      <c r="L8" s="48"/>
      <c r="M8" s="48"/>
      <c r="N8" s="48"/>
      <c r="O8" s="47"/>
      <c r="P8" s="47"/>
      <c r="Q8" s="47"/>
      <c r="R8" s="47"/>
      <c r="S8" s="47"/>
      <c r="T8" s="47"/>
      <c r="U8" s="47"/>
      <c r="V8" s="47"/>
      <c r="W8" s="47"/>
      <c r="X8" s="47"/>
    </row>
    <row r="9" spans="1:24" s="1" customFormat="1" x14ac:dyDescent="0.25">
      <c r="A9" s="47"/>
      <c r="B9" s="47"/>
      <c r="C9" s="47"/>
      <c r="D9" s="47"/>
      <c r="E9" s="47">
        <v>80</v>
      </c>
      <c r="F9" s="47"/>
      <c r="G9" s="47">
        <v>75</v>
      </c>
      <c r="H9" s="47"/>
      <c r="I9" s="47">
        <v>75</v>
      </c>
      <c r="J9" s="47"/>
      <c r="K9" s="47">
        <v>75</v>
      </c>
      <c r="L9" s="47"/>
      <c r="M9" s="47">
        <v>75</v>
      </c>
      <c r="N9" s="47"/>
      <c r="O9" s="47">
        <v>80</v>
      </c>
      <c r="P9" s="47"/>
      <c r="Q9" s="47">
        <v>80</v>
      </c>
      <c r="R9" s="47"/>
      <c r="S9" s="47">
        <v>80</v>
      </c>
      <c r="T9" s="47"/>
      <c r="U9" s="47">
        <v>80</v>
      </c>
      <c r="V9" s="47"/>
      <c r="W9" s="47">
        <v>80</v>
      </c>
      <c r="X9" s="47"/>
    </row>
    <row r="10" spans="1:24" s="1" customFormat="1" x14ac:dyDescent="0.25">
      <c r="A10" s="47"/>
      <c r="B10" s="47"/>
      <c r="C10" s="47"/>
      <c r="D10" s="47"/>
      <c r="E10" s="2" t="s">
        <v>9</v>
      </c>
      <c r="F10" s="2" t="s">
        <v>10</v>
      </c>
      <c r="G10" s="2" t="s">
        <v>9</v>
      </c>
      <c r="H10" s="2" t="s">
        <v>10</v>
      </c>
      <c r="I10" s="2" t="s">
        <v>9</v>
      </c>
      <c r="J10" s="2" t="s">
        <v>10</v>
      </c>
      <c r="K10" s="2" t="s">
        <v>9</v>
      </c>
      <c r="L10" s="2" t="s">
        <v>10</v>
      </c>
      <c r="M10" s="2" t="s">
        <v>9</v>
      </c>
      <c r="N10" s="2" t="s">
        <v>10</v>
      </c>
      <c r="O10" s="2" t="s">
        <v>9</v>
      </c>
      <c r="P10" s="2" t="s">
        <v>10</v>
      </c>
      <c r="Q10" s="2" t="s">
        <v>9</v>
      </c>
      <c r="R10" s="2" t="s">
        <v>10</v>
      </c>
      <c r="S10" s="2" t="s">
        <v>9</v>
      </c>
      <c r="T10" s="2" t="s">
        <v>10</v>
      </c>
      <c r="U10" s="2" t="s">
        <v>9</v>
      </c>
      <c r="V10" s="2" t="s">
        <v>10</v>
      </c>
      <c r="W10" s="2" t="s">
        <v>9</v>
      </c>
      <c r="X10" s="2" t="s">
        <v>10</v>
      </c>
    </row>
    <row r="11" spans="1:24" x14ac:dyDescent="0.25">
      <c r="A11" s="3">
        <v>1</v>
      </c>
      <c r="B11" s="3">
        <v>5038</v>
      </c>
      <c r="C11" s="3" t="s">
        <v>11</v>
      </c>
      <c r="D11" s="3"/>
      <c r="E11" s="3">
        <v>90</v>
      </c>
      <c r="F11" s="3">
        <v>90</v>
      </c>
      <c r="G11" s="3">
        <v>85</v>
      </c>
      <c r="H11" s="3">
        <v>90</v>
      </c>
      <c r="I11" s="3">
        <v>85</v>
      </c>
      <c r="J11" s="3">
        <v>85</v>
      </c>
      <c r="K11" s="6">
        <v>78</v>
      </c>
      <c r="L11" s="6">
        <v>78</v>
      </c>
      <c r="M11" s="3">
        <v>84</v>
      </c>
      <c r="N11" s="3">
        <v>75</v>
      </c>
      <c r="O11" s="5">
        <v>81</v>
      </c>
      <c r="P11" s="5">
        <v>83</v>
      </c>
      <c r="Q11" s="5">
        <v>80</v>
      </c>
      <c r="R11" s="5">
        <v>80</v>
      </c>
      <c r="S11" s="5">
        <v>82</v>
      </c>
      <c r="T11" s="5">
        <v>82</v>
      </c>
      <c r="U11" s="5">
        <v>80</v>
      </c>
      <c r="V11" s="5">
        <v>80</v>
      </c>
      <c r="W11" s="5">
        <v>84</v>
      </c>
      <c r="X11" s="5">
        <v>84</v>
      </c>
    </row>
    <row r="12" spans="1:24" x14ac:dyDescent="0.25">
      <c r="A12" s="3">
        <v>2</v>
      </c>
      <c r="B12" s="3">
        <v>5039</v>
      </c>
      <c r="C12" s="3" t="s">
        <v>12</v>
      </c>
      <c r="D12" s="3"/>
      <c r="E12" s="3">
        <v>80</v>
      </c>
      <c r="F12" s="3">
        <v>80</v>
      </c>
      <c r="G12" s="3">
        <v>85</v>
      </c>
      <c r="H12" s="3">
        <v>90</v>
      </c>
      <c r="I12" s="3">
        <v>88</v>
      </c>
      <c r="J12" s="3">
        <v>88</v>
      </c>
      <c r="K12" s="3">
        <v>78</v>
      </c>
      <c r="L12" s="3">
        <v>78</v>
      </c>
      <c r="M12" s="3">
        <v>75</v>
      </c>
      <c r="N12" s="3">
        <v>75</v>
      </c>
      <c r="O12" s="5">
        <v>80</v>
      </c>
      <c r="P12" s="5">
        <v>80</v>
      </c>
      <c r="Q12" s="5">
        <v>80</v>
      </c>
      <c r="R12" s="5">
        <v>80</v>
      </c>
      <c r="S12" s="5">
        <v>87</v>
      </c>
      <c r="T12" s="5">
        <v>86</v>
      </c>
      <c r="U12" s="5">
        <v>80</v>
      </c>
      <c r="V12" s="5">
        <v>80</v>
      </c>
      <c r="W12" s="5">
        <v>80</v>
      </c>
      <c r="X12" s="5">
        <v>84</v>
      </c>
    </row>
    <row r="13" spans="1:24" x14ac:dyDescent="0.25">
      <c r="A13" s="3">
        <v>3</v>
      </c>
      <c r="B13" s="3">
        <v>5040</v>
      </c>
      <c r="C13" s="3" t="s">
        <v>13</v>
      </c>
      <c r="D13" s="3"/>
      <c r="E13" s="3">
        <v>80</v>
      </c>
      <c r="F13" s="3">
        <v>80</v>
      </c>
      <c r="G13" s="3">
        <v>85</v>
      </c>
      <c r="H13" s="3">
        <v>85</v>
      </c>
      <c r="I13" s="3">
        <v>78</v>
      </c>
      <c r="J13" s="3">
        <v>78</v>
      </c>
      <c r="K13" s="3">
        <v>78</v>
      </c>
      <c r="L13" s="3">
        <v>78</v>
      </c>
      <c r="M13" s="3">
        <v>76</v>
      </c>
      <c r="N13" s="3">
        <v>76</v>
      </c>
      <c r="O13" s="5">
        <v>81</v>
      </c>
      <c r="P13" s="5">
        <v>83</v>
      </c>
      <c r="Q13" s="5">
        <v>80</v>
      </c>
      <c r="R13" s="5">
        <v>80</v>
      </c>
      <c r="S13" s="5">
        <v>82</v>
      </c>
      <c r="T13" s="5">
        <v>82</v>
      </c>
      <c r="U13" s="5">
        <v>80</v>
      </c>
      <c r="V13" s="5">
        <v>80</v>
      </c>
      <c r="W13" s="5">
        <v>84</v>
      </c>
      <c r="X13" s="5">
        <v>84</v>
      </c>
    </row>
    <row r="14" spans="1:24" x14ac:dyDescent="0.25">
      <c r="A14" s="3">
        <v>4</v>
      </c>
      <c r="B14" s="3">
        <v>5041</v>
      </c>
      <c r="C14" s="3" t="s">
        <v>14</v>
      </c>
      <c r="D14" s="3"/>
      <c r="E14" s="3">
        <v>92</v>
      </c>
      <c r="F14" s="3">
        <v>92</v>
      </c>
      <c r="G14" s="3">
        <v>80</v>
      </c>
      <c r="H14" s="3">
        <v>80</v>
      </c>
      <c r="I14" s="3">
        <v>80</v>
      </c>
      <c r="J14" s="3">
        <v>80</v>
      </c>
      <c r="K14" s="3">
        <v>79</v>
      </c>
      <c r="L14" s="3">
        <v>79</v>
      </c>
      <c r="M14" s="3">
        <v>75</v>
      </c>
      <c r="N14" s="3">
        <v>75</v>
      </c>
      <c r="O14" s="5">
        <v>81</v>
      </c>
      <c r="P14" s="5">
        <v>83</v>
      </c>
      <c r="Q14" s="5">
        <v>80</v>
      </c>
      <c r="R14" s="5">
        <v>80</v>
      </c>
      <c r="S14" s="5">
        <v>85</v>
      </c>
      <c r="T14" s="5">
        <v>85</v>
      </c>
      <c r="U14" s="5">
        <v>80</v>
      </c>
      <c r="V14" s="5">
        <v>80</v>
      </c>
      <c r="W14" s="5">
        <v>83</v>
      </c>
      <c r="X14" s="5">
        <v>86</v>
      </c>
    </row>
    <row r="15" spans="1:24" x14ac:dyDescent="0.25">
      <c r="A15" s="3">
        <v>5</v>
      </c>
      <c r="B15" s="3">
        <v>5042</v>
      </c>
      <c r="C15" s="3" t="s">
        <v>15</v>
      </c>
      <c r="D15" s="3"/>
      <c r="E15" s="3">
        <v>92</v>
      </c>
      <c r="F15" s="3">
        <v>92</v>
      </c>
      <c r="G15" s="3">
        <v>95</v>
      </c>
      <c r="H15" s="3">
        <v>95</v>
      </c>
      <c r="I15" s="3">
        <v>92</v>
      </c>
      <c r="J15" s="3">
        <v>92</v>
      </c>
      <c r="K15" s="3">
        <v>82</v>
      </c>
      <c r="L15" s="3">
        <v>82</v>
      </c>
      <c r="M15" s="3">
        <v>84</v>
      </c>
      <c r="N15" s="3">
        <v>84</v>
      </c>
      <c r="O15" s="5">
        <v>82.9</v>
      </c>
      <c r="P15" s="5">
        <v>81</v>
      </c>
      <c r="Q15" s="5">
        <v>82</v>
      </c>
      <c r="R15" s="5">
        <v>82</v>
      </c>
      <c r="S15" s="5">
        <v>85</v>
      </c>
      <c r="T15" s="5">
        <v>85</v>
      </c>
      <c r="U15" s="5">
        <v>82</v>
      </c>
      <c r="V15" s="5">
        <v>82</v>
      </c>
      <c r="W15" s="5">
        <v>85</v>
      </c>
      <c r="X15" s="5">
        <v>86</v>
      </c>
    </row>
    <row r="16" spans="1:24" x14ac:dyDescent="0.25">
      <c r="A16" s="3">
        <v>6</v>
      </c>
      <c r="B16" s="3">
        <v>5043</v>
      </c>
      <c r="C16" s="3" t="s">
        <v>16</v>
      </c>
      <c r="D16" s="3"/>
      <c r="E16" s="3">
        <v>91</v>
      </c>
      <c r="F16" s="3">
        <v>91</v>
      </c>
      <c r="G16" s="3">
        <v>90</v>
      </c>
      <c r="H16" s="3">
        <v>90</v>
      </c>
      <c r="I16" s="3">
        <v>84</v>
      </c>
      <c r="J16" s="3">
        <v>84</v>
      </c>
      <c r="K16" s="3">
        <v>85</v>
      </c>
      <c r="L16" s="3">
        <v>85</v>
      </c>
      <c r="M16" s="3">
        <v>80</v>
      </c>
      <c r="N16" s="3">
        <v>80</v>
      </c>
      <c r="O16" s="5">
        <v>81</v>
      </c>
      <c r="P16" s="5">
        <v>83</v>
      </c>
      <c r="Q16" s="5">
        <v>85</v>
      </c>
      <c r="R16" s="5">
        <v>85</v>
      </c>
      <c r="S16" s="5">
        <v>88</v>
      </c>
      <c r="T16" s="5">
        <v>88</v>
      </c>
      <c r="U16" s="5">
        <v>85</v>
      </c>
      <c r="V16" s="5">
        <v>85</v>
      </c>
      <c r="W16" s="5">
        <v>80</v>
      </c>
      <c r="X16" s="5">
        <v>84</v>
      </c>
    </row>
    <row r="17" spans="1:24" x14ac:dyDescent="0.25">
      <c r="A17" s="3">
        <v>7</v>
      </c>
      <c r="B17" s="3">
        <v>5046</v>
      </c>
      <c r="C17" s="3" t="s">
        <v>17</v>
      </c>
      <c r="D17" s="3"/>
      <c r="E17" s="3">
        <v>90</v>
      </c>
      <c r="F17" s="3">
        <v>90</v>
      </c>
      <c r="G17" s="3">
        <v>90</v>
      </c>
      <c r="H17" s="3">
        <v>90</v>
      </c>
      <c r="I17" s="3">
        <v>85</v>
      </c>
      <c r="J17" s="3">
        <v>85</v>
      </c>
      <c r="K17" s="3">
        <v>78</v>
      </c>
      <c r="L17" s="3">
        <v>78</v>
      </c>
      <c r="M17" s="3">
        <v>75</v>
      </c>
      <c r="N17" s="3">
        <v>75</v>
      </c>
      <c r="O17" s="5">
        <v>80</v>
      </c>
      <c r="P17" s="5">
        <v>80</v>
      </c>
      <c r="Q17" s="5">
        <v>80</v>
      </c>
      <c r="R17" s="5">
        <v>80</v>
      </c>
      <c r="S17" s="5">
        <v>88</v>
      </c>
      <c r="T17" s="5">
        <v>88</v>
      </c>
      <c r="U17" s="5">
        <v>80</v>
      </c>
      <c r="V17" s="5">
        <v>80</v>
      </c>
      <c r="W17" s="5">
        <v>84</v>
      </c>
      <c r="X17" s="5">
        <v>84</v>
      </c>
    </row>
    <row r="18" spans="1:24" x14ac:dyDescent="0.25">
      <c r="A18" s="3">
        <v>8</v>
      </c>
      <c r="B18" s="3">
        <v>5048</v>
      </c>
      <c r="C18" s="3" t="s">
        <v>18</v>
      </c>
      <c r="D18" s="3"/>
      <c r="E18" s="3">
        <v>90</v>
      </c>
      <c r="F18" s="3">
        <v>90</v>
      </c>
      <c r="G18" s="3">
        <v>85</v>
      </c>
      <c r="H18" s="3">
        <v>90</v>
      </c>
      <c r="I18" s="3">
        <v>85</v>
      </c>
      <c r="J18" s="3">
        <v>85</v>
      </c>
      <c r="K18" s="3">
        <v>78</v>
      </c>
      <c r="L18" s="3">
        <v>78</v>
      </c>
      <c r="M18" s="3">
        <v>84</v>
      </c>
      <c r="N18" s="3">
        <v>84</v>
      </c>
      <c r="O18" s="5">
        <v>81</v>
      </c>
      <c r="P18" s="5">
        <v>81</v>
      </c>
      <c r="Q18" s="5">
        <v>83</v>
      </c>
      <c r="R18" s="5">
        <v>80</v>
      </c>
      <c r="S18" s="5">
        <v>80</v>
      </c>
      <c r="T18" s="5">
        <v>82</v>
      </c>
      <c r="U18" s="5">
        <v>80</v>
      </c>
      <c r="V18" s="5">
        <v>80</v>
      </c>
      <c r="W18" s="5">
        <v>80</v>
      </c>
      <c r="X18" s="5">
        <v>80</v>
      </c>
    </row>
    <row r="19" spans="1:24" x14ac:dyDescent="0.25">
      <c r="A19" s="3">
        <v>9</v>
      </c>
      <c r="B19" s="3">
        <v>5050</v>
      </c>
      <c r="C19" s="3" t="s">
        <v>19</v>
      </c>
      <c r="D19" s="3"/>
      <c r="E19" s="3">
        <v>85</v>
      </c>
      <c r="F19" s="3">
        <v>85</v>
      </c>
      <c r="G19" s="3">
        <v>85</v>
      </c>
      <c r="H19" s="3">
        <v>90</v>
      </c>
      <c r="I19" s="3">
        <v>85</v>
      </c>
      <c r="J19" s="3">
        <v>78</v>
      </c>
      <c r="K19" s="3">
        <v>78</v>
      </c>
      <c r="L19" s="3">
        <v>78</v>
      </c>
      <c r="M19" s="3">
        <v>75</v>
      </c>
      <c r="N19" s="3">
        <v>75</v>
      </c>
      <c r="O19" s="5">
        <v>82.3</v>
      </c>
      <c r="P19" s="3">
        <v>83</v>
      </c>
      <c r="Q19" s="5">
        <v>83</v>
      </c>
      <c r="R19" s="5">
        <v>80</v>
      </c>
      <c r="S19" s="5">
        <v>80</v>
      </c>
      <c r="T19" s="5">
        <v>80</v>
      </c>
      <c r="U19" s="5">
        <v>80</v>
      </c>
      <c r="V19" s="5">
        <v>80</v>
      </c>
      <c r="W19" s="5">
        <v>80</v>
      </c>
      <c r="X19" s="5">
        <v>84</v>
      </c>
    </row>
    <row r="20" spans="1:24" x14ac:dyDescent="0.25">
      <c r="A20" s="3">
        <v>10</v>
      </c>
      <c r="B20" s="3">
        <v>4940</v>
      </c>
      <c r="C20" s="3" t="s">
        <v>20</v>
      </c>
      <c r="D20" s="3"/>
      <c r="E20" s="3">
        <v>90</v>
      </c>
      <c r="F20" s="3">
        <v>90</v>
      </c>
      <c r="G20" s="3">
        <v>90</v>
      </c>
      <c r="H20" s="3">
        <v>85</v>
      </c>
      <c r="I20" s="3">
        <v>85</v>
      </c>
      <c r="J20" s="3">
        <v>85</v>
      </c>
      <c r="K20" s="3">
        <v>76</v>
      </c>
      <c r="L20" s="3">
        <v>76</v>
      </c>
      <c r="M20" s="3">
        <v>75</v>
      </c>
      <c r="N20" s="3">
        <v>75</v>
      </c>
      <c r="O20" s="5">
        <v>84.2</v>
      </c>
      <c r="P20" s="5">
        <v>83</v>
      </c>
      <c r="Q20" s="5">
        <v>83</v>
      </c>
      <c r="R20" s="5">
        <v>85</v>
      </c>
      <c r="S20" s="5">
        <v>85</v>
      </c>
      <c r="T20" s="5">
        <v>88</v>
      </c>
      <c r="U20" s="5">
        <v>85</v>
      </c>
      <c r="V20" s="5">
        <v>85</v>
      </c>
      <c r="W20" s="5">
        <v>85</v>
      </c>
      <c r="X20" s="5">
        <v>86</v>
      </c>
    </row>
    <row r="21" spans="1:24" x14ac:dyDescent="0.25">
      <c r="A21" s="3">
        <v>11</v>
      </c>
      <c r="B21" s="3">
        <v>5051</v>
      </c>
      <c r="C21" s="3" t="s">
        <v>21</v>
      </c>
      <c r="D21" s="3"/>
      <c r="E21" s="3">
        <v>90</v>
      </c>
      <c r="F21" s="3">
        <v>90</v>
      </c>
      <c r="G21" s="3">
        <v>95</v>
      </c>
      <c r="H21" s="3">
        <v>94</v>
      </c>
      <c r="I21" s="3">
        <v>94</v>
      </c>
      <c r="J21" s="3">
        <v>84</v>
      </c>
      <c r="K21" s="3">
        <v>84</v>
      </c>
      <c r="L21" s="3">
        <v>84</v>
      </c>
      <c r="M21" s="3">
        <v>75</v>
      </c>
      <c r="N21" s="3">
        <v>75</v>
      </c>
      <c r="O21" s="5">
        <v>82.3</v>
      </c>
      <c r="P21" s="5">
        <v>83</v>
      </c>
      <c r="Q21" s="5">
        <v>85</v>
      </c>
      <c r="R21" s="5">
        <v>90</v>
      </c>
      <c r="S21" s="5">
        <v>90</v>
      </c>
      <c r="T21" s="5">
        <v>85</v>
      </c>
      <c r="U21" s="5">
        <v>85</v>
      </c>
      <c r="V21" s="5">
        <v>85</v>
      </c>
      <c r="W21" s="5">
        <v>85</v>
      </c>
      <c r="X21" s="5">
        <v>84</v>
      </c>
    </row>
    <row r="22" spans="1:24" x14ac:dyDescent="0.25">
      <c r="A22" s="3">
        <v>12</v>
      </c>
      <c r="B22" s="3">
        <v>5053</v>
      </c>
      <c r="C22" s="3" t="s">
        <v>22</v>
      </c>
      <c r="D22" s="3"/>
      <c r="E22" s="3">
        <v>90</v>
      </c>
      <c r="F22" s="3">
        <v>90</v>
      </c>
      <c r="G22" s="3">
        <v>95</v>
      </c>
      <c r="H22" s="3">
        <v>92</v>
      </c>
      <c r="I22" s="3">
        <v>92</v>
      </c>
      <c r="J22" s="3">
        <v>94</v>
      </c>
      <c r="K22" s="3">
        <v>87</v>
      </c>
      <c r="L22" s="3">
        <v>87</v>
      </c>
      <c r="M22" s="3">
        <v>75</v>
      </c>
      <c r="N22" s="3">
        <v>75</v>
      </c>
      <c r="O22" s="5">
        <v>81</v>
      </c>
      <c r="P22" s="5">
        <v>81</v>
      </c>
      <c r="Q22" s="5">
        <v>85</v>
      </c>
      <c r="R22" s="5">
        <v>85</v>
      </c>
      <c r="S22" s="5">
        <v>85</v>
      </c>
      <c r="T22" s="5">
        <v>85</v>
      </c>
      <c r="U22" s="5">
        <v>85</v>
      </c>
      <c r="V22" s="5">
        <v>85</v>
      </c>
      <c r="W22" s="5">
        <v>85</v>
      </c>
      <c r="X22" s="5">
        <v>86</v>
      </c>
    </row>
    <row r="23" spans="1:24" x14ac:dyDescent="0.25">
      <c r="A23" s="3">
        <v>13</v>
      </c>
      <c r="B23" s="3">
        <v>5055</v>
      </c>
      <c r="C23" s="3" t="s">
        <v>23</v>
      </c>
      <c r="D23" s="3"/>
      <c r="E23" s="3">
        <v>90</v>
      </c>
      <c r="F23" s="3">
        <v>90</v>
      </c>
      <c r="G23" s="3">
        <v>90</v>
      </c>
      <c r="H23" s="3">
        <v>85</v>
      </c>
      <c r="I23" s="3">
        <v>85</v>
      </c>
      <c r="J23" s="3">
        <v>92</v>
      </c>
      <c r="K23" s="3">
        <v>84</v>
      </c>
      <c r="L23" s="3">
        <v>84</v>
      </c>
      <c r="M23" s="3">
        <v>75</v>
      </c>
      <c r="N23" s="3">
        <v>75</v>
      </c>
      <c r="O23" s="5">
        <v>87.7</v>
      </c>
      <c r="P23" s="5">
        <v>83</v>
      </c>
      <c r="Q23" s="5">
        <v>85</v>
      </c>
      <c r="R23" s="5">
        <v>85</v>
      </c>
      <c r="S23" s="5">
        <v>85</v>
      </c>
      <c r="T23" s="5">
        <v>85</v>
      </c>
      <c r="U23" s="5">
        <v>85</v>
      </c>
      <c r="V23" s="5">
        <v>85</v>
      </c>
      <c r="W23" s="5">
        <v>85</v>
      </c>
      <c r="X23" s="5">
        <v>86</v>
      </c>
    </row>
    <row r="24" spans="1:24" x14ac:dyDescent="0.25">
      <c r="A24" s="3">
        <v>14</v>
      </c>
      <c r="B24" s="3">
        <v>5056</v>
      </c>
      <c r="C24" s="3" t="s">
        <v>24</v>
      </c>
      <c r="D24" s="3"/>
      <c r="E24" s="3">
        <v>92</v>
      </c>
      <c r="F24" s="3">
        <v>92</v>
      </c>
      <c r="G24" s="3">
        <v>95</v>
      </c>
      <c r="H24" s="3">
        <v>88</v>
      </c>
      <c r="I24" s="3">
        <v>87</v>
      </c>
      <c r="J24" s="3">
        <v>87</v>
      </c>
      <c r="K24" s="3">
        <v>87</v>
      </c>
      <c r="L24" s="3">
        <v>87</v>
      </c>
      <c r="M24" s="3">
        <v>75</v>
      </c>
      <c r="N24" s="3">
        <v>75</v>
      </c>
      <c r="O24" s="5">
        <v>81</v>
      </c>
      <c r="P24" s="5">
        <v>83</v>
      </c>
      <c r="Q24" s="5">
        <v>80</v>
      </c>
      <c r="R24" s="5">
        <v>80</v>
      </c>
      <c r="S24" s="5">
        <v>78</v>
      </c>
      <c r="T24" s="5">
        <v>78</v>
      </c>
      <c r="U24" s="5">
        <v>80</v>
      </c>
      <c r="V24" s="5">
        <v>80</v>
      </c>
      <c r="W24" s="5">
        <v>80</v>
      </c>
      <c r="X24" s="5">
        <v>80</v>
      </c>
    </row>
    <row r="25" spans="1:24" x14ac:dyDescent="0.25">
      <c r="A25" s="3">
        <v>15</v>
      </c>
      <c r="B25" s="3">
        <v>4914</v>
      </c>
      <c r="C25" s="3" t="s">
        <v>25</v>
      </c>
      <c r="D25" s="3"/>
      <c r="E25" s="3">
        <v>80</v>
      </c>
      <c r="F25" s="3">
        <v>80</v>
      </c>
      <c r="G25" s="3">
        <v>85</v>
      </c>
      <c r="H25" s="3">
        <v>75</v>
      </c>
      <c r="I25" s="3">
        <v>75</v>
      </c>
      <c r="J25" s="3">
        <v>75</v>
      </c>
      <c r="K25" s="3">
        <v>75</v>
      </c>
      <c r="L25" s="3">
        <v>75</v>
      </c>
      <c r="M25" s="3">
        <v>75</v>
      </c>
      <c r="N25" s="3">
        <v>75</v>
      </c>
      <c r="O25" s="5">
        <v>81</v>
      </c>
      <c r="P25" s="5">
        <v>83</v>
      </c>
      <c r="Q25" s="5">
        <v>80</v>
      </c>
      <c r="R25" s="5">
        <v>80</v>
      </c>
      <c r="S25" s="5">
        <v>78</v>
      </c>
      <c r="T25" s="5">
        <v>78</v>
      </c>
      <c r="U25" s="5">
        <v>80</v>
      </c>
      <c r="V25" s="5">
        <v>80</v>
      </c>
      <c r="W25" s="5">
        <v>80</v>
      </c>
      <c r="X25" s="5">
        <v>80</v>
      </c>
    </row>
    <row r="26" spans="1:24" x14ac:dyDescent="0.25">
      <c r="A26" s="3">
        <v>16</v>
      </c>
      <c r="B26" s="3">
        <v>5059</v>
      </c>
      <c r="C26" s="3" t="s">
        <v>26</v>
      </c>
      <c r="D26" s="3"/>
      <c r="E26" s="3">
        <v>90</v>
      </c>
      <c r="F26" s="3">
        <v>90</v>
      </c>
      <c r="G26" s="3">
        <v>95</v>
      </c>
      <c r="H26" s="3">
        <v>85</v>
      </c>
      <c r="I26" s="3">
        <v>85</v>
      </c>
      <c r="J26" s="3">
        <v>85</v>
      </c>
      <c r="K26" s="3">
        <v>78</v>
      </c>
      <c r="L26" s="3">
        <v>78</v>
      </c>
      <c r="M26" s="3">
        <v>84</v>
      </c>
      <c r="N26" s="3">
        <v>84</v>
      </c>
      <c r="O26" s="5">
        <v>81</v>
      </c>
      <c r="P26" s="5">
        <v>81</v>
      </c>
      <c r="Q26" s="5">
        <v>80</v>
      </c>
      <c r="R26" s="5">
        <v>80</v>
      </c>
      <c r="S26" s="5">
        <v>85</v>
      </c>
      <c r="T26" s="5">
        <v>85</v>
      </c>
      <c r="U26" s="5">
        <v>80</v>
      </c>
      <c r="V26" s="5">
        <v>80</v>
      </c>
      <c r="W26" s="5">
        <v>81</v>
      </c>
      <c r="X26" s="5">
        <v>80</v>
      </c>
    </row>
    <row r="27" spans="1:24" x14ac:dyDescent="0.25">
      <c r="A27" s="3">
        <v>17</v>
      </c>
      <c r="B27" s="3">
        <v>5060</v>
      </c>
      <c r="C27" s="3" t="s">
        <v>27</v>
      </c>
      <c r="D27" s="3"/>
      <c r="E27" s="3">
        <v>90</v>
      </c>
      <c r="F27" s="3">
        <v>90</v>
      </c>
      <c r="G27" s="3">
        <v>85</v>
      </c>
      <c r="H27" s="3">
        <v>78</v>
      </c>
      <c r="I27" s="3">
        <v>78</v>
      </c>
      <c r="J27" s="3">
        <v>78</v>
      </c>
      <c r="K27" s="3">
        <v>78</v>
      </c>
      <c r="L27" s="3">
        <v>78</v>
      </c>
      <c r="M27" s="3">
        <v>79</v>
      </c>
      <c r="N27" s="3">
        <v>79</v>
      </c>
      <c r="O27" s="5">
        <v>81</v>
      </c>
      <c r="P27" s="5">
        <v>81</v>
      </c>
      <c r="Q27" s="5">
        <v>80</v>
      </c>
      <c r="R27" s="5">
        <v>80</v>
      </c>
      <c r="S27" s="5">
        <v>90</v>
      </c>
      <c r="T27" s="5">
        <v>90</v>
      </c>
      <c r="U27" s="5">
        <v>80</v>
      </c>
      <c r="V27" s="5">
        <v>80</v>
      </c>
      <c r="W27" s="5">
        <v>81</v>
      </c>
      <c r="X27" s="5">
        <v>84</v>
      </c>
    </row>
  </sheetData>
  <mergeCells count="28">
    <mergeCell ref="A4:X4"/>
    <mergeCell ref="A3:X3"/>
    <mergeCell ref="A2:X2"/>
    <mergeCell ref="A1:X1"/>
    <mergeCell ref="O9:P9"/>
    <mergeCell ref="W9:X9"/>
    <mergeCell ref="U9:V9"/>
    <mergeCell ref="S9:T9"/>
    <mergeCell ref="Q9:R9"/>
    <mergeCell ref="O7:P8"/>
    <mergeCell ref="W7:X8"/>
    <mergeCell ref="U7:V8"/>
    <mergeCell ref="S7:T8"/>
    <mergeCell ref="Q7:R8"/>
    <mergeCell ref="G7:H8"/>
    <mergeCell ref="I7:J8"/>
    <mergeCell ref="K7:L8"/>
    <mergeCell ref="M7:N8"/>
    <mergeCell ref="M9:N9"/>
    <mergeCell ref="K9:L9"/>
    <mergeCell ref="I9:J9"/>
    <mergeCell ref="G9:H9"/>
    <mergeCell ref="D7:D10"/>
    <mergeCell ref="C7:C10"/>
    <mergeCell ref="B7:B10"/>
    <mergeCell ref="A7:A10"/>
    <mergeCell ref="E7:F8"/>
    <mergeCell ref="E9:F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zoomScale="80" zoomScaleNormal="80" workbookViewId="0">
      <selection activeCell="I7" sqref="I7"/>
    </sheetView>
  </sheetViews>
  <sheetFormatPr defaultRowHeight="15" x14ac:dyDescent="0.25"/>
  <cols>
    <col min="1" max="1" width="5.85546875" customWidth="1"/>
    <col min="2" max="2" width="33" customWidth="1"/>
    <col min="4" max="4" width="52.28515625" customWidth="1"/>
    <col min="7" max="7" width="33" customWidth="1"/>
    <col min="9" max="9" width="42" customWidth="1"/>
  </cols>
  <sheetData>
    <row r="1" spans="1:13" x14ac:dyDescent="0.25">
      <c r="A1" s="46" t="s">
        <v>37</v>
      </c>
      <c r="B1" s="46"/>
      <c r="C1" s="46" t="s">
        <v>40</v>
      </c>
      <c r="D1" s="46"/>
      <c r="F1" s="46" t="s">
        <v>37</v>
      </c>
      <c r="G1" s="46"/>
      <c r="H1" s="46" t="s">
        <v>43</v>
      </c>
      <c r="I1" s="46"/>
    </row>
    <row r="2" spans="1:13" x14ac:dyDescent="0.25">
      <c r="A2" s="46" t="s">
        <v>38</v>
      </c>
      <c r="B2" s="46"/>
      <c r="C2" s="46" t="s">
        <v>41</v>
      </c>
      <c r="D2" s="46"/>
      <c r="F2" s="46" t="s">
        <v>38</v>
      </c>
      <c r="G2" s="46"/>
      <c r="H2" s="46" t="s">
        <v>44</v>
      </c>
      <c r="I2" s="46"/>
    </row>
    <row r="3" spans="1:13" x14ac:dyDescent="0.25">
      <c r="A3" s="46" t="s">
        <v>39</v>
      </c>
      <c r="B3" s="46"/>
      <c r="C3" s="46" t="s">
        <v>42</v>
      </c>
      <c r="D3" s="46"/>
      <c r="F3" s="46" t="s">
        <v>39</v>
      </c>
      <c r="G3" s="46"/>
      <c r="H3" s="46">
        <v>80</v>
      </c>
      <c r="I3" s="46"/>
    </row>
    <row r="4" spans="1:13" ht="45.75" customHeight="1" x14ac:dyDescent="0.25">
      <c r="A4" s="7" t="s">
        <v>0</v>
      </c>
      <c r="B4" s="7" t="s">
        <v>45</v>
      </c>
      <c r="C4" s="8" t="s">
        <v>46</v>
      </c>
      <c r="D4" s="9" t="s">
        <v>47</v>
      </c>
      <c r="E4" s="9" t="s">
        <v>48</v>
      </c>
      <c r="F4" s="9" t="s">
        <v>0</v>
      </c>
      <c r="G4" s="9" t="s">
        <v>45</v>
      </c>
      <c r="H4" s="8" t="s">
        <v>49</v>
      </c>
      <c r="I4" s="9" t="s">
        <v>47</v>
      </c>
      <c r="J4" s="9" t="s">
        <v>48</v>
      </c>
    </row>
    <row r="5" spans="1:13" x14ac:dyDescent="0.25">
      <c r="A5" s="11">
        <v>1</v>
      </c>
      <c r="B5" s="12" t="s">
        <v>11</v>
      </c>
      <c r="C5" s="3">
        <v>90</v>
      </c>
      <c r="D5" s="10" t="s">
        <v>50</v>
      </c>
      <c r="E5" s="3" t="str">
        <f>IF(C5&gt;=92,"A",IF(C5&gt;=86,"B",IF(C5&gt;=80,"C","D")))</f>
        <v>B</v>
      </c>
      <c r="F5" s="11">
        <v>1</v>
      </c>
      <c r="G5" s="11" t="s">
        <v>11</v>
      </c>
      <c r="H5" s="3">
        <v>90</v>
      </c>
      <c r="I5" s="3" t="s">
        <v>50</v>
      </c>
      <c r="J5" s="3" t="str">
        <f>IF(H5&gt;=92,"A",IF(H5&gt;=86,"B",IF(H5&gt;=80,"C","D")))</f>
        <v>B</v>
      </c>
    </row>
    <row r="6" spans="1:13" x14ac:dyDescent="0.25">
      <c r="A6" s="11">
        <v>2</v>
      </c>
      <c r="B6" s="12" t="s">
        <v>12</v>
      </c>
      <c r="C6" s="3">
        <v>75</v>
      </c>
      <c r="D6" s="10" t="s">
        <v>50</v>
      </c>
      <c r="E6" s="3" t="str">
        <f>IF(C6&gt;=92,"A",IF(C6&gt;=86,"B",IF(C6&gt;=80,"C","D")))</f>
        <v>D</v>
      </c>
      <c r="F6" s="11">
        <v>2</v>
      </c>
      <c r="G6" s="11" t="s">
        <v>12</v>
      </c>
      <c r="H6" s="3">
        <v>75</v>
      </c>
      <c r="I6" s="3" t="s">
        <v>50</v>
      </c>
      <c r="J6" s="3" t="str">
        <f t="shared" ref="J6:J21" si="0">IF(H6&gt;=92,"A",IF(H6&gt;=86,"B",IF(H6&gt;=80,"C","D")))</f>
        <v>D</v>
      </c>
      <c r="M6" t="s">
        <v>55</v>
      </c>
    </row>
    <row r="7" spans="1:13" x14ac:dyDescent="0.25">
      <c r="A7" s="11">
        <v>3</v>
      </c>
      <c r="B7" s="12" t="s">
        <v>13</v>
      </c>
      <c r="C7" s="3">
        <v>75</v>
      </c>
      <c r="D7" s="10" t="s">
        <v>50</v>
      </c>
      <c r="E7" s="3" t="str">
        <f t="shared" ref="E7:E21" si="1">IF(C7&gt;=92,"A",IF(C7&gt;=86,"B",IF(C7&gt;=80,"C","D")))</f>
        <v>D</v>
      </c>
      <c r="F7" s="11">
        <v>3</v>
      </c>
      <c r="G7" s="11" t="s">
        <v>13</v>
      </c>
      <c r="H7" s="3">
        <v>75</v>
      </c>
      <c r="I7" s="3" t="s">
        <v>50</v>
      </c>
      <c r="J7" s="3" t="str">
        <f t="shared" si="0"/>
        <v>D</v>
      </c>
    </row>
    <row r="8" spans="1:13" x14ac:dyDescent="0.25">
      <c r="A8" s="11">
        <v>4</v>
      </c>
      <c r="B8" s="12" t="s">
        <v>14</v>
      </c>
      <c r="C8" s="3"/>
      <c r="D8" s="10"/>
      <c r="E8" s="3"/>
      <c r="F8" s="11">
        <v>4</v>
      </c>
      <c r="G8" s="11" t="s">
        <v>14</v>
      </c>
      <c r="H8" s="3"/>
      <c r="I8" s="3"/>
      <c r="J8" s="3" t="str">
        <f t="shared" si="0"/>
        <v>D</v>
      </c>
    </row>
    <row r="9" spans="1:13" x14ac:dyDescent="0.25">
      <c r="A9" s="11">
        <v>5</v>
      </c>
      <c r="B9" s="12" t="s">
        <v>15</v>
      </c>
      <c r="C9" s="3">
        <v>92</v>
      </c>
      <c r="D9" s="10" t="s">
        <v>50</v>
      </c>
      <c r="E9" s="3" t="str">
        <f t="shared" si="1"/>
        <v>A</v>
      </c>
      <c r="F9" s="11">
        <v>5</v>
      </c>
      <c r="G9" s="11" t="s">
        <v>15</v>
      </c>
      <c r="H9" s="3">
        <v>92</v>
      </c>
      <c r="I9" s="3" t="s">
        <v>50</v>
      </c>
      <c r="J9" s="3" t="str">
        <f t="shared" si="0"/>
        <v>A</v>
      </c>
    </row>
    <row r="10" spans="1:13" x14ac:dyDescent="0.25">
      <c r="A10" s="11">
        <v>6</v>
      </c>
      <c r="B10" s="12" t="s">
        <v>16</v>
      </c>
      <c r="C10" s="3">
        <v>91</v>
      </c>
      <c r="D10" s="10" t="s">
        <v>50</v>
      </c>
      <c r="E10" s="3" t="str">
        <f t="shared" si="1"/>
        <v>B</v>
      </c>
      <c r="F10" s="11">
        <v>6</v>
      </c>
      <c r="G10" s="11" t="s">
        <v>16</v>
      </c>
      <c r="H10" s="3">
        <v>91</v>
      </c>
      <c r="I10" s="3" t="s">
        <v>50</v>
      </c>
      <c r="J10" s="3" t="str">
        <f t="shared" si="0"/>
        <v>B</v>
      </c>
    </row>
    <row r="11" spans="1:13" x14ac:dyDescent="0.25">
      <c r="A11" s="11">
        <v>7</v>
      </c>
      <c r="B11" s="12" t="s">
        <v>17</v>
      </c>
      <c r="C11" s="3">
        <v>90</v>
      </c>
      <c r="D11" s="10" t="s">
        <v>50</v>
      </c>
      <c r="E11" s="3" t="str">
        <f t="shared" si="1"/>
        <v>B</v>
      </c>
      <c r="F11" s="11">
        <v>7</v>
      </c>
      <c r="G11" s="11" t="s">
        <v>17</v>
      </c>
      <c r="H11" s="3">
        <v>90</v>
      </c>
      <c r="I11" s="3" t="s">
        <v>50</v>
      </c>
      <c r="J11" s="3" t="str">
        <f t="shared" si="0"/>
        <v>B</v>
      </c>
    </row>
    <row r="12" spans="1:13" x14ac:dyDescent="0.25">
      <c r="A12" s="11">
        <v>8</v>
      </c>
      <c r="B12" s="12" t="s">
        <v>18</v>
      </c>
      <c r="C12" s="3">
        <v>90</v>
      </c>
      <c r="D12" s="10" t="s">
        <v>50</v>
      </c>
      <c r="E12" s="3" t="str">
        <f t="shared" si="1"/>
        <v>B</v>
      </c>
      <c r="F12" s="11">
        <v>8</v>
      </c>
      <c r="G12" s="11" t="s">
        <v>18</v>
      </c>
      <c r="H12" s="3">
        <v>90</v>
      </c>
      <c r="I12" s="3" t="s">
        <v>50</v>
      </c>
      <c r="J12" s="3" t="str">
        <f t="shared" si="0"/>
        <v>B</v>
      </c>
    </row>
    <row r="13" spans="1:13" x14ac:dyDescent="0.25">
      <c r="A13" s="11">
        <v>9</v>
      </c>
      <c r="B13" s="12" t="s">
        <v>19</v>
      </c>
      <c r="C13" s="3">
        <v>85</v>
      </c>
      <c r="D13" s="10" t="s">
        <v>50</v>
      </c>
      <c r="E13" s="3" t="str">
        <f t="shared" si="1"/>
        <v>C</v>
      </c>
      <c r="F13" s="11">
        <v>9</v>
      </c>
      <c r="G13" s="11" t="s">
        <v>19</v>
      </c>
      <c r="H13" s="3">
        <v>85</v>
      </c>
      <c r="I13" s="3" t="s">
        <v>50</v>
      </c>
      <c r="J13" s="3" t="str">
        <f t="shared" si="0"/>
        <v>C</v>
      </c>
    </row>
    <row r="14" spans="1:13" x14ac:dyDescent="0.25">
      <c r="A14" s="11">
        <v>10</v>
      </c>
      <c r="B14" s="12" t="s">
        <v>20</v>
      </c>
      <c r="C14" s="3">
        <v>90</v>
      </c>
      <c r="D14" s="10" t="s">
        <v>50</v>
      </c>
      <c r="E14" s="3" t="str">
        <f t="shared" si="1"/>
        <v>B</v>
      </c>
      <c r="F14" s="11">
        <v>10</v>
      </c>
      <c r="G14" s="11" t="s">
        <v>20</v>
      </c>
      <c r="H14" s="3">
        <v>90</v>
      </c>
      <c r="I14" s="3" t="s">
        <v>50</v>
      </c>
      <c r="J14" s="3" t="str">
        <f t="shared" si="0"/>
        <v>B</v>
      </c>
    </row>
    <row r="15" spans="1:13" x14ac:dyDescent="0.25">
      <c r="A15" s="11">
        <v>11</v>
      </c>
      <c r="B15" s="12" t="s">
        <v>21</v>
      </c>
      <c r="C15" s="3">
        <v>90</v>
      </c>
      <c r="D15" s="10" t="s">
        <v>50</v>
      </c>
      <c r="E15" s="3" t="str">
        <f t="shared" si="1"/>
        <v>B</v>
      </c>
      <c r="F15" s="11">
        <v>11</v>
      </c>
      <c r="G15" s="11" t="s">
        <v>21</v>
      </c>
      <c r="H15" s="3">
        <v>90</v>
      </c>
      <c r="I15" s="3" t="s">
        <v>50</v>
      </c>
      <c r="J15" s="3" t="str">
        <f t="shared" si="0"/>
        <v>B</v>
      </c>
    </row>
    <row r="16" spans="1:13" x14ac:dyDescent="0.25">
      <c r="A16" s="11">
        <v>12</v>
      </c>
      <c r="B16" s="12" t="s">
        <v>22</v>
      </c>
      <c r="C16" s="3">
        <v>90</v>
      </c>
      <c r="D16" s="10" t="s">
        <v>50</v>
      </c>
      <c r="E16" s="3" t="str">
        <f t="shared" si="1"/>
        <v>B</v>
      </c>
      <c r="F16" s="11">
        <v>12</v>
      </c>
      <c r="G16" s="11" t="s">
        <v>22</v>
      </c>
      <c r="H16" s="3">
        <v>90</v>
      </c>
      <c r="I16" s="3" t="s">
        <v>50</v>
      </c>
      <c r="J16" s="3" t="str">
        <f t="shared" si="0"/>
        <v>B</v>
      </c>
    </row>
    <row r="17" spans="1:10" x14ac:dyDescent="0.25">
      <c r="A17" s="11">
        <v>13</v>
      </c>
      <c r="B17" s="12" t="s">
        <v>23</v>
      </c>
      <c r="C17" s="3">
        <v>90</v>
      </c>
      <c r="D17" s="10" t="s">
        <v>50</v>
      </c>
      <c r="E17" s="3" t="str">
        <f t="shared" si="1"/>
        <v>B</v>
      </c>
      <c r="F17" s="11">
        <v>13</v>
      </c>
      <c r="G17" s="11" t="s">
        <v>23</v>
      </c>
      <c r="H17" s="3">
        <v>90</v>
      </c>
      <c r="I17" s="3" t="s">
        <v>50</v>
      </c>
      <c r="J17" s="3" t="str">
        <f t="shared" si="0"/>
        <v>B</v>
      </c>
    </row>
    <row r="18" spans="1:10" x14ac:dyDescent="0.25">
      <c r="A18" s="11">
        <v>14</v>
      </c>
      <c r="B18" s="12" t="s">
        <v>24</v>
      </c>
      <c r="C18" s="3">
        <v>92</v>
      </c>
      <c r="D18" s="10" t="s">
        <v>50</v>
      </c>
      <c r="E18" s="3" t="str">
        <f t="shared" si="1"/>
        <v>A</v>
      </c>
      <c r="F18" s="11">
        <v>14</v>
      </c>
      <c r="G18" s="11" t="s">
        <v>24</v>
      </c>
      <c r="H18" s="3">
        <v>92</v>
      </c>
      <c r="I18" s="3" t="s">
        <v>50</v>
      </c>
      <c r="J18" s="3" t="str">
        <f t="shared" si="0"/>
        <v>A</v>
      </c>
    </row>
    <row r="19" spans="1:10" x14ac:dyDescent="0.25">
      <c r="A19" s="11">
        <v>15</v>
      </c>
      <c r="B19" s="12" t="s">
        <v>25</v>
      </c>
      <c r="C19" s="3">
        <v>75</v>
      </c>
      <c r="D19" s="10" t="s">
        <v>50</v>
      </c>
      <c r="E19" s="3" t="str">
        <f t="shared" si="1"/>
        <v>D</v>
      </c>
      <c r="F19" s="11">
        <v>15</v>
      </c>
      <c r="G19" s="11" t="s">
        <v>25</v>
      </c>
      <c r="H19" s="3">
        <v>75</v>
      </c>
      <c r="I19" s="3" t="s">
        <v>50</v>
      </c>
      <c r="J19" s="3" t="str">
        <f t="shared" si="0"/>
        <v>D</v>
      </c>
    </row>
    <row r="20" spans="1:10" x14ac:dyDescent="0.25">
      <c r="A20" s="11">
        <v>16</v>
      </c>
      <c r="B20" s="12" t="s">
        <v>26</v>
      </c>
      <c r="C20" s="3">
        <v>90</v>
      </c>
      <c r="D20" s="10" t="s">
        <v>50</v>
      </c>
      <c r="E20" s="3" t="str">
        <f t="shared" si="1"/>
        <v>B</v>
      </c>
      <c r="F20" s="11">
        <v>16</v>
      </c>
      <c r="G20" s="11" t="s">
        <v>26</v>
      </c>
      <c r="H20" s="3">
        <v>90</v>
      </c>
      <c r="I20" s="3" t="s">
        <v>50</v>
      </c>
      <c r="J20" s="3" t="str">
        <f t="shared" si="0"/>
        <v>B</v>
      </c>
    </row>
    <row r="21" spans="1:10" x14ac:dyDescent="0.25">
      <c r="A21" s="11">
        <v>17</v>
      </c>
      <c r="B21" s="12" t="s">
        <v>27</v>
      </c>
      <c r="C21" s="3">
        <v>90</v>
      </c>
      <c r="D21" s="10" t="s">
        <v>50</v>
      </c>
      <c r="E21" s="3" t="str">
        <f t="shared" si="1"/>
        <v>B</v>
      </c>
      <c r="F21" s="11">
        <v>17</v>
      </c>
      <c r="G21" s="11" t="s">
        <v>27</v>
      </c>
      <c r="H21" s="3">
        <v>90</v>
      </c>
      <c r="I21" s="3" t="s">
        <v>50</v>
      </c>
      <c r="J21" s="3" t="str">
        <f t="shared" si="0"/>
        <v>B</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D1" zoomScale="90" zoomScaleNormal="90" workbookViewId="0">
      <selection activeCell="I11" sqref="I11"/>
    </sheetView>
  </sheetViews>
  <sheetFormatPr defaultRowHeight="15" x14ac:dyDescent="0.25"/>
  <cols>
    <col min="1" max="1" width="5.85546875" customWidth="1"/>
    <col min="2" max="2" width="32.42578125" customWidth="1"/>
    <col min="4" max="4" width="56.140625" customWidth="1"/>
    <col min="7" max="7" width="34" customWidth="1"/>
    <col min="9" max="9" width="56.5703125" customWidth="1"/>
  </cols>
  <sheetData>
    <row r="1" spans="1:10" x14ac:dyDescent="0.25">
      <c r="A1" s="50" t="s">
        <v>37</v>
      </c>
      <c r="B1" s="50"/>
      <c r="C1" s="50" t="s">
        <v>40</v>
      </c>
      <c r="D1" s="50"/>
      <c r="E1" s="16"/>
      <c r="F1" s="50" t="s">
        <v>37</v>
      </c>
      <c r="G1" s="50"/>
      <c r="H1" s="50" t="s">
        <v>57</v>
      </c>
      <c r="I1" s="50"/>
      <c r="J1" s="16"/>
    </row>
    <row r="2" spans="1:10" x14ac:dyDescent="0.25">
      <c r="A2" s="50" t="s">
        <v>38</v>
      </c>
      <c r="B2" s="50"/>
      <c r="C2" s="50" t="s">
        <v>56</v>
      </c>
      <c r="D2" s="50"/>
      <c r="E2" s="16"/>
      <c r="F2" s="50" t="s">
        <v>38</v>
      </c>
      <c r="G2" s="50"/>
      <c r="H2" s="50" t="s">
        <v>56</v>
      </c>
      <c r="I2" s="50"/>
      <c r="J2" s="16"/>
    </row>
    <row r="3" spans="1:10" x14ac:dyDescent="0.25">
      <c r="A3" s="50" t="s">
        <v>39</v>
      </c>
      <c r="B3" s="50"/>
      <c r="C3" s="50" t="s">
        <v>58</v>
      </c>
      <c r="D3" s="50"/>
      <c r="E3" s="16"/>
      <c r="F3" s="50" t="s">
        <v>39</v>
      </c>
      <c r="G3" s="50"/>
      <c r="H3" s="50" t="s">
        <v>58</v>
      </c>
      <c r="I3" s="50"/>
      <c r="J3" s="16"/>
    </row>
    <row r="4" spans="1:10" ht="45.75" customHeight="1" x14ac:dyDescent="0.25">
      <c r="A4" s="17" t="s">
        <v>0</v>
      </c>
      <c r="B4" s="17" t="s">
        <v>45</v>
      </c>
      <c r="C4" s="18" t="s">
        <v>46</v>
      </c>
      <c r="D4" s="17" t="s">
        <v>47</v>
      </c>
      <c r="E4" s="17" t="s">
        <v>48</v>
      </c>
      <c r="F4" s="17" t="s">
        <v>0</v>
      </c>
      <c r="G4" s="17" t="s">
        <v>45</v>
      </c>
      <c r="H4" s="18" t="s">
        <v>49</v>
      </c>
      <c r="I4" s="17" t="s">
        <v>47</v>
      </c>
      <c r="J4" s="17" t="s">
        <v>48</v>
      </c>
    </row>
    <row r="5" spans="1:10" ht="30" x14ac:dyDescent="0.25">
      <c r="A5" s="19">
        <v>1</v>
      </c>
      <c r="B5" s="20" t="s">
        <v>11</v>
      </c>
      <c r="C5" s="19">
        <v>85</v>
      </c>
      <c r="D5" s="21" t="s">
        <v>53</v>
      </c>
      <c r="E5" s="19" t="s">
        <v>51</v>
      </c>
      <c r="F5" s="19">
        <v>1</v>
      </c>
      <c r="G5" s="19" t="s">
        <v>11</v>
      </c>
      <c r="H5" s="19">
        <v>90</v>
      </c>
      <c r="I5" s="21" t="s">
        <v>53</v>
      </c>
      <c r="J5" s="19" t="s">
        <v>51</v>
      </c>
    </row>
    <row r="6" spans="1:10" ht="30" x14ac:dyDescent="0.25">
      <c r="A6" s="19">
        <v>2</v>
      </c>
      <c r="B6" s="20" t="s">
        <v>12</v>
      </c>
      <c r="C6" s="19">
        <v>85</v>
      </c>
      <c r="D6" s="21" t="s">
        <v>53</v>
      </c>
      <c r="E6" s="19" t="s">
        <v>51</v>
      </c>
      <c r="F6" s="19">
        <v>2</v>
      </c>
      <c r="G6" s="19" t="s">
        <v>12</v>
      </c>
      <c r="H6" s="19">
        <v>90</v>
      </c>
      <c r="I6" s="21" t="s">
        <v>53</v>
      </c>
      <c r="J6" s="19" t="s">
        <v>51</v>
      </c>
    </row>
    <row r="7" spans="1:10" ht="30" x14ac:dyDescent="0.25">
      <c r="A7" s="19">
        <v>3</v>
      </c>
      <c r="B7" s="20" t="s">
        <v>13</v>
      </c>
      <c r="C7" s="19">
        <v>85</v>
      </c>
      <c r="D7" s="21" t="s">
        <v>53</v>
      </c>
      <c r="E7" s="19" t="s">
        <v>51</v>
      </c>
      <c r="F7" s="19">
        <v>3</v>
      </c>
      <c r="G7" s="19" t="s">
        <v>13</v>
      </c>
      <c r="H7" s="19">
        <v>85</v>
      </c>
      <c r="I7" s="21" t="s">
        <v>53</v>
      </c>
      <c r="J7" s="19" t="s">
        <v>51</v>
      </c>
    </row>
    <row r="8" spans="1:10" ht="30" x14ac:dyDescent="0.25">
      <c r="A8" s="19">
        <v>4</v>
      </c>
      <c r="B8" s="20" t="s">
        <v>14</v>
      </c>
      <c r="C8" s="19">
        <v>90</v>
      </c>
      <c r="D8" s="21" t="s">
        <v>53</v>
      </c>
      <c r="E8" s="19" t="s">
        <v>51</v>
      </c>
      <c r="F8" s="19">
        <v>4</v>
      </c>
      <c r="G8" s="19" t="s">
        <v>14</v>
      </c>
      <c r="H8" s="19">
        <v>90</v>
      </c>
      <c r="I8" s="21" t="s">
        <v>53</v>
      </c>
      <c r="J8" s="19" t="s">
        <v>51</v>
      </c>
    </row>
    <row r="9" spans="1:10" ht="30" x14ac:dyDescent="0.25">
      <c r="A9" s="19">
        <v>5</v>
      </c>
      <c r="B9" s="20" t="s">
        <v>15</v>
      </c>
      <c r="C9" s="19">
        <v>95</v>
      </c>
      <c r="D9" s="21" t="s">
        <v>53</v>
      </c>
      <c r="E9" s="19" t="s">
        <v>52</v>
      </c>
      <c r="F9" s="19">
        <v>5</v>
      </c>
      <c r="G9" s="19" t="s">
        <v>15</v>
      </c>
      <c r="H9" s="19">
        <v>95</v>
      </c>
      <c r="I9" s="21" t="s">
        <v>53</v>
      </c>
      <c r="J9" s="19" t="s">
        <v>52</v>
      </c>
    </row>
    <row r="10" spans="1:10" ht="30" x14ac:dyDescent="0.25">
      <c r="A10" s="19">
        <v>6</v>
      </c>
      <c r="B10" s="20" t="s">
        <v>16</v>
      </c>
      <c r="C10" s="19">
        <v>90</v>
      </c>
      <c r="D10" s="21" t="s">
        <v>53</v>
      </c>
      <c r="E10" s="19" t="s">
        <v>51</v>
      </c>
      <c r="F10" s="19">
        <v>6</v>
      </c>
      <c r="G10" s="19" t="s">
        <v>16</v>
      </c>
      <c r="H10" s="19">
        <v>90</v>
      </c>
      <c r="I10" s="21" t="s">
        <v>53</v>
      </c>
      <c r="J10" s="19" t="s">
        <v>51</v>
      </c>
    </row>
    <row r="11" spans="1:10" ht="30" x14ac:dyDescent="0.25">
      <c r="A11" s="19">
        <v>7</v>
      </c>
      <c r="B11" s="20" t="s">
        <v>17</v>
      </c>
      <c r="C11" s="19">
        <v>90</v>
      </c>
      <c r="D11" s="21" t="s">
        <v>53</v>
      </c>
      <c r="E11" s="19" t="s">
        <v>51</v>
      </c>
      <c r="F11" s="19">
        <v>7</v>
      </c>
      <c r="G11" s="19" t="s">
        <v>17</v>
      </c>
      <c r="H11" s="19">
        <v>90</v>
      </c>
      <c r="I11" s="21" t="s">
        <v>53</v>
      </c>
      <c r="J11" s="19" t="s">
        <v>51</v>
      </c>
    </row>
    <row r="12" spans="1:10" ht="30" x14ac:dyDescent="0.25">
      <c r="A12" s="19">
        <v>8</v>
      </c>
      <c r="B12" s="20" t="s">
        <v>18</v>
      </c>
      <c r="C12" s="19">
        <v>85</v>
      </c>
      <c r="D12" s="21" t="s">
        <v>53</v>
      </c>
      <c r="E12" s="19" t="s">
        <v>51</v>
      </c>
      <c r="F12" s="19">
        <v>8</v>
      </c>
      <c r="G12" s="19" t="s">
        <v>18</v>
      </c>
      <c r="H12" s="19">
        <v>90</v>
      </c>
      <c r="I12" s="21" t="s">
        <v>53</v>
      </c>
      <c r="J12" s="19" t="s">
        <v>51</v>
      </c>
    </row>
    <row r="13" spans="1:10" ht="30" x14ac:dyDescent="0.25">
      <c r="A13" s="19">
        <v>9</v>
      </c>
      <c r="B13" s="20" t="s">
        <v>19</v>
      </c>
      <c r="C13" s="19">
        <v>85</v>
      </c>
      <c r="D13" s="21" t="s">
        <v>53</v>
      </c>
      <c r="E13" s="19" t="s">
        <v>51</v>
      </c>
      <c r="F13" s="19">
        <v>9</v>
      </c>
      <c r="G13" s="19" t="s">
        <v>19</v>
      </c>
      <c r="H13" s="19">
        <v>90</v>
      </c>
      <c r="I13" s="21" t="s">
        <v>53</v>
      </c>
      <c r="J13" s="19" t="s">
        <v>51</v>
      </c>
    </row>
    <row r="14" spans="1:10" ht="30" x14ac:dyDescent="0.25">
      <c r="A14" s="19">
        <v>10</v>
      </c>
      <c r="B14" s="20" t="s">
        <v>20</v>
      </c>
      <c r="C14" s="19">
        <v>90</v>
      </c>
      <c r="D14" s="21" t="s">
        <v>53</v>
      </c>
      <c r="E14" s="19" t="s">
        <v>51</v>
      </c>
      <c r="F14" s="19">
        <v>10</v>
      </c>
      <c r="G14" s="19" t="s">
        <v>20</v>
      </c>
      <c r="H14" s="19">
        <v>90</v>
      </c>
      <c r="I14" s="21" t="s">
        <v>53</v>
      </c>
      <c r="J14" s="19" t="s">
        <v>51</v>
      </c>
    </row>
    <row r="15" spans="1:10" ht="30" x14ac:dyDescent="0.25">
      <c r="A15" s="19">
        <v>11</v>
      </c>
      <c r="B15" s="20" t="s">
        <v>21</v>
      </c>
      <c r="C15" s="19">
        <v>95</v>
      </c>
      <c r="D15" s="21" t="s">
        <v>53</v>
      </c>
      <c r="E15" s="19" t="s">
        <v>52</v>
      </c>
      <c r="F15" s="19">
        <v>11</v>
      </c>
      <c r="G15" s="19" t="s">
        <v>21</v>
      </c>
      <c r="H15" s="19">
        <v>95</v>
      </c>
      <c r="I15" s="21" t="s">
        <v>53</v>
      </c>
      <c r="J15" s="19" t="s">
        <v>52</v>
      </c>
    </row>
    <row r="16" spans="1:10" ht="30" x14ac:dyDescent="0.25">
      <c r="A16" s="19">
        <v>12</v>
      </c>
      <c r="B16" s="20" t="s">
        <v>22</v>
      </c>
      <c r="C16" s="19">
        <v>95</v>
      </c>
      <c r="D16" s="21" t="s">
        <v>53</v>
      </c>
      <c r="E16" s="19" t="s">
        <v>52</v>
      </c>
      <c r="F16" s="19">
        <v>12</v>
      </c>
      <c r="G16" s="19" t="s">
        <v>22</v>
      </c>
      <c r="H16" s="19">
        <v>95</v>
      </c>
      <c r="I16" s="21" t="s">
        <v>53</v>
      </c>
      <c r="J16" s="19" t="s">
        <v>52</v>
      </c>
    </row>
    <row r="17" spans="1:10" ht="30" x14ac:dyDescent="0.25">
      <c r="A17" s="19">
        <v>13</v>
      </c>
      <c r="B17" s="20" t="s">
        <v>23</v>
      </c>
      <c r="C17" s="19">
        <v>90</v>
      </c>
      <c r="D17" s="21" t="s">
        <v>53</v>
      </c>
      <c r="E17" s="19" t="s">
        <v>51</v>
      </c>
      <c r="F17" s="19">
        <v>13</v>
      </c>
      <c r="G17" s="19" t="s">
        <v>23</v>
      </c>
      <c r="H17" s="19">
        <v>90</v>
      </c>
      <c r="I17" s="21" t="s">
        <v>53</v>
      </c>
      <c r="J17" s="19" t="s">
        <v>51</v>
      </c>
    </row>
    <row r="18" spans="1:10" ht="30" x14ac:dyDescent="0.25">
      <c r="A18" s="19">
        <v>14</v>
      </c>
      <c r="B18" s="20" t="s">
        <v>24</v>
      </c>
      <c r="C18" s="19">
        <v>95</v>
      </c>
      <c r="D18" s="21" t="s">
        <v>53</v>
      </c>
      <c r="E18" s="19" t="s">
        <v>52</v>
      </c>
      <c r="F18" s="19">
        <v>14</v>
      </c>
      <c r="G18" s="19" t="s">
        <v>24</v>
      </c>
      <c r="H18" s="19">
        <v>85</v>
      </c>
      <c r="I18" s="21" t="s">
        <v>53</v>
      </c>
      <c r="J18" s="19" t="s">
        <v>52</v>
      </c>
    </row>
    <row r="19" spans="1:10" ht="30" x14ac:dyDescent="0.25">
      <c r="A19" s="19">
        <v>15</v>
      </c>
      <c r="B19" s="20" t="s">
        <v>25</v>
      </c>
      <c r="C19" s="19">
        <v>85</v>
      </c>
      <c r="D19" s="21" t="s">
        <v>53</v>
      </c>
      <c r="E19" s="19" t="s">
        <v>51</v>
      </c>
      <c r="F19" s="19">
        <v>15</v>
      </c>
      <c r="G19" s="19" t="s">
        <v>25</v>
      </c>
      <c r="H19" s="19">
        <v>85</v>
      </c>
      <c r="I19" s="21" t="s">
        <v>53</v>
      </c>
      <c r="J19" s="19" t="s">
        <v>51</v>
      </c>
    </row>
    <row r="20" spans="1:10" ht="30" x14ac:dyDescent="0.25">
      <c r="A20" s="19">
        <v>16</v>
      </c>
      <c r="B20" s="20" t="s">
        <v>26</v>
      </c>
      <c r="C20" s="19">
        <v>85</v>
      </c>
      <c r="D20" s="21" t="s">
        <v>53</v>
      </c>
      <c r="E20" s="19" t="s">
        <v>52</v>
      </c>
      <c r="F20" s="19">
        <v>16</v>
      </c>
      <c r="G20" s="19" t="s">
        <v>26</v>
      </c>
      <c r="H20" s="19">
        <v>95</v>
      </c>
      <c r="I20" s="21" t="s">
        <v>53</v>
      </c>
      <c r="J20" s="19" t="s">
        <v>52</v>
      </c>
    </row>
    <row r="21" spans="1:10" ht="30" x14ac:dyDescent="0.25">
      <c r="A21" s="19">
        <v>17</v>
      </c>
      <c r="B21" s="20" t="s">
        <v>27</v>
      </c>
      <c r="C21" s="19">
        <v>85</v>
      </c>
      <c r="D21" s="21" t="s">
        <v>53</v>
      </c>
      <c r="E21" s="19" t="s">
        <v>51</v>
      </c>
      <c r="F21" s="19">
        <v>17</v>
      </c>
      <c r="G21" s="19" t="s">
        <v>27</v>
      </c>
      <c r="H21" s="19">
        <v>90</v>
      </c>
      <c r="I21" s="21" t="s">
        <v>53</v>
      </c>
      <c r="J21" s="19" t="s">
        <v>51</v>
      </c>
    </row>
    <row r="22" spans="1:10" x14ac:dyDescent="0.25">
      <c r="A22" s="16"/>
      <c r="B22" s="16"/>
      <c r="C22" s="16"/>
      <c r="D22" s="16"/>
      <c r="E22" s="16"/>
      <c r="F22" s="16"/>
      <c r="G22" s="16"/>
      <c r="H22" s="16"/>
      <c r="I22" s="16"/>
      <c r="J22" s="16"/>
    </row>
    <row r="25" spans="1:10" x14ac:dyDescent="0.25">
      <c r="D25" t="s">
        <v>54</v>
      </c>
    </row>
  </sheetData>
  <mergeCells count="12">
    <mergeCell ref="F3:G3"/>
    <mergeCell ref="F2:G2"/>
    <mergeCell ref="F1:G1"/>
    <mergeCell ref="H1:I1"/>
    <mergeCell ref="H2:I2"/>
    <mergeCell ref="H3:I3"/>
    <mergeCell ref="A3:B3"/>
    <mergeCell ref="A2:B2"/>
    <mergeCell ref="A1:B1"/>
    <mergeCell ref="C3:D3"/>
    <mergeCell ref="C2:D2"/>
    <mergeCell ref="C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C7" zoomScale="80" zoomScaleNormal="80" workbookViewId="0">
      <selection activeCell="I11" sqref="I11"/>
    </sheetView>
  </sheetViews>
  <sheetFormatPr defaultRowHeight="15" x14ac:dyDescent="0.25"/>
  <cols>
    <col min="2" max="2" width="35.85546875" customWidth="1"/>
    <col min="4" max="4" width="52.5703125" customWidth="1"/>
    <col min="7" max="7" width="36.140625" customWidth="1"/>
    <col min="9" max="9" width="57.42578125" customWidth="1"/>
  </cols>
  <sheetData>
    <row r="1" spans="1:13" x14ac:dyDescent="0.25">
      <c r="A1" s="46" t="s">
        <v>37</v>
      </c>
      <c r="B1" s="46"/>
      <c r="C1" s="46" t="s">
        <v>40</v>
      </c>
      <c r="D1" s="46"/>
      <c r="F1" s="46" t="s">
        <v>37</v>
      </c>
      <c r="G1" s="46"/>
      <c r="H1" s="46" t="s">
        <v>57</v>
      </c>
      <c r="I1" s="46"/>
    </row>
    <row r="2" spans="1:13" x14ac:dyDescent="0.25">
      <c r="A2" s="46" t="s">
        <v>38</v>
      </c>
      <c r="B2" s="46"/>
      <c r="C2" s="46" t="s">
        <v>59</v>
      </c>
      <c r="D2" s="46"/>
      <c r="F2" s="46" t="s">
        <v>38</v>
      </c>
      <c r="G2" s="46"/>
      <c r="H2" s="46" t="s">
        <v>60</v>
      </c>
      <c r="I2" s="46"/>
    </row>
    <row r="3" spans="1:13" x14ac:dyDescent="0.25">
      <c r="A3" s="46" t="s">
        <v>39</v>
      </c>
      <c r="B3" s="46"/>
      <c r="C3" s="46" t="s">
        <v>58</v>
      </c>
      <c r="D3" s="46"/>
      <c r="F3" s="46" t="s">
        <v>39</v>
      </c>
      <c r="G3" s="46"/>
      <c r="H3" s="46" t="s">
        <v>58</v>
      </c>
      <c r="I3" s="46"/>
    </row>
    <row r="4" spans="1:13" ht="45" x14ac:dyDescent="0.25">
      <c r="A4" s="7" t="s">
        <v>0</v>
      </c>
      <c r="B4" s="7" t="s">
        <v>45</v>
      </c>
      <c r="C4" s="8" t="s">
        <v>46</v>
      </c>
      <c r="D4" s="9" t="s">
        <v>47</v>
      </c>
      <c r="E4" s="9" t="s">
        <v>48</v>
      </c>
      <c r="F4" s="9" t="s">
        <v>0</v>
      </c>
      <c r="G4" s="9"/>
      <c r="H4" s="8" t="s">
        <v>49</v>
      </c>
      <c r="I4" s="9" t="s">
        <v>47</v>
      </c>
      <c r="J4" s="9" t="s">
        <v>48</v>
      </c>
    </row>
    <row r="5" spans="1:13" ht="72.75" customHeight="1" x14ac:dyDescent="0.25">
      <c r="A5" s="4">
        <v>1</v>
      </c>
      <c r="B5" s="14" t="s">
        <v>11</v>
      </c>
      <c r="C5" s="2">
        <v>78</v>
      </c>
      <c r="D5" s="13" t="s">
        <v>61</v>
      </c>
      <c r="E5" s="2" t="str">
        <f>IF(C5&gt;=92,"A",IF(C5&gt;=80,"B",IF(C5&gt;=75,"C","D")))</f>
        <v>C</v>
      </c>
      <c r="F5" s="4">
        <v>1</v>
      </c>
      <c r="G5" s="2" t="s">
        <v>11</v>
      </c>
      <c r="H5" s="2">
        <v>78</v>
      </c>
      <c r="I5" s="13" t="s">
        <v>62</v>
      </c>
      <c r="J5" s="2" t="str">
        <f>IF(C5&gt;=92,"A",IF(C5&gt;=80,"B",IF(C5&gt;=75,"C","D")))</f>
        <v>C</v>
      </c>
    </row>
    <row r="6" spans="1:13" ht="72.75" customHeight="1" x14ac:dyDescent="0.25">
      <c r="A6" s="4">
        <v>2</v>
      </c>
      <c r="B6" s="14" t="s">
        <v>12</v>
      </c>
      <c r="C6" s="2">
        <v>78</v>
      </c>
      <c r="D6" s="13" t="s">
        <v>61</v>
      </c>
      <c r="E6" s="2" t="str">
        <f t="shared" ref="E6:E21" si="0">IF(C6&gt;=92,"A",IF(C6&gt;=80,"B",IF(C6&gt;=75,"C","D")))</f>
        <v>C</v>
      </c>
      <c r="F6" s="4">
        <v>2</v>
      </c>
      <c r="G6" s="2" t="s">
        <v>12</v>
      </c>
      <c r="H6" s="2">
        <v>78</v>
      </c>
      <c r="I6" s="13" t="s">
        <v>62</v>
      </c>
      <c r="J6" s="2" t="str">
        <f t="shared" ref="J6:J21" si="1">IF(C6&gt;=92,"A",IF(C6&gt;=80,"B",IF(C6&gt;=75,"C","D")))</f>
        <v>C</v>
      </c>
      <c r="M6" t="str">
        <f>IF(C5&gt;=92,"A",IF(C5&gt;=86,"B",IF(C5&gt;=80,"C","D")))</f>
        <v>D</v>
      </c>
    </row>
    <row r="7" spans="1:13" ht="72.75" customHeight="1" x14ac:dyDescent="0.25">
      <c r="A7" s="4">
        <v>3</v>
      </c>
      <c r="B7" s="14" t="s">
        <v>13</v>
      </c>
      <c r="C7" s="2">
        <v>78</v>
      </c>
      <c r="D7" s="13" t="s">
        <v>61</v>
      </c>
      <c r="E7" s="2" t="str">
        <f t="shared" si="0"/>
        <v>C</v>
      </c>
      <c r="F7" s="4">
        <v>3</v>
      </c>
      <c r="G7" s="2" t="s">
        <v>13</v>
      </c>
      <c r="H7" s="2">
        <v>78</v>
      </c>
      <c r="I7" s="13" t="s">
        <v>62</v>
      </c>
      <c r="J7" s="2" t="str">
        <f t="shared" si="1"/>
        <v>C</v>
      </c>
    </row>
    <row r="8" spans="1:13" ht="72.75" customHeight="1" x14ac:dyDescent="0.25">
      <c r="A8" s="4">
        <v>4</v>
      </c>
      <c r="B8" s="14" t="s">
        <v>14</v>
      </c>
      <c r="C8" s="2">
        <v>79</v>
      </c>
      <c r="D8" s="13" t="s">
        <v>61</v>
      </c>
      <c r="E8" s="2" t="str">
        <f t="shared" si="0"/>
        <v>C</v>
      </c>
      <c r="F8" s="4">
        <v>4</v>
      </c>
      <c r="G8" s="2" t="s">
        <v>14</v>
      </c>
      <c r="H8" s="2">
        <v>79</v>
      </c>
      <c r="I8" s="13" t="s">
        <v>62</v>
      </c>
      <c r="J8" s="2" t="str">
        <f t="shared" si="1"/>
        <v>C</v>
      </c>
    </row>
    <row r="9" spans="1:13" ht="72.75" customHeight="1" x14ac:dyDescent="0.25">
      <c r="A9" s="4">
        <v>5</v>
      </c>
      <c r="B9" s="14" t="s">
        <v>15</v>
      </c>
      <c r="C9" s="2">
        <v>82</v>
      </c>
      <c r="D9" s="13" t="s">
        <v>61</v>
      </c>
      <c r="E9" s="2" t="str">
        <f t="shared" si="0"/>
        <v>B</v>
      </c>
      <c r="F9" s="4">
        <v>5</v>
      </c>
      <c r="G9" s="2" t="s">
        <v>15</v>
      </c>
      <c r="H9" s="2">
        <v>82</v>
      </c>
      <c r="I9" s="13" t="s">
        <v>62</v>
      </c>
      <c r="J9" s="2" t="str">
        <f t="shared" si="1"/>
        <v>B</v>
      </c>
    </row>
    <row r="10" spans="1:13" ht="72.75" customHeight="1" x14ac:dyDescent="0.25">
      <c r="A10" s="4">
        <v>6</v>
      </c>
      <c r="B10" s="14" t="s">
        <v>16</v>
      </c>
      <c r="C10" s="2">
        <v>85</v>
      </c>
      <c r="D10" s="13" t="s">
        <v>61</v>
      </c>
      <c r="E10" s="2" t="str">
        <f t="shared" si="0"/>
        <v>B</v>
      </c>
      <c r="F10" s="4">
        <v>6</v>
      </c>
      <c r="G10" s="2" t="s">
        <v>16</v>
      </c>
      <c r="H10" s="2">
        <v>85</v>
      </c>
      <c r="I10" s="13" t="s">
        <v>62</v>
      </c>
      <c r="J10" s="2" t="str">
        <f t="shared" si="1"/>
        <v>B</v>
      </c>
    </row>
    <row r="11" spans="1:13" ht="72.75" customHeight="1" x14ac:dyDescent="0.25">
      <c r="A11" s="4">
        <v>7</v>
      </c>
      <c r="B11" s="14" t="s">
        <v>17</v>
      </c>
      <c r="C11" s="2">
        <v>78</v>
      </c>
      <c r="D11" s="13" t="s">
        <v>61</v>
      </c>
      <c r="E11" s="2" t="str">
        <f t="shared" si="0"/>
        <v>C</v>
      </c>
      <c r="F11" s="4">
        <v>7</v>
      </c>
      <c r="G11" s="2" t="s">
        <v>17</v>
      </c>
      <c r="H11" s="2">
        <v>78</v>
      </c>
      <c r="I11" s="13" t="s">
        <v>62</v>
      </c>
      <c r="J11" s="2" t="str">
        <f t="shared" si="1"/>
        <v>C</v>
      </c>
    </row>
    <row r="12" spans="1:13" ht="72.75" customHeight="1" x14ac:dyDescent="0.25">
      <c r="A12" s="4">
        <v>8</v>
      </c>
      <c r="B12" s="14" t="s">
        <v>18</v>
      </c>
      <c r="C12" s="2">
        <v>78</v>
      </c>
      <c r="D12" s="13" t="s">
        <v>61</v>
      </c>
      <c r="E12" s="2" t="str">
        <f t="shared" si="0"/>
        <v>C</v>
      </c>
      <c r="F12" s="4">
        <v>8</v>
      </c>
      <c r="G12" s="2" t="s">
        <v>18</v>
      </c>
      <c r="H12" s="2">
        <v>78</v>
      </c>
      <c r="I12" s="13" t="s">
        <v>62</v>
      </c>
      <c r="J12" s="2" t="str">
        <f t="shared" si="1"/>
        <v>C</v>
      </c>
    </row>
    <row r="13" spans="1:13" ht="72.75" customHeight="1" x14ac:dyDescent="0.25">
      <c r="A13" s="4">
        <v>9</v>
      </c>
      <c r="B13" s="14" t="s">
        <v>19</v>
      </c>
      <c r="C13" s="2">
        <v>78</v>
      </c>
      <c r="D13" s="13" t="s">
        <v>61</v>
      </c>
      <c r="E13" s="2" t="str">
        <f t="shared" si="0"/>
        <v>C</v>
      </c>
      <c r="F13" s="4">
        <v>9</v>
      </c>
      <c r="G13" s="2" t="s">
        <v>19</v>
      </c>
      <c r="H13" s="2">
        <v>78</v>
      </c>
      <c r="I13" s="13" t="s">
        <v>62</v>
      </c>
      <c r="J13" s="2" t="str">
        <f t="shared" si="1"/>
        <v>C</v>
      </c>
    </row>
    <row r="14" spans="1:13" ht="72.75" customHeight="1" x14ac:dyDescent="0.25">
      <c r="A14" s="4">
        <v>10</v>
      </c>
      <c r="B14" s="14" t="s">
        <v>20</v>
      </c>
      <c r="C14" s="2">
        <v>76</v>
      </c>
      <c r="D14" s="13" t="s">
        <v>61</v>
      </c>
      <c r="E14" s="2" t="str">
        <f t="shared" si="0"/>
        <v>C</v>
      </c>
      <c r="F14" s="4">
        <v>10</v>
      </c>
      <c r="G14" s="2" t="s">
        <v>20</v>
      </c>
      <c r="H14" s="2">
        <v>76</v>
      </c>
      <c r="I14" s="13" t="s">
        <v>62</v>
      </c>
      <c r="J14" s="2" t="str">
        <f t="shared" si="1"/>
        <v>C</v>
      </c>
    </row>
    <row r="15" spans="1:13" ht="72.75" customHeight="1" x14ac:dyDescent="0.25">
      <c r="A15" s="4">
        <v>11</v>
      </c>
      <c r="B15" s="14" t="s">
        <v>21</v>
      </c>
      <c r="C15" s="2">
        <v>84</v>
      </c>
      <c r="D15" s="13" t="s">
        <v>61</v>
      </c>
      <c r="E15" s="2" t="str">
        <f t="shared" si="0"/>
        <v>B</v>
      </c>
      <c r="F15" s="4">
        <v>11</v>
      </c>
      <c r="G15" s="2" t="s">
        <v>21</v>
      </c>
      <c r="H15" s="2">
        <v>84</v>
      </c>
      <c r="I15" s="13" t="s">
        <v>64</v>
      </c>
      <c r="J15" s="2" t="str">
        <f t="shared" si="1"/>
        <v>B</v>
      </c>
    </row>
    <row r="16" spans="1:13" ht="72.75" customHeight="1" x14ac:dyDescent="0.25">
      <c r="A16" s="4">
        <v>12</v>
      </c>
      <c r="B16" s="14" t="s">
        <v>22</v>
      </c>
      <c r="C16" s="2">
        <v>87</v>
      </c>
      <c r="D16" s="13" t="s">
        <v>63</v>
      </c>
      <c r="E16" s="2" t="str">
        <f t="shared" si="0"/>
        <v>B</v>
      </c>
      <c r="F16" s="4">
        <v>12</v>
      </c>
      <c r="G16" s="2" t="s">
        <v>22</v>
      </c>
      <c r="H16" s="2">
        <v>87</v>
      </c>
      <c r="I16" s="13" t="s">
        <v>64</v>
      </c>
      <c r="J16" s="2" t="str">
        <f t="shared" si="1"/>
        <v>B</v>
      </c>
    </row>
    <row r="17" spans="1:10" ht="72.75" customHeight="1" x14ac:dyDescent="0.25">
      <c r="A17" s="4">
        <v>13</v>
      </c>
      <c r="B17" s="14" t="s">
        <v>23</v>
      </c>
      <c r="C17" s="2">
        <v>85</v>
      </c>
      <c r="D17" s="13" t="s">
        <v>63</v>
      </c>
      <c r="E17" s="2" t="str">
        <f t="shared" si="0"/>
        <v>B</v>
      </c>
      <c r="F17" s="4">
        <v>13</v>
      </c>
      <c r="G17" s="2" t="s">
        <v>23</v>
      </c>
      <c r="H17" s="2">
        <v>84</v>
      </c>
      <c r="I17" s="13" t="s">
        <v>64</v>
      </c>
      <c r="J17" s="2" t="str">
        <f t="shared" si="1"/>
        <v>B</v>
      </c>
    </row>
    <row r="18" spans="1:10" ht="72.75" customHeight="1" x14ac:dyDescent="0.25">
      <c r="A18" s="4">
        <v>14</v>
      </c>
      <c r="B18" s="14" t="s">
        <v>24</v>
      </c>
      <c r="C18" s="2">
        <v>87</v>
      </c>
      <c r="D18" s="13" t="s">
        <v>63</v>
      </c>
      <c r="E18" s="2" t="str">
        <f t="shared" si="0"/>
        <v>B</v>
      </c>
      <c r="F18" s="4">
        <v>14</v>
      </c>
      <c r="G18" s="2" t="s">
        <v>24</v>
      </c>
      <c r="H18" s="2">
        <v>87</v>
      </c>
      <c r="I18" s="13" t="s">
        <v>64</v>
      </c>
      <c r="J18" s="2" t="str">
        <f t="shared" si="1"/>
        <v>B</v>
      </c>
    </row>
    <row r="19" spans="1:10" ht="72.75" customHeight="1" x14ac:dyDescent="0.25">
      <c r="A19" s="4">
        <v>15</v>
      </c>
      <c r="B19" s="14" t="s">
        <v>25</v>
      </c>
      <c r="C19" s="2"/>
      <c r="D19" s="13"/>
      <c r="E19" s="2"/>
      <c r="F19" s="4">
        <v>15</v>
      </c>
      <c r="G19" s="2" t="s">
        <v>25</v>
      </c>
      <c r="H19" s="2"/>
      <c r="I19" s="13"/>
      <c r="J19" s="2"/>
    </row>
    <row r="20" spans="1:10" ht="72.75" customHeight="1" x14ac:dyDescent="0.25">
      <c r="A20" s="4">
        <v>16</v>
      </c>
      <c r="B20" s="14" t="s">
        <v>26</v>
      </c>
      <c r="C20" s="2">
        <v>78</v>
      </c>
      <c r="D20" s="13" t="s">
        <v>61</v>
      </c>
      <c r="E20" s="2" t="str">
        <f t="shared" si="0"/>
        <v>C</v>
      </c>
      <c r="F20" s="4">
        <v>16</v>
      </c>
      <c r="G20" s="2" t="s">
        <v>26</v>
      </c>
      <c r="H20" s="2">
        <v>78</v>
      </c>
      <c r="I20" s="13" t="s">
        <v>62</v>
      </c>
      <c r="J20" s="2" t="str">
        <f t="shared" si="1"/>
        <v>C</v>
      </c>
    </row>
    <row r="21" spans="1:10" ht="72.75" customHeight="1" x14ac:dyDescent="0.25">
      <c r="A21" s="4">
        <v>17</v>
      </c>
      <c r="B21" s="14" t="s">
        <v>27</v>
      </c>
      <c r="C21" s="2">
        <v>78</v>
      </c>
      <c r="D21" s="13" t="s">
        <v>61</v>
      </c>
      <c r="E21" s="2" t="str">
        <f t="shared" si="0"/>
        <v>C</v>
      </c>
      <c r="F21" s="4">
        <v>17</v>
      </c>
      <c r="G21" s="2" t="s">
        <v>27</v>
      </c>
      <c r="H21" s="2">
        <v>78</v>
      </c>
      <c r="I21" s="13" t="s">
        <v>62</v>
      </c>
      <c r="J21" s="2" t="str">
        <f t="shared" si="1"/>
        <v>C</v>
      </c>
    </row>
    <row r="22" spans="1:10" x14ac:dyDescent="0.25">
      <c r="A22" s="15"/>
      <c r="B22" s="15"/>
      <c r="C22" s="15"/>
      <c r="D22" s="15"/>
      <c r="E22" s="15"/>
      <c r="F22" s="15"/>
      <c r="G22" s="15"/>
      <c r="H22" s="15"/>
      <c r="I22" s="15"/>
      <c r="J22" s="15"/>
    </row>
    <row r="23" spans="1:10" x14ac:dyDescent="0.25">
      <c r="A23" s="15"/>
      <c r="B23" s="15"/>
      <c r="C23" s="15"/>
      <c r="D23" s="15"/>
      <c r="E23" s="15"/>
      <c r="F23" s="15"/>
      <c r="G23" s="15"/>
      <c r="H23" s="15"/>
      <c r="I23" s="15"/>
      <c r="J23" s="15"/>
    </row>
    <row r="24" spans="1:10" x14ac:dyDescent="0.25">
      <c r="A24" s="15"/>
      <c r="B24" s="15"/>
      <c r="C24" s="15"/>
      <c r="D24" s="15"/>
      <c r="E24" s="15"/>
      <c r="F24" s="15"/>
      <c r="G24" s="15"/>
      <c r="H24" s="15"/>
      <c r="I24" s="15"/>
      <c r="J24" s="15"/>
    </row>
    <row r="25" spans="1:10" x14ac:dyDescent="0.25">
      <c r="A25" s="15"/>
      <c r="B25" s="15"/>
      <c r="C25" s="15"/>
      <c r="D25" s="15"/>
      <c r="E25" s="15"/>
      <c r="F25" s="15"/>
      <c r="G25" s="15"/>
      <c r="H25" s="15"/>
      <c r="I25" s="15"/>
      <c r="J25" s="15"/>
    </row>
    <row r="26" spans="1:10" x14ac:dyDescent="0.25">
      <c r="A26" s="15"/>
      <c r="B26" s="15"/>
      <c r="C26" s="15"/>
      <c r="D26" s="15"/>
      <c r="E26" s="15"/>
      <c r="F26" s="15"/>
      <c r="G26" s="15"/>
      <c r="H26" s="15"/>
      <c r="I26" s="15"/>
      <c r="J26" s="15"/>
    </row>
    <row r="27" spans="1:10" x14ac:dyDescent="0.25">
      <c r="A27" s="15"/>
      <c r="B27" s="15"/>
      <c r="C27" s="15"/>
      <c r="D27" s="15"/>
      <c r="E27" s="15"/>
      <c r="F27" s="15"/>
      <c r="G27" s="15"/>
      <c r="H27" s="15"/>
      <c r="I27" s="15"/>
      <c r="J27" s="15"/>
    </row>
    <row r="28" spans="1:10" x14ac:dyDescent="0.25">
      <c r="A28" s="15"/>
      <c r="B28" s="15"/>
      <c r="C28" s="15"/>
      <c r="D28" s="15"/>
      <c r="E28" s="15"/>
      <c r="F28" s="15"/>
      <c r="G28" s="15"/>
      <c r="H28" s="15"/>
      <c r="I28" s="15"/>
      <c r="J28" s="15"/>
    </row>
    <row r="29" spans="1:10" x14ac:dyDescent="0.25">
      <c r="A29" s="15"/>
      <c r="B29" s="15"/>
      <c r="C29" s="15"/>
      <c r="D29" s="15"/>
      <c r="E29" s="15"/>
      <c r="F29" s="15"/>
      <c r="G29" s="15"/>
      <c r="H29" s="15"/>
      <c r="I29" s="15"/>
      <c r="J29" s="15"/>
    </row>
    <row r="30" spans="1:10" x14ac:dyDescent="0.25">
      <c r="A30" s="15"/>
      <c r="B30" s="15"/>
      <c r="C30" s="15"/>
      <c r="D30" s="15"/>
      <c r="E30" s="15"/>
      <c r="F30" s="15"/>
      <c r="G30" s="15"/>
      <c r="H30" s="15"/>
      <c r="I30" s="15"/>
      <c r="J30" s="15"/>
    </row>
    <row r="31" spans="1:10" x14ac:dyDescent="0.25">
      <c r="A31" s="15"/>
      <c r="B31" s="15"/>
      <c r="C31" s="15"/>
      <c r="D31" s="15"/>
      <c r="E31" s="15"/>
      <c r="F31" s="15"/>
      <c r="G31" s="15"/>
      <c r="H31" s="15"/>
      <c r="I31" s="15"/>
      <c r="J31" s="15"/>
    </row>
    <row r="32" spans="1:10" x14ac:dyDescent="0.25">
      <c r="A32" s="15"/>
      <c r="B32" s="15"/>
      <c r="C32" s="15"/>
      <c r="D32" s="15"/>
      <c r="E32" s="15"/>
      <c r="F32" s="15"/>
      <c r="G32" s="15"/>
      <c r="H32" s="15"/>
      <c r="I32" s="15"/>
      <c r="J32" s="15"/>
    </row>
    <row r="33" spans="1:10" x14ac:dyDescent="0.25">
      <c r="A33" s="15"/>
      <c r="B33" s="15"/>
      <c r="C33" s="15"/>
      <c r="D33" s="15"/>
      <c r="E33" s="15"/>
      <c r="F33" s="15"/>
      <c r="G33" s="15"/>
      <c r="H33" s="15"/>
      <c r="I33" s="15"/>
      <c r="J33" s="15"/>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0" zoomScaleNormal="80" workbookViewId="0">
      <selection activeCell="I7" sqref="I7"/>
    </sheetView>
  </sheetViews>
  <sheetFormatPr defaultRowHeight="15" x14ac:dyDescent="0.25"/>
  <cols>
    <col min="2" max="2" width="40.5703125" customWidth="1"/>
    <col min="4" max="4" width="37.5703125" customWidth="1"/>
    <col min="7" max="7" width="37.42578125" customWidth="1"/>
    <col min="9" max="9" width="42.42578125" customWidth="1"/>
  </cols>
  <sheetData>
    <row r="1" spans="1:10" x14ac:dyDescent="0.25">
      <c r="A1" s="46" t="s">
        <v>37</v>
      </c>
      <c r="B1" s="46"/>
      <c r="C1" s="46" t="s">
        <v>40</v>
      </c>
      <c r="D1" s="46"/>
      <c r="F1" s="46" t="s">
        <v>37</v>
      </c>
      <c r="G1" s="46"/>
      <c r="H1" s="46" t="s">
        <v>57</v>
      </c>
      <c r="I1" s="46"/>
    </row>
    <row r="2" spans="1:10" x14ac:dyDescent="0.25">
      <c r="A2" s="46" t="s">
        <v>38</v>
      </c>
      <c r="B2" s="46"/>
      <c r="C2" s="46" t="s">
        <v>65</v>
      </c>
      <c r="D2" s="46"/>
      <c r="F2" s="46" t="s">
        <v>38</v>
      </c>
      <c r="G2" s="46"/>
      <c r="H2" s="46" t="s">
        <v>65</v>
      </c>
      <c r="I2" s="46"/>
    </row>
    <row r="3" spans="1:10" x14ac:dyDescent="0.25">
      <c r="A3" s="46" t="s">
        <v>39</v>
      </c>
      <c r="B3" s="46"/>
      <c r="C3" s="46" t="s">
        <v>58</v>
      </c>
      <c r="D3" s="46"/>
      <c r="F3" s="46" t="s">
        <v>39</v>
      </c>
      <c r="G3" s="46"/>
      <c r="H3" s="46" t="s">
        <v>58</v>
      </c>
      <c r="I3" s="46"/>
    </row>
    <row r="4" spans="1:10" ht="45" x14ac:dyDescent="0.25">
      <c r="A4" s="7" t="s">
        <v>0</v>
      </c>
      <c r="B4" s="7" t="s">
        <v>45</v>
      </c>
      <c r="C4" s="8" t="s">
        <v>46</v>
      </c>
      <c r="D4" s="9" t="s">
        <v>47</v>
      </c>
      <c r="E4" s="9" t="s">
        <v>48</v>
      </c>
      <c r="F4" s="9" t="s">
        <v>0</v>
      </c>
      <c r="G4" s="9" t="s">
        <v>45</v>
      </c>
      <c r="H4" s="8" t="s">
        <v>49</v>
      </c>
      <c r="I4" s="9" t="s">
        <v>47</v>
      </c>
      <c r="J4" s="9" t="s">
        <v>48</v>
      </c>
    </row>
    <row r="5" spans="1:10" ht="60" x14ac:dyDescent="0.25">
      <c r="A5" s="4">
        <v>1</v>
      </c>
      <c r="B5" s="14" t="s">
        <v>11</v>
      </c>
      <c r="C5" s="2">
        <v>85</v>
      </c>
      <c r="D5" s="13" t="s">
        <v>66</v>
      </c>
      <c r="E5" s="13" t="str">
        <f>IF(C5&gt;=92,"A",IF(C5&gt;=80,"B",IF(C5&gt;=75,"C","D")))</f>
        <v>B</v>
      </c>
      <c r="F5" s="4">
        <v>1</v>
      </c>
      <c r="G5" s="2" t="s">
        <v>11</v>
      </c>
      <c r="H5" s="2">
        <v>85</v>
      </c>
      <c r="I5" s="13" t="s">
        <v>66</v>
      </c>
      <c r="J5" s="13" t="s">
        <v>51</v>
      </c>
    </row>
    <row r="6" spans="1:10" ht="60" x14ac:dyDescent="0.25">
      <c r="A6" s="4">
        <v>2</v>
      </c>
      <c r="B6" s="14" t="s">
        <v>12</v>
      </c>
      <c r="C6" s="2">
        <v>88</v>
      </c>
      <c r="D6" s="13" t="s">
        <v>66</v>
      </c>
      <c r="E6" s="13" t="str">
        <f t="shared" ref="E6:E21" si="0">IF(C6&gt;=92,"A",IF(C6&gt;=80,"B",IF(C6&gt;=75,"C","D")))</f>
        <v>B</v>
      </c>
      <c r="F6" s="4">
        <v>2</v>
      </c>
      <c r="G6" s="2" t="s">
        <v>12</v>
      </c>
      <c r="H6" s="2">
        <v>88</v>
      </c>
      <c r="I6" s="13" t="s">
        <v>66</v>
      </c>
      <c r="J6" s="13" t="str">
        <f t="shared" ref="J6:J21" si="1">IF(C6&gt;=92,"A",IF(C6&gt;=80,"B",IF(C6&gt;=75,"C","D")))</f>
        <v>B</v>
      </c>
    </row>
    <row r="7" spans="1:10" ht="60" x14ac:dyDescent="0.25">
      <c r="A7" s="4">
        <v>3</v>
      </c>
      <c r="B7" s="14" t="s">
        <v>13</v>
      </c>
      <c r="C7" s="2">
        <v>78</v>
      </c>
      <c r="D7" s="13" t="s">
        <v>67</v>
      </c>
      <c r="E7" s="13" t="str">
        <f t="shared" si="0"/>
        <v>C</v>
      </c>
      <c r="F7" s="4">
        <v>3</v>
      </c>
      <c r="G7" s="2" t="s">
        <v>13</v>
      </c>
      <c r="H7" s="2">
        <v>78</v>
      </c>
      <c r="I7" s="13" t="s">
        <v>67</v>
      </c>
      <c r="J7" s="13" t="str">
        <f t="shared" si="1"/>
        <v>C</v>
      </c>
    </row>
    <row r="8" spans="1:10" ht="60" x14ac:dyDescent="0.25">
      <c r="A8" s="4">
        <v>4</v>
      </c>
      <c r="B8" s="14" t="s">
        <v>14</v>
      </c>
      <c r="C8" s="2">
        <v>80</v>
      </c>
      <c r="D8" s="13" t="s">
        <v>66</v>
      </c>
      <c r="E8" s="13" t="str">
        <f t="shared" si="0"/>
        <v>B</v>
      </c>
      <c r="F8" s="4">
        <v>4</v>
      </c>
      <c r="G8" s="2" t="s">
        <v>14</v>
      </c>
      <c r="H8" s="2">
        <v>80</v>
      </c>
      <c r="I8" s="13" t="s">
        <v>66</v>
      </c>
      <c r="J8" s="13" t="str">
        <f t="shared" si="1"/>
        <v>B</v>
      </c>
    </row>
    <row r="9" spans="1:10" ht="60" x14ac:dyDescent="0.25">
      <c r="A9" s="4">
        <v>5</v>
      </c>
      <c r="B9" s="14" t="s">
        <v>15</v>
      </c>
      <c r="C9" s="2">
        <v>92</v>
      </c>
      <c r="D9" s="13" t="s">
        <v>66</v>
      </c>
      <c r="E9" s="13" t="str">
        <f t="shared" si="0"/>
        <v>A</v>
      </c>
      <c r="F9" s="4">
        <v>5</v>
      </c>
      <c r="G9" s="2" t="s">
        <v>15</v>
      </c>
      <c r="H9" s="2">
        <v>92</v>
      </c>
      <c r="I9" s="13" t="s">
        <v>66</v>
      </c>
      <c r="J9" s="13" t="str">
        <f t="shared" si="1"/>
        <v>A</v>
      </c>
    </row>
    <row r="10" spans="1:10" ht="60" x14ac:dyDescent="0.25">
      <c r="A10" s="4">
        <v>6</v>
      </c>
      <c r="B10" s="14" t="s">
        <v>16</v>
      </c>
      <c r="C10" s="2">
        <v>84</v>
      </c>
      <c r="D10" s="13" t="s">
        <v>66</v>
      </c>
      <c r="E10" s="13" t="str">
        <f t="shared" si="0"/>
        <v>B</v>
      </c>
      <c r="F10" s="4">
        <v>6</v>
      </c>
      <c r="G10" s="2" t="s">
        <v>16</v>
      </c>
      <c r="H10" s="2">
        <v>84</v>
      </c>
      <c r="I10" s="13" t="s">
        <v>66</v>
      </c>
      <c r="J10" s="13" t="str">
        <f t="shared" si="1"/>
        <v>B</v>
      </c>
    </row>
    <row r="11" spans="1:10" ht="60" x14ac:dyDescent="0.25">
      <c r="A11" s="4">
        <v>7</v>
      </c>
      <c r="B11" s="14" t="s">
        <v>17</v>
      </c>
      <c r="C11" s="2">
        <v>85</v>
      </c>
      <c r="D11" s="13" t="s">
        <v>66</v>
      </c>
      <c r="E11" s="13" t="str">
        <f t="shared" si="0"/>
        <v>B</v>
      </c>
      <c r="F11" s="4">
        <v>7</v>
      </c>
      <c r="G11" s="2" t="s">
        <v>17</v>
      </c>
      <c r="H11" s="2">
        <v>85</v>
      </c>
      <c r="I11" s="13" t="s">
        <v>66</v>
      </c>
      <c r="J11" s="13" t="str">
        <f t="shared" si="1"/>
        <v>B</v>
      </c>
    </row>
    <row r="12" spans="1:10" ht="60" x14ac:dyDescent="0.25">
      <c r="A12" s="4">
        <v>8</v>
      </c>
      <c r="B12" s="14" t="s">
        <v>18</v>
      </c>
      <c r="C12" s="2">
        <v>85</v>
      </c>
      <c r="D12" s="13" t="s">
        <v>66</v>
      </c>
      <c r="E12" s="13" t="str">
        <f t="shared" si="0"/>
        <v>B</v>
      </c>
      <c r="F12" s="4">
        <v>8</v>
      </c>
      <c r="G12" s="2" t="s">
        <v>18</v>
      </c>
      <c r="H12" s="2">
        <v>85</v>
      </c>
      <c r="I12" s="13" t="s">
        <v>66</v>
      </c>
      <c r="J12" s="13" t="str">
        <f t="shared" si="1"/>
        <v>B</v>
      </c>
    </row>
    <row r="13" spans="1:10" ht="60" x14ac:dyDescent="0.25">
      <c r="A13" s="4">
        <v>9</v>
      </c>
      <c r="B13" s="14" t="s">
        <v>19</v>
      </c>
      <c r="C13" s="2">
        <v>78</v>
      </c>
      <c r="D13" s="13" t="s">
        <v>67</v>
      </c>
      <c r="E13" s="13" t="str">
        <f t="shared" si="0"/>
        <v>C</v>
      </c>
      <c r="F13" s="4">
        <v>9</v>
      </c>
      <c r="G13" s="2" t="s">
        <v>19</v>
      </c>
      <c r="H13" s="2">
        <v>78</v>
      </c>
      <c r="I13" s="13" t="s">
        <v>67</v>
      </c>
      <c r="J13" s="13" t="str">
        <f t="shared" si="1"/>
        <v>C</v>
      </c>
    </row>
    <row r="14" spans="1:10" ht="60" x14ac:dyDescent="0.25">
      <c r="A14" s="4">
        <v>10</v>
      </c>
      <c r="B14" s="14" t="s">
        <v>20</v>
      </c>
      <c r="C14" s="2">
        <v>85</v>
      </c>
      <c r="D14" s="13" t="s">
        <v>66</v>
      </c>
      <c r="E14" s="13" t="str">
        <f t="shared" si="0"/>
        <v>B</v>
      </c>
      <c r="F14" s="4">
        <v>10</v>
      </c>
      <c r="G14" s="2" t="s">
        <v>20</v>
      </c>
      <c r="H14" s="2">
        <v>85</v>
      </c>
      <c r="I14" s="13" t="s">
        <v>66</v>
      </c>
      <c r="J14" s="13" t="str">
        <f t="shared" si="1"/>
        <v>B</v>
      </c>
    </row>
    <row r="15" spans="1:10" ht="60" x14ac:dyDescent="0.25">
      <c r="A15" s="4">
        <v>11</v>
      </c>
      <c r="B15" s="14" t="s">
        <v>21</v>
      </c>
      <c r="C15" s="2">
        <v>94</v>
      </c>
      <c r="D15" s="13" t="s">
        <v>66</v>
      </c>
      <c r="E15" s="13" t="str">
        <f t="shared" si="0"/>
        <v>A</v>
      </c>
      <c r="F15" s="4">
        <v>11</v>
      </c>
      <c r="G15" s="2" t="s">
        <v>21</v>
      </c>
      <c r="H15" s="2">
        <v>94</v>
      </c>
      <c r="I15" s="13" t="s">
        <v>66</v>
      </c>
      <c r="J15" s="13" t="str">
        <f t="shared" si="1"/>
        <v>A</v>
      </c>
    </row>
    <row r="16" spans="1:10" ht="60" x14ac:dyDescent="0.25">
      <c r="A16" s="4">
        <v>12</v>
      </c>
      <c r="B16" s="14" t="s">
        <v>22</v>
      </c>
      <c r="C16" s="2">
        <v>92</v>
      </c>
      <c r="D16" s="13" t="s">
        <v>66</v>
      </c>
      <c r="E16" s="13" t="str">
        <f t="shared" si="0"/>
        <v>A</v>
      </c>
      <c r="F16" s="4">
        <v>12</v>
      </c>
      <c r="G16" s="2" t="s">
        <v>22</v>
      </c>
      <c r="H16" s="2">
        <v>92</v>
      </c>
      <c r="I16" s="13" t="s">
        <v>66</v>
      </c>
      <c r="J16" s="13" t="str">
        <f t="shared" si="1"/>
        <v>A</v>
      </c>
    </row>
    <row r="17" spans="1:10" ht="60" x14ac:dyDescent="0.25">
      <c r="A17" s="4">
        <v>13</v>
      </c>
      <c r="B17" s="14" t="s">
        <v>23</v>
      </c>
      <c r="C17" s="2">
        <v>85</v>
      </c>
      <c r="D17" s="13" t="s">
        <v>66</v>
      </c>
      <c r="E17" s="13" t="str">
        <f t="shared" si="0"/>
        <v>B</v>
      </c>
      <c r="F17" s="4">
        <v>13</v>
      </c>
      <c r="G17" s="2" t="s">
        <v>23</v>
      </c>
      <c r="H17" s="2">
        <v>85</v>
      </c>
      <c r="I17" s="13" t="s">
        <v>66</v>
      </c>
      <c r="J17" s="13" t="str">
        <f t="shared" si="1"/>
        <v>B</v>
      </c>
    </row>
    <row r="18" spans="1:10" ht="60" x14ac:dyDescent="0.25">
      <c r="A18" s="4">
        <v>14</v>
      </c>
      <c r="B18" s="14" t="s">
        <v>24</v>
      </c>
      <c r="C18" s="2">
        <v>88</v>
      </c>
      <c r="D18" s="13" t="s">
        <v>66</v>
      </c>
      <c r="E18" s="13" t="str">
        <f t="shared" si="0"/>
        <v>B</v>
      </c>
      <c r="F18" s="4">
        <v>14</v>
      </c>
      <c r="G18" s="2" t="s">
        <v>24</v>
      </c>
      <c r="H18" s="2">
        <v>88</v>
      </c>
      <c r="I18" s="13" t="s">
        <v>66</v>
      </c>
      <c r="J18" s="13" t="str">
        <f t="shared" si="1"/>
        <v>B</v>
      </c>
    </row>
    <row r="19" spans="1:10" ht="60" x14ac:dyDescent="0.25">
      <c r="A19" s="4">
        <v>15</v>
      </c>
      <c r="B19" s="14" t="s">
        <v>25</v>
      </c>
      <c r="C19" s="2">
        <v>75</v>
      </c>
      <c r="D19" s="13" t="s">
        <v>66</v>
      </c>
      <c r="E19" s="13" t="str">
        <f t="shared" si="0"/>
        <v>C</v>
      </c>
      <c r="F19" s="4">
        <v>15</v>
      </c>
      <c r="G19" s="2" t="s">
        <v>25</v>
      </c>
      <c r="H19" s="2">
        <v>75</v>
      </c>
      <c r="I19" s="13" t="s">
        <v>67</v>
      </c>
      <c r="J19" s="13" t="str">
        <f t="shared" si="1"/>
        <v>C</v>
      </c>
    </row>
    <row r="20" spans="1:10" ht="60" x14ac:dyDescent="0.25">
      <c r="A20" s="4">
        <v>16</v>
      </c>
      <c r="B20" s="14" t="s">
        <v>26</v>
      </c>
      <c r="C20" s="2">
        <v>85</v>
      </c>
      <c r="D20" s="13" t="s">
        <v>66</v>
      </c>
      <c r="E20" s="13" t="str">
        <f t="shared" si="0"/>
        <v>B</v>
      </c>
      <c r="F20" s="4">
        <v>16</v>
      </c>
      <c r="G20" s="2" t="s">
        <v>26</v>
      </c>
      <c r="H20" s="2">
        <v>85</v>
      </c>
      <c r="I20" s="13" t="s">
        <v>66</v>
      </c>
      <c r="J20" s="13" t="str">
        <f t="shared" si="1"/>
        <v>B</v>
      </c>
    </row>
    <row r="21" spans="1:10" ht="60" x14ac:dyDescent="0.25">
      <c r="A21" s="4">
        <v>17</v>
      </c>
      <c r="B21" s="14" t="s">
        <v>27</v>
      </c>
      <c r="C21" s="2">
        <v>78</v>
      </c>
      <c r="D21" s="13" t="s">
        <v>67</v>
      </c>
      <c r="E21" s="13" t="str">
        <f t="shared" si="0"/>
        <v>C</v>
      </c>
      <c r="F21" s="4">
        <v>17</v>
      </c>
      <c r="G21" s="2" t="s">
        <v>27</v>
      </c>
      <c r="H21" s="2">
        <v>78</v>
      </c>
      <c r="I21" s="13" t="s">
        <v>67</v>
      </c>
      <c r="J21" s="13" t="str">
        <f t="shared" si="1"/>
        <v>C</v>
      </c>
    </row>
  </sheetData>
  <mergeCells count="12">
    <mergeCell ref="A3:B3"/>
    <mergeCell ref="F3:G3"/>
    <mergeCell ref="C1:D1"/>
    <mergeCell ref="H1:I1"/>
    <mergeCell ref="C2:D2"/>
    <mergeCell ref="H2:I2"/>
    <mergeCell ref="C3:D3"/>
    <mergeCell ref="H3:I3"/>
    <mergeCell ref="A1:B1"/>
    <mergeCell ref="F1:G1"/>
    <mergeCell ref="A2:B2"/>
    <mergeCell ref="F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0" zoomScaleNormal="80" workbookViewId="0">
      <selection activeCell="I6" sqref="I6"/>
    </sheetView>
  </sheetViews>
  <sheetFormatPr defaultRowHeight="15" x14ac:dyDescent="0.25"/>
  <cols>
    <col min="2" max="2" width="38.42578125" customWidth="1"/>
    <col min="3" max="3" width="8.5703125" customWidth="1"/>
    <col min="4" max="4" width="43.42578125" customWidth="1"/>
    <col min="7" max="7" width="35.42578125" customWidth="1"/>
    <col min="9" max="9" width="45.85546875" customWidth="1"/>
  </cols>
  <sheetData>
    <row r="1" spans="1:10" x14ac:dyDescent="0.25">
      <c r="A1" s="46" t="s">
        <v>37</v>
      </c>
      <c r="B1" s="46"/>
      <c r="C1" s="46" t="s">
        <v>40</v>
      </c>
      <c r="D1" s="46"/>
      <c r="F1" s="46" t="s">
        <v>37</v>
      </c>
      <c r="G1" s="46"/>
      <c r="H1" s="46" t="s">
        <v>57</v>
      </c>
      <c r="I1" s="46"/>
    </row>
    <row r="2" spans="1:10" x14ac:dyDescent="0.25">
      <c r="A2" s="46" t="s">
        <v>38</v>
      </c>
      <c r="B2" s="46"/>
      <c r="C2" s="46" t="s">
        <v>72</v>
      </c>
      <c r="D2" s="46"/>
      <c r="F2" s="46" t="s">
        <v>38</v>
      </c>
      <c r="G2" s="46"/>
      <c r="H2" s="46" t="s">
        <v>72</v>
      </c>
      <c r="I2" s="46"/>
    </row>
    <row r="3" spans="1:10" x14ac:dyDescent="0.25">
      <c r="A3" s="45" t="s">
        <v>39</v>
      </c>
      <c r="B3" s="45"/>
      <c r="C3" s="45" t="s">
        <v>58</v>
      </c>
      <c r="D3" s="45"/>
      <c r="F3" s="45" t="s">
        <v>39</v>
      </c>
      <c r="G3" s="45"/>
      <c r="H3" s="45" t="s">
        <v>58</v>
      </c>
      <c r="I3" s="45"/>
    </row>
    <row r="4" spans="1:10" ht="45" x14ac:dyDescent="0.25">
      <c r="A4" s="7" t="s">
        <v>0</v>
      </c>
      <c r="B4" s="7" t="s">
        <v>45</v>
      </c>
      <c r="C4" s="8" t="s">
        <v>46</v>
      </c>
      <c r="D4" s="9" t="s">
        <v>47</v>
      </c>
      <c r="E4" s="9" t="s">
        <v>48</v>
      </c>
      <c r="F4" s="9" t="s">
        <v>0</v>
      </c>
      <c r="G4" s="9" t="s">
        <v>45</v>
      </c>
      <c r="H4" s="8" t="s">
        <v>49</v>
      </c>
      <c r="I4" s="9" t="s">
        <v>47</v>
      </c>
      <c r="J4" s="9" t="s">
        <v>48</v>
      </c>
    </row>
    <row r="5" spans="1:10" ht="45" x14ac:dyDescent="0.25">
      <c r="A5" s="4">
        <v>1</v>
      </c>
      <c r="B5" s="14" t="s">
        <v>11</v>
      </c>
      <c r="C5" s="3">
        <v>84</v>
      </c>
      <c r="D5" s="13" t="s">
        <v>68</v>
      </c>
      <c r="E5" s="13" t="str">
        <f>IF(C5&gt;=92,"A",IF(C5&gt;=80,"B",IF(C5&gt;=75,"C","D")))</f>
        <v>B</v>
      </c>
      <c r="F5" s="4">
        <v>1</v>
      </c>
      <c r="G5" s="2" t="s">
        <v>11</v>
      </c>
      <c r="H5" s="3">
        <v>75</v>
      </c>
      <c r="I5" s="13" t="s">
        <v>71</v>
      </c>
      <c r="J5" s="13" t="str">
        <f>IF(C5&gt;=92,"A",IF(C5&gt;=80,"B",IF(C5&gt;=75,"C","D")))</f>
        <v>B</v>
      </c>
    </row>
    <row r="6" spans="1:10" ht="45" x14ac:dyDescent="0.25">
      <c r="A6" s="4">
        <v>2</v>
      </c>
      <c r="B6" s="14" t="s">
        <v>12</v>
      </c>
      <c r="C6" s="3">
        <v>75</v>
      </c>
      <c r="D6" s="13" t="s">
        <v>69</v>
      </c>
      <c r="E6" s="13" t="str">
        <f t="shared" ref="E6:E21" si="0">IF(C6&gt;=92,"A",IF(C6&gt;=80,"B",IF(C6&gt;=75,"C","D")))</f>
        <v>C</v>
      </c>
      <c r="F6" s="4">
        <v>2</v>
      </c>
      <c r="G6" s="2" t="s">
        <v>12</v>
      </c>
      <c r="H6" s="3">
        <v>75</v>
      </c>
      <c r="I6" s="13" t="s">
        <v>70</v>
      </c>
      <c r="J6" s="13" t="str">
        <f t="shared" ref="J6:J21" si="1">IF(C6&gt;=92,"A",IF(C6&gt;=80,"B",IF(C6&gt;=75,"C","D")))</f>
        <v>C</v>
      </c>
    </row>
    <row r="7" spans="1:10" ht="45" x14ac:dyDescent="0.25">
      <c r="A7" s="4">
        <v>3</v>
      </c>
      <c r="B7" s="14" t="s">
        <v>13</v>
      </c>
      <c r="C7" s="3">
        <v>76</v>
      </c>
      <c r="D7" s="13" t="s">
        <v>69</v>
      </c>
      <c r="E7" s="13" t="str">
        <f t="shared" si="0"/>
        <v>C</v>
      </c>
      <c r="F7" s="4">
        <v>3</v>
      </c>
      <c r="G7" s="2" t="s">
        <v>13</v>
      </c>
      <c r="H7" s="3">
        <v>76</v>
      </c>
      <c r="I7" s="13" t="s">
        <v>70</v>
      </c>
      <c r="J7" s="13" t="str">
        <f t="shared" si="1"/>
        <v>C</v>
      </c>
    </row>
    <row r="8" spans="1:10" ht="45" x14ac:dyDescent="0.25">
      <c r="A8" s="4">
        <v>4</v>
      </c>
      <c r="B8" s="14" t="s">
        <v>14</v>
      </c>
      <c r="C8" s="3">
        <v>75</v>
      </c>
      <c r="D8" s="13" t="s">
        <v>69</v>
      </c>
      <c r="E8" s="13" t="str">
        <f t="shared" si="0"/>
        <v>C</v>
      </c>
      <c r="F8" s="4">
        <v>4</v>
      </c>
      <c r="G8" s="2" t="s">
        <v>14</v>
      </c>
      <c r="H8" s="3">
        <v>75</v>
      </c>
      <c r="I8" s="13" t="s">
        <v>70</v>
      </c>
      <c r="J8" s="13" t="str">
        <f t="shared" si="1"/>
        <v>C</v>
      </c>
    </row>
    <row r="9" spans="1:10" ht="45" x14ac:dyDescent="0.25">
      <c r="A9" s="4">
        <v>5</v>
      </c>
      <c r="B9" s="14" t="s">
        <v>15</v>
      </c>
      <c r="C9" s="3">
        <v>84</v>
      </c>
      <c r="D9" s="13" t="s">
        <v>68</v>
      </c>
      <c r="E9" s="13" t="str">
        <f t="shared" si="0"/>
        <v>B</v>
      </c>
      <c r="F9" s="4">
        <v>5</v>
      </c>
      <c r="G9" s="2" t="s">
        <v>15</v>
      </c>
      <c r="H9" s="3">
        <v>84</v>
      </c>
      <c r="I9" s="13" t="s">
        <v>71</v>
      </c>
      <c r="J9" s="13" t="str">
        <f t="shared" si="1"/>
        <v>B</v>
      </c>
    </row>
    <row r="10" spans="1:10" ht="45" x14ac:dyDescent="0.25">
      <c r="A10" s="4">
        <v>6</v>
      </c>
      <c r="B10" s="14" t="s">
        <v>16</v>
      </c>
      <c r="C10" s="3">
        <v>80</v>
      </c>
      <c r="D10" s="13" t="s">
        <v>68</v>
      </c>
      <c r="E10" s="13" t="str">
        <f t="shared" si="0"/>
        <v>B</v>
      </c>
      <c r="F10" s="4">
        <v>6</v>
      </c>
      <c r="G10" s="2" t="s">
        <v>16</v>
      </c>
      <c r="H10" s="3">
        <v>80</v>
      </c>
      <c r="I10" s="13" t="s">
        <v>71</v>
      </c>
      <c r="J10" s="13" t="str">
        <f t="shared" si="1"/>
        <v>B</v>
      </c>
    </row>
    <row r="11" spans="1:10" ht="45" x14ac:dyDescent="0.25">
      <c r="A11" s="4">
        <v>7</v>
      </c>
      <c r="B11" s="14" t="s">
        <v>17</v>
      </c>
      <c r="C11" s="3">
        <v>75</v>
      </c>
      <c r="D11" s="13" t="s">
        <v>68</v>
      </c>
      <c r="E11" s="13" t="str">
        <f t="shared" si="0"/>
        <v>C</v>
      </c>
      <c r="F11" s="4">
        <v>7</v>
      </c>
      <c r="G11" s="2" t="s">
        <v>17</v>
      </c>
      <c r="H11" s="3">
        <v>75</v>
      </c>
      <c r="I11" s="13" t="s">
        <v>70</v>
      </c>
      <c r="J11" s="13" t="str">
        <f t="shared" si="1"/>
        <v>C</v>
      </c>
    </row>
    <row r="12" spans="1:10" ht="45" x14ac:dyDescent="0.25">
      <c r="A12" s="4">
        <v>8</v>
      </c>
      <c r="B12" s="14" t="s">
        <v>18</v>
      </c>
      <c r="C12" s="3">
        <v>84</v>
      </c>
      <c r="D12" s="13" t="s">
        <v>68</v>
      </c>
      <c r="E12" s="13" t="str">
        <f t="shared" si="0"/>
        <v>B</v>
      </c>
      <c r="F12" s="4">
        <v>8</v>
      </c>
      <c r="G12" s="2" t="s">
        <v>18</v>
      </c>
      <c r="H12" s="3">
        <v>84</v>
      </c>
      <c r="I12" s="13" t="s">
        <v>71</v>
      </c>
      <c r="J12" s="13" t="str">
        <f t="shared" si="1"/>
        <v>B</v>
      </c>
    </row>
    <row r="13" spans="1:10" ht="45" x14ac:dyDescent="0.25">
      <c r="A13" s="4">
        <v>9</v>
      </c>
      <c r="B13" s="14" t="s">
        <v>19</v>
      </c>
      <c r="C13" s="3">
        <v>75</v>
      </c>
      <c r="D13" s="13" t="s">
        <v>69</v>
      </c>
      <c r="E13" s="13" t="str">
        <f t="shared" si="0"/>
        <v>C</v>
      </c>
      <c r="F13" s="4">
        <v>9</v>
      </c>
      <c r="G13" s="2" t="s">
        <v>19</v>
      </c>
      <c r="H13" s="3">
        <v>75</v>
      </c>
      <c r="I13" s="13" t="s">
        <v>70</v>
      </c>
      <c r="J13" s="13" t="str">
        <f t="shared" si="1"/>
        <v>C</v>
      </c>
    </row>
    <row r="14" spans="1:10" ht="45" x14ac:dyDescent="0.25">
      <c r="A14" s="4">
        <v>10</v>
      </c>
      <c r="B14" s="14" t="s">
        <v>20</v>
      </c>
      <c r="C14" s="3">
        <v>75</v>
      </c>
      <c r="D14" s="13" t="s">
        <v>69</v>
      </c>
      <c r="E14" s="13" t="str">
        <f t="shared" si="0"/>
        <v>C</v>
      </c>
      <c r="F14" s="4">
        <v>10</v>
      </c>
      <c r="G14" s="2" t="s">
        <v>20</v>
      </c>
      <c r="H14" s="3">
        <v>75</v>
      </c>
      <c r="I14" s="13" t="s">
        <v>70</v>
      </c>
      <c r="J14" s="13" t="str">
        <f t="shared" si="1"/>
        <v>C</v>
      </c>
    </row>
    <row r="15" spans="1:10" ht="45" x14ac:dyDescent="0.25">
      <c r="A15" s="4">
        <v>11</v>
      </c>
      <c r="B15" s="14" t="s">
        <v>21</v>
      </c>
      <c r="C15" s="3">
        <v>75</v>
      </c>
      <c r="D15" s="13" t="s">
        <v>69</v>
      </c>
      <c r="E15" s="13" t="str">
        <f t="shared" si="0"/>
        <v>C</v>
      </c>
      <c r="F15" s="4">
        <v>11</v>
      </c>
      <c r="G15" s="2" t="s">
        <v>21</v>
      </c>
      <c r="H15" s="3">
        <v>75</v>
      </c>
      <c r="I15" s="13" t="s">
        <v>70</v>
      </c>
      <c r="J15" s="13" t="str">
        <f t="shared" si="1"/>
        <v>C</v>
      </c>
    </row>
    <row r="16" spans="1:10" ht="45" x14ac:dyDescent="0.25">
      <c r="A16" s="4">
        <v>12</v>
      </c>
      <c r="B16" s="14" t="s">
        <v>22</v>
      </c>
      <c r="C16" s="3">
        <v>75</v>
      </c>
      <c r="D16" s="13" t="s">
        <v>69</v>
      </c>
      <c r="E16" s="13" t="str">
        <f t="shared" si="0"/>
        <v>C</v>
      </c>
      <c r="F16" s="4">
        <v>12</v>
      </c>
      <c r="G16" s="2" t="s">
        <v>22</v>
      </c>
      <c r="H16" s="3">
        <v>75</v>
      </c>
      <c r="I16" s="13" t="s">
        <v>70</v>
      </c>
      <c r="J16" s="13" t="str">
        <f t="shared" si="1"/>
        <v>C</v>
      </c>
    </row>
    <row r="17" spans="1:10" ht="45" x14ac:dyDescent="0.25">
      <c r="A17" s="4">
        <v>13</v>
      </c>
      <c r="B17" s="14" t="s">
        <v>23</v>
      </c>
      <c r="C17" s="3">
        <v>75</v>
      </c>
      <c r="D17" s="13" t="s">
        <v>69</v>
      </c>
      <c r="E17" s="13" t="str">
        <f t="shared" si="0"/>
        <v>C</v>
      </c>
      <c r="F17" s="4">
        <v>13</v>
      </c>
      <c r="G17" s="2" t="s">
        <v>23</v>
      </c>
      <c r="H17" s="3">
        <v>75</v>
      </c>
      <c r="I17" s="13" t="s">
        <v>70</v>
      </c>
      <c r="J17" s="13" t="str">
        <f t="shared" si="1"/>
        <v>C</v>
      </c>
    </row>
    <row r="18" spans="1:10" ht="45" x14ac:dyDescent="0.25">
      <c r="A18" s="4">
        <v>14</v>
      </c>
      <c r="B18" s="14" t="s">
        <v>24</v>
      </c>
      <c r="C18" s="3">
        <v>75</v>
      </c>
      <c r="D18" s="13" t="s">
        <v>69</v>
      </c>
      <c r="E18" s="13" t="str">
        <f t="shared" si="0"/>
        <v>C</v>
      </c>
      <c r="F18" s="4">
        <v>14</v>
      </c>
      <c r="G18" s="2" t="s">
        <v>24</v>
      </c>
      <c r="H18" s="3">
        <v>75</v>
      </c>
      <c r="I18" s="13" t="s">
        <v>70</v>
      </c>
      <c r="J18" s="13" t="str">
        <f t="shared" si="1"/>
        <v>C</v>
      </c>
    </row>
    <row r="19" spans="1:10" ht="28.5" customHeight="1" x14ac:dyDescent="0.25">
      <c r="A19" s="4">
        <v>15</v>
      </c>
      <c r="B19" s="14" t="s">
        <v>25</v>
      </c>
      <c r="C19" s="3"/>
      <c r="D19" s="13"/>
      <c r="E19" s="13"/>
      <c r="F19" s="4">
        <v>15</v>
      </c>
      <c r="G19" s="2" t="s">
        <v>25</v>
      </c>
      <c r="H19" s="3"/>
      <c r="I19" s="13"/>
      <c r="J19" s="13"/>
    </row>
    <row r="20" spans="1:10" ht="45" x14ac:dyDescent="0.25">
      <c r="A20" s="4">
        <v>16</v>
      </c>
      <c r="B20" s="14" t="s">
        <v>26</v>
      </c>
      <c r="C20" s="3">
        <v>84</v>
      </c>
      <c r="D20" s="13" t="s">
        <v>68</v>
      </c>
      <c r="E20" s="13" t="str">
        <f t="shared" si="0"/>
        <v>B</v>
      </c>
      <c r="F20" s="4">
        <v>16</v>
      </c>
      <c r="G20" s="2" t="s">
        <v>26</v>
      </c>
      <c r="H20" s="3">
        <v>84</v>
      </c>
      <c r="I20" s="13" t="s">
        <v>71</v>
      </c>
      <c r="J20" s="13" t="str">
        <f t="shared" si="1"/>
        <v>B</v>
      </c>
    </row>
    <row r="21" spans="1:10" ht="45" x14ac:dyDescent="0.25">
      <c r="A21" s="4">
        <v>17</v>
      </c>
      <c r="B21" s="14" t="s">
        <v>27</v>
      </c>
      <c r="C21" s="3">
        <v>79</v>
      </c>
      <c r="D21" s="13" t="s">
        <v>68</v>
      </c>
      <c r="E21" s="13" t="str">
        <f t="shared" si="0"/>
        <v>C</v>
      </c>
      <c r="F21" s="4">
        <v>17</v>
      </c>
      <c r="G21" s="2" t="s">
        <v>27</v>
      </c>
      <c r="H21" s="3">
        <v>79</v>
      </c>
      <c r="I21" s="13" t="s">
        <v>70</v>
      </c>
      <c r="J21" s="13" t="str">
        <f t="shared" si="1"/>
        <v>C</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E7" zoomScale="80" zoomScaleNormal="80" workbookViewId="0">
      <selection activeCell="I23" sqref="I23"/>
    </sheetView>
  </sheetViews>
  <sheetFormatPr defaultRowHeight="15" x14ac:dyDescent="0.25"/>
  <cols>
    <col min="2" max="2" width="36.85546875" customWidth="1"/>
    <col min="4" max="4" width="51.7109375" customWidth="1"/>
    <col min="7" max="7" width="34.7109375" customWidth="1"/>
    <col min="9" max="9" width="60" customWidth="1"/>
  </cols>
  <sheetData>
    <row r="1" spans="1:10" x14ac:dyDescent="0.25">
      <c r="A1" s="46" t="s">
        <v>37</v>
      </c>
      <c r="B1" s="46"/>
      <c r="C1" s="46" t="s">
        <v>40</v>
      </c>
      <c r="D1" s="46"/>
      <c r="F1" s="46" t="s">
        <v>37</v>
      </c>
      <c r="G1" s="46"/>
      <c r="H1" s="46" t="s">
        <v>57</v>
      </c>
      <c r="I1" s="46"/>
    </row>
    <row r="2" spans="1:10" x14ac:dyDescent="0.25">
      <c r="A2" s="46" t="s">
        <v>38</v>
      </c>
      <c r="B2" s="46"/>
      <c r="C2" s="46" t="s">
        <v>73</v>
      </c>
      <c r="D2" s="46"/>
      <c r="F2" s="46" t="s">
        <v>38</v>
      </c>
      <c r="G2" s="46"/>
      <c r="H2" s="46" t="s">
        <v>73</v>
      </c>
      <c r="I2" s="46"/>
    </row>
    <row r="3" spans="1:10" x14ac:dyDescent="0.25">
      <c r="A3" s="45" t="s">
        <v>39</v>
      </c>
      <c r="B3" s="45"/>
      <c r="C3" s="45" t="s">
        <v>42</v>
      </c>
      <c r="D3" s="45"/>
      <c r="F3" s="45" t="s">
        <v>39</v>
      </c>
      <c r="G3" s="45"/>
      <c r="H3" s="45" t="s">
        <v>42</v>
      </c>
      <c r="I3" s="45"/>
    </row>
    <row r="4" spans="1:10" ht="45" x14ac:dyDescent="0.25">
      <c r="A4" s="7" t="s">
        <v>0</v>
      </c>
      <c r="B4" s="7" t="s">
        <v>45</v>
      </c>
      <c r="C4" s="8" t="s">
        <v>46</v>
      </c>
      <c r="D4" s="9" t="s">
        <v>47</v>
      </c>
      <c r="E4" s="9" t="s">
        <v>48</v>
      </c>
      <c r="F4" s="9" t="s">
        <v>0</v>
      </c>
      <c r="G4" s="9" t="s">
        <v>45</v>
      </c>
      <c r="H4" s="8" t="s">
        <v>49</v>
      </c>
      <c r="I4" s="9" t="s">
        <v>47</v>
      </c>
      <c r="J4" s="9" t="s">
        <v>48</v>
      </c>
    </row>
    <row r="5" spans="1:10" ht="30" x14ac:dyDescent="0.25">
      <c r="A5" s="4">
        <v>1</v>
      </c>
      <c r="B5" s="20" t="s">
        <v>11</v>
      </c>
      <c r="C5" s="5">
        <v>84</v>
      </c>
      <c r="D5" s="13" t="s">
        <v>74</v>
      </c>
      <c r="E5" s="13" t="str">
        <f>IF(C6&gt;=92,"A",IF(C6&gt;=86,"B",IF(C6&gt;=80,"C","D")))</f>
        <v>C</v>
      </c>
      <c r="F5" s="4">
        <v>1</v>
      </c>
      <c r="G5" s="2" t="s">
        <v>11</v>
      </c>
      <c r="H5" s="5">
        <v>84</v>
      </c>
      <c r="I5" s="13" t="s">
        <v>74</v>
      </c>
      <c r="J5" s="13" t="str">
        <f>IF(C8&gt;=92,"A",IF(C8&gt;=86,"B",IF(C8&gt;=80,"C","D")))</f>
        <v>C</v>
      </c>
    </row>
    <row r="6" spans="1:10" ht="30" x14ac:dyDescent="0.25">
      <c r="A6" s="4">
        <v>2</v>
      </c>
      <c r="B6" s="20" t="s">
        <v>12</v>
      </c>
      <c r="C6" s="5">
        <v>80</v>
      </c>
      <c r="D6" s="13" t="s">
        <v>74</v>
      </c>
      <c r="E6" s="13" t="str">
        <f t="shared" ref="E6:E21" si="0">IF(C7&gt;=92,"A",IF(C7&gt;=86,"B",IF(C7&gt;=80,"C","D")))</f>
        <v>C</v>
      </c>
      <c r="F6" s="4">
        <v>2</v>
      </c>
      <c r="G6" s="2" t="s">
        <v>12</v>
      </c>
      <c r="H6" s="5">
        <v>84</v>
      </c>
      <c r="I6" s="13" t="s">
        <v>74</v>
      </c>
      <c r="J6" s="13" t="str">
        <f t="shared" ref="J6:J21" si="1">IF(C9&gt;=92,"A",IF(C9&gt;=86,"B",IF(C9&gt;=80,"C","D")))</f>
        <v>C</v>
      </c>
    </row>
    <row r="7" spans="1:10" ht="30" x14ac:dyDescent="0.25">
      <c r="A7" s="4">
        <v>3</v>
      </c>
      <c r="B7" s="20" t="s">
        <v>13</v>
      </c>
      <c r="C7" s="5">
        <v>84</v>
      </c>
      <c r="D7" s="13" t="s">
        <v>74</v>
      </c>
      <c r="E7" s="13" t="str">
        <f>IF(C8&gt;=92,"A",IF(C8&gt;=86,"B",IF(C8&gt;=80,"C","D")))</f>
        <v>C</v>
      </c>
      <c r="F7" s="4">
        <v>3</v>
      </c>
      <c r="G7" s="2" t="s">
        <v>13</v>
      </c>
      <c r="H7" s="5">
        <v>84</v>
      </c>
      <c r="I7" s="13" t="s">
        <v>74</v>
      </c>
      <c r="J7" s="13" t="str">
        <f t="shared" si="1"/>
        <v>C</v>
      </c>
    </row>
    <row r="8" spans="1:10" ht="30" x14ac:dyDescent="0.25">
      <c r="A8" s="4">
        <v>4</v>
      </c>
      <c r="B8" s="20" t="s">
        <v>14</v>
      </c>
      <c r="C8" s="5">
        <v>83</v>
      </c>
      <c r="D8" s="13" t="s">
        <v>74</v>
      </c>
      <c r="E8" s="13" t="str">
        <f t="shared" si="0"/>
        <v>C</v>
      </c>
      <c r="F8" s="4">
        <v>4</v>
      </c>
      <c r="G8" s="2" t="s">
        <v>14</v>
      </c>
      <c r="H8" s="5">
        <v>86</v>
      </c>
      <c r="I8" s="13" t="s">
        <v>74</v>
      </c>
      <c r="J8" s="13" t="str">
        <f t="shared" si="1"/>
        <v>C</v>
      </c>
    </row>
    <row r="9" spans="1:10" ht="30" x14ac:dyDescent="0.25">
      <c r="A9" s="4">
        <v>5</v>
      </c>
      <c r="B9" s="20" t="s">
        <v>15</v>
      </c>
      <c r="C9" s="5">
        <v>85</v>
      </c>
      <c r="D9" s="13" t="s">
        <v>74</v>
      </c>
      <c r="E9" s="13" t="str">
        <f t="shared" si="0"/>
        <v>C</v>
      </c>
      <c r="F9" s="4">
        <v>5</v>
      </c>
      <c r="G9" s="2" t="s">
        <v>15</v>
      </c>
      <c r="H9" s="5">
        <v>86</v>
      </c>
      <c r="I9" s="13" t="s">
        <v>74</v>
      </c>
      <c r="J9" s="13" t="str">
        <f t="shared" si="1"/>
        <v>C</v>
      </c>
    </row>
    <row r="10" spans="1:10" ht="30" x14ac:dyDescent="0.25">
      <c r="A10" s="4">
        <v>6</v>
      </c>
      <c r="B10" s="20" t="s">
        <v>16</v>
      </c>
      <c r="C10" s="5">
        <v>80</v>
      </c>
      <c r="D10" s="13" t="s">
        <v>74</v>
      </c>
      <c r="E10" s="13" t="str">
        <f t="shared" si="0"/>
        <v>C</v>
      </c>
      <c r="F10" s="4">
        <v>6</v>
      </c>
      <c r="G10" s="2" t="s">
        <v>16</v>
      </c>
      <c r="H10" s="5">
        <v>84</v>
      </c>
      <c r="I10" s="13" t="s">
        <v>74</v>
      </c>
      <c r="J10" s="13" t="str">
        <f t="shared" si="1"/>
        <v>C</v>
      </c>
    </row>
    <row r="11" spans="1:10" ht="30" x14ac:dyDescent="0.25">
      <c r="A11" s="4">
        <v>7</v>
      </c>
      <c r="B11" s="20" t="s">
        <v>17</v>
      </c>
      <c r="C11" s="5">
        <v>84</v>
      </c>
      <c r="D11" s="13" t="s">
        <v>74</v>
      </c>
      <c r="E11" s="13" t="str">
        <f t="shared" si="0"/>
        <v>C</v>
      </c>
      <c r="F11" s="4">
        <v>7</v>
      </c>
      <c r="G11" s="2" t="s">
        <v>17</v>
      </c>
      <c r="H11" s="5">
        <v>84</v>
      </c>
      <c r="I11" s="13" t="s">
        <v>74</v>
      </c>
      <c r="J11" s="13" t="str">
        <f t="shared" si="1"/>
        <v>C</v>
      </c>
    </row>
    <row r="12" spans="1:10" ht="30" x14ac:dyDescent="0.25">
      <c r="A12" s="4">
        <v>8</v>
      </c>
      <c r="B12" s="20" t="s">
        <v>18</v>
      </c>
      <c r="C12" s="5">
        <v>80</v>
      </c>
      <c r="D12" s="13" t="s">
        <v>74</v>
      </c>
      <c r="E12" s="13" t="str">
        <f t="shared" si="0"/>
        <v>C</v>
      </c>
      <c r="F12" s="4">
        <v>8</v>
      </c>
      <c r="G12" s="2" t="s">
        <v>18</v>
      </c>
      <c r="H12" s="5">
        <v>80</v>
      </c>
      <c r="I12" s="13" t="s">
        <v>74</v>
      </c>
      <c r="J12" s="13" t="str">
        <f t="shared" si="1"/>
        <v>C</v>
      </c>
    </row>
    <row r="13" spans="1:10" ht="30" x14ac:dyDescent="0.25">
      <c r="A13" s="4">
        <v>9</v>
      </c>
      <c r="B13" s="20" t="s">
        <v>19</v>
      </c>
      <c r="C13" s="5">
        <v>80</v>
      </c>
      <c r="D13" s="13" t="s">
        <v>74</v>
      </c>
      <c r="E13" s="13" t="str">
        <f t="shared" si="0"/>
        <v>C</v>
      </c>
      <c r="F13" s="4">
        <v>9</v>
      </c>
      <c r="G13" s="2" t="s">
        <v>19</v>
      </c>
      <c r="H13" s="5">
        <v>84</v>
      </c>
      <c r="I13" s="13" t="s">
        <v>74</v>
      </c>
      <c r="J13" s="13" t="str">
        <f t="shared" si="1"/>
        <v>C</v>
      </c>
    </row>
    <row r="14" spans="1:10" ht="30" x14ac:dyDescent="0.25">
      <c r="A14" s="4">
        <v>10</v>
      </c>
      <c r="B14" s="20" t="s">
        <v>20</v>
      </c>
      <c r="C14" s="5">
        <v>85</v>
      </c>
      <c r="D14" s="13" t="s">
        <v>74</v>
      </c>
      <c r="E14" s="13" t="str">
        <f t="shared" si="0"/>
        <v>C</v>
      </c>
      <c r="F14" s="4">
        <v>10</v>
      </c>
      <c r="G14" s="2" t="s">
        <v>20</v>
      </c>
      <c r="H14" s="5">
        <v>86</v>
      </c>
      <c r="I14" s="13" t="s">
        <v>74</v>
      </c>
      <c r="J14" s="13" t="str">
        <f t="shared" si="1"/>
        <v>C</v>
      </c>
    </row>
    <row r="15" spans="1:10" ht="30" x14ac:dyDescent="0.25">
      <c r="A15" s="4">
        <v>11</v>
      </c>
      <c r="B15" s="20" t="s">
        <v>21</v>
      </c>
      <c r="C15" s="5">
        <v>85</v>
      </c>
      <c r="D15" s="13" t="s">
        <v>74</v>
      </c>
      <c r="E15" s="13" t="str">
        <f t="shared" si="0"/>
        <v>C</v>
      </c>
      <c r="F15" s="4">
        <v>11</v>
      </c>
      <c r="G15" s="2" t="s">
        <v>21</v>
      </c>
      <c r="H15" s="5">
        <v>84</v>
      </c>
      <c r="I15" s="13" t="s">
        <v>74</v>
      </c>
      <c r="J15" s="13" t="str">
        <f t="shared" si="1"/>
        <v>C</v>
      </c>
    </row>
    <row r="16" spans="1:10" ht="30" x14ac:dyDescent="0.25">
      <c r="A16" s="4">
        <v>12</v>
      </c>
      <c r="B16" s="20" t="s">
        <v>22</v>
      </c>
      <c r="C16" s="5">
        <v>85</v>
      </c>
      <c r="D16" s="13" t="s">
        <v>74</v>
      </c>
      <c r="E16" s="13" t="str">
        <f t="shared" si="0"/>
        <v>C</v>
      </c>
      <c r="F16" s="4">
        <v>12</v>
      </c>
      <c r="G16" s="2" t="s">
        <v>22</v>
      </c>
      <c r="H16" s="5">
        <v>86</v>
      </c>
      <c r="I16" s="13" t="s">
        <v>74</v>
      </c>
      <c r="J16" s="13" t="str">
        <f t="shared" si="1"/>
        <v>C</v>
      </c>
    </row>
    <row r="17" spans="1:10" ht="30" x14ac:dyDescent="0.25">
      <c r="A17" s="4">
        <v>13</v>
      </c>
      <c r="B17" s="20" t="s">
        <v>23</v>
      </c>
      <c r="C17" s="5">
        <v>85</v>
      </c>
      <c r="D17" s="13" t="s">
        <v>74</v>
      </c>
      <c r="E17" s="13" t="str">
        <f t="shared" si="0"/>
        <v>C</v>
      </c>
      <c r="F17" s="4">
        <v>13</v>
      </c>
      <c r="G17" s="2" t="s">
        <v>23</v>
      </c>
      <c r="H17" s="5">
        <v>86</v>
      </c>
      <c r="I17" s="13" t="s">
        <v>74</v>
      </c>
      <c r="J17" s="13" t="str">
        <f t="shared" si="1"/>
        <v>C</v>
      </c>
    </row>
    <row r="18" spans="1:10" ht="30" x14ac:dyDescent="0.25">
      <c r="A18" s="4">
        <v>14</v>
      </c>
      <c r="B18" s="20" t="s">
        <v>24</v>
      </c>
      <c r="C18" s="5">
        <v>80</v>
      </c>
      <c r="D18" s="13" t="s">
        <v>74</v>
      </c>
      <c r="E18" s="13" t="str">
        <f t="shared" si="0"/>
        <v>C</v>
      </c>
      <c r="F18" s="4">
        <v>14</v>
      </c>
      <c r="G18" s="2" t="s">
        <v>24</v>
      </c>
      <c r="H18" s="5">
        <v>80</v>
      </c>
      <c r="I18" s="13" t="s">
        <v>74</v>
      </c>
      <c r="J18" s="13" t="str">
        <f t="shared" si="1"/>
        <v>C</v>
      </c>
    </row>
    <row r="19" spans="1:10" ht="30" x14ac:dyDescent="0.25">
      <c r="A19" s="4">
        <v>15</v>
      </c>
      <c r="B19" s="20" t="s">
        <v>25</v>
      </c>
      <c r="C19" s="5">
        <v>80</v>
      </c>
      <c r="D19" s="13" t="s">
        <v>74</v>
      </c>
      <c r="E19" s="13" t="str">
        <f t="shared" si="0"/>
        <v>C</v>
      </c>
      <c r="F19" s="4">
        <v>15</v>
      </c>
      <c r="G19" s="2" t="s">
        <v>25</v>
      </c>
      <c r="H19" s="5">
        <v>80</v>
      </c>
      <c r="I19" s="13" t="s">
        <v>74</v>
      </c>
      <c r="J19" s="13" t="str">
        <f t="shared" si="1"/>
        <v>D</v>
      </c>
    </row>
    <row r="20" spans="1:10" ht="30" x14ac:dyDescent="0.25">
      <c r="A20" s="4">
        <v>16</v>
      </c>
      <c r="B20" s="20" t="s">
        <v>26</v>
      </c>
      <c r="C20" s="5">
        <v>81</v>
      </c>
      <c r="D20" s="13" t="s">
        <v>74</v>
      </c>
      <c r="E20" s="13" t="str">
        <f t="shared" si="0"/>
        <v>C</v>
      </c>
      <c r="F20" s="4">
        <v>16</v>
      </c>
      <c r="G20" s="2" t="s">
        <v>26</v>
      </c>
      <c r="H20" s="5">
        <v>80</v>
      </c>
      <c r="I20" s="13" t="s">
        <v>74</v>
      </c>
      <c r="J20" s="13" t="str">
        <f t="shared" si="1"/>
        <v>D</v>
      </c>
    </row>
    <row r="21" spans="1:10" ht="30" x14ac:dyDescent="0.25">
      <c r="A21" s="4">
        <v>17</v>
      </c>
      <c r="B21" s="20" t="s">
        <v>27</v>
      </c>
      <c r="C21" s="5">
        <v>81</v>
      </c>
      <c r="D21" s="13" t="s">
        <v>74</v>
      </c>
      <c r="E21" s="13" t="str">
        <f t="shared" si="0"/>
        <v>D</v>
      </c>
      <c r="F21" s="4">
        <v>17</v>
      </c>
      <c r="G21" s="2" t="s">
        <v>27</v>
      </c>
      <c r="H21" s="5">
        <v>84</v>
      </c>
      <c r="I21" s="13" t="s">
        <v>74</v>
      </c>
      <c r="J21" s="13"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raport</vt:lpstr>
      <vt:lpstr>p.mesin</vt:lpstr>
      <vt:lpstr>legger</vt:lpstr>
      <vt:lpstr>agama </vt:lpstr>
      <vt:lpstr>pkn</vt:lpstr>
      <vt:lpstr>mtk</vt:lpstr>
      <vt:lpstr>b.indo</vt:lpstr>
      <vt:lpstr>b.ing</vt:lpstr>
      <vt:lpstr>p.kreatif</vt:lpstr>
      <vt:lpstr>lgrtbsm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Dell</cp:lastModifiedBy>
  <dcterms:created xsi:type="dcterms:W3CDTF">2021-08-05T01:55:20Z</dcterms:created>
  <dcterms:modified xsi:type="dcterms:W3CDTF">2021-10-08T13:03:25Z</dcterms:modified>
</cp:coreProperties>
</file>