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updateLinks="always" hidePivotFieldList="1"/>
  <xr:revisionPtr revIDLastSave="0" documentId="8_{C4CD9BBD-4333-4F42-ADC3-EE271E468BA1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Clients" sheetId="1" r:id="rId1"/>
    <sheet name="Payments" sheetId="2" r:id="rId2"/>
    <sheet name="Orders" sheetId="3" r:id="rId3"/>
    <sheet name="Helper" sheetId="6" r:id="rId4"/>
    <sheet name="Vendors" sheetId="4" r:id="rId5"/>
    <sheet name="Employees" sheetId="5" r:id="rId6"/>
    <sheet name="Form2" sheetId="7" r:id="rId7"/>
    <sheet name="Raw" sheetId="8" r:id="rId8"/>
    <sheet name="Form sheet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8" l="1"/>
  <c r="R2" i="8"/>
  <c r="A2" i="8" a="1"/>
  <c r="A2" i="8" s="1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C12" i="1"/>
  <c r="D12" i="1"/>
  <c r="F12" i="1" a="1"/>
  <c r="F12" i="1" s="1"/>
  <c r="G12" i="1"/>
  <c r="C13" i="1"/>
  <c r="D13" i="1"/>
  <c r="F13" i="1" a="1"/>
  <c r="F13" i="1" s="1"/>
  <c r="G13" i="1"/>
  <c r="C14" i="1"/>
  <c r="D14" i="1"/>
  <c r="F14" i="1" a="1"/>
  <c r="F14" i="1"/>
  <c r="G14" i="1"/>
  <c r="C15" i="1"/>
  <c r="D15" i="1"/>
  <c r="F15" i="1" a="1"/>
  <c r="F15" i="1" s="1"/>
  <c r="G15" i="1"/>
  <c r="C16" i="1"/>
  <c r="D16" i="1"/>
  <c r="F16" i="1" a="1"/>
  <c r="F16" i="1" s="1"/>
  <c r="G16" i="1"/>
  <c r="C17" i="1"/>
  <c r="D17" i="1"/>
  <c r="F17" i="1" a="1"/>
  <c r="F17" i="1"/>
  <c r="G17" i="1"/>
  <c r="C18" i="1"/>
  <c r="D18" i="1"/>
  <c r="F18" i="1" a="1"/>
  <c r="F18" i="1" s="1"/>
  <c r="G18" i="1"/>
  <c r="C19" i="1"/>
  <c r="D19" i="1"/>
  <c r="F19" i="1" a="1"/>
  <c r="F19" i="1" s="1"/>
  <c r="G19" i="1"/>
  <c r="C20" i="1"/>
  <c r="D20" i="1"/>
  <c r="F20" i="1" a="1"/>
  <c r="F20" i="1"/>
  <c r="G20" i="1"/>
  <c r="C21" i="1"/>
  <c r="D21" i="1"/>
  <c r="F21" i="1" a="1"/>
  <c r="F21" i="1" s="1"/>
  <c r="G21" i="1"/>
  <c r="C22" i="1"/>
  <c r="D22" i="1"/>
  <c r="F22" i="1" a="1"/>
  <c r="F22" i="1" s="1"/>
  <c r="G22" i="1"/>
  <c r="C23" i="1"/>
  <c r="D23" i="1"/>
  <c r="F23" i="1" a="1"/>
  <c r="F23" i="1"/>
  <c r="G23" i="1"/>
  <c r="C24" i="1"/>
  <c r="D24" i="1"/>
  <c r="F24" i="1" a="1"/>
  <c r="F24" i="1" s="1"/>
  <c r="G24" i="1"/>
  <c r="C25" i="1"/>
  <c r="D25" i="1"/>
  <c r="F25" i="1" a="1"/>
  <c r="F25" i="1" s="1"/>
  <c r="G25" i="1"/>
  <c r="C26" i="1"/>
  <c r="D26" i="1"/>
  <c r="F26" i="1" a="1"/>
  <c r="F26" i="1"/>
  <c r="G26" i="1"/>
  <c r="C27" i="1"/>
  <c r="D27" i="1"/>
  <c r="F27" i="1" a="1"/>
  <c r="F27" i="1" s="1"/>
  <c r="G27" i="1"/>
  <c r="C28" i="1"/>
  <c r="D28" i="1"/>
  <c r="F28" i="1" a="1"/>
  <c r="F28" i="1" s="1"/>
  <c r="G28" i="1"/>
  <c r="C29" i="1"/>
  <c r="D29" i="1"/>
  <c r="F29" i="1" a="1"/>
  <c r="F29" i="1"/>
  <c r="G29" i="1"/>
  <c r="C30" i="1"/>
  <c r="D30" i="1"/>
  <c r="F30" i="1" a="1"/>
  <c r="F30" i="1" s="1"/>
  <c r="G30" i="1"/>
  <c r="C31" i="1"/>
  <c r="D31" i="1"/>
  <c r="F31" i="1" a="1"/>
  <c r="F31" i="1" s="1"/>
  <c r="G31" i="1"/>
  <c r="C32" i="1"/>
  <c r="D32" i="1"/>
  <c r="F32" i="1" a="1"/>
  <c r="F32" i="1"/>
  <c r="G32" i="1"/>
  <c r="C33" i="1"/>
  <c r="D33" i="1"/>
  <c r="F33" i="1" a="1"/>
  <c r="F33" i="1" s="1"/>
  <c r="G33" i="1"/>
  <c r="C34" i="1"/>
  <c r="D34" i="1"/>
  <c r="F34" i="1" a="1"/>
  <c r="F34" i="1" s="1"/>
  <c r="G34" i="1"/>
  <c r="C35" i="1"/>
  <c r="D35" i="1"/>
  <c r="F35" i="1" a="1"/>
  <c r="F35" i="1"/>
  <c r="G35" i="1"/>
  <c r="C36" i="1"/>
  <c r="D36" i="1"/>
  <c r="F36" i="1" a="1"/>
  <c r="F36" i="1" s="1"/>
  <c r="G36" i="1"/>
  <c r="C37" i="1"/>
  <c r="D37" i="1"/>
  <c r="F37" i="1" a="1"/>
  <c r="F37" i="1" s="1"/>
  <c r="G37" i="1"/>
  <c r="C38" i="1"/>
  <c r="D38" i="1"/>
  <c r="F38" i="1" a="1"/>
  <c r="F38" i="1"/>
  <c r="G38" i="1"/>
  <c r="C39" i="1"/>
  <c r="D39" i="1"/>
  <c r="F39" i="1" a="1"/>
  <c r="F39" i="1" s="1"/>
  <c r="G39" i="1"/>
  <c r="C40" i="1"/>
  <c r="D40" i="1"/>
  <c r="F40" i="1" a="1"/>
  <c r="F40" i="1" s="1"/>
  <c r="G40" i="1"/>
  <c r="C41" i="1"/>
  <c r="D41" i="1"/>
  <c r="F41" i="1" a="1"/>
  <c r="F41" i="1"/>
  <c r="G41" i="1"/>
  <c r="C42" i="1"/>
  <c r="D42" i="1"/>
  <c r="F42" i="1" a="1"/>
  <c r="F42" i="1" s="1"/>
  <c r="G42" i="1"/>
  <c r="C43" i="1"/>
  <c r="D43" i="1"/>
  <c r="F43" i="1" a="1"/>
  <c r="F43" i="1" s="1"/>
  <c r="G43" i="1"/>
  <c r="C44" i="1"/>
  <c r="D44" i="1"/>
  <c r="F44" i="1" a="1"/>
  <c r="F44" i="1"/>
  <c r="G44" i="1"/>
  <c r="C45" i="1"/>
  <c r="D45" i="1"/>
  <c r="F45" i="1" a="1"/>
  <c r="F45" i="1" s="1"/>
  <c r="G45" i="1"/>
  <c r="C46" i="1"/>
  <c r="D46" i="1"/>
  <c r="F46" i="1" a="1"/>
  <c r="F46" i="1" s="1"/>
  <c r="G46" i="1"/>
  <c r="C47" i="1"/>
  <c r="D47" i="1"/>
  <c r="F47" i="1" a="1"/>
  <c r="F47" i="1"/>
  <c r="G47" i="1"/>
  <c r="C48" i="1"/>
  <c r="D48" i="1"/>
  <c r="F48" i="1" a="1"/>
  <c r="F48" i="1" s="1"/>
  <c r="G48" i="1"/>
  <c r="C49" i="1"/>
  <c r="D49" i="1"/>
  <c r="F49" i="1" a="1"/>
  <c r="F49" i="1" s="1"/>
  <c r="G49" i="1"/>
  <c r="C50" i="1"/>
  <c r="D50" i="1"/>
  <c r="F50" i="1" a="1"/>
  <c r="F50" i="1"/>
  <c r="G50" i="1"/>
  <c r="C51" i="1"/>
  <c r="D51" i="1"/>
  <c r="F51" i="1" a="1"/>
  <c r="F51" i="1" s="1"/>
  <c r="G51" i="1"/>
  <c r="C52" i="1"/>
  <c r="D52" i="1"/>
  <c r="F52" i="1" a="1"/>
  <c r="F52" i="1" s="1"/>
  <c r="G52" i="1"/>
  <c r="C53" i="1"/>
  <c r="D53" i="1"/>
  <c r="F53" i="1" a="1"/>
  <c r="F53" i="1"/>
  <c r="G53" i="1"/>
  <c r="C54" i="1"/>
  <c r="D54" i="1"/>
  <c r="F54" i="1" a="1"/>
  <c r="F54" i="1" s="1"/>
  <c r="G54" i="1"/>
  <c r="C55" i="1"/>
  <c r="D55" i="1"/>
  <c r="F55" i="1" a="1"/>
  <c r="F55" i="1" s="1"/>
  <c r="G55" i="1"/>
  <c r="C56" i="1"/>
  <c r="D56" i="1"/>
  <c r="F56" i="1" a="1"/>
  <c r="F56" i="1"/>
  <c r="G56" i="1"/>
  <c r="C57" i="1"/>
  <c r="D57" i="1"/>
  <c r="F57" i="1" a="1"/>
  <c r="F57" i="1" s="1"/>
  <c r="G57" i="1"/>
  <c r="C58" i="1"/>
  <c r="D58" i="1"/>
  <c r="F58" i="1" a="1"/>
  <c r="F58" i="1" s="1"/>
  <c r="G58" i="1"/>
  <c r="C59" i="1"/>
  <c r="D59" i="1"/>
  <c r="F59" i="1" a="1"/>
  <c r="F59" i="1"/>
  <c r="G59" i="1"/>
  <c r="C60" i="1"/>
  <c r="D60" i="1"/>
  <c r="F60" i="1" a="1"/>
  <c r="F60" i="1" s="1"/>
  <c r="G60" i="1"/>
  <c r="C61" i="1"/>
  <c r="D61" i="1"/>
  <c r="F61" i="1" a="1"/>
  <c r="F61" i="1" s="1"/>
  <c r="G61" i="1"/>
  <c r="C62" i="1"/>
  <c r="D62" i="1"/>
  <c r="F62" i="1" a="1"/>
  <c r="F62" i="1"/>
  <c r="G62" i="1"/>
  <c r="C63" i="1"/>
  <c r="D63" i="1"/>
  <c r="F63" i="1" a="1"/>
  <c r="F63" i="1" s="1"/>
  <c r="G63" i="1"/>
  <c r="C64" i="1"/>
  <c r="D64" i="1"/>
  <c r="F64" i="1" a="1"/>
  <c r="F64" i="1" s="1"/>
  <c r="G64" i="1"/>
  <c r="C65" i="1"/>
  <c r="D65" i="1"/>
  <c r="F65" i="1" a="1"/>
  <c r="F65" i="1"/>
  <c r="G65" i="1"/>
  <c r="C66" i="1"/>
  <c r="D66" i="1"/>
  <c r="F66" i="1" a="1"/>
  <c r="F66" i="1" s="1"/>
  <c r="G66" i="1"/>
  <c r="C67" i="1"/>
  <c r="D67" i="1"/>
  <c r="F67" i="1" a="1"/>
  <c r="F67" i="1" s="1"/>
  <c r="G67" i="1"/>
  <c r="C68" i="1"/>
  <c r="D68" i="1"/>
  <c r="F68" i="1" a="1"/>
  <c r="F68" i="1"/>
  <c r="G68" i="1"/>
  <c r="C69" i="1"/>
  <c r="D69" i="1"/>
  <c r="F69" i="1" a="1"/>
  <c r="F69" i="1" s="1"/>
  <c r="G69" i="1"/>
  <c r="C70" i="1"/>
  <c r="D70" i="1"/>
  <c r="F70" i="1" a="1"/>
  <c r="F70" i="1" s="1"/>
  <c r="G70" i="1"/>
  <c r="C71" i="1"/>
  <c r="D71" i="1"/>
  <c r="F71" i="1" a="1"/>
  <c r="F71" i="1"/>
  <c r="G71" i="1"/>
  <c r="C72" i="1"/>
  <c r="D72" i="1"/>
  <c r="F72" i="1" a="1"/>
  <c r="F72" i="1" s="1"/>
  <c r="G72" i="1"/>
  <c r="C73" i="1"/>
  <c r="D73" i="1"/>
  <c r="F73" i="1" a="1"/>
  <c r="F73" i="1" s="1"/>
  <c r="G73" i="1"/>
  <c r="C74" i="1"/>
  <c r="D74" i="1"/>
  <c r="F74" i="1" a="1"/>
  <c r="F74" i="1"/>
  <c r="G74" i="1"/>
  <c r="C75" i="1"/>
  <c r="D75" i="1"/>
  <c r="F75" i="1" a="1"/>
  <c r="F75" i="1" s="1"/>
  <c r="G75" i="1"/>
  <c r="C76" i="1"/>
  <c r="D76" i="1"/>
  <c r="F76" i="1" a="1"/>
  <c r="F76" i="1" s="1"/>
  <c r="G76" i="1"/>
  <c r="C77" i="1"/>
  <c r="D77" i="1"/>
  <c r="F77" i="1" a="1"/>
  <c r="F77" i="1"/>
  <c r="G77" i="1"/>
  <c r="C78" i="1"/>
  <c r="D78" i="1"/>
  <c r="F78" i="1" a="1"/>
  <c r="F78" i="1" s="1"/>
  <c r="G78" i="1"/>
  <c r="C79" i="1"/>
  <c r="D79" i="1"/>
  <c r="F79" i="1" a="1"/>
  <c r="F79" i="1" s="1"/>
  <c r="G79" i="1"/>
  <c r="C80" i="1"/>
  <c r="D80" i="1"/>
  <c r="F80" i="1" a="1"/>
  <c r="F80" i="1"/>
  <c r="G80" i="1"/>
  <c r="C81" i="1"/>
  <c r="D81" i="1"/>
  <c r="F81" i="1" a="1"/>
  <c r="F81" i="1" s="1"/>
  <c r="G81" i="1"/>
  <c r="C82" i="1"/>
  <c r="D82" i="1"/>
  <c r="F82" i="1" a="1"/>
  <c r="F82" i="1" s="1"/>
  <c r="G82" i="1"/>
  <c r="C83" i="1"/>
  <c r="D83" i="1"/>
  <c r="F83" i="1" a="1"/>
  <c r="F83" i="1"/>
  <c r="G83" i="1"/>
  <c r="C84" i="1"/>
  <c r="D84" i="1"/>
  <c r="F84" i="1" a="1"/>
  <c r="F84" i="1" s="1"/>
  <c r="G84" i="1"/>
  <c r="C85" i="1"/>
  <c r="D85" i="1"/>
  <c r="F85" i="1" a="1"/>
  <c r="F85" i="1" s="1"/>
  <c r="G85" i="1"/>
  <c r="C86" i="1"/>
  <c r="D86" i="1"/>
  <c r="F86" i="1" a="1"/>
  <c r="F86" i="1"/>
  <c r="G86" i="1"/>
  <c r="C87" i="1"/>
  <c r="D87" i="1"/>
  <c r="F87" i="1" a="1"/>
  <c r="F87" i="1" s="1"/>
  <c r="G87" i="1"/>
  <c r="C88" i="1"/>
  <c r="D88" i="1"/>
  <c r="F88" i="1" a="1"/>
  <c r="F88" i="1" s="1"/>
  <c r="G88" i="1"/>
  <c r="C89" i="1"/>
  <c r="D89" i="1"/>
  <c r="F89" i="1" a="1"/>
  <c r="F89" i="1"/>
  <c r="G89" i="1"/>
  <c r="C90" i="1"/>
  <c r="D90" i="1"/>
  <c r="F90" i="1" a="1"/>
  <c r="F90" i="1" s="1"/>
  <c r="G90" i="1"/>
  <c r="C91" i="1"/>
  <c r="D91" i="1"/>
  <c r="F91" i="1" a="1"/>
  <c r="F91" i="1" s="1"/>
  <c r="G91" i="1"/>
  <c r="C92" i="1"/>
  <c r="D92" i="1"/>
  <c r="F92" i="1" a="1"/>
  <c r="F92" i="1"/>
  <c r="G92" i="1"/>
  <c r="C93" i="1"/>
  <c r="D93" i="1"/>
  <c r="F93" i="1" a="1"/>
  <c r="F93" i="1" s="1"/>
  <c r="G93" i="1"/>
  <c r="C94" i="1"/>
  <c r="D94" i="1"/>
  <c r="F94" i="1" a="1"/>
  <c r="F94" i="1" s="1"/>
  <c r="G94" i="1"/>
  <c r="C95" i="1"/>
  <c r="D95" i="1"/>
  <c r="F95" i="1" a="1"/>
  <c r="F95" i="1"/>
  <c r="G95" i="1"/>
  <c r="C96" i="1"/>
  <c r="D96" i="1"/>
  <c r="F96" i="1" a="1"/>
  <c r="F96" i="1" s="1"/>
  <c r="G96" i="1"/>
  <c r="C97" i="1"/>
  <c r="D97" i="1"/>
  <c r="F97" i="1" a="1"/>
  <c r="F97" i="1" s="1"/>
  <c r="G97" i="1"/>
  <c r="C98" i="1"/>
  <c r="D98" i="1"/>
  <c r="F98" i="1" a="1"/>
  <c r="F98" i="1"/>
  <c r="G98" i="1"/>
  <c r="C99" i="1"/>
  <c r="D99" i="1"/>
  <c r="F99" i="1" a="1"/>
  <c r="F99" i="1" s="1"/>
  <c r="G99" i="1"/>
  <c r="C100" i="1"/>
  <c r="D100" i="1"/>
  <c r="F100" i="1" a="1"/>
  <c r="F100" i="1" s="1"/>
  <c r="G100" i="1"/>
  <c r="C101" i="1"/>
  <c r="D101" i="1"/>
  <c r="F101" i="1" a="1"/>
  <c r="F101" i="1"/>
  <c r="G101" i="1"/>
  <c r="C102" i="1"/>
  <c r="D102" i="1"/>
  <c r="F102" i="1" a="1"/>
  <c r="F102" i="1" s="1"/>
  <c r="G102" i="1"/>
  <c r="C103" i="1"/>
  <c r="D103" i="1"/>
  <c r="F103" i="1" a="1"/>
  <c r="F103" i="1" s="1"/>
  <c r="G103" i="1"/>
  <c r="C104" i="1"/>
  <c r="D104" i="1"/>
  <c r="F104" i="1" a="1"/>
  <c r="F104" i="1"/>
  <c r="G104" i="1"/>
  <c r="C105" i="1"/>
  <c r="D105" i="1"/>
  <c r="F105" i="1" a="1"/>
  <c r="F105" i="1" s="1"/>
  <c r="G105" i="1"/>
  <c r="C106" i="1"/>
  <c r="D106" i="1"/>
  <c r="F106" i="1" a="1"/>
  <c r="F106" i="1" s="1"/>
  <c r="G106" i="1"/>
  <c r="C107" i="1"/>
  <c r="D107" i="1"/>
  <c r="F107" i="1" a="1"/>
  <c r="F107" i="1"/>
  <c r="G107" i="1"/>
  <c r="C108" i="1"/>
  <c r="D108" i="1"/>
  <c r="F108" i="1" a="1"/>
  <c r="F108" i="1" s="1"/>
  <c r="G108" i="1"/>
  <c r="C109" i="1"/>
  <c r="D109" i="1"/>
  <c r="F109" i="1" a="1"/>
  <c r="F109" i="1" s="1"/>
  <c r="G109" i="1"/>
  <c r="C110" i="1"/>
  <c r="D110" i="1"/>
  <c r="F110" i="1" a="1"/>
  <c r="F110" i="1"/>
  <c r="G110" i="1"/>
  <c r="C111" i="1"/>
  <c r="D111" i="1"/>
  <c r="F111" i="1" a="1"/>
  <c r="F111" i="1" s="1"/>
  <c r="G111" i="1"/>
  <c r="C112" i="1"/>
  <c r="D112" i="1"/>
  <c r="F112" i="1" a="1"/>
  <c r="F112" i="1" s="1"/>
  <c r="G112" i="1"/>
  <c r="C113" i="1"/>
  <c r="D113" i="1"/>
  <c r="F113" i="1" a="1"/>
  <c r="F113" i="1"/>
  <c r="G113" i="1"/>
  <c r="C114" i="1"/>
  <c r="D114" i="1"/>
  <c r="F114" i="1" a="1"/>
  <c r="F114" i="1" s="1"/>
  <c r="G114" i="1"/>
  <c r="C115" i="1"/>
  <c r="D115" i="1"/>
  <c r="F115" i="1" a="1"/>
  <c r="F115" i="1" s="1"/>
  <c r="G115" i="1"/>
  <c r="C116" i="1"/>
  <c r="D116" i="1"/>
  <c r="F116" i="1" a="1"/>
  <c r="F116" i="1"/>
  <c r="G116" i="1"/>
  <c r="C117" i="1"/>
  <c r="D117" i="1"/>
  <c r="F117" i="1" a="1"/>
  <c r="F117" i="1" s="1"/>
  <c r="G117" i="1"/>
  <c r="C118" i="1"/>
  <c r="D118" i="1"/>
  <c r="F118" i="1" a="1"/>
  <c r="F118" i="1" s="1"/>
  <c r="G118" i="1"/>
  <c r="C119" i="1"/>
  <c r="D119" i="1"/>
  <c r="F119" i="1" a="1"/>
  <c r="F119" i="1"/>
  <c r="G119" i="1"/>
  <c r="C120" i="1"/>
  <c r="D120" i="1"/>
  <c r="F120" i="1" a="1"/>
  <c r="F120" i="1" s="1"/>
  <c r="G120" i="1"/>
  <c r="C121" i="1"/>
  <c r="D121" i="1"/>
  <c r="F121" i="1" a="1"/>
  <c r="F121" i="1" s="1"/>
  <c r="G121" i="1"/>
  <c r="C122" i="1"/>
  <c r="D122" i="1"/>
  <c r="F122" i="1" a="1"/>
  <c r="F122" i="1"/>
  <c r="G122" i="1"/>
  <c r="C123" i="1"/>
  <c r="D123" i="1"/>
  <c r="F123" i="1" a="1"/>
  <c r="F123" i="1" s="1"/>
  <c r="G123" i="1"/>
  <c r="C124" i="1"/>
  <c r="D124" i="1"/>
  <c r="F124" i="1" a="1"/>
  <c r="F124" i="1" s="1"/>
  <c r="G124" i="1"/>
  <c r="C125" i="1"/>
  <c r="D125" i="1"/>
  <c r="F125" i="1" a="1"/>
  <c r="F125" i="1"/>
  <c r="G125" i="1"/>
  <c r="C126" i="1"/>
  <c r="D126" i="1"/>
  <c r="F126" i="1" a="1"/>
  <c r="F126" i="1" s="1"/>
  <c r="G126" i="1"/>
  <c r="C127" i="1"/>
  <c r="D127" i="1"/>
  <c r="F127" i="1" a="1"/>
  <c r="F127" i="1" s="1"/>
  <c r="G127" i="1"/>
  <c r="C128" i="1"/>
  <c r="D128" i="1"/>
  <c r="F128" i="1" a="1"/>
  <c r="F128" i="1"/>
  <c r="G128" i="1"/>
  <c r="C129" i="1"/>
  <c r="D129" i="1"/>
  <c r="F129" i="1" a="1"/>
  <c r="F129" i="1" s="1"/>
  <c r="G129" i="1"/>
  <c r="C130" i="1"/>
  <c r="D130" i="1"/>
  <c r="F130" i="1" a="1"/>
  <c r="F130" i="1" s="1"/>
  <c r="G130" i="1"/>
  <c r="C131" i="1"/>
  <c r="D131" i="1"/>
  <c r="F131" i="1" a="1"/>
  <c r="F131" i="1"/>
  <c r="G131" i="1"/>
  <c r="C132" i="1"/>
  <c r="D132" i="1"/>
  <c r="F132" i="1" a="1"/>
  <c r="F132" i="1" s="1"/>
  <c r="G132" i="1"/>
  <c r="C133" i="1"/>
  <c r="D133" i="1"/>
  <c r="F133" i="1" a="1"/>
  <c r="F133" i="1" s="1"/>
  <c r="G133" i="1"/>
  <c r="C134" i="1"/>
  <c r="D134" i="1"/>
  <c r="F134" i="1" a="1"/>
  <c r="F134" i="1"/>
  <c r="G134" i="1"/>
  <c r="C135" i="1"/>
  <c r="D135" i="1"/>
  <c r="F135" i="1" a="1"/>
  <c r="F135" i="1" s="1"/>
  <c r="G135" i="1"/>
  <c r="C136" i="1"/>
  <c r="D136" i="1"/>
  <c r="F136" i="1" a="1"/>
  <c r="F136" i="1" s="1"/>
  <c r="G136" i="1"/>
  <c r="C137" i="1"/>
  <c r="D137" i="1"/>
  <c r="F137" i="1" a="1"/>
  <c r="F137" i="1"/>
  <c r="G137" i="1"/>
  <c r="C138" i="1"/>
  <c r="D138" i="1"/>
  <c r="F138" i="1" a="1"/>
  <c r="F138" i="1" s="1"/>
  <c r="G138" i="1"/>
  <c r="C139" i="1"/>
  <c r="D139" i="1"/>
  <c r="F139" i="1" a="1"/>
  <c r="F139" i="1" s="1"/>
  <c r="G139" i="1"/>
  <c r="C140" i="1"/>
  <c r="D140" i="1"/>
  <c r="F140" i="1" a="1"/>
  <c r="F140" i="1"/>
  <c r="G140" i="1"/>
  <c r="C141" i="1"/>
  <c r="D141" i="1"/>
  <c r="F141" i="1" a="1"/>
  <c r="F141" i="1" s="1"/>
  <c r="G141" i="1"/>
  <c r="C142" i="1"/>
  <c r="D142" i="1"/>
  <c r="F142" i="1" a="1"/>
  <c r="F142" i="1" s="1"/>
  <c r="G142" i="1"/>
  <c r="C143" i="1"/>
  <c r="D143" i="1"/>
  <c r="F143" i="1" a="1"/>
  <c r="F143" i="1"/>
  <c r="G143" i="1"/>
  <c r="C144" i="1"/>
  <c r="D144" i="1"/>
  <c r="F144" i="1" a="1"/>
  <c r="F144" i="1" s="1"/>
  <c r="G144" i="1"/>
  <c r="C145" i="1"/>
  <c r="D145" i="1"/>
  <c r="F145" i="1" a="1"/>
  <c r="F145" i="1" s="1"/>
  <c r="G145" i="1"/>
  <c r="C146" i="1"/>
  <c r="D146" i="1"/>
  <c r="F146" i="1" a="1"/>
  <c r="F146" i="1"/>
  <c r="G146" i="1"/>
  <c r="C147" i="1"/>
  <c r="D147" i="1"/>
  <c r="F147" i="1" a="1"/>
  <c r="F147" i="1" s="1"/>
  <c r="G147" i="1"/>
  <c r="C148" i="1"/>
  <c r="D148" i="1"/>
  <c r="F148" i="1" a="1"/>
  <c r="F148" i="1" s="1"/>
  <c r="G148" i="1"/>
  <c r="C149" i="1"/>
  <c r="D149" i="1"/>
  <c r="F149" i="1" a="1"/>
  <c r="F149" i="1"/>
  <c r="G149" i="1"/>
  <c r="C150" i="1"/>
  <c r="D150" i="1"/>
  <c r="F150" i="1" a="1"/>
  <c r="F150" i="1" s="1"/>
  <c r="G150" i="1"/>
  <c r="C151" i="1"/>
  <c r="D151" i="1"/>
  <c r="F151" i="1" a="1"/>
  <c r="F151" i="1" s="1"/>
  <c r="G151" i="1"/>
  <c r="C152" i="1"/>
  <c r="D152" i="1"/>
  <c r="F152" i="1" a="1"/>
  <c r="F152" i="1"/>
  <c r="G152" i="1"/>
  <c r="C153" i="1"/>
  <c r="D153" i="1"/>
  <c r="F153" i="1" a="1"/>
  <c r="F153" i="1" s="1"/>
  <c r="G153" i="1"/>
  <c r="C154" i="1"/>
  <c r="D154" i="1"/>
  <c r="F154" i="1" a="1"/>
  <c r="F154" i="1" s="1"/>
  <c r="G154" i="1"/>
  <c r="C155" i="1"/>
  <c r="D155" i="1"/>
  <c r="F155" i="1" a="1"/>
  <c r="F155" i="1"/>
  <c r="G155" i="1"/>
  <c r="C156" i="1"/>
  <c r="D156" i="1"/>
  <c r="F156" i="1" a="1"/>
  <c r="F156" i="1" s="1"/>
  <c r="G156" i="1"/>
  <c r="C157" i="1"/>
  <c r="D157" i="1"/>
  <c r="F157" i="1" a="1"/>
  <c r="F157" i="1" s="1"/>
  <c r="G157" i="1"/>
  <c r="C158" i="1"/>
  <c r="D158" i="1"/>
  <c r="F158" i="1" a="1"/>
  <c r="F158" i="1"/>
  <c r="G158" i="1"/>
  <c r="C159" i="1"/>
  <c r="D159" i="1"/>
  <c r="F159" i="1" a="1"/>
  <c r="F159" i="1" s="1"/>
  <c r="G159" i="1"/>
  <c r="C160" i="1"/>
  <c r="D160" i="1"/>
  <c r="F160" i="1" a="1"/>
  <c r="F160" i="1" s="1"/>
  <c r="G160" i="1"/>
  <c r="C161" i="1"/>
  <c r="D161" i="1"/>
  <c r="F161" i="1" a="1"/>
  <c r="F161" i="1"/>
  <c r="G161" i="1"/>
  <c r="C162" i="1"/>
  <c r="D162" i="1"/>
  <c r="F162" i="1" a="1"/>
  <c r="F162" i="1" s="1"/>
  <c r="G162" i="1"/>
  <c r="C163" i="1"/>
  <c r="D163" i="1"/>
  <c r="F163" i="1" a="1"/>
  <c r="F163" i="1" s="1"/>
  <c r="G163" i="1"/>
  <c r="C164" i="1"/>
  <c r="D164" i="1"/>
  <c r="F164" i="1" a="1"/>
  <c r="F164" i="1"/>
  <c r="G164" i="1"/>
  <c r="C165" i="1"/>
  <c r="D165" i="1"/>
  <c r="F165" i="1" a="1"/>
  <c r="F165" i="1" s="1"/>
  <c r="G165" i="1"/>
  <c r="C166" i="1"/>
  <c r="D166" i="1"/>
  <c r="F166" i="1" a="1"/>
  <c r="F166" i="1" s="1"/>
  <c r="G166" i="1"/>
  <c r="C167" i="1"/>
  <c r="D167" i="1"/>
  <c r="F167" i="1" a="1"/>
  <c r="F167" i="1"/>
  <c r="G167" i="1"/>
  <c r="C168" i="1"/>
  <c r="D168" i="1"/>
  <c r="F168" i="1" a="1"/>
  <c r="F168" i="1" s="1"/>
  <c r="G168" i="1"/>
  <c r="C169" i="1"/>
  <c r="D169" i="1"/>
  <c r="F169" i="1" a="1"/>
  <c r="F169" i="1" s="1"/>
  <c r="G169" i="1"/>
  <c r="C170" i="1"/>
  <c r="D170" i="1"/>
  <c r="F170" i="1" a="1"/>
  <c r="F170" i="1"/>
  <c r="G170" i="1"/>
  <c r="C171" i="1"/>
  <c r="D171" i="1"/>
  <c r="F171" i="1" a="1"/>
  <c r="F171" i="1" s="1"/>
  <c r="G171" i="1"/>
  <c r="C172" i="1"/>
  <c r="D172" i="1"/>
  <c r="F172" i="1" a="1"/>
  <c r="F172" i="1" s="1"/>
  <c r="G172" i="1"/>
  <c r="C173" i="1"/>
  <c r="D173" i="1"/>
  <c r="F173" i="1" a="1"/>
  <c r="F173" i="1"/>
  <c r="G173" i="1"/>
  <c r="C174" i="1"/>
  <c r="D174" i="1"/>
  <c r="F174" i="1" a="1"/>
  <c r="F174" i="1" s="1"/>
  <c r="G174" i="1"/>
  <c r="C175" i="1"/>
  <c r="D175" i="1"/>
  <c r="F175" i="1" a="1"/>
  <c r="F175" i="1" s="1"/>
  <c r="G175" i="1"/>
  <c r="C176" i="1"/>
  <c r="D176" i="1"/>
  <c r="F176" i="1" a="1"/>
  <c r="F176" i="1"/>
  <c r="G176" i="1"/>
  <c r="C177" i="1"/>
  <c r="D177" i="1"/>
  <c r="F177" i="1" a="1"/>
  <c r="F177" i="1" s="1"/>
  <c r="G177" i="1"/>
  <c r="C178" i="1"/>
  <c r="D178" i="1"/>
  <c r="F178" i="1" a="1"/>
  <c r="F178" i="1" s="1"/>
  <c r="G178" i="1"/>
  <c r="C179" i="1"/>
  <c r="D179" i="1"/>
  <c r="F179" i="1" a="1"/>
  <c r="F179" i="1"/>
  <c r="G179" i="1"/>
  <c r="C180" i="1"/>
  <c r="D180" i="1"/>
  <c r="F180" i="1" a="1"/>
  <c r="F180" i="1" s="1"/>
  <c r="G180" i="1"/>
  <c r="C181" i="1"/>
  <c r="D181" i="1"/>
  <c r="F181" i="1" a="1"/>
  <c r="F181" i="1" s="1"/>
  <c r="G181" i="1"/>
  <c r="C182" i="1"/>
  <c r="D182" i="1"/>
  <c r="F182" i="1" a="1"/>
  <c r="F182" i="1"/>
  <c r="G182" i="1"/>
  <c r="C183" i="1"/>
  <c r="D183" i="1"/>
  <c r="F183" i="1" a="1"/>
  <c r="F183" i="1" s="1"/>
  <c r="G183" i="1"/>
  <c r="C184" i="1"/>
  <c r="D184" i="1"/>
  <c r="F184" i="1" a="1"/>
  <c r="F184" i="1" s="1"/>
  <c r="G184" i="1"/>
  <c r="C185" i="1"/>
  <c r="D185" i="1"/>
  <c r="F185" i="1" a="1"/>
  <c r="F185" i="1"/>
  <c r="G185" i="1"/>
  <c r="C186" i="1"/>
  <c r="D186" i="1"/>
  <c r="F186" i="1" a="1"/>
  <c r="F186" i="1" s="1"/>
  <c r="G186" i="1"/>
  <c r="C187" i="1"/>
  <c r="D187" i="1"/>
  <c r="F187" i="1" a="1"/>
  <c r="F187" i="1" s="1"/>
  <c r="G187" i="1"/>
  <c r="C188" i="1"/>
  <c r="D188" i="1"/>
  <c r="F188" i="1" a="1"/>
  <c r="F188" i="1"/>
  <c r="G188" i="1"/>
  <c r="C189" i="1"/>
  <c r="D189" i="1"/>
  <c r="F189" i="1" a="1"/>
  <c r="F189" i="1" s="1"/>
  <c r="G189" i="1"/>
  <c r="C190" i="1"/>
  <c r="D190" i="1"/>
  <c r="F190" i="1" a="1"/>
  <c r="F190" i="1"/>
  <c r="G190" i="1"/>
  <c r="C191" i="1"/>
  <c r="D191" i="1"/>
  <c r="F191" i="1" a="1"/>
  <c r="F191" i="1"/>
  <c r="G191" i="1"/>
  <c r="C192" i="1"/>
  <c r="D192" i="1"/>
  <c r="F192" i="1" a="1"/>
  <c r="F192" i="1" s="1"/>
  <c r="G192" i="1"/>
  <c r="T12" i="8" l="1"/>
  <c r="R12" i="8"/>
  <c r="S12" i="8" s="1"/>
  <c r="T3" i="8"/>
  <c r="T4" i="8"/>
  <c r="T5" i="8"/>
  <c r="T6" i="8"/>
  <c r="T7" i="8"/>
  <c r="T8" i="8"/>
  <c r="T9" i="8"/>
  <c r="T10" i="8"/>
  <c r="T11" i="8"/>
  <c r="T2" i="8"/>
  <c r="R3" i="8"/>
  <c r="R4" i="8"/>
  <c r="R5" i="8"/>
  <c r="R6" i="8"/>
  <c r="R7" i="8"/>
  <c r="R8" i="8"/>
  <c r="R9" i="8"/>
  <c r="R10" i="8"/>
  <c r="R11" i="8"/>
  <c r="S11" i="8" l="1"/>
  <c r="S10" i="8"/>
  <c r="S9" i="8"/>
  <c r="S8" i="8"/>
  <c r="S7" i="8"/>
  <c r="S6" i="8"/>
  <c r="S5" i="8"/>
  <c r="S4" i="8"/>
  <c r="S3" i="8"/>
  <c r="A2" i="3" l="1" a="1"/>
  <c r="A2" i="3" s="1"/>
  <c r="E11" i="1"/>
  <c r="C11" i="1"/>
  <c r="D11" i="1"/>
  <c r="F11" i="1" a="1"/>
  <c r="F11" i="1" s="1"/>
  <c r="G11" i="1"/>
  <c r="C10" i="1"/>
  <c r="D10" i="1"/>
  <c r="F10" i="1" a="1"/>
  <c r="F10" i="1" s="1"/>
  <c r="G10" i="1"/>
  <c r="E9" i="1"/>
  <c r="E7" i="1"/>
  <c r="E6" i="1"/>
  <c r="C9" i="1"/>
  <c r="D9" i="1"/>
  <c r="F9" i="1" a="1"/>
  <c r="F9" i="1" s="1"/>
  <c r="G9" i="1"/>
  <c r="C8" i="1"/>
  <c r="D8" i="1"/>
  <c r="F8" i="1" a="1"/>
  <c r="F8" i="1" s="1"/>
  <c r="G8" i="1"/>
  <c r="C7" i="1"/>
  <c r="D7" i="1"/>
  <c r="F7" i="1" a="1"/>
  <c r="F7" i="1" s="1"/>
  <c r="G7" i="1"/>
  <c r="C6" i="1"/>
  <c r="D6" i="1"/>
  <c r="F6" i="1" a="1"/>
  <c r="F6" i="1" s="1"/>
  <c r="G6" i="1"/>
  <c r="E10" i="1"/>
  <c r="E8" i="1"/>
  <c r="A2" i="6" a="1"/>
  <c r="A2" i="6" s="1"/>
  <c r="A2" i="1" a="1"/>
  <c r="F2" i="1" a="1"/>
  <c r="F2" i="1" s="1"/>
  <c r="E5" i="1" l="1"/>
  <c r="C5" i="1"/>
  <c r="D5" i="1"/>
  <c r="F5" i="1" a="1"/>
  <c r="F5" i="1" s="1"/>
  <c r="G5" i="1"/>
  <c r="E4" i="1"/>
  <c r="D4" i="1"/>
  <c r="F4" i="1" a="1"/>
  <c r="F4" i="1" s="1"/>
  <c r="C4" i="1"/>
  <c r="G4" i="1"/>
  <c r="E3" i="1"/>
  <c r="D3" i="1"/>
  <c r="F3" i="1" a="1"/>
  <c r="F3" i="1" s="1"/>
  <c r="C3" i="1"/>
  <c r="G3" i="1"/>
  <c r="C2" i="1"/>
  <c r="D2" i="1"/>
  <c r="G2" i="1"/>
  <c r="A2" i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<sst xmlns="http://schemas.openxmlformats.org/spreadsheetml/2006/main" count="413" uniqueCount="152">
  <si>
    <t>Client Name</t>
  </si>
  <si>
    <t>Phone Number</t>
  </si>
  <si>
    <t>Total Orders</t>
  </si>
  <si>
    <t>Total Paid</t>
  </si>
  <si>
    <t>Balance</t>
  </si>
  <si>
    <t>Last Visit</t>
  </si>
  <si>
    <t>No. of Visits</t>
  </si>
  <si>
    <t>Payment Date</t>
  </si>
  <si>
    <t>Payment Amount</t>
  </si>
  <si>
    <t>Payment Method</t>
  </si>
  <si>
    <t>Orders Covered</t>
  </si>
  <si>
    <t>Notes</t>
  </si>
  <si>
    <t>Tarun</t>
  </si>
  <si>
    <t>UPI</t>
  </si>
  <si>
    <t>Order001, Order003</t>
  </si>
  <si>
    <t>Full payment received</t>
  </si>
  <si>
    <t>Ramesh</t>
  </si>
  <si>
    <t>Cash</t>
  </si>
  <si>
    <t>Order002</t>
  </si>
  <si>
    <t>Paid in cash</t>
  </si>
  <si>
    <t>Jyothi</t>
  </si>
  <si>
    <t>Card</t>
  </si>
  <si>
    <t>Order004</t>
  </si>
  <si>
    <t>Pending balance ₹300</t>
  </si>
  <si>
    <t>Gigleaz</t>
  </si>
  <si>
    <t>Order005, Order006</t>
  </si>
  <si>
    <t>Advance payment</t>
  </si>
  <si>
    <t>Suresh</t>
  </si>
  <si>
    <t>Bank Transfer</t>
  </si>
  <si>
    <t>Order007</t>
  </si>
  <si>
    <t>Includes stitching cost</t>
  </si>
  <si>
    <t>Client Email Address</t>
  </si>
  <si>
    <t>Visit Date</t>
  </si>
  <si>
    <t>Clothing Type</t>
  </si>
  <si>
    <t>Fabric Provided</t>
  </si>
  <si>
    <t>Fabric Type</t>
  </si>
  <si>
    <t>Chest</t>
  </si>
  <si>
    <t>Waist</t>
  </si>
  <si>
    <t>Hip</t>
  </si>
  <si>
    <t>Shoulder Width</t>
  </si>
  <si>
    <t>Sleeve Length</t>
  </si>
  <si>
    <t>Neck</t>
  </si>
  <si>
    <t>Inseam/Pant Length</t>
  </si>
  <si>
    <t>Special Instructions</t>
  </si>
  <si>
    <t>Employee Assigned</t>
  </si>
  <si>
    <t>Order Value</t>
  </si>
  <si>
    <t>Order Value (Numeric)</t>
  </si>
  <si>
    <t>Invoice Number</t>
  </si>
  <si>
    <t>Invoice date</t>
  </si>
  <si>
    <t>Client phone number</t>
  </si>
  <si>
    <t>Vendor Name</t>
  </si>
  <si>
    <t>Email Address</t>
  </si>
  <si>
    <t>Amount Paid</t>
  </si>
  <si>
    <t>Last Purchase Date</t>
  </si>
  <si>
    <t>Star Fabrics</t>
  </si>
  <si>
    <t>vendor1@starfabrics.com</t>
  </si>
  <si>
    <t>Cotton, Denim</t>
  </si>
  <si>
    <t>28-07-2025</t>
  </si>
  <si>
    <t>Monthly bulk orders</t>
  </si>
  <si>
    <t>Silk World</t>
  </si>
  <si>
    <t>silkworld@fabrics.in</t>
  </si>
  <si>
    <t>Silk, Chiffon</t>
  </si>
  <si>
    <t>29-07-2025</t>
  </si>
  <si>
    <t>Premium fabrics only</t>
  </si>
  <si>
    <t>Fashion Threads</t>
  </si>
  <si>
    <t>ft@textilemart.in</t>
  </si>
  <si>
    <t>Linen, Khadi</t>
  </si>
  <si>
    <t>26-07-2025</t>
  </si>
  <si>
    <t>Discounts on 10+ meters</t>
  </si>
  <si>
    <t>anonymous</t>
  </si>
  <si>
    <t>Parvathii</t>
  </si>
  <si>
    <t>mailari.parvathi@gmail.com</t>
  </si>
  <si>
    <t>Kurthi</t>
  </si>
  <si>
    <t>No</t>
  </si>
  <si>
    <t>Cotton</t>
  </si>
  <si>
    <t>30</t>
  </si>
  <si>
    <t>Na</t>
  </si>
  <si>
    <t>5000</t>
  </si>
  <si>
    <t>Employee Name</t>
  </si>
  <si>
    <t>Role</t>
  </si>
  <si>
    <t>Joined Date</t>
  </si>
  <si>
    <t>Salary Status</t>
  </si>
  <si>
    <t>Ramesh Kumar</t>
  </si>
  <si>
    <t>ramesh@tailorhouse.com</t>
  </si>
  <si>
    <t>Tailor</t>
  </si>
  <si>
    <t>Paid</t>
  </si>
  <si>
    <t>Prefers shirt/pant work</t>
  </si>
  <si>
    <t>Priya Sharma</t>
  </si>
  <si>
    <t>priya@tailorhouse.com</t>
  </si>
  <si>
    <t>15-07-2024</t>
  </si>
  <si>
    <t>Pending</t>
  </si>
  <si>
    <t>Kurta and designer orders</t>
  </si>
  <si>
    <t>Alok Singh</t>
  </si>
  <si>
    <t>alok@tailorhouse.com</t>
  </si>
  <si>
    <t>Delivery</t>
  </si>
  <si>
    <t>Newly joined</t>
  </si>
  <si>
    <t>ID</t>
  </si>
  <si>
    <t>Start time</t>
  </si>
  <si>
    <t>Completion time</t>
  </si>
  <si>
    <t>Email</t>
  </si>
  <si>
    <t>Name</t>
  </si>
  <si>
    <t>7396033663</t>
  </si>
  <si>
    <t>Jeans</t>
  </si>
  <si>
    <t>Cotten</t>
  </si>
  <si>
    <t>1234567890</t>
  </si>
  <si>
    <t>Yes</t>
  </si>
  <si>
    <t>Dress</t>
  </si>
  <si>
    <t>14</t>
  </si>
  <si>
    <t>10</t>
  </si>
  <si>
    <t>NA</t>
  </si>
  <si>
    <t>9272627458</t>
  </si>
  <si>
    <t xml:space="preserve">Cotton </t>
  </si>
  <si>
    <t>20</t>
  </si>
  <si>
    <t>22</t>
  </si>
  <si>
    <t>28</t>
  </si>
  <si>
    <t>2000</t>
  </si>
  <si>
    <t>2345678901</t>
  </si>
  <si>
    <t>Ma</t>
  </si>
  <si>
    <t>1000</t>
  </si>
  <si>
    <t>Client name</t>
  </si>
  <si>
    <t>9876543211</t>
  </si>
  <si>
    <t>Clothing type</t>
  </si>
  <si>
    <t>Fabric type</t>
  </si>
  <si>
    <t>Shoulder width</t>
  </si>
  <si>
    <t>Sleeve length</t>
  </si>
  <si>
    <t xml:space="preserve">Neck </t>
  </si>
  <si>
    <t xml:space="preserve">Pant length </t>
  </si>
  <si>
    <t>Spexiql inatruxtion</t>
  </si>
  <si>
    <t>Employee</t>
  </si>
  <si>
    <t>3000</t>
  </si>
  <si>
    <t>amalapal</t>
  </si>
  <si>
    <t>9876543212</t>
  </si>
  <si>
    <t>Obulreddy</t>
  </si>
  <si>
    <t>9876543213</t>
  </si>
  <si>
    <t>nikhil.peace@outlook.com</t>
  </si>
  <si>
    <t>50</t>
  </si>
  <si>
    <t>Rajesh</t>
  </si>
  <si>
    <t>Parvathi</t>
  </si>
  <si>
    <t>9652636993</t>
  </si>
  <si>
    <t>.</t>
  </si>
  <si>
    <t>Tony</t>
  </si>
  <si>
    <t>milaritarun@gmail.com</t>
  </si>
  <si>
    <t>9652636991</t>
  </si>
  <si>
    <t xml:space="preserve">Jyothi </t>
  </si>
  <si>
    <t>Kurtha</t>
  </si>
  <si>
    <t>36</t>
  </si>
  <si>
    <t>32</t>
  </si>
  <si>
    <t>15</t>
  </si>
  <si>
    <t>Abcde</t>
  </si>
  <si>
    <t>9087654321</t>
  </si>
  <si>
    <t>16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</si>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</sst>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₹-4009]\ #,##0.00"/>
    <numFmt numFmtId="165" formatCode="[$-409]d\-mmm\-yy;@"/>
    <numFmt numFmtId="166" formatCode="[$-409]dd\-mmm\-yy;@"/>
  </numFmts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Fill="1" applyBorder="1"/>
    <xf numFmtId="2" fontId="1" fillId="2" borderId="4" xfId="0" applyNumberFormat="1" applyFont="1" applyFill="1" applyBorder="1"/>
    <xf numFmtId="2" fontId="0" fillId="0" borderId="0" xfId="0" applyNumberFormat="1"/>
    <xf numFmtId="0" fontId="1" fillId="2" borderId="4" xfId="0" applyNumberFormat="1" applyFont="1" applyFill="1" applyBorder="1"/>
    <xf numFmtId="164" fontId="0" fillId="0" borderId="0" xfId="0" applyNumberFormat="1"/>
    <xf numFmtId="164" fontId="1" fillId="2" borderId="4" xfId="0" applyNumberFormat="1" applyFont="1" applyFill="1" applyBorder="1"/>
    <xf numFmtId="2" fontId="1" fillId="2" borderId="5" xfId="0" applyNumberFormat="1" applyFont="1" applyFill="1" applyBorder="1"/>
    <xf numFmtId="2" fontId="0" fillId="0" borderId="0" xfId="0" applyNumberFormat="1" applyFill="1" applyBorder="1"/>
    <xf numFmtId="165" fontId="1" fillId="2" borderId="4" xfId="0" applyNumberFormat="1" applyFont="1" applyFill="1" applyBorder="1"/>
    <xf numFmtId="165" fontId="0" fillId="0" borderId="0" xfId="0" applyNumberFormat="1"/>
    <xf numFmtId="165" fontId="0" fillId="0" borderId="0" xfId="0" applyNumberFormat="1" applyFill="1" applyBorder="1"/>
    <xf numFmtId="2" fontId="2" fillId="0" borderId="0" xfId="0" applyNumberFormat="1" applyFont="1" applyFill="1" applyBorder="1"/>
    <xf numFmtId="0" fontId="0" fillId="0" borderId="0" xfId="0" applyAlignment="1">
      <alignment wrapText="1"/>
    </xf>
    <xf numFmtId="0" fontId="1" fillId="2" borderId="5" xfId="0" applyNumberFormat="1" applyFont="1" applyFill="1" applyBorder="1"/>
    <xf numFmtId="0" fontId="1" fillId="2" borderId="4" xfId="0" applyNumberFormat="1" applyFont="1" applyFill="1" applyBorder="1" applyAlignment="1">
      <alignment wrapText="1"/>
    </xf>
    <xf numFmtId="166" fontId="1" fillId="2" borderId="4" xfId="0" applyNumberFormat="1" applyFont="1" applyFill="1" applyBorder="1"/>
    <xf numFmtId="166" fontId="0" fillId="0" borderId="0" xfId="0" applyNumberFormat="1"/>
    <xf numFmtId="0" fontId="3" fillId="0" borderId="0" xfId="0" applyFont="1" applyBorder="1" applyAlignment="1"/>
    <xf numFmtId="0" fontId="1" fillId="2" borderId="3" xfId="0" applyNumberFormat="1" applyFont="1" applyFill="1" applyBorder="1"/>
    <xf numFmtId="22" fontId="1" fillId="2" borderId="4" xfId="0" applyNumberFormat="1" applyFont="1" applyFill="1" applyBorder="1"/>
    <xf numFmtId="14" fontId="1" fillId="2" borderId="4" xfId="0" applyNumberFormat="1" applyFont="1" applyFill="1" applyBorder="1"/>
    <xf numFmtId="0" fontId="0" fillId="3" borderId="3" xfId="0" applyNumberFormat="1" applyFont="1" applyFill="1" applyBorder="1"/>
    <xf numFmtId="22" fontId="0" fillId="3" borderId="4" xfId="0" applyNumberFormat="1" applyFont="1" applyFill="1" applyBorder="1"/>
    <xf numFmtId="0" fontId="0" fillId="3" borderId="4" xfId="0" applyNumberFormat="1" applyFont="1" applyFill="1" applyBorder="1"/>
    <xf numFmtId="14" fontId="0" fillId="3" borderId="4" xfId="0" applyNumberFormat="1" applyFont="1" applyFill="1" applyBorder="1"/>
    <xf numFmtId="0" fontId="0" fillId="0" borderId="3" xfId="0" applyNumberFormat="1" applyFont="1" applyBorder="1"/>
    <xf numFmtId="22" fontId="0" fillId="0" borderId="4" xfId="0" applyNumberFormat="1" applyFont="1" applyBorder="1"/>
    <xf numFmtId="0" fontId="0" fillId="0" borderId="4" xfId="0" applyNumberFormat="1" applyFont="1" applyBorder="1"/>
    <xf numFmtId="14" fontId="0" fillId="0" borderId="4" xfId="0" applyNumberFormat="1" applyFont="1" applyBorder="1"/>
    <xf numFmtId="0" fontId="0" fillId="0" borderId="1" xfId="0" applyNumberFormat="1" applyFont="1" applyBorder="1"/>
    <xf numFmtId="22" fontId="0" fillId="0" borderId="6" xfId="0" applyNumberFormat="1" applyFont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0" fontId="4" fillId="0" borderId="0" xfId="0" applyFont="1" applyBorder="1" applyAlignment="1"/>
    <xf numFmtId="14" fontId="3" fillId="0" borderId="0" xfId="0" applyNumberFormat="1" applyFont="1" applyBorder="1" applyAlignment="1"/>
    <xf numFmtId="0" fontId="1" fillId="2" borderId="0" xfId="0" applyNumberFormat="1" applyFont="1" applyFill="1" applyBorder="1"/>
    <xf numFmtId="22" fontId="1" fillId="2" borderId="0" xfId="0" applyNumberFormat="1" applyFont="1" applyFill="1" applyBorder="1"/>
    <xf numFmtId="14" fontId="1" fillId="2" borderId="0" xfId="0" applyNumberFormat="1" applyFont="1" applyFill="1" applyBorder="1"/>
    <xf numFmtId="0" fontId="1" fillId="2" borderId="0" xfId="0" quotePrefix="1" applyNumberFormat="1" applyFont="1" applyFill="1" applyBorder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B618B6-8F46-4C98-A6E1-F11015FDE66C}" name="Table13" displayName="Table13" ref="A1:G4" totalsRowShown="0">
  <autoFilter ref="A1:G4" xr:uid="{CCB618B6-8F46-4C98-A6E1-F11015FDE66C}"/>
  <tableColumns count="7">
    <tableColumn id="1" xr3:uid="{2CEF0594-839D-4522-AE1D-DC919A796564}" name="Vendor Name"/>
    <tableColumn id="2" xr3:uid="{F93FCB5B-2C93-4E05-99DA-C416AD924BCD}" name="Phone Number"/>
    <tableColumn id="3" xr3:uid="{0EF677F2-9F72-47B9-8AF3-D5E8AE862712}" name="Email Address"/>
    <tableColumn id="4" xr3:uid="{FAC5F969-423E-470B-AD14-B4858CB8EB62}" name="Fabric Type"/>
    <tableColumn id="5" xr3:uid="{926329C6-545B-4C24-AC28-F87D38518419}" name="Amount Paid"/>
    <tableColumn id="6" xr3:uid="{10A7B3B5-C038-4D36-973B-5278FB344297}" name="Last Purchase Date"/>
    <tableColumn id="7" xr3:uid="{12F52065-3E96-4C4F-AB1E-F5F6CD7FA762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CE4DB4-170A-4C1E-AC82-4EB6EB10FA3C}" name="Table14" displayName="Table14" ref="A1:G4" totalsRowShown="0">
  <autoFilter ref="A1:G4" xr:uid="{14CE4DB4-170A-4C1E-AC82-4EB6EB10FA3C}"/>
  <tableColumns count="7">
    <tableColumn id="1" xr3:uid="{692B2E6B-FC09-4C31-838A-C6E691183AB9}" name="Employee Name"/>
    <tableColumn id="2" xr3:uid="{A15262F4-0AFA-4AC0-ABDD-3FB9C65D97BE}" name="Phone Number"/>
    <tableColumn id="3" xr3:uid="{A24D6315-6BEB-47A2-AFE2-0F9AE63CCB97}" name="Email Address"/>
    <tableColumn id="4" xr3:uid="{0C6E0B97-4122-4D2F-AE66-DF372EE49A54}" name="Role"/>
    <tableColumn id="5" xr3:uid="{4922B901-D9A2-47DE-A900-45159736CF46}" name="Joined Date"/>
    <tableColumn id="6" xr3:uid="{1A58CD3B-B390-44C0-9CFE-39E4C9FECA15}" name="Salary Status"/>
    <tableColumn id="7" xr3:uid="{47049D5D-F86B-42C8-8963-5BEE7326893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7F085-5A08-4E01-821F-B705E58FDCFD}" name="Table1" displayName="Table1" ref="A1:V5" totalsRowShown="0" headerRowDxfId="22">
  <autoFilter ref="A1:V5" xr:uid="{38A7F085-5A08-4E01-821F-B705E58FDCFD}"/>
  <tableColumns count="22">
    <tableColumn id="1" xr3:uid="{D10C38FE-95A7-4317-AF16-2A999F525908}" name="ID" dataDxfId="2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AB0B6099-893B-4094-BEBA-8FD0BA17BAB1}" name="Start time" dataDxfId="20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1B875C2F-4A85-4808-A0C1-EE3DFF8C0F14}" name="Completion time" dataDxfId="19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C09FA23B-F5AE-4670-BAB9-0FA8A466BB79}" name="Email" dataDxfId="1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89D48D78-B5A0-4C4E-9245-4734C31B8B89}" name="Name" dataDxfId="1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23" xr3:uid="{91F73252-3557-4F23-99BD-D623FA6DD6E4}" name="Client Name" dataDxfId="16">
      <extLst>
        <ext xmlns:xlmsforms="http://schemas.microsoft.com/office/spreadsheetml/2023/msForms" uri="{FCC71383-01E1-4257-9335-427F07BE8D7F}">
          <xlmsforms:question id="rd44e8ae84a6b4bce8263b4d92f164ecd"/>
        </ext>
      </extLst>
    </tableColumn>
    <tableColumn id="24" xr3:uid="{32A1B2D8-45E7-4B93-8C68-C52C8F34EDF7}" name="Phone Number" dataDxfId="15">
      <extLst>
        <ext xmlns:xlmsforms="http://schemas.microsoft.com/office/spreadsheetml/2023/msForms" uri="{FCC71383-01E1-4257-9335-427F07BE8D7F}">
          <xlmsforms:question id="rb7c7bcd3e1b7481699642b47131d4783"/>
        </ext>
      </extLst>
    </tableColumn>
    <tableColumn id="26" xr3:uid="{BB5F2A2E-80B7-4167-A28F-A4075AA85500}" name="Client Email Address" dataDxfId="14">
      <extLst>
        <ext xmlns:xlmsforms="http://schemas.microsoft.com/office/spreadsheetml/2023/msForms" uri="{FCC71383-01E1-4257-9335-427F07BE8D7F}">
          <xlmsforms:question id="rbdc2d44dcde14d1085fbc04135d292dc"/>
        </ext>
      </extLst>
    </tableColumn>
    <tableColumn id="27" xr3:uid="{86729E64-0586-48BE-B632-E37E9145EE32}" name="Visit Date" dataDxfId="13">
      <extLst>
        <ext xmlns:xlmsforms="http://schemas.microsoft.com/office/spreadsheetml/2023/msForms" uri="{FCC71383-01E1-4257-9335-427F07BE8D7F}">
          <xlmsforms:question id="r5d96f1b531ae4d3494e7f0f0e31e0d0e"/>
        </ext>
      </extLst>
    </tableColumn>
    <tableColumn id="28" xr3:uid="{3607D8A6-19D3-4734-93C0-A6AB7A25E148}" name="Clothing Type" dataDxfId="12">
      <extLst>
        <ext xmlns:xlmsforms="http://schemas.microsoft.com/office/spreadsheetml/2023/msForms" uri="{FCC71383-01E1-4257-9335-427F07BE8D7F}">
          <xlmsforms:question id="r8c2c495623834e0a95256dcaf375a057"/>
        </ext>
      </extLst>
    </tableColumn>
    <tableColumn id="29" xr3:uid="{320E334A-B413-4D5A-9C00-72AB50838C35}" name="Fabric Provided" dataDxfId="11">
      <extLst>
        <ext xmlns:xlmsforms="http://schemas.microsoft.com/office/spreadsheetml/2023/msForms" uri="{FCC71383-01E1-4257-9335-427F07BE8D7F}">
          <xlmsforms:question id="r46956db0c20e47e7af5cda940d2c4e5c"/>
        </ext>
      </extLst>
    </tableColumn>
    <tableColumn id="30" xr3:uid="{ACEC4EB3-4E36-4756-A9A9-6C6D81893545}" name="Fabric Type" dataDxfId="10">
      <extLst>
        <ext xmlns:xlmsforms="http://schemas.microsoft.com/office/spreadsheetml/2023/msForms" uri="{FCC71383-01E1-4257-9335-427F07BE8D7F}">
          <xlmsforms:question id="rdee5f0b7e4704662898379a566b14133"/>
        </ext>
      </extLst>
    </tableColumn>
    <tableColumn id="31" xr3:uid="{E3A67401-661D-434A-BE7E-95634AEADDAB}" name="Chest" dataDxfId="9">
      <extLst>
        <ext xmlns:xlmsforms="http://schemas.microsoft.com/office/spreadsheetml/2023/msForms" uri="{FCC71383-01E1-4257-9335-427F07BE8D7F}">
          <xlmsforms:question id="rd5069fc757d34ca08f3b255ee3e1a52d"/>
        </ext>
      </extLst>
    </tableColumn>
    <tableColumn id="32" xr3:uid="{82F86D0A-9E3A-4E99-BD3C-CA7D18100BC2}" name="Waist" dataDxfId="8">
      <extLst>
        <ext xmlns:xlmsforms="http://schemas.microsoft.com/office/spreadsheetml/2023/msForms" uri="{FCC71383-01E1-4257-9335-427F07BE8D7F}">
          <xlmsforms:question id="rd2459cc6694b4fb7bed492da7f0ec1d4"/>
        </ext>
      </extLst>
    </tableColumn>
    <tableColumn id="33" xr3:uid="{188FE133-21E8-4FD2-9204-12C12D5B7910}" name="Hip" dataDxfId="7">
      <extLst>
        <ext xmlns:xlmsforms="http://schemas.microsoft.com/office/spreadsheetml/2023/msForms" uri="{FCC71383-01E1-4257-9335-427F07BE8D7F}">
          <xlmsforms:question id="rdbef63e3d0034b62bc9c9020bd074628"/>
        </ext>
      </extLst>
    </tableColumn>
    <tableColumn id="34" xr3:uid="{03ACD2F7-3854-4A6F-93D5-E5525B5215AE}" name="Shoulder Width" dataDxfId="6">
      <extLst>
        <ext xmlns:xlmsforms="http://schemas.microsoft.com/office/spreadsheetml/2023/msForms" uri="{FCC71383-01E1-4257-9335-427F07BE8D7F}">
          <xlmsforms:question id="r8165a9f849ba4fa3a5f3d4256fd5b766"/>
        </ext>
      </extLst>
    </tableColumn>
    <tableColumn id="35" xr3:uid="{D2F8EF2B-4C73-45CD-AE1E-9B00CDBD412A}" name="Sleeve Length" dataDxfId="5">
      <extLst>
        <ext xmlns:xlmsforms="http://schemas.microsoft.com/office/spreadsheetml/2023/msForms" uri="{FCC71383-01E1-4257-9335-427F07BE8D7F}">
          <xlmsforms:question id="r63e6461a228b433cb11d313902674882"/>
        </ext>
      </extLst>
    </tableColumn>
    <tableColumn id="36" xr3:uid="{6F74BCA1-840D-46F9-9A39-BB1A3BD8D593}" name="Neck" dataDxfId="4">
      <extLst>
        <ext xmlns:xlmsforms="http://schemas.microsoft.com/office/spreadsheetml/2023/msForms" uri="{FCC71383-01E1-4257-9335-427F07BE8D7F}">
          <xlmsforms:question id="rf9a59d848adb4a1db35e9449313a0e18"/>
        </ext>
      </extLst>
    </tableColumn>
    <tableColumn id="37" xr3:uid="{93A6F1C6-7B5B-41AA-A8BE-79B20D2E97C0}" name="Inseam/Pant Length" dataDxfId="3">
      <extLst>
        <ext xmlns:xlmsforms="http://schemas.microsoft.com/office/spreadsheetml/2023/msForms" uri="{FCC71383-01E1-4257-9335-427F07BE8D7F}">
          <xlmsforms:question id="r6cc1b809f4cb42c6aacb76494467cbbd"/>
        </ext>
      </extLst>
    </tableColumn>
    <tableColumn id="38" xr3:uid="{9CC84CC6-BA04-4144-AA7E-1F00942B2527}" name="Special Instructions" dataDxfId="2">
      <extLst>
        <ext xmlns:xlmsforms="http://schemas.microsoft.com/office/spreadsheetml/2023/msForms" uri="{FCC71383-01E1-4257-9335-427F07BE8D7F}">
          <xlmsforms:question id="r2d74ac5f704b4e5a8879fb924a92c257"/>
        </ext>
      </extLst>
    </tableColumn>
    <tableColumn id="39" xr3:uid="{4F05F1AC-8990-4BC7-B755-FC8DC952FACE}" name="Employee Assigned" dataDxfId="1">
      <extLst>
        <ext xmlns:xlmsforms="http://schemas.microsoft.com/office/spreadsheetml/2023/msForms" uri="{FCC71383-01E1-4257-9335-427F07BE8D7F}">
          <xlmsforms:question id="r3f76617409c0448a9dcba032cb793084"/>
        </ext>
      </extLst>
    </tableColumn>
    <tableColumn id="40" xr3:uid="{BFE05792-04C5-4210-BEED-CD0C4CD76345}" name="Order Value" dataDxfId="0">
      <extLst>
        <ext xmlns:xlmsforms="http://schemas.microsoft.com/office/spreadsheetml/2023/msForms" uri="{FCC71383-01E1-4257-9335-427F07BE8D7F}">
          <xlmsforms:question id="r14b1d432811b4a7a928c8cca0c9301a2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MAAAiFf5ZUNjZIWU5GM1BSVVJOSjJSNFgwVjkwOFpQVS4u" isFormConnected="1" maxResponseId="4" latestEventMarker="4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rd44e8ae84a6b4bce8263b4d92f164ecd</xlmsforms:syncedQuestionId>
        <xlmsforms:syncedQuestionId>rb7c7bcd3e1b7481699642b47131d4783</xlmsforms:syncedQuestionId>
        <xlmsforms:syncedQuestionId>r4bda21fb862b400c810c9326b2bf5e81</xlmsforms:syncedQuestionId>
        <xlmsforms:syncedQuestionId>rbdc2d44dcde14d1085fbc04135d292dc</xlmsforms:syncedQuestionId>
        <xlmsforms:syncedQuestionId>r5d96f1b531ae4d3494e7f0f0e31e0d0e</xlmsforms:syncedQuestionId>
        <xlmsforms:syncedQuestionId>r8c2c495623834e0a95256dcaf375a057</xlmsforms:syncedQuestionId>
        <xlmsforms:syncedQuestionId>r46956db0c20e47e7af5cda940d2c4e5c</xlmsforms:syncedQuestionId>
        <xlmsforms:syncedQuestionId>rdee5f0b7e4704662898379a566b14133</xlmsforms:syncedQuestionId>
        <xlmsforms:syncedQuestionId>rd5069fc757d34ca08f3b255ee3e1a52d</xlmsforms:syncedQuestionId>
        <xlmsforms:syncedQuestionId>rd2459cc6694b4fb7bed492da7f0ec1d4</xlmsforms:syncedQuestionId>
        <xlmsforms:syncedQuestionId>rdbef63e3d0034b62bc9c9020bd074628</xlmsforms:syncedQuestionId>
        <xlmsforms:syncedQuestionId>r8165a9f849ba4fa3a5f3d4256fd5b766</xlmsforms:syncedQuestionId>
        <xlmsforms:syncedQuestionId>r63e6461a228b433cb11d313902674882</xlmsforms:syncedQuestionId>
        <xlmsforms:syncedQuestionId>rf9a59d848adb4a1db35e9449313a0e18</xlmsforms:syncedQuestionId>
        <xlmsforms:syncedQuestionId>r6cc1b809f4cb42c6aacb76494467cbbd</xlmsforms:syncedQuestionId>
        <xlmsforms:syncedQuestionId>r2d74ac5f704b4e5a8879fb924a92c257</xlmsforms:syncedQuestionId>
        <xlmsforms:syncedQuestionId>r3f76617409c0448a9dcba032cb793084</xlmsforms:syncedQuestionId>
        <xlmsforms:syncedQuestionId>r14b1d432811b4a7a928c8cca0c9301a2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opLeftCell="C1" workbookViewId="0">
      <selection activeCell="E4" sqref="E4"/>
    </sheetView>
  </sheetViews>
  <sheetFormatPr defaultRowHeight="15"/>
  <cols>
    <col min="1" max="1" width="14.140625" bestFit="1" customWidth="1"/>
    <col min="2" max="2" width="16.28515625" bestFit="1" customWidth="1"/>
    <col min="3" max="3" width="20.85546875" style="13" bestFit="1" customWidth="1"/>
    <col min="4" max="4" width="22.42578125" style="13" bestFit="1" customWidth="1"/>
    <col min="5" max="5" width="17" style="13" bestFit="1" customWidth="1"/>
    <col min="6" max="6" width="16" style="20" bestFit="1" customWidth="1"/>
    <col min="7" max="7" width="14.28515625" style="13" bestFit="1" customWidth="1"/>
    <col min="8" max="8" width="18.42578125" bestFit="1" customWidth="1"/>
    <col min="10" max="10" width="16.85546875" bestFit="1" customWidth="1"/>
    <col min="11" max="11" width="15.42578125" bestFit="1" customWidth="1"/>
    <col min="13" max="14" width="20.85546875" bestFit="1" customWidth="1"/>
    <col min="15" max="15" width="20.28515625" bestFit="1" customWidth="1"/>
  </cols>
  <sheetData>
    <row r="1" spans="1:8">
      <c r="A1" s="9" t="s">
        <v>0</v>
      </c>
      <c r="B1" s="6" t="s">
        <v>1</v>
      </c>
      <c r="C1" s="12" t="s">
        <v>2</v>
      </c>
      <c r="D1" s="12" t="s">
        <v>3</v>
      </c>
      <c r="E1" s="12" t="s">
        <v>4</v>
      </c>
      <c r="F1" s="19" t="s">
        <v>5</v>
      </c>
      <c r="G1" s="17" t="s">
        <v>6</v>
      </c>
    </row>
    <row r="2" spans="1:8">
      <c r="A2" s="11" t="str" cm="1">
        <f t="array" ref="A2:B5">_xlfn.UNIQUE(_xlfn._xlws.FILTER(Orders!A2:B781, Orders!A2:A781&lt;&gt;""))</f>
        <v>Tony</v>
      </c>
      <c r="B2" s="11" t="str">
        <v>9652636993</v>
      </c>
      <c r="C2" s="18">
        <f>IF(B2="","",COUNTIF(Orders!B:B, B2))</f>
        <v>1</v>
      </c>
      <c r="D2" s="18">
        <f>IF(B2="","",SUMIF(Payments!B:B, B2, Payments!D:D))</f>
        <v>0</v>
      </c>
      <c r="E2" s="18">
        <f>IF(A2="", "", IFERROR(SUMIF(Orders!A:A, A2, Orders!#REF!), 0) - IFERROR(SUMIF(Payments!A:A, A2, Payments!D:D), 0))</f>
        <v>0</v>
      </c>
      <c r="F2" s="21" cm="1">
        <f t="array" ref="F2">IF(B2="","",IFERROR(MAX(_xlfn._xlws.FILTER(Orders!D:D, Orders!B:B = B2)), ""))</f>
        <v>45870</v>
      </c>
      <c r="G2" s="18">
        <f>IF(B2="","",COUNTIF(Orders!B:B, B2))</f>
        <v>1</v>
      </c>
      <c r="H2" s="10"/>
    </row>
    <row r="3" spans="1:8" ht="15.75">
      <c r="A3" t="str">
        <v>Tarun</v>
      </c>
      <c r="B3" t="str">
        <v>9652636991</v>
      </c>
      <c r="C3" s="22">
        <f>IF(B3="","",COUNTIF(Orders!B:B, B3))</f>
        <v>1</v>
      </c>
      <c r="D3" s="18">
        <f>IF(B3="","",SUMIF(Payments!B:B, B3, Payments!D:D))</f>
        <v>0</v>
      </c>
      <c r="E3" s="18">
        <f>IF(A3="", "", IFERROR(SUMIF(Orders!A:A, A3, Orders!#REF!), 0) - IFERROR(SUMIF(Payments!B:B, B3, Payments!D:D), 0))</f>
        <v>0</v>
      </c>
      <c r="F3" s="21" cm="1">
        <f t="array" ref="F3">IF(B3="","",IFERROR(MAX(_xlfn._xlws.FILTER(Orders!D:D, Orders!B:B = B3)), ""))</f>
        <v>45874</v>
      </c>
      <c r="G3" s="18">
        <f>IF(B3="","",COUNTIF(Orders!B:B, B3))</f>
        <v>1</v>
      </c>
    </row>
    <row r="4" spans="1:8">
      <c r="A4" t="str">
        <v xml:space="preserve">Jyothi </v>
      </c>
      <c r="B4" t="str">
        <v>7396033663</v>
      </c>
      <c r="C4" s="18">
        <f>IF(B4="","",COUNTIF(Orders!B:B, B4))</f>
        <v>1</v>
      </c>
      <c r="D4" s="18">
        <f>IF(B4="","",SUMIF(Payments!B:B, B4, Payments!D:D))</f>
        <v>1500</v>
      </c>
      <c r="E4" s="18">
        <f>IF(A4="", "", IFERROR(SUMIF(Orders!A:A, A4, Orders!#REF!), 0) - IFERROR(SUMIF(Payments!A:A, A4, Payments!D:D), 0))</f>
        <v>0</v>
      </c>
      <c r="F4" s="21" cm="1">
        <f t="array" ref="F4">IF(B4="","",IFERROR(MAX(_xlfn._xlws.FILTER(Orders!D:D, Orders!B:B = B4)), ""))</f>
        <v>45870</v>
      </c>
      <c r="G4" s="18">
        <f>IF(B4="","",COUNTIF(Orders!B:B, B4))</f>
        <v>1</v>
      </c>
    </row>
    <row r="5" spans="1:8">
      <c r="A5" t="str">
        <v>Abcde</v>
      </c>
      <c r="B5" t="str">
        <v>9087654321</v>
      </c>
      <c r="C5" s="18">
        <f>IF(B5="","",COUNTIF(Orders!B:B, B5))</f>
        <v>1</v>
      </c>
      <c r="D5" s="18">
        <f>IF(B5="","",SUMIF(Payments!B:B, B5, Payments!D:D))</f>
        <v>0</v>
      </c>
      <c r="E5" s="18">
        <f>IF(A5="", "", IFERROR(SUMIF(Orders!A:A, A5, Orders!#REF!), 0) - IFERROR(SUMIF(Payments!A:A, A5, Payments!D:D), 0))</f>
        <v>0</v>
      </c>
      <c r="F5" s="21" cm="1">
        <f t="array" ref="F5">IF(B5="","",IFERROR(MAX(_xlfn._xlws.FILTER(Orders!D:D, Orders!B:B = B5)), ""))</f>
        <v>45876</v>
      </c>
      <c r="G5" s="18">
        <f>IF(B5="","",COUNTIF(Orders!B:B, B5))</f>
        <v>1</v>
      </c>
    </row>
    <row r="6" spans="1:8">
      <c r="C6" s="18" t="str">
        <f>IF(B6="","",COUNTIF(Orders!B:B, B6))</f>
        <v/>
      </c>
      <c r="D6" s="18" t="str">
        <f>IF(B6="","",SUMIF(Payments!B:B, B6, Payments!D:D))</f>
        <v/>
      </c>
      <c r="E6" s="18" t="str">
        <f>IF(A6="", "", IFERROR(SUMIF(Orders!A:A, A6, Orders!#REF!), 0) - IFERROR(SUMIF(Payments!A:A, A6, Payments!D:D), 0))</f>
        <v/>
      </c>
      <c r="F6" s="21" t="str" cm="1">
        <f t="array" ref="F6">IF(B6="","",IFERROR(MAX(_xlfn._xlws.FILTER(Orders!D:D, Orders!B:B = B6)), ""))</f>
        <v/>
      </c>
      <c r="G6" s="18" t="str">
        <f>IF(B6="","",COUNTIF(Orders!B:B, B6))</f>
        <v/>
      </c>
    </row>
    <row r="7" spans="1:8">
      <c r="C7" s="18" t="str">
        <f>IF(B7="","",COUNTIF(Orders!B:B, B7))</f>
        <v/>
      </c>
      <c r="D7" s="18" t="str">
        <f>IF(B7="","",SUMIF(Payments!B:B, B7, Payments!D:D))</f>
        <v/>
      </c>
      <c r="E7" s="18" t="str">
        <f>IF(A7="", "", IFERROR(SUMIF(Orders!A:A, A7, Orders!#REF!), 0) - IFERROR(SUMIF(Payments!A:A, A7, Payments!D:D), 0))</f>
        <v/>
      </c>
      <c r="F7" s="21" t="str" cm="1">
        <f t="array" ref="F7">IF(B7="","",IFERROR(MAX(_xlfn._xlws.FILTER(Orders!D:D, Orders!B:B = B7)), ""))</f>
        <v/>
      </c>
      <c r="G7" s="18" t="str">
        <f>IF(B7="","",COUNTIF(Orders!B:B, B7))</f>
        <v/>
      </c>
    </row>
    <row r="8" spans="1:8">
      <c r="C8" s="18" t="str">
        <f>IF(B8="","",COUNTIF(Orders!B:B, B8))</f>
        <v/>
      </c>
      <c r="D8" s="18" t="str">
        <f>IF(B8="","",SUMIF(Payments!B:B, B8, Payments!D:D))</f>
        <v/>
      </c>
      <c r="E8" s="18" t="str">
        <f>IF(A8="", "", IFERROR(SUMIF(Orders!A:A, A8, Orders!#REF!), 0) - IFERROR(SUMIF(Payments!A:A, A8, Payments!D:D), 0))</f>
        <v/>
      </c>
      <c r="F8" s="21" t="str" cm="1">
        <f t="array" ref="F8">IF(B8="","",IFERROR(MAX(_xlfn._xlws.FILTER(Orders!D:D, Orders!B:B = B8)), ""))</f>
        <v/>
      </c>
      <c r="G8" s="18" t="str">
        <f>IF(B8="","",COUNTIF(Orders!B:B, B8))</f>
        <v/>
      </c>
    </row>
    <row r="9" spans="1:8">
      <c r="C9" s="18" t="str">
        <f>IF(B9="","",COUNTIF(Orders!B:B, B9))</f>
        <v/>
      </c>
      <c r="D9" s="18" t="str">
        <f>IF(B9="","",SUMIF(Payments!B:B, B9, Payments!D:D))</f>
        <v/>
      </c>
      <c r="E9" s="18" t="str">
        <f>IF(A9="", "", IFERROR(SUMIF(Orders!A:A, A9, Orders!#REF!), 0) - IFERROR(SUMIF(Payments!A:A, A9, Payments!D:D), 0))</f>
        <v/>
      </c>
      <c r="F9" s="21" t="str" cm="1">
        <f t="array" ref="F9">IF(B9="","",IFERROR(MAX(_xlfn._xlws.FILTER(Orders!D:D, Orders!B:B = B9)), ""))</f>
        <v/>
      </c>
      <c r="G9" s="18" t="str">
        <f>IF(B9="","",COUNTIF(Orders!B:B, B9))</f>
        <v/>
      </c>
    </row>
    <row r="10" spans="1:8">
      <c r="C10" s="18" t="str">
        <f>IF(B10="","",COUNTIF(Orders!B:B, B10))</f>
        <v/>
      </c>
      <c r="D10" s="18" t="str">
        <f>IF(B10="","",SUMIF(Payments!B:B, B10, Payments!D:D))</f>
        <v/>
      </c>
      <c r="E10" s="18" t="str">
        <f>IF(A10="", "", IFERROR(SUMIF(Orders!A:A, A10, Orders!#REF!), 0) - IFERROR(SUMIF(Payments!A:A, A10, Payments!D:D), 0))</f>
        <v/>
      </c>
      <c r="F10" s="21" t="str" cm="1">
        <f t="array" ref="F10">IF(B10="","",IFERROR(MAX(_xlfn._xlws.FILTER(Orders!D:D, Orders!B:B = B10)), ""))</f>
        <v/>
      </c>
      <c r="G10" s="18" t="str">
        <f>IF(B10="","",COUNTIF(Orders!B:B, B10))</f>
        <v/>
      </c>
    </row>
    <row r="11" spans="1:8">
      <c r="C11" s="18" t="str">
        <f>IF(B11="","",COUNTIF(Orders!B:B, B11))</f>
        <v/>
      </c>
      <c r="D11" s="18" t="str">
        <f>IF(B11="","",SUMIF(Payments!B:B, B11, Payments!D:D))</f>
        <v/>
      </c>
      <c r="E11" s="18" t="str">
        <f>IF(A11="", "", IFERROR(SUMIF(Orders!A:A, A11, Orders!#REF!), 0) - IFERROR(SUMIF(Payments!A:A, A11, Payments!D:D), 0))</f>
        <v/>
      </c>
      <c r="F11" s="21" t="str" cm="1">
        <f t="array" ref="F11">IF(B11="","",IFERROR(MAX(_xlfn._xlws.FILTER(Orders!D:D, Orders!B:B = B11)), ""))</f>
        <v/>
      </c>
      <c r="G11" s="18" t="str">
        <f>IF(B11="","",COUNTIF(Orders!B:B, B11))</f>
        <v/>
      </c>
    </row>
    <row r="12" spans="1:8">
      <c r="C12" s="18" t="str">
        <f>IF(B12="","",COUNTIF(Orders!B:B, B12))</f>
        <v/>
      </c>
      <c r="D12" s="18" t="str">
        <f>IF(B12="","",SUMIF(Payments!B:B, B12, Payments!D:D))</f>
        <v/>
      </c>
      <c r="E12" s="18" t="str">
        <f>IF(A12="", "", IFERROR(SUMIF(Orders!A:A, A12, Orders!#REF!), 0) - IFERROR(SUMIF(Payments!A:A, A12, Payments!D:D), 0))</f>
        <v/>
      </c>
      <c r="F12" s="21" t="str" cm="1">
        <f t="array" ref="F12">IF(B12="","",IFERROR(MAX(_xlfn._xlws.FILTER(Orders!D:D, Orders!B:B = B12)), ""))</f>
        <v/>
      </c>
      <c r="G12" s="18" t="str">
        <f>IF(B12="","",COUNTIF(Orders!B:B, B12))</f>
        <v/>
      </c>
    </row>
    <row r="13" spans="1:8">
      <c r="C13" s="18" t="str">
        <f>IF(B13="","",COUNTIF(Orders!B:B, B13))</f>
        <v/>
      </c>
      <c r="D13" s="18" t="str">
        <f>IF(B13="","",SUMIF(Payments!B:B, B13, Payments!D:D))</f>
        <v/>
      </c>
      <c r="E13" s="18" t="str">
        <f>IF(A13="", "", IFERROR(SUMIF(Orders!A:A, A13, Orders!#REF!), 0) - IFERROR(SUMIF(Payments!A:A, A13, Payments!D:D), 0))</f>
        <v/>
      </c>
      <c r="F13" s="21" t="str" cm="1">
        <f t="array" ref="F13">IF(B13="","",IFERROR(MAX(_xlfn._xlws.FILTER(Orders!D:D, Orders!B:B = B13)), ""))</f>
        <v/>
      </c>
      <c r="G13" s="18" t="str">
        <f>IF(B13="","",COUNTIF(Orders!B:B, B13))</f>
        <v/>
      </c>
    </row>
    <row r="14" spans="1:8">
      <c r="C14" s="18" t="str">
        <f>IF(B14="","",COUNTIF(Orders!B:B, B14))</f>
        <v/>
      </c>
      <c r="D14" s="18" t="str">
        <f>IF(B14="","",SUMIF(Payments!B:B, B14, Payments!D:D))</f>
        <v/>
      </c>
      <c r="E14" s="18" t="str">
        <f>IF(A14="", "", IFERROR(SUMIF(Orders!A:A, A14, Orders!#REF!), 0) - IFERROR(SUMIF(Payments!A:A, A14, Payments!D:D), 0))</f>
        <v/>
      </c>
      <c r="F14" s="21" t="str" cm="1">
        <f t="array" ref="F14">IF(B14="","",IFERROR(MAX(_xlfn._xlws.FILTER(Orders!D:D, Orders!B:B = B14)), ""))</f>
        <v/>
      </c>
      <c r="G14" s="18" t="str">
        <f>IF(B14="","",COUNTIF(Orders!B:B, B14))</f>
        <v/>
      </c>
    </row>
    <row r="15" spans="1:8">
      <c r="C15" s="18" t="str">
        <f>IF(B15="","",COUNTIF(Orders!B:B, B15))</f>
        <v/>
      </c>
      <c r="D15" s="18" t="str">
        <f>IF(B15="","",SUMIF(Payments!B:B, B15, Payments!D:D))</f>
        <v/>
      </c>
      <c r="E15" s="18" t="str">
        <f>IF(A15="", "", IFERROR(SUMIF(Orders!A:A, A15, Orders!#REF!), 0) - IFERROR(SUMIF(Payments!A:A, A15, Payments!D:D), 0))</f>
        <v/>
      </c>
      <c r="F15" s="21" t="str" cm="1">
        <f t="array" ref="F15">IF(B15="","",IFERROR(MAX(_xlfn._xlws.FILTER(Orders!D:D, Orders!B:B = B15)), ""))</f>
        <v/>
      </c>
      <c r="G15" s="18" t="str">
        <f>IF(B15="","",COUNTIF(Orders!B:B, B15))</f>
        <v/>
      </c>
    </row>
    <row r="16" spans="1:8">
      <c r="C16" s="18" t="str">
        <f>IF(B16="","",COUNTIF(Orders!B:B, B16))</f>
        <v/>
      </c>
      <c r="D16" s="18" t="str">
        <f>IF(B16="","",SUMIF(Payments!B:B, B16, Payments!D:D))</f>
        <v/>
      </c>
      <c r="E16" s="18" t="str">
        <f>IF(A16="", "", IFERROR(SUMIF(Orders!A:A, A16, Orders!#REF!), 0) - IFERROR(SUMIF(Payments!A:A, A16, Payments!D:D), 0))</f>
        <v/>
      </c>
      <c r="F16" s="21" t="str" cm="1">
        <f t="array" ref="F16">IF(B16="","",IFERROR(MAX(_xlfn._xlws.FILTER(Orders!D:D, Orders!B:B = B16)), ""))</f>
        <v/>
      </c>
      <c r="G16" s="18" t="str">
        <f>IF(B16="","",COUNTIF(Orders!B:B, B16))</f>
        <v/>
      </c>
    </row>
    <row r="17" spans="3:7">
      <c r="C17" s="18" t="str">
        <f>IF(B17="","",COUNTIF(Orders!B:B, B17))</f>
        <v/>
      </c>
      <c r="D17" s="18" t="str">
        <f>IF(B17="","",SUMIF(Payments!B:B, B17, Payments!D:D))</f>
        <v/>
      </c>
      <c r="E17" s="18" t="str">
        <f>IF(A17="", "", IFERROR(SUMIF(Orders!A:A, A17, Orders!#REF!), 0) - IFERROR(SUMIF(Payments!A:A, A17, Payments!D:D), 0))</f>
        <v/>
      </c>
      <c r="F17" s="21" t="str" cm="1">
        <f t="array" ref="F17">IF(B17="","",IFERROR(MAX(_xlfn._xlws.FILTER(Orders!D:D, Orders!B:B = B17)), ""))</f>
        <v/>
      </c>
      <c r="G17" s="18" t="str">
        <f>IF(B17="","",COUNTIF(Orders!B:B, B17))</f>
        <v/>
      </c>
    </row>
    <row r="18" spans="3:7">
      <c r="C18" s="18" t="str">
        <f>IF(B18="","",COUNTIF(Orders!B:B, B18))</f>
        <v/>
      </c>
      <c r="D18" s="18" t="str">
        <f>IF(B18="","",SUMIF(Payments!B:B, B18, Payments!D:D))</f>
        <v/>
      </c>
      <c r="E18" s="18" t="str">
        <f>IF(A18="", "", IFERROR(SUMIF(Orders!A:A, A18, Orders!#REF!), 0) - IFERROR(SUMIF(Payments!A:A, A18, Payments!D:D), 0))</f>
        <v/>
      </c>
      <c r="F18" s="21" t="str" cm="1">
        <f t="array" ref="F18">IF(B18="","",IFERROR(MAX(_xlfn._xlws.FILTER(Orders!D:D, Orders!B:B = B18)), ""))</f>
        <v/>
      </c>
      <c r="G18" s="18" t="str">
        <f>IF(B18="","",COUNTIF(Orders!B:B, B18))</f>
        <v/>
      </c>
    </row>
    <row r="19" spans="3:7">
      <c r="C19" s="18" t="str">
        <f>IF(B19="","",COUNTIF(Orders!B:B, B19))</f>
        <v/>
      </c>
      <c r="D19" s="18" t="str">
        <f>IF(B19="","",SUMIF(Payments!B:B, B19, Payments!D:D))</f>
        <v/>
      </c>
      <c r="E19" s="18" t="str">
        <f>IF(A19="", "", IFERROR(SUMIF(Orders!A:A, A19, Orders!#REF!), 0) - IFERROR(SUMIF(Payments!A:A, A19, Payments!D:D), 0))</f>
        <v/>
      </c>
      <c r="F19" s="21" t="str" cm="1">
        <f t="array" ref="F19">IF(B19="","",IFERROR(MAX(_xlfn._xlws.FILTER(Orders!D:D, Orders!B:B = B19)), ""))</f>
        <v/>
      </c>
      <c r="G19" s="18" t="str">
        <f>IF(B19="","",COUNTIF(Orders!B:B, B19))</f>
        <v/>
      </c>
    </row>
    <row r="20" spans="3:7">
      <c r="C20" s="18" t="str">
        <f>IF(B20="","",COUNTIF(Orders!B:B, B20))</f>
        <v/>
      </c>
      <c r="D20" s="18" t="str">
        <f>IF(B20="","",SUMIF(Payments!B:B, B20, Payments!D:D))</f>
        <v/>
      </c>
      <c r="E20" s="18" t="str">
        <f>IF(A20="", "", IFERROR(SUMIF(Orders!A:A, A20, Orders!#REF!), 0) - IFERROR(SUMIF(Payments!A:A, A20, Payments!D:D), 0))</f>
        <v/>
      </c>
      <c r="F20" s="21" t="str" cm="1">
        <f t="array" ref="F20">IF(B20="","",IFERROR(MAX(_xlfn._xlws.FILTER(Orders!D:D, Orders!B:B = B20)), ""))</f>
        <v/>
      </c>
      <c r="G20" s="18" t="str">
        <f>IF(B20="","",COUNTIF(Orders!B:B, B20))</f>
        <v/>
      </c>
    </row>
    <row r="21" spans="3:7">
      <c r="C21" s="18" t="str">
        <f>IF(B21="","",COUNTIF(Orders!B:B, B21))</f>
        <v/>
      </c>
      <c r="D21" s="18" t="str">
        <f>IF(B21="","",SUMIF(Payments!B:B, B21, Payments!D:D))</f>
        <v/>
      </c>
      <c r="E21" s="18" t="str">
        <f>IF(A21="", "", IFERROR(SUMIF(Orders!A:A, A21, Orders!#REF!), 0) - IFERROR(SUMIF(Payments!A:A, A21, Payments!D:D), 0))</f>
        <v/>
      </c>
      <c r="F21" s="21" t="str" cm="1">
        <f t="array" ref="F21">IF(B21="","",IFERROR(MAX(_xlfn._xlws.FILTER(Orders!D:D, Orders!B:B = B21)), ""))</f>
        <v/>
      </c>
      <c r="G21" s="18" t="str">
        <f>IF(B21="","",COUNTIF(Orders!B:B, B21))</f>
        <v/>
      </c>
    </row>
    <row r="22" spans="3:7">
      <c r="C22" s="18" t="str">
        <f>IF(B22="","",COUNTIF(Orders!B:B, B22))</f>
        <v/>
      </c>
      <c r="D22" s="18" t="str">
        <f>IF(B22="","",SUMIF(Payments!B:B, B22, Payments!D:D))</f>
        <v/>
      </c>
      <c r="E22" s="18" t="str">
        <f>IF(A22="", "", IFERROR(SUMIF(Orders!A:A, A22, Orders!#REF!), 0) - IFERROR(SUMIF(Payments!A:A, A22, Payments!D:D), 0))</f>
        <v/>
      </c>
      <c r="F22" s="21" t="str" cm="1">
        <f t="array" ref="F22">IF(B22="","",IFERROR(MAX(_xlfn._xlws.FILTER(Orders!D:D, Orders!B:B = B22)), ""))</f>
        <v/>
      </c>
      <c r="G22" s="18" t="str">
        <f>IF(B22="","",COUNTIF(Orders!B:B, B22))</f>
        <v/>
      </c>
    </row>
    <row r="23" spans="3:7">
      <c r="C23" s="18" t="str">
        <f>IF(B23="","",COUNTIF(Orders!B:B, B23))</f>
        <v/>
      </c>
      <c r="D23" s="18" t="str">
        <f>IF(B23="","",SUMIF(Payments!B:B, B23, Payments!D:D))</f>
        <v/>
      </c>
      <c r="E23" s="18" t="str">
        <f>IF(A23="", "", IFERROR(SUMIF(Orders!A:A, A23, Orders!#REF!), 0) - IFERROR(SUMIF(Payments!A:A, A23, Payments!D:D), 0))</f>
        <v/>
      </c>
      <c r="F23" s="21" t="str" cm="1">
        <f t="array" ref="F23">IF(B23="","",IFERROR(MAX(_xlfn._xlws.FILTER(Orders!D:D, Orders!B:B = B23)), ""))</f>
        <v/>
      </c>
      <c r="G23" s="18" t="str">
        <f>IF(B23="","",COUNTIF(Orders!B:B, B23))</f>
        <v/>
      </c>
    </row>
    <row r="24" spans="3:7">
      <c r="C24" s="18" t="str">
        <f>IF(B24="","",COUNTIF(Orders!B:B, B24))</f>
        <v/>
      </c>
      <c r="D24" s="18" t="str">
        <f>IF(B24="","",SUMIF(Payments!B:B, B24, Payments!D:D))</f>
        <v/>
      </c>
      <c r="E24" s="18" t="str">
        <f>IF(A24="", "", IFERROR(SUMIF(Orders!A:A, A24, Orders!#REF!), 0) - IFERROR(SUMIF(Payments!A:A, A24, Payments!D:D), 0))</f>
        <v/>
      </c>
      <c r="F24" s="21" t="str" cm="1">
        <f t="array" ref="F24">IF(B24="","",IFERROR(MAX(_xlfn._xlws.FILTER(Orders!D:D, Orders!B:B = B24)), ""))</f>
        <v/>
      </c>
      <c r="G24" s="18" t="str">
        <f>IF(B24="","",COUNTIF(Orders!B:B, B24))</f>
        <v/>
      </c>
    </row>
    <row r="25" spans="3:7">
      <c r="C25" s="18" t="str">
        <f>IF(B25="","",COUNTIF(Orders!B:B, B25))</f>
        <v/>
      </c>
      <c r="D25" s="18" t="str">
        <f>IF(B25="","",SUMIF(Payments!B:B, B25, Payments!D:D))</f>
        <v/>
      </c>
      <c r="E25" s="18" t="str">
        <f>IF(A25="", "", IFERROR(SUMIF(Orders!A:A, A25, Orders!#REF!), 0) - IFERROR(SUMIF(Payments!A:A, A25, Payments!D:D), 0))</f>
        <v/>
      </c>
      <c r="F25" s="21" t="str" cm="1">
        <f t="array" ref="F25">IF(B25="","",IFERROR(MAX(_xlfn._xlws.FILTER(Orders!D:D, Orders!B:B = B25)), ""))</f>
        <v/>
      </c>
      <c r="G25" s="18" t="str">
        <f>IF(B25="","",COUNTIF(Orders!B:B, B25))</f>
        <v/>
      </c>
    </row>
    <row r="26" spans="3:7">
      <c r="C26" s="18" t="str">
        <f>IF(B26="","",COUNTIF(Orders!B:B, B26))</f>
        <v/>
      </c>
      <c r="D26" s="18" t="str">
        <f>IF(B26="","",SUMIF(Payments!B:B, B26, Payments!D:D))</f>
        <v/>
      </c>
      <c r="E26" s="18" t="str">
        <f>IF(A26="", "", IFERROR(SUMIF(Orders!A:A, A26, Orders!#REF!), 0) - IFERROR(SUMIF(Payments!A:A, A26, Payments!D:D), 0))</f>
        <v/>
      </c>
      <c r="F26" s="21" t="str" cm="1">
        <f t="array" ref="F26">IF(B26="","",IFERROR(MAX(_xlfn._xlws.FILTER(Orders!D:D, Orders!B:B = B26)), ""))</f>
        <v/>
      </c>
      <c r="G26" s="18" t="str">
        <f>IF(B26="","",COUNTIF(Orders!B:B, B26))</f>
        <v/>
      </c>
    </row>
    <row r="27" spans="3:7">
      <c r="C27" s="18" t="str">
        <f>IF(B27="","",COUNTIF(Orders!B:B, B27))</f>
        <v/>
      </c>
      <c r="D27" s="18" t="str">
        <f>IF(B27="","",SUMIF(Payments!B:B, B27, Payments!D:D))</f>
        <v/>
      </c>
      <c r="E27" s="18" t="str">
        <f>IF(A27="", "", IFERROR(SUMIF(Orders!A:A, A27, Orders!#REF!), 0) - IFERROR(SUMIF(Payments!A:A, A27, Payments!D:D), 0))</f>
        <v/>
      </c>
      <c r="F27" s="21" t="str" cm="1">
        <f t="array" ref="F27">IF(B27="","",IFERROR(MAX(_xlfn._xlws.FILTER(Orders!D:D, Orders!B:B = B27)), ""))</f>
        <v/>
      </c>
      <c r="G27" s="18" t="str">
        <f>IF(B27="","",COUNTIF(Orders!B:B, B27))</f>
        <v/>
      </c>
    </row>
    <row r="28" spans="3:7">
      <c r="C28" s="18" t="str">
        <f>IF(B28="","",COUNTIF(Orders!B:B, B28))</f>
        <v/>
      </c>
      <c r="D28" s="18" t="str">
        <f>IF(B28="","",SUMIF(Payments!B:B, B28, Payments!D:D))</f>
        <v/>
      </c>
      <c r="E28" s="18" t="str">
        <f>IF(A28="", "", IFERROR(SUMIF(Orders!A:A, A28, Orders!#REF!), 0) - IFERROR(SUMIF(Payments!A:A, A28, Payments!D:D), 0))</f>
        <v/>
      </c>
      <c r="F28" s="21" t="str" cm="1">
        <f t="array" ref="F28">IF(B28="","",IFERROR(MAX(_xlfn._xlws.FILTER(Orders!D:D, Orders!B:B = B28)), ""))</f>
        <v/>
      </c>
      <c r="G28" s="18" t="str">
        <f>IF(B28="","",COUNTIF(Orders!B:B, B28))</f>
        <v/>
      </c>
    </row>
    <row r="29" spans="3:7">
      <c r="C29" s="18" t="str">
        <f>IF(B29="","",COUNTIF(Orders!B:B, B29))</f>
        <v/>
      </c>
      <c r="D29" s="18" t="str">
        <f>IF(B29="","",SUMIF(Payments!B:B, B29, Payments!D:D))</f>
        <v/>
      </c>
      <c r="E29" s="18" t="str">
        <f>IF(A29="", "", IFERROR(SUMIF(Orders!A:A, A29, Orders!#REF!), 0) - IFERROR(SUMIF(Payments!A:A, A29, Payments!D:D), 0))</f>
        <v/>
      </c>
      <c r="F29" s="21" t="str" cm="1">
        <f t="array" ref="F29">IF(B29="","",IFERROR(MAX(_xlfn._xlws.FILTER(Orders!D:D, Orders!B:B = B29)), ""))</f>
        <v/>
      </c>
      <c r="G29" s="18" t="str">
        <f>IF(B29="","",COUNTIF(Orders!B:B, B29))</f>
        <v/>
      </c>
    </row>
    <row r="30" spans="3:7">
      <c r="C30" s="18" t="str">
        <f>IF(B30="","",COUNTIF(Orders!B:B, B30))</f>
        <v/>
      </c>
      <c r="D30" s="18" t="str">
        <f>IF(B30="","",SUMIF(Payments!B:B, B30, Payments!D:D))</f>
        <v/>
      </c>
      <c r="E30" s="18" t="str">
        <f>IF(A30="", "", IFERROR(SUMIF(Orders!A:A, A30, Orders!#REF!), 0) - IFERROR(SUMIF(Payments!A:A, A30, Payments!D:D), 0))</f>
        <v/>
      </c>
      <c r="F30" s="21" t="str" cm="1">
        <f t="array" ref="F30">IF(B30="","",IFERROR(MAX(_xlfn._xlws.FILTER(Orders!D:D, Orders!B:B = B30)), ""))</f>
        <v/>
      </c>
      <c r="G30" s="18" t="str">
        <f>IF(B30="","",COUNTIF(Orders!B:B, B30))</f>
        <v/>
      </c>
    </row>
    <row r="31" spans="3:7">
      <c r="C31" s="18" t="str">
        <f>IF(B31="","",COUNTIF(Orders!B:B, B31))</f>
        <v/>
      </c>
      <c r="D31" s="18" t="str">
        <f>IF(B31="","",SUMIF(Payments!B:B, B31, Payments!D:D))</f>
        <v/>
      </c>
      <c r="E31" s="18" t="str">
        <f>IF(A31="", "", IFERROR(SUMIF(Orders!A:A, A31, Orders!#REF!), 0) - IFERROR(SUMIF(Payments!A:A, A31, Payments!D:D), 0))</f>
        <v/>
      </c>
      <c r="F31" s="21" t="str" cm="1">
        <f t="array" ref="F31">IF(B31="","",IFERROR(MAX(_xlfn._xlws.FILTER(Orders!D:D, Orders!B:B = B31)), ""))</f>
        <v/>
      </c>
      <c r="G31" s="18" t="str">
        <f>IF(B31="","",COUNTIF(Orders!B:B, B31))</f>
        <v/>
      </c>
    </row>
    <row r="32" spans="3:7">
      <c r="C32" s="18" t="str">
        <f>IF(B32="","",COUNTIF(Orders!B:B, B32))</f>
        <v/>
      </c>
      <c r="D32" s="18" t="str">
        <f>IF(B32="","",SUMIF(Payments!B:B, B32, Payments!D:D))</f>
        <v/>
      </c>
      <c r="E32" s="18" t="str">
        <f>IF(A32="", "", IFERROR(SUMIF(Orders!A:A, A32, Orders!#REF!), 0) - IFERROR(SUMIF(Payments!A:A, A32, Payments!D:D), 0))</f>
        <v/>
      </c>
      <c r="F32" s="21" t="str" cm="1">
        <f t="array" ref="F32">IF(B32="","",IFERROR(MAX(_xlfn._xlws.FILTER(Orders!D:D, Orders!B:B = B32)), ""))</f>
        <v/>
      </c>
      <c r="G32" s="18" t="str">
        <f>IF(B32="","",COUNTIF(Orders!B:B, B32))</f>
        <v/>
      </c>
    </row>
    <row r="33" spans="3:7">
      <c r="C33" s="18" t="str">
        <f>IF(B33="","",COUNTIF(Orders!B:B, B33))</f>
        <v/>
      </c>
      <c r="D33" s="18" t="str">
        <f>IF(B33="","",SUMIF(Payments!B:B, B33, Payments!D:D))</f>
        <v/>
      </c>
      <c r="E33" s="18" t="str">
        <f>IF(A33="", "", IFERROR(SUMIF(Orders!A:A, A33, Orders!#REF!), 0) - IFERROR(SUMIF(Payments!A:A, A33, Payments!D:D), 0))</f>
        <v/>
      </c>
      <c r="F33" s="21" t="str" cm="1">
        <f t="array" ref="F33">IF(B33="","",IFERROR(MAX(_xlfn._xlws.FILTER(Orders!D:D, Orders!B:B = B33)), ""))</f>
        <v/>
      </c>
      <c r="G33" s="18" t="str">
        <f>IF(B33="","",COUNTIF(Orders!B:B, B33))</f>
        <v/>
      </c>
    </row>
    <row r="34" spans="3:7">
      <c r="C34" s="18" t="str">
        <f>IF(B34="","",COUNTIF(Orders!B:B, B34))</f>
        <v/>
      </c>
      <c r="D34" s="18" t="str">
        <f>IF(B34="","",SUMIF(Payments!B:B, B34, Payments!D:D))</f>
        <v/>
      </c>
      <c r="E34" s="18" t="str">
        <f>IF(A34="", "", IFERROR(SUMIF(Orders!A:A, A34, Orders!#REF!), 0) - IFERROR(SUMIF(Payments!A:A, A34, Payments!D:D), 0))</f>
        <v/>
      </c>
      <c r="F34" s="21" t="str" cm="1">
        <f t="array" ref="F34">IF(B34="","",IFERROR(MAX(_xlfn._xlws.FILTER(Orders!D:D, Orders!B:B = B34)), ""))</f>
        <v/>
      </c>
      <c r="G34" s="18" t="str">
        <f>IF(B34="","",COUNTIF(Orders!B:B, B34))</f>
        <v/>
      </c>
    </row>
    <row r="35" spans="3:7">
      <c r="C35" s="18" t="str">
        <f>IF(B35="","",COUNTIF(Orders!B:B, B35))</f>
        <v/>
      </c>
      <c r="D35" s="18" t="str">
        <f>IF(B35="","",SUMIF(Payments!B:B, B35, Payments!D:D))</f>
        <v/>
      </c>
      <c r="E35" s="18" t="str">
        <f>IF(A35="", "", IFERROR(SUMIF(Orders!A:A, A35, Orders!#REF!), 0) - IFERROR(SUMIF(Payments!A:A, A35, Payments!D:D), 0))</f>
        <v/>
      </c>
      <c r="F35" s="21" t="str" cm="1">
        <f t="array" ref="F35">IF(B35="","",IFERROR(MAX(_xlfn._xlws.FILTER(Orders!D:D, Orders!B:B = B35)), ""))</f>
        <v/>
      </c>
      <c r="G35" s="18" t="str">
        <f>IF(B35="","",COUNTIF(Orders!B:B, B35))</f>
        <v/>
      </c>
    </row>
    <row r="36" spans="3:7">
      <c r="C36" s="18" t="str">
        <f>IF(B36="","",COUNTIF(Orders!B:B, B36))</f>
        <v/>
      </c>
      <c r="D36" s="18" t="str">
        <f>IF(B36="","",SUMIF(Payments!B:B, B36, Payments!D:D))</f>
        <v/>
      </c>
      <c r="E36" s="18" t="str">
        <f>IF(A36="", "", IFERROR(SUMIF(Orders!A:A, A36, Orders!#REF!), 0) - IFERROR(SUMIF(Payments!A:A, A36, Payments!D:D), 0))</f>
        <v/>
      </c>
      <c r="F36" s="21" t="str" cm="1">
        <f t="array" ref="F36">IF(B36="","",IFERROR(MAX(_xlfn._xlws.FILTER(Orders!D:D, Orders!B:B = B36)), ""))</f>
        <v/>
      </c>
      <c r="G36" s="18" t="str">
        <f>IF(B36="","",COUNTIF(Orders!B:B, B36))</f>
        <v/>
      </c>
    </row>
    <row r="37" spans="3:7">
      <c r="C37" s="18" t="str">
        <f>IF(B37="","",COUNTIF(Orders!B:B, B37))</f>
        <v/>
      </c>
      <c r="D37" s="18" t="str">
        <f>IF(B37="","",SUMIF(Payments!B:B, B37, Payments!D:D))</f>
        <v/>
      </c>
      <c r="E37" s="18" t="str">
        <f>IF(A37="", "", IFERROR(SUMIF(Orders!A:A, A37, Orders!#REF!), 0) - IFERROR(SUMIF(Payments!A:A, A37, Payments!D:D), 0))</f>
        <v/>
      </c>
      <c r="F37" s="21" t="str" cm="1">
        <f t="array" ref="F37">IF(B37="","",IFERROR(MAX(_xlfn._xlws.FILTER(Orders!D:D, Orders!B:B = B37)), ""))</f>
        <v/>
      </c>
      <c r="G37" s="18" t="str">
        <f>IF(B37="","",COUNTIF(Orders!B:B, B37))</f>
        <v/>
      </c>
    </row>
    <row r="38" spans="3:7">
      <c r="C38" s="18" t="str">
        <f>IF(B38="","",COUNTIF(Orders!B:B, B38))</f>
        <v/>
      </c>
      <c r="D38" s="18" t="str">
        <f>IF(B38="","",SUMIF(Payments!B:B, B38, Payments!D:D))</f>
        <v/>
      </c>
      <c r="E38" s="18" t="str">
        <f>IF(A38="", "", IFERROR(SUMIF(Orders!A:A, A38, Orders!#REF!), 0) - IFERROR(SUMIF(Payments!A:A, A38, Payments!D:D), 0))</f>
        <v/>
      </c>
      <c r="F38" s="21" t="str" cm="1">
        <f t="array" ref="F38">IF(B38="","",IFERROR(MAX(_xlfn._xlws.FILTER(Orders!D:D, Orders!B:B = B38)), ""))</f>
        <v/>
      </c>
      <c r="G38" s="18" t="str">
        <f>IF(B38="","",COUNTIF(Orders!B:B, B38))</f>
        <v/>
      </c>
    </row>
    <row r="39" spans="3:7">
      <c r="C39" s="18" t="str">
        <f>IF(B39="","",COUNTIF(Orders!B:B, B39))</f>
        <v/>
      </c>
      <c r="D39" s="18" t="str">
        <f>IF(B39="","",SUMIF(Payments!B:B, B39, Payments!D:D))</f>
        <v/>
      </c>
      <c r="E39" s="18" t="str">
        <f>IF(A39="", "", IFERROR(SUMIF(Orders!A:A, A39, Orders!#REF!), 0) - IFERROR(SUMIF(Payments!A:A, A39, Payments!D:D), 0))</f>
        <v/>
      </c>
      <c r="F39" s="21" t="str" cm="1">
        <f t="array" ref="F39">IF(B39="","",IFERROR(MAX(_xlfn._xlws.FILTER(Orders!D:D, Orders!B:B = B39)), ""))</f>
        <v/>
      </c>
      <c r="G39" s="18" t="str">
        <f>IF(B39="","",COUNTIF(Orders!B:B, B39))</f>
        <v/>
      </c>
    </row>
    <row r="40" spans="3:7">
      <c r="C40" s="18" t="str">
        <f>IF(B40="","",COUNTIF(Orders!B:B, B40))</f>
        <v/>
      </c>
      <c r="D40" s="18" t="str">
        <f>IF(B40="","",SUMIF(Payments!B:B, B40, Payments!D:D))</f>
        <v/>
      </c>
      <c r="E40" s="18" t="str">
        <f>IF(A40="", "", IFERROR(SUMIF(Orders!A:A, A40, Orders!#REF!), 0) - IFERROR(SUMIF(Payments!A:A, A40, Payments!D:D), 0))</f>
        <v/>
      </c>
      <c r="F40" s="21" t="str" cm="1">
        <f t="array" ref="F40">IF(B40="","",IFERROR(MAX(_xlfn._xlws.FILTER(Orders!D:D, Orders!B:B = B40)), ""))</f>
        <v/>
      </c>
      <c r="G40" s="18" t="str">
        <f>IF(B40="","",COUNTIF(Orders!B:B, B40))</f>
        <v/>
      </c>
    </row>
    <row r="41" spans="3:7">
      <c r="C41" s="18" t="str">
        <f>IF(B41="","",COUNTIF(Orders!B:B, B41))</f>
        <v/>
      </c>
      <c r="D41" s="18" t="str">
        <f>IF(B41="","",SUMIF(Payments!B:B, B41, Payments!D:D))</f>
        <v/>
      </c>
      <c r="E41" s="18" t="str">
        <f>IF(A41="", "", IFERROR(SUMIF(Orders!A:A, A41, Orders!#REF!), 0) - IFERROR(SUMIF(Payments!A:A, A41, Payments!D:D), 0))</f>
        <v/>
      </c>
      <c r="F41" s="21" t="str" cm="1">
        <f t="array" ref="F41">IF(B41="","",IFERROR(MAX(_xlfn._xlws.FILTER(Orders!D:D, Orders!B:B = B41)), ""))</f>
        <v/>
      </c>
      <c r="G41" s="18" t="str">
        <f>IF(B41="","",COUNTIF(Orders!B:B, B41))</f>
        <v/>
      </c>
    </row>
    <row r="42" spans="3:7">
      <c r="C42" s="18" t="str">
        <f>IF(B42="","",COUNTIF(Orders!B:B, B42))</f>
        <v/>
      </c>
      <c r="D42" s="18" t="str">
        <f>IF(B42="","",SUMIF(Payments!B:B, B42, Payments!D:D))</f>
        <v/>
      </c>
      <c r="E42" s="18" t="str">
        <f>IF(A42="", "", IFERROR(SUMIF(Orders!A:A, A42, Orders!#REF!), 0) - IFERROR(SUMIF(Payments!A:A, A42, Payments!D:D), 0))</f>
        <v/>
      </c>
      <c r="F42" s="21" t="str" cm="1">
        <f t="array" ref="F42">IF(B42="","",IFERROR(MAX(_xlfn._xlws.FILTER(Orders!D:D, Orders!B:B = B42)), ""))</f>
        <v/>
      </c>
      <c r="G42" s="18" t="str">
        <f>IF(B42="","",COUNTIF(Orders!B:B, B42))</f>
        <v/>
      </c>
    </row>
    <row r="43" spans="3:7">
      <c r="C43" s="18" t="str">
        <f>IF(B43="","",COUNTIF(Orders!B:B, B43))</f>
        <v/>
      </c>
      <c r="D43" s="18" t="str">
        <f>IF(B43="","",SUMIF(Payments!B:B, B43, Payments!D:D))</f>
        <v/>
      </c>
      <c r="E43" s="18" t="str">
        <f>IF(A43="", "", IFERROR(SUMIF(Orders!A:A, A43, Orders!#REF!), 0) - IFERROR(SUMIF(Payments!A:A, A43, Payments!D:D), 0))</f>
        <v/>
      </c>
      <c r="F43" s="21" t="str" cm="1">
        <f t="array" ref="F43">IF(B43="","",IFERROR(MAX(_xlfn._xlws.FILTER(Orders!D:D, Orders!B:B = B43)), ""))</f>
        <v/>
      </c>
      <c r="G43" s="18" t="str">
        <f>IF(B43="","",COUNTIF(Orders!B:B, B43))</f>
        <v/>
      </c>
    </row>
    <row r="44" spans="3:7">
      <c r="C44" s="18" t="str">
        <f>IF(B44="","",COUNTIF(Orders!B:B, B44))</f>
        <v/>
      </c>
      <c r="D44" s="18" t="str">
        <f>IF(B44="","",SUMIF(Payments!B:B, B44, Payments!D:D))</f>
        <v/>
      </c>
      <c r="E44" s="18" t="str">
        <f>IF(A44="", "", IFERROR(SUMIF(Orders!A:A, A44, Orders!#REF!), 0) - IFERROR(SUMIF(Payments!A:A, A44, Payments!D:D), 0))</f>
        <v/>
      </c>
      <c r="F44" s="21" t="str" cm="1">
        <f t="array" ref="F44">IF(B44="","",IFERROR(MAX(_xlfn._xlws.FILTER(Orders!D:D, Orders!B:B = B44)), ""))</f>
        <v/>
      </c>
      <c r="G44" s="18" t="str">
        <f>IF(B44="","",COUNTIF(Orders!B:B, B44))</f>
        <v/>
      </c>
    </row>
    <row r="45" spans="3:7">
      <c r="C45" s="18" t="str">
        <f>IF(B45="","",COUNTIF(Orders!B:B, B45))</f>
        <v/>
      </c>
      <c r="D45" s="18" t="str">
        <f>IF(B45="","",SUMIF(Payments!B:B, B45, Payments!D:D))</f>
        <v/>
      </c>
      <c r="E45" s="18" t="str">
        <f>IF(A45="", "", IFERROR(SUMIF(Orders!A:A, A45, Orders!#REF!), 0) - IFERROR(SUMIF(Payments!A:A, A45, Payments!D:D), 0))</f>
        <v/>
      </c>
      <c r="F45" s="21" t="str" cm="1">
        <f t="array" ref="F45">IF(B45="","",IFERROR(MAX(_xlfn._xlws.FILTER(Orders!D:D, Orders!B:B = B45)), ""))</f>
        <v/>
      </c>
      <c r="G45" s="18" t="str">
        <f>IF(B45="","",COUNTIF(Orders!B:B, B45))</f>
        <v/>
      </c>
    </row>
    <row r="46" spans="3:7">
      <c r="C46" s="18" t="str">
        <f>IF(B46="","",COUNTIF(Orders!B:B, B46))</f>
        <v/>
      </c>
      <c r="D46" s="18" t="str">
        <f>IF(B46="","",SUMIF(Payments!B:B, B46, Payments!D:D))</f>
        <v/>
      </c>
      <c r="E46" s="18" t="str">
        <f>IF(A46="", "", IFERROR(SUMIF(Orders!A:A, A46, Orders!#REF!), 0) - IFERROR(SUMIF(Payments!A:A, A46, Payments!D:D), 0))</f>
        <v/>
      </c>
      <c r="F46" s="21" t="str" cm="1">
        <f t="array" ref="F46">IF(B46="","",IFERROR(MAX(_xlfn._xlws.FILTER(Orders!D:D, Orders!B:B = B46)), ""))</f>
        <v/>
      </c>
      <c r="G46" s="18" t="str">
        <f>IF(B46="","",COUNTIF(Orders!B:B, B46))</f>
        <v/>
      </c>
    </row>
    <row r="47" spans="3:7">
      <c r="C47" s="18" t="str">
        <f>IF(B47="","",COUNTIF(Orders!B:B, B47))</f>
        <v/>
      </c>
      <c r="D47" s="18" t="str">
        <f>IF(B47="","",SUMIF(Payments!B:B, B47, Payments!D:D))</f>
        <v/>
      </c>
      <c r="E47" s="18" t="str">
        <f>IF(A47="", "", IFERROR(SUMIF(Orders!A:A, A47, Orders!#REF!), 0) - IFERROR(SUMIF(Payments!A:A, A47, Payments!D:D), 0))</f>
        <v/>
      </c>
      <c r="F47" s="21" t="str" cm="1">
        <f t="array" ref="F47">IF(B47="","",IFERROR(MAX(_xlfn._xlws.FILTER(Orders!D:D, Orders!B:B = B47)), ""))</f>
        <v/>
      </c>
      <c r="G47" s="18" t="str">
        <f>IF(B47="","",COUNTIF(Orders!B:B, B47))</f>
        <v/>
      </c>
    </row>
    <row r="48" spans="3:7">
      <c r="C48" s="18" t="str">
        <f>IF(B48="","",COUNTIF(Orders!B:B, B48))</f>
        <v/>
      </c>
      <c r="D48" s="18" t="str">
        <f>IF(B48="","",SUMIF(Payments!B:B, B48, Payments!D:D))</f>
        <v/>
      </c>
      <c r="E48" s="18" t="str">
        <f>IF(A48="", "", IFERROR(SUMIF(Orders!A:A, A48, Orders!#REF!), 0) - IFERROR(SUMIF(Payments!A:A, A48, Payments!D:D), 0))</f>
        <v/>
      </c>
      <c r="F48" s="21" t="str" cm="1">
        <f t="array" ref="F48">IF(B48="","",IFERROR(MAX(_xlfn._xlws.FILTER(Orders!D:D, Orders!B:B = B48)), ""))</f>
        <v/>
      </c>
      <c r="G48" s="18" t="str">
        <f>IF(B48="","",COUNTIF(Orders!B:B, B48))</f>
        <v/>
      </c>
    </row>
    <row r="49" spans="3:7">
      <c r="C49" s="18" t="str">
        <f>IF(B49="","",COUNTIF(Orders!B:B, B49))</f>
        <v/>
      </c>
      <c r="D49" s="18" t="str">
        <f>IF(B49="","",SUMIF(Payments!B:B, B49, Payments!D:D))</f>
        <v/>
      </c>
      <c r="E49" s="18" t="str">
        <f>IF(A49="", "", IFERROR(SUMIF(Orders!A:A, A49, Orders!#REF!), 0) - IFERROR(SUMIF(Payments!A:A, A49, Payments!D:D), 0))</f>
        <v/>
      </c>
      <c r="F49" s="21" t="str" cm="1">
        <f t="array" ref="F49">IF(B49="","",IFERROR(MAX(_xlfn._xlws.FILTER(Orders!D:D, Orders!B:B = B49)), ""))</f>
        <v/>
      </c>
      <c r="G49" s="18" t="str">
        <f>IF(B49="","",COUNTIF(Orders!B:B, B49))</f>
        <v/>
      </c>
    </row>
    <row r="50" spans="3:7">
      <c r="C50" s="18" t="str">
        <f>IF(B50="","",COUNTIF(Orders!B:B, B50))</f>
        <v/>
      </c>
      <c r="D50" s="18" t="str">
        <f>IF(B50="","",SUMIF(Payments!B:B, B50, Payments!D:D))</f>
        <v/>
      </c>
      <c r="E50" s="18" t="str">
        <f>IF(A50="", "", IFERROR(SUMIF(Orders!A:A, A50, Orders!#REF!), 0) - IFERROR(SUMIF(Payments!A:A, A50, Payments!D:D), 0))</f>
        <v/>
      </c>
      <c r="F50" s="21" t="str" cm="1">
        <f t="array" ref="F50">IF(B50="","",IFERROR(MAX(_xlfn._xlws.FILTER(Orders!D:D, Orders!B:B = B50)), ""))</f>
        <v/>
      </c>
      <c r="G50" s="18" t="str">
        <f>IF(B50="","",COUNTIF(Orders!B:B, B50))</f>
        <v/>
      </c>
    </row>
    <row r="51" spans="3:7">
      <c r="C51" s="18" t="str">
        <f>IF(B51="","",COUNTIF(Orders!B:B, B51))</f>
        <v/>
      </c>
      <c r="D51" s="18" t="str">
        <f>IF(B51="","",SUMIF(Payments!B:B, B51, Payments!D:D))</f>
        <v/>
      </c>
      <c r="E51" s="18" t="str">
        <f>IF(A51="", "", IFERROR(SUMIF(Orders!A:A, A51, Orders!#REF!), 0) - IFERROR(SUMIF(Payments!A:A, A51, Payments!D:D), 0))</f>
        <v/>
      </c>
      <c r="F51" s="21" t="str" cm="1">
        <f t="array" ref="F51">IF(B51="","",IFERROR(MAX(_xlfn._xlws.FILTER(Orders!D:D, Orders!B:B = B51)), ""))</f>
        <v/>
      </c>
      <c r="G51" s="18" t="str">
        <f>IF(B51="","",COUNTIF(Orders!B:B, B51))</f>
        <v/>
      </c>
    </row>
    <row r="52" spans="3:7">
      <c r="C52" s="18" t="str">
        <f>IF(B52="","",COUNTIF(Orders!B:B, B52))</f>
        <v/>
      </c>
      <c r="D52" s="18" t="str">
        <f>IF(B52="","",SUMIF(Payments!B:B, B52, Payments!D:D))</f>
        <v/>
      </c>
      <c r="E52" s="18" t="str">
        <f>IF(A52="", "", IFERROR(SUMIF(Orders!A:A, A52, Orders!#REF!), 0) - IFERROR(SUMIF(Payments!A:A, A52, Payments!D:D), 0))</f>
        <v/>
      </c>
      <c r="F52" s="21" t="str" cm="1">
        <f t="array" ref="F52">IF(B52="","",IFERROR(MAX(_xlfn._xlws.FILTER(Orders!D:D, Orders!B:B = B52)), ""))</f>
        <v/>
      </c>
      <c r="G52" s="18" t="str">
        <f>IF(B52="","",COUNTIF(Orders!B:B, B52))</f>
        <v/>
      </c>
    </row>
    <row r="53" spans="3:7">
      <c r="C53" s="18" t="str">
        <f>IF(B53="","",COUNTIF(Orders!B:B, B53))</f>
        <v/>
      </c>
      <c r="D53" s="18" t="str">
        <f>IF(B53="","",SUMIF(Payments!B:B, B53, Payments!D:D))</f>
        <v/>
      </c>
      <c r="E53" s="18" t="str">
        <f>IF(A53="", "", IFERROR(SUMIF(Orders!A:A, A53, Orders!#REF!), 0) - IFERROR(SUMIF(Payments!A:A, A53, Payments!D:D), 0))</f>
        <v/>
      </c>
      <c r="F53" s="21" t="str" cm="1">
        <f t="array" ref="F53">IF(B53="","",IFERROR(MAX(_xlfn._xlws.FILTER(Orders!D:D, Orders!B:B = B53)), ""))</f>
        <v/>
      </c>
      <c r="G53" s="18" t="str">
        <f>IF(B53="","",COUNTIF(Orders!B:B, B53))</f>
        <v/>
      </c>
    </row>
    <row r="54" spans="3:7">
      <c r="C54" s="18" t="str">
        <f>IF(B54="","",COUNTIF(Orders!B:B, B54))</f>
        <v/>
      </c>
      <c r="D54" s="18" t="str">
        <f>IF(B54="","",SUMIF(Payments!B:B, B54, Payments!D:D))</f>
        <v/>
      </c>
      <c r="E54" s="18" t="str">
        <f>IF(A54="", "", IFERROR(SUMIF(Orders!A:A, A54, Orders!#REF!), 0) - IFERROR(SUMIF(Payments!A:A, A54, Payments!D:D), 0))</f>
        <v/>
      </c>
      <c r="F54" s="21" t="str" cm="1">
        <f t="array" ref="F54">IF(B54="","",IFERROR(MAX(_xlfn._xlws.FILTER(Orders!D:D, Orders!B:B = B54)), ""))</f>
        <v/>
      </c>
      <c r="G54" s="18" t="str">
        <f>IF(B54="","",COUNTIF(Orders!B:B, B54))</f>
        <v/>
      </c>
    </row>
    <row r="55" spans="3:7">
      <c r="C55" s="18" t="str">
        <f>IF(B55="","",COUNTIF(Orders!B:B, B55))</f>
        <v/>
      </c>
      <c r="D55" s="18" t="str">
        <f>IF(B55="","",SUMIF(Payments!B:B, B55, Payments!D:D))</f>
        <v/>
      </c>
      <c r="E55" s="18" t="str">
        <f>IF(A55="", "", IFERROR(SUMIF(Orders!A:A, A55, Orders!#REF!), 0) - IFERROR(SUMIF(Payments!A:A, A55, Payments!D:D), 0))</f>
        <v/>
      </c>
      <c r="F55" s="21" t="str" cm="1">
        <f t="array" ref="F55">IF(B55="","",IFERROR(MAX(_xlfn._xlws.FILTER(Orders!D:D, Orders!B:B = B55)), ""))</f>
        <v/>
      </c>
      <c r="G55" s="18" t="str">
        <f>IF(B55="","",COUNTIF(Orders!B:B, B55))</f>
        <v/>
      </c>
    </row>
    <row r="56" spans="3:7">
      <c r="C56" s="18" t="str">
        <f>IF(B56="","",COUNTIF(Orders!B:B, B56))</f>
        <v/>
      </c>
      <c r="D56" s="18" t="str">
        <f>IF(B56="","",SUMIF(Payments!B:B, B56, Payments!D:D))</f>
        <v/>
      </c>
      <c r="E56" s="18" t="str">
        <f>IF(A56="", "", IFERROR(SUMIF(Orders!A:A, A56, Orders!#REF!), 0) - IFERROR(SUMIF(Payments!A:A, A56, Payments!D:D), 0))</f>
        <v/>
      </c>
      <c r="F56" s="21" t="str" cm="1">
        <f t="array" ref="F56">IF(B56="","",IFERROR(MAX(_xlfn._xlws.FILTER(Orders!D:D, Orders!B:B = B56)), ""))</f>
        <v/>
      </c>
      <c r="G56" s="18" t="str">
        <f>IF(B56="","",COUNTIF(Orders!B:B, B56))</f>
        <v/>
      </c>
    </row>
    <row r="57" spans="3:7">
      <c r="C57" s="18" t="str">
        <f>IF(B57="","",COUNTIF(Orders!B:B, B57))</f>
        <v/>
      </c>
      <c r="D57" s="18" t="str">
        <f>IF(B57="","",SUMIF(Payments!B:B, B57, Payments!D:D))</f>
        <v/>
      </c>
      <c r="E57" s="18" t="str">
        <f>IF(A57="", "", IFERROR(SUMIF(Orders!A:A, A57, Orders!#REF!), 0) - IFERROR(SUMIF(Payments!A:A, A57, Payments!D:D), 0))</f>
        <v/>
      </c>
      <c r="F57" s="21" t="str" cm="1">
        <f t="array" ref="F57">IF(B57="","",IFERROR(MAX(_xlfn._xlws.FILTER(Orders!D:D, Orders!B:B = B57)), ""))</f>
        <v/>
      </c>
      <c r="G57" s="18" t="str">
        <f>IF(B57="","",COUNTIF(Orders!B:B, B57))</f>
        <v/>
      </c>
    </row>
    <row r="58" spans="3:7">
      <c r="C58" s="18" t="str">
        <f>IF(B58="","",COUNTIF(Orders!B:B, B58))</f>
        <v/>
      </c>
      <c r="D58" s="18" t="str">
        <f>IF(B58="","",SUMIF(Payments!B:B, B58, Payments!D:D))</f>
        <v/>
      </c>
      <c r="E58" s="18" t="str">
        <f>IF(A58="", "", IFERROR(SUMIF(Orders!A:A, A58, Orders!#REF!), 0) - IFERROR(SUMIF(Payments!A:A, A58, Payments!D:D), 0))</f>
        <v/>
      </c>
      <c r="F58" s="21" t="str" cm="1">
        <f t="array" ref="F58">IF(B58="","",IFERROR(MAX(_xlfn._xlws.FILTER(Orders!D:D, Orders!B:B = B58)), ""))</f>
        <v/>
      </c>
      <c r="G58" s="18" t="str">
        <f>IF(B58="","",COUNTIF(Orders!B:B, B58))</f>
        <v/>
      </c>
    </row>
    <row r="59" spans="3:7">
      <c r="C59" s="18" t="str">
        <f>IF(B59="","",COUNTIF(Orders!B:B, B59))</f>
        <v/>
      </c>
      <c r="D59" s="18" t="str">
        <f>IF(B59="","",SUMIF(Payments!B:B, B59, Payments!D:D))</f>
        <v/>
      </c>
      <c r="E59" s="18" t="str">
        <f>IF(A59="", "", IFERROR(SUMIF(Orders!A:A, A59, Orders!#REF!), 0) - IFERROR(SUMIF(Payments!A:A, A59, Payments!D:D), 0))</f>
        <v/>
      </c>
      <c r="F59" s="21" t="str" cm="1">
        <f t="array" ref="F59">IF(B59="","",IFERROR(MAX(_xlfn._xlws.FILTER(Orders!D:D, Orders!B:B = B59)), ""))</f>
        <v/>
      </c>
      <c r="G59" s="18" t="str">
        <f>IF(B59="","",COUNTIF(Orders!B:B, B59))</f>
        <v/>
      </c>
    </row>
    <row r="60" spans="3:7">
      <c r="C60" s="18" t="str">
        <f>IF(B60="","",COUNTIF(Orders!B:B, B60))</f>
        <v/>
      </c>
      <c r="D60" s="18" t="str">
        <f>IF(B60="","",SUMIF(Payments!B:B, B60, Payments!D:D))</f>
        <v/>
      </c>
      <c r="E60" s="18" t="str">
        <f>IF(A60="", "", IFERROR(SUMIF(Orders!A:A, A60, Orders!#REF!), 0) - IFERROR(SUMIF(Payments!A:A, A60, Payments!D:D), 0))</f>
        <v/>
      </c>
      <c r="F60" s="21" t="str" cm="1">
        <f t="array" ref="F60">IF(B60="","",IFERROR(MAX(_xlfn._xlws.FILTER(Orders!D:D, Orders!B:B = B60)), ""))</f>
        <v/>
      </c>
      <c r="G60" s="18" t="str">
        <f>IF(B60="","",COUNTIF(Orders!B:B, B60))</f>
        <v/>
      </c>
    </row>
    <row r="61" spans="3:7">
      <c r="C61" s="18" t="str">
        <f>IF(B61="","",COUNTIF(Orders!B:B, B61))</f>
        <v/>
      </c>
      <c r="D61" s="18" t="str">
        <f>IF(B61="","",SUMIF(Payments!B:B, B61, Payments!D:D))</f>
        <v/>
      </c>
      <c r="E61" s="18" t="str">
        <f>IF(A61="", "", IFERROR(SUMIF(Orders!A:A, A61, Orders!#REF!), 0) - IFERROR(SUMIF(Payments!A:A, A61, Payments!D:D), 0))</f>
        <v/>
      </c>
      <c r="F61" s="21" t="str" cm="1">
        <f t="array" ref="F61">IF(B61="","",IFERROR(MAX(_xlfn._xlws.FILTER(Orders!D:D, Orders!B:B = B61)), ""))</f>
        <v/>
      </c>
      <c r="G61" s="18" t="str">
        <f>IF(B61="","",COUNTIF(Orders!B:B, B61))</f>
        <v/>
      </c>
    </row>
    <row r="62" spans="3:7">
      <c r="C62" s="18" t="str">
        <f>IF(B62="","",COUNTIF(Orders!B:B, B62))</f>
        <v/>
      </c>
      <c r="D62" s="18" t="str">
        <f>IF(B62="","",SUMIF(Payments!B:B, B62, Payments!D:D))</f>
        <v/>
      </c>
      <c r="E62" s="18" t="str">
        <f>IF(A62="", "", IFERROR(SUMIF(Orders!A:A, A62, Orders!#REF!), 0) - IFERROR(SUMIF(Payments!A:A, A62, Payments!D:D), 0))</f>
        <v/>
      </c>
      <c r="F62" s="21" t="str" cm="1">
        <f t="array" ref="F62">IF(B62="","",IFERROR(MAX(_xlfn._xlws.FILTER(Orders!D:D, Orders!B:B = B62)), ""))</f>
        <v/>
      </c>
      <c r="G62" s="18" t="str">
        <f>IF(B62="","",COUNTIF(Orders!B:B, B62))</f>
        <v/>
      </c>
    </row>
    <row r="63" spans="3:7">
      <c r="C63" s="18" t="str">
        <f>IF(B63="","",COUNTIF(Orders!B:B, B63))</f>
        <v/>
      </c>
      <c r="D63" s="18" t="str">
        <f>IF(B63="","",SUMIF(Payments!B:B, B63, Payments!D:D))</f>
        <v/>
      </c>
      <c r="E63" s="18" t="str">
        <f>IF(A63="", "", IFERROR(SUMIF(Orders!A:A, A63, Orders!#REF!), 0) - IFERROR(SUMIF(Payments!A:A, A63, Payments!D:D), 0))</f>
        <v/>
      </c>
      <c r="F63" s="21" t="str" cm="1">
        <f t="array" ref="F63">IF(B63="","",IFERROR(MAX(_xlfn._xlws.FILTER(Orders!D:D, Orders!B:B = B63)), ""))</f>
        <v/>
      </c>
      <c r="G63" s="18" t="str">
        <f>IF(B63="","",COUNTIF(Orders!B:B, B63))</f>
        <v/>
      </c>
    </row>
    <row r="64" spans="3:7">
      <c r="C64" s="18" t="str">
        <f>IF(B64="","",COUNTIF(Orders!B:B, B64))</f>
        <v/>
      </c>
      <c r="D64" s="18" t="str">
        <f>IF(B64="","",SUMIF(Payments!B:B, B64, Payments!D:D))</f>
        <v/>
      </c>
      <c r="E64" s="18" t="str">
        <f>IF(A64="", "", IFERROR(SUMIF(Orders!A:A, A64, Orders!#REF!), 0) - IFERROR(SUMIF(Payments!A:A, A64, Payments!D:D), 0))</f>
        <v/>
      </c>
      <c r="F64" s="21" t="str" cm="1">
        <f t="array" ref="F64">IF(B64="","",IFERROR(MAX(_xlfn._xlws.FILTER(Orders!D:D, Orders!B:B = B64)), ""))</f>
        <v/>
      </c>
      <c r="G64" s="18" t="str">
        <f>IF(B64="","",COUNTIF(Orders!B:B, B64))</f>
        <v/>
      </c>
    </row>
    <row r="65" spans="3:7">
      <c r="C65" s="18" t="str">
        <f>IF(B65="","",COUNTIF(Orders!B:B, B65))</f>
        <v/>
      </c>
      <c r="D65" s="18" t="str">
        <f>IF(B65="","",SUMIF(Payments!B:B, B65, Payments!D:D))</f>
        <v/>
      </c>
      <c r="E65" s="18" t="str">
        <f>IF(A65="", "", IFERROR(SUMIF(Orders!A:A, A65, Orders!#REF!), 0) - IFERROR(SUMIF(Payments!A:A, A65, Payments!D:D), 0))</f>
        <v/>
      </c>
      <c r="F65" s="21" t="str" cm="1">
        <f t="array" ref="F65">IF(B65="","",IFERROR(MAX(_xlfn._xlws.FILTER(Orders!D:D, Orders!B:B = B65)), ""))</f>
        <v/>
      </c>
      <c r="G65" s="18" t="str">
        <f>IF(B65="","",COUNTIF(Orders!B:B, B65))</f>
        <v/>
      </c>
    </row>
    <row r="66" spans="3:7">
      <c r="C66" s="18" t="str">
        <f>IF(B66="","",COUNTIF(Orders!B:B, B66))</f>
        <v/>
      </c>
      <c r="D66" s="18" t="str">
        <f>IF(B66="","",SUMIF(Payments!B:B, B66, Payments!D:D))</f>
        <v/>
      </c>
      <c r="E66" s="18" t="str">
        <f>IF(A66="", "", IFERROR(SUMIF(Orders!A:A, A66, Orders!#REF!), 0) - IFERROR(SUMIF(Payments!A:A, A66, Payments!D:D), 0))</f>
        <v/>
      </c>
      <c r="F66" s="21" t="str" cm="1">
        <f t="array" ref="F66">IF(B66="","",IFERROR(MAX(_xlfn._xlws.FILTER(Orders!D:D, Orders!B:B = B66)), ""))</f>
        <v/>
      </c>
      <c r="G66" s="18" t="str">
        <f>IF(B66="","",COUNTIF(Orders!B:B, B66))</f>
        <v/>
      </c>
    </row>
    <row r="67" spans="3:7">
      <c r="C67" s="18" t="str">
        <f>IF(B67="","",COUNTIF(Orders!B:B, B67))</f>
        <v/>
      </c>
      <c r="D67" s="18" t="str">
        <f>IF(B67="","",SUMIF(Payments!B:B, B67, Payments!D:D))</f>
        <v/>
      </c>
      <c r="E67" s="18" t="str">
        <f>IF(A67="", "", IFERROR(SUMIF(Orders!A:A, A67, Orders!#REF!), 0) - IFERROR(SUMIF(Payments!A:A, A67, Payments!D:D), 0))</f>
        <v/>
      </c>
      <c r="F67" s="21" t="str" cm="1">
        <f t="array" ref="F67">IF(B67="","",IFERROR(MAX(_xlfn._xlws.FILTER(Orders!D:D, Orders!B:B = B67)), ""))</f>
        <v/>
      </c>
      <c r="G67" s="18" t="str">
        <f>IF(B67="","",COUNTIF(Orders!B:B, B67))</f>
        <v/>
      </c>
    </row>
    <row r="68" spans="3:7">
      <c r="C68" s="18" t="str">
        <f>IF(B68="","",COUNTIF(Orders!B:B, B68))</f>
        <v/>
      </c>
      <c r="D68" s="18" t="str">
        <f>IF(B68="","",SUMIF(Payments!B:B, B68, Payments!D:D))</f>
        <v/>
      </c>
      <c r="E68" s="18" t="str">
        <f>IF(A68="", "", IFERROR(SUMIF(Orders!A:A, A68, Orders!#REF!), 0) - IFERROR(SUMIF(Payments!A:A, A68, Payments!D:D), 0))</f>
        <v/>
      </c>
      <c r="F68" s="21" t="str" cm="1">
        <f t="array" ref="F68">IF(B68="","",IFERROR(MAX(_xlfn._xlws.FILTER(Orders!D:D, Orders!B:B = B68)), ""))</f>
        <v/>
      </c>
      <c r="G68" s="18" t="str">
        <f>IF(B68="","",COUNTIF(Orders!B:B, B68))</f>
        <v/>
      </c>
    </row>
    <row r="69" spans="3:7">
      <c r="C69" s="18" t="str">
        <f>IF(B69="","",COUNTIF(Orders!B:B, B69))</f>
        <v/>
      </c>
      <c r="D69" s="18" t="str">
        <f>IF(B69="","",SUMIF(Payments!B:B, B69, Payments!D:D))</f>
        <v/>
      </c>
      <c r="E69" s="18" t="str">
        <f>IF(A69="", "", IFERROR(SUMIF(Orders!A:A, A69, Orders!#REF!), 0) - IFERROR(SUMIF(Payments!A:A, A69, Payments!D:D), 0))</f>
        <v/>
      </c>
      <c r="F69" s="21" t="str" cm="1">
        <f t="array" ref="F69">IF(B69="","",IFERROR(MAX(_xlfn._xlws.FILTER(Orders!D:D, Orders!B:B = B69)), ""))</f>
        <v/>
      </c>
      <c r="G69" s="18" t="str">
        <f>IF(B69="","",COUNTIF(Orders!B:B, B69))</f>
        <v/>
      </c>
    </row>
    <row r="70" spans="3:7">
      <c r="C70" s="18" t="str">
        <f>IF(B70="","",COUNTIF(Orders!B:B, B70))</f>
        <v/>
      </c>
      <c r="D70" s="18" t="str">
        <f>IF(B70="","",SUMIF(Payments!B:B, B70, Payments!D:D))</f>
        <v/>
      </c>
      <c r="E70" s="18" t="str">
        <f>IF(A70="", "", IFERROR(SUMIF(Orders!A:A, A70, Orders!#REF!), 0) - IFERROR(SUMIF(Payments!A:A, A70, Payments!D:D), 0))</f>
        <v/>
      </c>
      <c r="F70" s="21" t="str" cm="1">
        <f t="array" ref="F70">IF(B70="","",IFERROR(MAX(_xlfn._xlws.FILTER(Orders!D:D, Orders!B:B = B70)), ""))</f>
        <v/>
      </c>
      <c r="G70" s="18" t="str">
        <f>IF(B70="","",COUNTIF(Orders!B:B, B70))</f>
        <v/>
      </c>
    </row>
    <row r="71" spans="3:7">
      <c r="C71" s="18" t="str">
        <f>IF(B71="","",COUNTIF(Orders!B:B, B71))</f>
        <v/>
      </c>
      <c r="D71" s="18" t="str">
        <f>IF(B71="","",SUMIF(Payments!B:B, B71, Payments!D:D))</f>
        <v/>
      </c>
      <c r="E71" s="18" t="str">
        <f>IF(A71="", "", IFERROR(SUMIF(Orders!A:A, A71, Orders!#REF!), 0) - IFERROR(SUMIF(Payments!A:A, A71, Payments!D:D), 0))</f>
        <v/>
      </c>
      <c r="F71" s="21" t="str" cm="1">
        <f t="array" ref="F71">IF(B71="","",IFERROR(MAX(_xlfn._xlws.FILTER(Orders!D:D, Orders!B:B = B71)), ""))</f>
        <v/>
      </c>
      <c r="G71" s="18" t="str">
        <f>IF(B71="","",COUNTIF(Orders!B:B, B71))</f>
        <v/>
      </c>
    </row>
    <row r="72" spans="3:7">
      <c r="C72" s="18" t="str">
        <f>IF(B72="","",COUNTIF(Orders!B:B, B72))</f>
        <v/>
      </c>
      <c r="D72" s="18" t="str">
        <f>IF(B72="","",SUMIF(Payments!B:B, B72, Payments!D:D))</f>
        <v/>
      </c>
      <c r="E72" s="18" t="str">
        <f>IF(A72="", "", IFERROR(SUMIF(Orders!A:A, A72, Orders!#REF!), 0) - IFERROR(SUMIF(Payments!A:A, A72, Payments!D:D), 0))</f>
        <v/>
      </c>
      <c r="F72" s="21" t="str" cm="1">
        <f t="array" ref="F72">IF(B72="","",IFERROR(MAX(_xlfn._xlws.FILTER(Orders!D:D, Orders!B:B = B72)), ""))</f>
        <v/>
      </c>
      <c r="G72" s="18" t="str">
        <f>IF(B72="","",COUNTIF(Orders!B:B, B72))</f>
        <v/>
      </c>
    </row>
    <row r="73" spans="3:7">
      <c r="C73" s="18" t="str">
        <f>IF(B73="","",COUNTIF(Orders!B:B, B73))</f>
        <v/>
      </c>
      <c r="D73" s="18" t="str">
        <f>IF(B73="","",SUMIF(Payments!B:B, B73, Payments!D:D))</f>
        <v/>
      </c>
      <c r="E73" s="18" t="str">
        <f>IF(A73="", "", IFERROR(SUMIF(Orders!A:A, A73, Orders!#REF!), 0) - IFERROR(SUMIF(Payments!A:A, A73, Payments!D:D), 0))</f>
        <v/>
      </c>
      <c r="F73" s="21" t="str" cm="1">
        <f t="array" ref="F73">IF(B73="","",IFERROR(MAX(_xlfn._xlws.FILTER(Orders!D:D, Orders!B:B = B73)), ""))</f>
        <v/>
      </c>
      <c r="G73" s="18" t="str">
        <f>IF(B73="","",COUNTIF(Orders!B:B, B73))</f>
        <v/>
      </c>
    </row>
    <row r="74" spans="3:7">
      <c r="C74" s="18" t="str">
        <f>IF(B74="","",COUNTIF(Orders!B:B, B74))</f>
        <v/>
      </c>
      <c r="D74" s="18" t="str">
        <f>IF(B74="","",SUMIF(Payments!B:B, B74, Payments!D:D))</f>
        <v/>
      </c>
      <c r="E74" s="18" t="str">
        <f>IF(A74="", "", IFERROR(SUMIF(Orders!A:A, A74, Orders!#REF!), 0) - IFERROR(SUMIF(Payments!A:A, A74, Payments!D:D), 0))</f>
        <v/>
      </c>
      <c r="F74" s="21" t="str" cm="1">
        <f t="array" ref="F74">IF(B74="","",IFERROR(MAX(_xlfn._xlws.FILTER(Orders!D:D, Orders!B:B = B74)), ""))</f>
        <v/>
      </c>
      <c r="G74" s="18" t="str">
        <f>IF(B74="","",COUNTIF(Orders!B:B, B74))</f>
        <v/>
      </c>
    </row>
    <row r="75" spans="3:7">
      <c r="C75" s="18" t="str">
        <f>IF(B75="","",COUNTIF(Orders!B:B, B75))</f>
        <v/>
      </c>
      <c r="D75" s="18" t="str">
        <f>IF(B75="","",SUMIF(Payments!B:B, B75, Payments!D:D))</f>
        <v/>
      </c>
      <c r="E75" s="18" t="str">
        <f>IF(A75="", "", IFERROR(SUMIF(Orders!A:A, A75, Orders!#REF!), 0) - IFERROR(SUMIF(Payments!A:A, A75, Payments!D:D), 0))</f>
        <v/>
      </c>
      <c r="F75" s="21" t="str" cm="1">
        <f t="array" ref="F75">IF(B75="","",IFERROR(MAX(_xlfn._xlws.FILTER(Orders!D:D, Orders!B:B = B75)), ""))</f>
        <v/>
      </c>
      <c r="G75" s="18" t="str">
        <f>IF(B75="","",COUNTIF(Orders!B:B, B75))</f>
        <v/>
      </c>
    </row>
    <row r="76" spans="3:7">
      <c r="C76" s="18" t="str">
        <f>IF(B76="","",COUNTIF(Orders!B:B, B76))</f>
        <v/>
      </c>
      <c r="D76" s="18" t="str">
        <f>IF(B76="","",SUMIF(Payments!B:B, B76, Payments!D:D))</f>
        <v/>
      </c>
      <c r="E76" s="18" t="str">
        <f>IF(A76="", "", IFERROR(SUMIF(Orders!A:A, A76, Orders!#REF!), 0) - IFERROR(SUMIF(Payments!A:A, A76, Payments!D:D), 0))</f>
        <v/>
      </c>
      <c r="F76" s="21" t="str" cm="1">
        <f t="array" ref="F76">IF(B76="","",IFERROR(MAX(_xlfn._xlws.FILTER(Orders!D:D, Orders!B:B = B76)), ""))</f>
        <v/>
      </c>
      <c r="G76" s="18" t="str">
        <f>IF(B76="","",COUNTIF(Orders!B:B, B76))</f>
        <v/>
      </c>
    </row>
    <row r="77" spans="3:7">
      <c r="C77" s="18" t="str">
        <f>IF(B77="","",COUNTIF(Orders!B:B, B77))</f>
        <v/>
      </c>
      <c r="D77" s="18" t="str">
        <f>IF(B77="","",SUMIF(Payments!B:B, B77, Payments!D:D))</f>
        <v/>
      </c>
      <c r="E77" s="18" t="str">
        <f>IF(A77="", "", IFERROR(SUMIF(Orders!A:A, A77, Orders!#REF!), 0) - IFERROR(SUMIF(Payments!A:A, A77, Payments!D:D), 0))</f>
        <v/>
      </c>
      <c r="F77" s="21" t="str" cm="1">
        <f t="array" ref="F77">IF(B77="","",IFERROR(MAX(_xlfn._xlws.FILTER(Orders!D:D, Orders!B:B = B77)), ""))</f>
        <v/>
      </c>
      <c r="G77" s="18" t="str">
        <f>IF(B77="","",COUNTIF(Orders!B:B, B77))</f>
        <v/>
      </c>
    </row>
    <row r="78" spans="3:7">
      <c r="C78" s="18" t="str">
        <f>IF(B78="","",COUNTIF(Orders!B:B, B78))</f>
        <v/>
      </c>
      <c r="D78" s="18" t="str">
        <f>IF(B78="","",SUMIF(Payments!B:B, B78, Payments!D:D))</f>
        <v/>
      </c>
      <c r="E78" s="18" t="str">
        <f>IF(A78="", "", IFERROR(SUMIF(Orders!A:A, A78, Orders!#REF!), 0) - IFERROR(SUMIF(Payments!A:A, A78, Payments!D:D), 0))</f>
        <v/>
      </c>
      <c r="F78" s="21" t="str" cm="1">
        <f t="array" ref="F78">IF(B78="","",IFERROR(MAX(_xlfn._xlws.FILTER(Orders!D:D, Orders!B:B = B78)), ""))</f>
        <v/>
      </c>
      <c r="G78" s="18" t="str">
        <f>IF(B78="","",COUNTIF(Orders!B:B, B78))</f>
        <v/>
      </c>
    </row>
    <row r="79" spans="3:7">
      <c r="C79" s="18" t="str">
        <f>IF(B79="","",COUNTIF(Orders!B:B, B79))</f>
        <v/>
      </c>
      <c r="D79" s="18" t="str">
        <f>IF(B79="","",SUMIF(Payments!B:B, B79, Payments!D:D))</f>
        <v/>
      </c>
      <c r="E79" s="18" t="str">
        <f>IF(A79="", "", IFERROR(SUMIF(Orders!A:A, A79, Orders!#REF!), 0) - IFERROR(SUMIF(Payments!A:A, A79, Payments!D:D), 0))</f>
        <v/>
      </c>
      <c r="F79" s="21" t="str" cm="1">
        <f t="array" ref="F79">IF(B79="","",IFERROR(MAX(_xlfn._xlws.FILTER(Orders!D:D, Orders!B:B = B79)), ""))</f>
        <v/>
      </c>
      <c r="G79" s="18" t="str">
        <f>IF(B79="","",COUNTIF(Orders!B:B, B79))</f>
        <v/>
      </c>
    </row>
    <row r="80" spans="3:7">
      <c r="C80" s="18" t="str">
        <f>IF(B80="","",COUNTIF(Orders!B:B, B80))</f>
        <v/>
      </c>
      <c r="D80" s="18" t="str">
        <f>IF(B80="","",SUMIF(Payments!B:B, B80, Payments!D:D))</f>
        <v/>
      </c>
      <c r="E80" s="18" t="str">
        <f>IF(A80="", "", IFERROR(SUMIF(Orders!A:A, A80, Orders!#REF!), 0) - IFERROR(SUMIF(Payments!A:A, A80, Payments!D:D), 0))</f>
        <v/>
      </c>
      <c r="F80" s="21" t="str" cm="1">
        <f t="array" ref="F80">IF(B80="","",IFERROR(MAX(_xlfn._xlws.FILTER(Orders!D:D, Orders!B:B = B80)), ""))</f>
        <v/>
      </c>
      <c r="G80" s="18" t="str">
        <f>IF(B80="","",COUNTIF(Orders!B:B, B80))</f>
        <v/>
      </c>
    </row>
    <row r="81" spans="3:7">
      <c r="C81" s="18" t="str">
        <f>IF(B81="","",COUNTIF(Orders!B:B, B81))</f>
        <v/>
      </c>
      <c r="D81" s="18" t="str">
        <f>IF(B81="","",SUMIF(Payments!B:B, B81, Payments!D:D))</f>
        <v/>
      </c>
      <c r="E81" s="18" t="str">
        <f>IF(A81="", "", IFERROR(SUMIF(Orders!A:A, A81, Orders!#REF!), 0) - IFERROR(SUMIF(Payments!A:A, A81, Payments!D:D), 0))</f>
        <v/>
      </c>
      <c r="F81" s="21" t="str" cm="1">
        <f t="array" ref="F81">IF(B81="","",IFERROR(MAX(_xlfn._xlws.FILTER(Orders!D:D, Orders!B:B = B81)), ""))</f>
        <v/>
      </c>
      <c r="G81" s="18" t="str">
        <f>IF(B81="","",COUNTIF(Orders!B:B, B81))</f>
        <v/>
      </c>
    </row>
    <row r="82" spans="3:7">
      <c r="C82" s="18" t="str">
        <f>IF(B82="","",COUNTIF(Orders!B:B, B82))</f>
        <v/>
      </c>
      <c r="D82" s="18" t="str">
        <f>IF(B82="","",SUMIF(Payments!B:B, B82, Payments!D:D))</f>
        <v/>
      </c>
      <c r="E82" s="18" t="str">
        <f>IF(A82="", "", IFERROR(SUMIF(Orders!A:A, A82, Orders!#REF!), 0) - IFERROR(SUMIF(Payments!A:A, A82, Payments!D:D), 0))</f>
        <v/>
      </c>
      <c r="F82" s="21" t="str" cm="1">
        <f t="array" ref="F82">IF(B82="","",IFERROR(MAX(_xlfn._xlws.FILTER(Orders!D:D, Orders!B:B = B82)), ""))</f>
        <v/>
      </c>
      <c r="G82" s="18" t="str">
        <f>IF(B82="","",COUNTIF(Orders!B:B, B82))</f>
        <v/>
      </c>
    </row>
    <row r="83" spans="3:7">
      <c r="C83" s="18" t="str">
        <f>IF(B83="","",COUNTIF(Orders!B:B, B83))</f>
        <v/>
      </c>
      <c r="D83" s="18" t="str">
        <f>IF(B83="","",SUMIF(Payments!B:B, B83, Payments!D:D))</f>
        <v/>
      </c>
      <c r="E83" s="18" t="str">
        <f>IF(A83="", "", IFERROR(SUMIF(Orders!A:A, A83, Orders!#REF!), 0) - IFERROR(SUMIF(Payments!A:A, A83, Payments!D:D), 0))</f>
        <v/>
      </c>
      <c r="F83" s="21" t="str" cm="1">
        <f t="array" ref="F83">IF(B83="","",IFERROR(MAX(_xlfn._xlws.FILTER(Orders!D:D, Orders!B:B = B83)), ""))</f>
        <v/>
      </c>
      <c r="G83" s="18" t="str">
        <f>IF(B83="","",COUNTIF(Orders!B:B, B83))</f>
        <v/>
      </c>
    </row>
    <row r="84" spans="3:7">
      <c r="C84" s="18" t="str">
        <f>IF(B84="","",COUNTIF(Orders!B:B, B84))</f>
        <v/>
      </c>
      <c r="D84" s="18" t="str">
        <f>IF(B84="","",SUMIF(Payments!B:B, B84, Payments!D:D))</f>
        <v/>
      </c>
      <c r="E84" s="18" t="str">
        <f>IF(A84="", "", IFERROR(SUMIF(Orders!A:A, A84, Orders!#REF!), 0) - IFERROR(SUMIF(Payments!A:A, A84, Payments!D:D), 0))</f>
        <v/>
      </c>
      <c r="F84" s="21" t="str" cm="1">
        <f t="array" ref="F84">IF(B84="","",IFERROR(MAX(_xlfn._xlws.FILTER(Orders!D:D, Orders!B:B = B84)), ""))</f>
        <v/>
      </c>
      <c r="G84" s="18" t="str">
        <f>IF(B84="","",COUNTIF(Orders!B:B, B84))</f>
        <v/>
      </c>
    </row>
    <row r="85" spans="3:7">
      <c r="C85" s="18" t="str">
        <f>IF(B85="","",COUNTIF(Orders!B:B, B85))</f>
        <v/>
      </c>
      <c r="D85" s="18" t="str">
        <f>IF(B85="","",SUMIF(Payments!B:B, B85, Payments!D:D))</f>
        <v/>
      </c>
      <c r="E85" s="18" t="str">
        <f>IF(A85="", "", IFERROR(SUMIF(Orders!A:A, A85, Orders!#REF!), 0) - IFERROR(SUMIF(Payments!A:A, A85, Payments!D:D), 0))</f>
        <v/>
      </c>
      <c r="F85" s="21" t="str" cm="1">
        <f t="array" ref="F85">IF(B85="","",IFERROR(MAX(_xlfn._xlws.FILTER(Orders!D:D, Orders!B:B = B85)), ""))</f>
        <v/>
      </c>
      <c r="G85" s="18" t="str">
        <f>IF(B85="","",COUNTIF(Orders!B:B, B85))</f>
        <v/>
      </c>
    </row>
    <row r="86" spans="3:7">
      <c r="C86" s="18" t="str">
        <f>IF(B86="","",COUNTIF(Orders!B:B, B86))</f>
        <v/>
      </c>
      <c r="D86" s="18" t="str">
        <f>IF(B86="","",SUMIF(Payments!B:B, B86, Payments!D:D))</f>
        <v/>
      </c>
      <c r="E86" s="18" t="str">
        <f>IF(A86="", "", IFERROR(SUMIF(Orders!A:A, A86, Orders!#REF!), 0) - IFERROR(SUMIF(Payments!A:A, A86, Payments!D:D), 0))</f>
        <v/>
      </c>
      <c r="F86" s="21" t="str" cm="1">
        <f t="array" ref="F86">IF(B86="","",IFERROR(MAX(_xlfn._xlws.FILTER(Orders!D:D, Orders!B:B = B86)), ""))</f>
        <v/>
      </c>
      <c r="G86" s="18" t="str">
        <f>IF(B86="","",COUNTIF(Orders!B:B, B86))</f>
        <v/>
      </c>
    </row>
    <row r="87" spans="3:7">
      <c r="C87" s="18" t="str">
        <f>IF(B87="","",COUNTIF(Orders!B:B, B87))</f>
        <v/>
      </c>
      <c r="D87" s="18" t="str">
        <f>IF(B87="","",SUMIF(Payments!B:B, B87, Payments!D:D))</f>
        <v/>
      </c>
      <c r="E87" s="18" t="str">
        <f>IF(A87="", "", IFERROR(SUMIF(Orders!A:A, A87, Orders!#REF!), 0) - IFERROR(SUMIF(Payments!A:A, A87, Payments!D:D), 0))</f>
        <v/>
      </c>
      <c r="F87" s="21" t="str" cm="1">
        <f t="array" ref="F87">IF(B87="","",IFERROR(MAX(_xlfn._xlws.FILTER(Orders!D:D, Orders!B:B = B87)), ""))</f>
        <v/>
      </c>
      <c r="G87" s="18" t="str">
        <f>IF(B87="","",COUNTIF(Orders!B:B, B87))</f>
        <v/>
      </c>
    </row>
    <row r="88" spans="3:7">
      <c r="C88" s="18" t="str">
        <f>IF(B88="","",COUNTIF(Orders!B:B, B88))</f>
        <v/>
      </c>
      <c r="D88" s="18" t="str">
        <f>IF(B88="","",SUMIF(Payments!B:B, B88, Payments!D:D))</f>
        <v/>
      </c>
      <c r="E88" s="18" t="str">
        <f>IF(A88="", "", IFERROR(SUMIF(Orders!A:A, A88, Orders!#REF!), 0) - IFERROR(SUMIF(Payments!A:A, A88, Payments!D:D), 0))</f>
        <v/>
      </c>
      <c r="F88" s="21" t="str" cm="1">
        <f t="array" ref="F88">IF(B88="","",IFERROR(MAX(_xlfn._xlws.FILTER(Orders!D:D, Orders!B:B = B88)), ""))</f>
        <v/>
      </c>
      <c r="G88" s="18" t="str">
        <f>IF(B88="","",COUNTIF(Orders!B:B, B88))</f>
        <v/>
      </c>
    </row>
    <row r="89" spans="3:7">
      <c r="C89" s="18" t="str">
        <f>IF(B89="","",COUNTIF(Orders!B:B, B89))</f>
        <v/>
      </c>
      <c r="D89" s="18" t="str">
        <f>IF(B89="","",SUMIF(Payments!B:B, B89, Payments!D:D))</f>
        <v/>
      </c>
      <c r="E89" s="18" t="str">
        <f>IF(A89="", "", IFERROR(SUMIF(Orders!A:A, A89, Orders!#REF!), 0) - IFERROR(SUMIF(Payments!A:A, A89, Payments!D:D), 0))</f>
        <v/>
      </c>
      <c r="F89" s="21" t="str" cm="1">
        <f t="array" ref="F89">IF(B89="","",IFERROR(MAX(_xlfn._xlws.FILTER(Orders!D:D, Orders!B:B = B89)), ""))</f>
        <v/>
      </c>
      <c r="G89" s="18" t="str">
        <f>IF(B89="","",COUNTIF(Orders!B:B, B89))</f>
        <v/>
      </c>
    </row>
    <row r="90" spans="3:7">
      <c r="C90" s="18" t="str">
        <f>IF(B90="","",COUNTIF(Orders!B:B, B90))</f>
        <v/>
      </c>
      <c r="D90" s="18" t="str">
        <f>IF(B90="","",SUMIF(Payments!B:B, B90, Payments!D:D))</f>
        <v/>
      </c>
      <c r="E90" s="18" t="str">
        <f>IF(A90="", "", IFERROR(SUMIF(Orders!A:A, A90, Orders!#REF!), 0) - IFERROR(SUMIF(Payments!A:A, A90, Payments!D:D), 0))</f>
        <v/>
      </c>
      <c r="F90" s="21" t="str" cm="1">
        <f t="array" ref="F90">IF(B90="","",IFERROR(MAX(_xlfn._xlws.FILTER(Orders!D:D, Orders!B:B = B90)), ""))</f>
        <v/>
      </c>
      <c r="G90" s="18" t="str">
        <f>IF(B90="","",COUNTIF(Orders!B:B, B90))</f>
        <v/>
      </c>
    </row>
    <row r="91" spans="3:7">
      <c r="C91" s="18" t="str">
        <f>IF(B91="","",COUNTIF(Orders!B:B, B91))</f>
        <v/>
      </c>
      <c r="D91" s="18" t="str">
        <f>IF(B91="","",SUMIF(Payments!B:B, B91, Payments!D:D))</f>
        <v/>
      </c>
      <c r="E91" s="18" t="str">
        <f>IF(A91="", "", IFERROR(SUMIF(Orders!A:A, A91, Orders!#REF!), 0) - IFERROR(SUMIF(Payments!A:A, A91, Payments!D:D), 0))</f>
        <v/>
      </c>
      <c r="F91" s="21" t="str" cm="1">
        <f t="array" ref="F91">IF(B91="","",IFERROR(MAX(_xlfn._xlws.FILTER(Orders!D:D, Orders!B:B = B91)), ""))</f>
        <v/>
      </c>
      <c r="G91" s="18" t="str">
        <f>IF(B91="","",COUNTIF(Orders!B:B, B91))</f>
        <v/>
      </c>
    </row>
    <row r="92" spans="3:7">
      <c r="C92" s="18" t="str">
        <f>IF(B92="","",COUNTIF(Orders!B:B, B92))</f>
        <v/>
      </c>
      <c r="D92" s="18" t="str">
        <f>IF(B92="","",SUMIF(Payments!B:B, B92, Payments!D:D))</f>
        <v/>
      </c>
      <c r="E92" s="18" t="str">
        <f>IF(A92="", "", IFERROR(SUMIF(Orders!A:A, A92, Orders!#REF!), 0) - IFERROR(SUMIF(Payments!A:A, A92, Payments!D:D), 0))</f>
        <v/>
      </c>
      <c r="F92" s="21" t="str" cm="1">
        <f t="array" ref="F92">IF(B92="","",IFERROR(MAX(_xlfn._xlws.FILTER(Orders!D:D, Orders!B:B = B92)), ""))</f>
        <v/>
      </c>
      <c r="G92" s="18" t="str">
        <f>IF(B92="","",COUNTIF(Orders!B:B, B92))</f>
        <v/>
      </c>
    </row>
    <row r="93" spans="3:7">
      <c r="C93" s="18" t="str">
        <f>IF(B93="","",COUNTIF(Orders!B:B, B93))</f>
        <v/>
      </c>
      <c r="D93" s="18" t="str">
        <f>IF(B93="","",SUMIF(Payments!B:B, B93, Payments!D:D))</f>
        <v/>
      </c>
      <c r="E93" s="18" t="str">
        <f>IF(A93="", "", IFERROR(SUMIF(Orders!A:A, A93, Orders!#REF!), 0) - IFERROR(SUMIF(Payments!A:A, A93, Payments!D:D), 0))</f>
        <v/>
      </c>
      <c r="F93" s="21" t="str" cm="1">
        <f t="array" ref="F93">IF(B93="","",IFERROR(MAX(_xlfn._xlws.FILTER(Orders!D:D, Orders!B:B = B93)), ""))</f>
        <v/>
      </c>
      <c r="G93" s="18" t="str">
        <f>IF(B93="","",COUNTIF(Orders!B:B, B93))</f>
        <v/>
      </c>
    </row>
    <row r="94" spans="3:7">
      <c r="C94" s="18" t="str">
        <f>IF(B94="","",COUNTIF(Orders!B:B, B94))</f>
        <v/>
      </c>
      <c r="D94" s="18" t="str">
        <f>IF(B94="","",SUMIF(Payments!B:B, B94, Payments!D:D))</f>
        <v/>
      </c>
      <c r="E94" s="18" t="str">
        <f>IF(A94="", "", IFERROR(SUMIF(Orders!A:A, A94, Orders!#REF!), 0) - IFERROR(SUMIF(Payments!A:A, A94, Payments!D:D), 0))</f>
        <v/>
      </c>
      <c r="F94" s="21" t="str" cm="1">
        <f t="array" ref="F94">IF(B94="","",IFERROR(MAX(_xlfn._xlws.FILTER(Orders!D:D, Orders!B:B = B94)), ""))</f>
        <v/>
      </c>
      <c r="G94" s="18" t="str">
        <f>IF(B94="","",COUNTIF(Orders!B:B, B94))</f>
        <v/>
      </c>
    </row>
    <row r="95" spans="3:7">
      <c r="C95" s="18" t="str">
        <f>IF(B95="","",COUNTIF(Orders!B:B, B95))</f>
        <v/>
      </c>
      <c r="D95" s="18" t="str">
        <f>IF(B95="","",SUMIF(Payments!B:B, B95, Payments!D:D))</f>
        <v/>
      </c>
      <c r="E95" s="18" t="str">
        <f>IF(A95="", "", IFERROR(SUMIF(Orders!A:A, A95, Orders!#REF!), 0) - IFERROR(SUMIF(Payments!A:A, A95, Payments!D:D), 0))</f>
        <v/>
      </c>
      <c r="F95" s="21" t="str" cm="1">
        <f t="array" ref="F95">IF(B95="","",IFERROR(MAX(_xlfn._xlws.FILTER(Orders!D:D, Orders!B:B = B95)), ""))</f>
        <v/>
      </c>
      <c r="G95" s="18" t="str">
        <f>IF(B95="","",COUNTIF(Orders!B:B, B95))</f>
        <v/>
      </c>
    </row>
    <row r="96" spans="3:7">
      <c r="C96" s="18" t="str">
        <f>IF(B96="","",COUNTIF(Orders!B:B, B96))</f>
        <v/>
      </c>
      <c r="D96" s="18" t="str">
        <f>IF(B96="","",SUMIF(Payments!B:B, B96, Payments!D:D))</f>
        <v/>
      </c>
      <c r="E96" s="18" t="str">
        <f>IF(A96="", "", IFERROR(SUMIF(Orders!A:A, A96, Orders!#REF!), 0) - IFERROR(SUMIF(Payments!A:A, A96, Payments!D:D), 0))</f>
        <v/>
      </c>
      <c r="F96" s="21" t="str" cm="1">
        <f t="array" ref="F96">IF(B96="","",IFERROR(MAX(_xlfn._xlws.FILTER(Orders!D:D, Orders!B:B = B96)), ""))</f>
        <v/>
      </c>
      <c r="G96" s="18" t="str">
        <f>IF(B96="","",COUNTIF(Orders!B:B, B96))</f>
        <v/>
      </c>
    </row>
    <row r="97" spans="3:7">
      <c r="C97" s="18" t="str">
        <f>IF(B97="","",COUNTIF(Orders!B:B, B97))</f>
        <v/>
      </c>
      <c r="D97" s="18" t="str">
        <f>IF(B97="","",SUMIF(Payments!B:B, B97, Payments!D:D))</f>
        <v/>
      </c>
      <c r="E97" s="18" t="str">
        <f>IF(A97="", "", IFERROR(SUMIF(Orders!A:A, A97, Orders!#REF!), 0) - IFERROR(SUMIF(Payments!A:A, A97, Payments!D:D), 0))</f>
        <v/>
      </c>
      <c r="F97" s="21" t="str" cm="1">
        <f t="array" ref="F97">IF(B97="","",IFERROR(MAX(_xlfn._xlws.FILTER(Orders!D:D, Orders!B:B = B97)), ""))</f>
        <v/>
      </c>
      <c r="G97" s="18" t="str">
        <f>IF(B97="","",COUNTIF(Orders!B:B, B97))</f>
        <v/>
      </c>
    </row>
    <row r="98" spans="3:7">
      <c r="C98" s="18" t="str">
        <f>IF(B98="","",COUNTIF(Orders!B:B, B98))</f>
        <v/>
      </c>
      <c r="D98" s="18" t="str">
        <f>IF(B98="","",SUMIF(Payments!B:B, B98, Payments!D:D))</f>
        <v/>
      </c>
      <c r="E98" s="18" t="str">
        <f>IF(A98="", "", IFERROR(SUMIF(Orders!A:A, A98, Orders!#REF!), 0) - IFERROR(SUMIF(Payments!A:A, A98, Payments!D:D), 0))</f>
        <v/>
      </c>
      <c r="F98" s="21" t="str" cm="1">
        <f t="array" ref="F98">IF(B98="","",IFERROR(MAX(_xlfn._xlws.FILTER(Orders!D:D, Orders!B:B = B98)), ""))</f>
        <v/>
      </c>
      <c r="G98" s="18" t="str">
        <f>IF(B98="","",COUNTIF(Orders!B:B, B98))</f>
        <v/>
      </c>
    </row>
    <row r="99" spans="3:7">
      <c r="C99" s="18" t="str">
        <f>IF(B99="","",COUNTIF(Orders!B:B, B99))</f>
        <v/>
      </c>
      <c r="D99" s="18" t="str">
        <f>IF(B99="","",SUMIF(Payments!B:B, B99, Payments!D:D))</f>
        <v/>
      </c>
      <c r="E99" s="18" t="str">
        <f>IF(A99="", "", IFERROR(SUMIF(Orders!A:A, A99, Orders!#REF!), 0) - IFERROR(SUMIF(Payments!A:A, A99, Payments!D:D), 0))</f>
        <v/>
      </c>
      <c r="F99" s="21" t="str" cm="1">
        <f t="array" ref="F99">IF(B99="","",IFERROR(MAX(_xlfn._xlws.FILTER(Orders!D:D, Orders!B:B = B99)), ""))</f>
        <v/>
      </c>
      <c r="G99" s="18" t="str">
        <f>IF(B99="","",COUNTIF(Orders!B:B, B99))</f>
        <v/>
      </c>
    </row>
    <row r="100" spans="3:7">
      <c r="C100" s="18" t="str">
        <f>IF(B100="","",COUNTIF(Orders!B:B, B100))</f>
        <v/>
      </c>
      <c r="D100" s="18" t="str">
        <f>IF(B100="","",SUMIF(Payments!B:B, B100, Payments!D:D))</f>
        <v/>
      </c>
      <c r="E100" s="18" t="str">
        <f>IF(A100="", "", IFERROR(SUMIF(Orders!A:A, A100, Orders!#REF!), 0) - IFERROR(SUMIF(Payments!A:A, A100, Payments!D:D), 0))</f>
        <v/>
      </c>
      <c r="F100" s="21" t="str" cm="1">
        <f t="array" ref="F100">IF(B100="","",IFERROR(MAX(_xlfn._xlws.FILTER(Orders!D:D, Orders!B:B = B100)), ""))</f>
        <v/>
      </c>
      <c r="G100" s="18" t="str">
        <f>IF(B100="","",COUNTIF(Orders!B:B, B100))</f>
        <v/>
      </c>
    </row>
    <row r="101" spans="3:7">
      <c r="C101" s="18" t="str">
        <f>IF(B101="","",COUNTIF(Orders!B:B, B101))</f>
        <v/>
      </c>
      <c r="D101" s="18" t="str">
        <f>IF(B101="","",SUMIF(Payments!B:B, B101, Payments!D:D))</f>
        <v/>
      </c>
      <c r="E101" s="18" t="str">
        <f>IF(A101="", "", IFERROR(SUMIF(Orders!A:A, A101, Orders!#REF!), 0) - IFERROR(SUMIF(Payments!A:A, A101, Payments!D:D), 0))</f>
        <v/>
      </c>
      <c r="F101" s="21" t="str" cm="1">
        <f t="array" ref="F101">IF(B101="","",IFERROR(MAX(_xlfn._xlws.FILTER(Orders!D:D, Orders!B:B = B101)), ""))</f>
        <v/>
      </c>
      <c r="G101" s="18" t="str">
        <f>IF(B101="","",COUNTIF(Orders!B:B, B101))</f>
        <v/>
      </c>
    </row>
    <row r="102" spans="3:7">
      <c r="C102" s="18" t="str">
        <f>IF(B102="","",COUNTIF(Orders!B:B, B102))</f>
        <v/>
      </c>
      <c r="D102" s="18" t="str">
        <f>IF(B102="","",SUMIF(Payments!B:B, B102, Payments!D:D))</f>
        <v/>
      </c>
      <c r="E102" s="18" t="str">
        <f>IF(A102="", "", IFERROR(SUMIF(Orders!A:A, A102, Orders!#REF!), 0) - IFERROR(SUMIF(Payments!A:A, A102, Payments!D:D), 0))</f>
        <v/>
      </c>
      <c r="F102" s="21" t="str" cm="1">
        <f t="array" ref="F102">IF(B102="","",IFERROR(MAX(_xlfn._xlws.FILTER(Orders!D:D, Orders!B:B = B102)), ""))</f>
        <v/>
      </c>
      <c r="G102" s="18" t="str">
        <f>IF(B102="","",COUNTIF(Orders!B:B, B102))</f>
        <v/>
      </c>
    </row>
    <row r="103" spans="3:7">
      <c r="C103" s="18" t="str">
        <f>IF(B103="","",COUNTIF(Orders!B:B, B103))</f>
        <v/>
      </c>
      <c r="D103" s="18" t="str">
        <f>IF(B103="","",SUMIF(Payments!B:B, B103, Payments!D:D))</f>
        <v/>
      </c>
      <c r="E103" s="18" t="str">
        <f>IF(A103="", "", IFERROR(SUMIF(Orders!A:A, A103, Orders!#REF!), 0) - IFERROR(SUMIF(Payments!A:A, A103, Payments!D:D), 0))</f>
        <v/>
      </c>
      <c r="F103" s="21" t="str" cm="1">
        <f t="array" ref="F103">IF(B103="","",IFERROR(MAX(_xlfn._xlws.FILTER(Orders!D:D, Orders!B:B = B103)), ""))</f>
        <v/>
      </c>
      <c r="G103" s="18" t="str">
        <f>IF(B103="","",COUNTIF(Orders!B:B, B103))</f>
        <v/>
      </c>
    </row>
    <row r="104" spans="3:7">
      <c r="C104" s="18" t="str">
        <f>IF(B104="","",COUNTIF(Orders!B:B, B104))</f>
        <v/>
      </c>
      <c r="D104" s="18" t="str">
        <f>IF(B104="","",SUMIF(Payments!B:B, B104, Payments!D:D))</f>
        <v/>
      </c>
      <c r="E104" s="18" t="str">
        <f>IF(A104="", "", IFERROR(SUMIF(Orders!A:A, A104, Orders!#REF!), 0) - IFERROR(SUMIF(Payments!A:A, A104, Payments!D:D), 0))</f>
        <v/>
      </c>
      <c r="F104" s="21" t="str" cm="1">
        <f t="array" ref="F104">IF(B104="","",IFERROR(MAX(_xlfn._xlws.FILTER(Orders!D:D, Orders!B:B = B104)), ""))</f>
        <v/>
      </c>
      <c r="G104" s="18" t="str">
        <f>IF(B104="","",COUNTIF(Orders!B:B, B104))</f>
        <v/>
      </c>
    </row>
    <row r="105" spans="3:7">
      <c r="C105" s="18" t="str">
        <f>IF(B105="","",COUNTIF(Orders!B:B, B105))</f>
        <v/>
      </c>
      <c r="D105" s="18" t="str">
        <f>IF(B105="","",SUMIF(Payments!B:B, B105, Payments!D:D))</f>
        <v/>
      </c>
      <c r="E105" s="18" t="str">
        <f>IF(A105="", "", IFERROR(SUMIF(Orders!A:A, A105, Orders!#REF!), 0) - IFERROR(SUMIF(Payments!A:A, A105, Payments!D:D), 0))</f>
        <v/>
      </c>
      <c r="F105" s="21" t="str" cm="1">
        <f t="array" ref="F105">IF(B105="","",IFERROR(MAX(_xlfn._xlws.FILTER(Orders!D:D, Orders!B:B = B105)), ""))</f>
        <v/>
      </c>
      <c r="G105" s="18" t="str">
        <f>IF(B105="","",COUNTIF(Orders!B:B, B105))</f>
        <v/>
      </c>
    </row>
    <row r="106" spans="3:7">
      <c r="C106" s="18" t="str">
        <f>IF(B106="","",COUNTIF(Orders!B:B, B106))</f>
        <v/>
      </c>
      <c r="D106" s="18" t="str">
        <f>IF(B106="","",SUMIF(Payments!B:B, B106, Payments!D:D))</f>
        <v/>
      </c>
      <c r="E106" s="18" t="str">
        <f>IF(A106="", "", IFERROR(SUMIF(Orders!A:A, A106, Orders!#REF!), 0) - IFERROR(SUMIF(Payments!A:A, A106, Payments!D:D), 0))</f>
        <v/>
      </c>
      <c r="F106" s="21" t="str" cm="1">
        <f t="array" ref="F106">IF(B106="","",IFERROR(MAX(_xlfn._xlws.FILTER(Orders!D:D, Orders!B:B = B106)), ""))</f>
        <v/>
      </c>
      <c r="G106" s="18" t="str">
        <f>IF(B106="","",COUNTIF(Orders!B:B, B106))</f>
        <v/>
      </c>
    </row>
    <row r="107" spans="3:7">
      <c r="C107" s="18" t="str">
        <f>IF(B107="","",COUNTIF(Orders!B:B, B107))</f>
        <v/>
      </c>
      <c r="D107" s="18" t="str">
        <f>IF(B107="","",SUMIF(Payments!B:B, B107, Payments!D:D))</f>
        <v/>
      </c>
      <c r="E107" s="18" t="str">
        <f>IF(A107="", "", IFERROR(SUMIF(Orders!A:A, A107, Orders!#REF!), 0) - IFERROR(SUMIF(Payments!A:A, A107, Payments!D:D), 0))</f>
        <v/>
      </c>
      <c r="F107" s="21" t="str" cm="1">
        <f t="array" ref="F107">IF(B107="","",IFERROR(MAX(_xlfn._xlws.FILTER(Orders!D:D, Orders!B:B = B107)), ""))</f>
        <v/>
      </c>
      <c r="G107" s="18" t="str">
        <f>IF(B107="","",COUNTIF(Orders!B:B, B107))</f>
        <v/>
      </c>
    </row>
    <row r="108" spans="3:7">
      <c r="C108" s="18" t="str">
        <f>IF(B108="","",COUNTIF(Orders!B:B, B108))</f>
        <v/>
      </c>
      <c r="D108" s="18" t="str">
        <f>IF(B108="","",SUMIF(Payments!B:B, B108, Payments!D:D))</f>
        <v/>
      </c>
      <c r="E108" s="18" t="str">
        <f>IF(A108="", "", IFERROR(SUMIF(Orders!A:A, A108, Orders!#REF!), 0) - IFERROR(SUMIF(Payments!A:A, A108, Payments!D:D), 0))</f>
        <v/>
      </c>
      <c r="F108" s="21" t="str" cm="1">
        <f t="array" ref="F108">IF(B108="","",IFERROR(MAX(_xlfn._xlws.FILTER(Orders!D:D, Orders!B:B = B108)), ""))</f>
        <v/>
      </c>
      <c r="G108" s="18" t="str">
        <f>IF(B108="","",COUNTIF(Orders!B:B, B108))</f>
        <v/>
      </c>
    </row>
    <row r="109" spans="3:7">
      <c r="C109" s="18" t="str">
        <f>IF(B109="","",COUNTIF(Orders!B:B, B109))</f>
        <v/>
      </c>
      <c r="D109" s="18" t="str">
        <f>IF(B109="","",SUMIF(Payments!B:B, B109, Payments!D:D))</f>
        <v/>
      </c>
      <c r="E109" s="18" t="str">
        <f>IF(A109="", "", IFERROR(SUMIF(Orders!A:A, A109, Orders!#REF!), 0) - IFERROR(SUMIF(Payments!A:A, A109, Payments!D:D), 0))</f>
        <v/>
      </c>
      <c r="F109" s="21" t="str" cm="1">
        <f t="array" ref="F109">IF(B109="","",IFERROR(MAX(_xlfn._xlws.FILTER(Orders!D:D, Orders!B:B = B109)), ""))</f>
        <v/>
      </c>
      <c r="G109" s="18" t="str">
        <f>IF(B109="","",COUNTIF(Orders!B:B, B109))</f>
        <v/>
      </c>
    </row>
    <row r="110" spans="3:7">
      <c r="C110" s="18" t="str">
        <f>IF(B110="","",COUNTIF(Orders!B:B, B110))</f>
        <v/>
      </c>
      <c r="D110" s="18" t="str">
        <f>IF(B110="","",SUMIF(Payments!B:B, B110, Payments!D:D))</f>
        <v/>
      </c>
      <c r="E110" s="18" t="str">
        <f>IF(A110="", "", IFERROR(SUMIF(Orders!A:A, A110, Orders!#REF!), 0) - IFERROR(SUMIF(Payments!A:A, A110, Payments!D:D), 0))</f>
        <v/>
      </c>
      <c r="F110" s="21" t="str" cm="1">
        <f t="array" ref="F110">IF(B110="","",IFERROR(MAX(_xlfn._xlws.FILTER(Orders!D:D, Orders!B:B = B110)), ""))</f>
        <v/>
      </c>
      <c r="G110" s="18" t="str">
        <f>IF(B110="","",COUNTIF(Orders!B:B, B110))</f>
        <v/>
      </c>
    </row>
    <row r="111" spans="3:7">
      <c r="C111" s="18" t="str">
        <f>IF(B111="","",COUNTIF(Orders!B:B, B111))</f>
        <v/>
      </c>
      <c r="D111" s="18" t="str">
        <f>IF(B111="","",SUMIF(Payments!B:B, B111, Payments!D:D))</f>
        <v/>
      </c>
      <c r="E111" s="18" t="str">
        <f>IF(A111="", "", IFERROR(SUMIF(Orders!A:A, A111, Orders!#REF!), 0) - IFERROR(SUMIF(Payments!A:A, A111, Payments!D:D), 0))</f>
        <v/>
      </c>
      <c r="F111" s="21" t="str" cm="1">
        <f t="array" ref="F111">IF(B111="","",IFERROR(MAX(_xlfn._xlws.FILTER(Orders!D:D, Orders!B:B = B111)), ""))</f>
        <v/>
      </c>
      <c r="G111" s="18" t="str">
        <f>IF(B111="","",COUNTIF(Orders!B:B, B111))</f>
        <v/>
      </c>
    </row>
    <row r="112" spans="3:7">
      <c r="C112" s="18" t="str">
        <f>IF(B112="","",COUNTIF(Orders!B:B, B112))</f>
        <v/>
      </c>
      <c r="D112" s="18" t="str">
        <f>IF(B112="","",SUMIF(Payments!B:B, B112, Payments!D:D))</f>
        <v/>
      </c>
      <c r="E112" s="18" t="str">
        <f>IF(A112="", "", IFERROR(SUMIF(Orders!A:A, A112, Orders!#REF!), 0) - IFERROR(SUMIF(Payments!A:A, A112, Payments!D:D), 0))</f>
        <v/>
      </c>
      <c r="F112" s="21" t="str" cm="1">
        <f t="array" ref="F112">IF(B112="","",IFERROR(MAX(_xlfn._xlws.FILTER(Orders!D:D, Orders!B:B = B112)), ""))</f>
        <v/>
      </c>
      <c r="G112" s="18" t="str">
        <f>IF(B112="","",COUNTIF(Orders!B:B, B112))</f>
        <v/>
      </c>
    </row>
    <row r="113" spans="3:7">
      <c r="C113" s="18" t="str">
        <f>IF(B113="","",COUNTIF(Orders!B:B, B113))</f>
        <v/>
      </c>
      <c r="D113" s="18" t="str">
        <f>IF(B113="","",SUMIF(Payments!B:B, B113, Payments!D:D))</f>
        <v/>
      </c>
      <c r="E113" s="18" t="str">
        <f>IF(A113="", "", IFERROR(SUMIF(Orders!A:A, A113, Orders!#REF!), 0) - IFERROR(SUMIF(Payments!A:A, A113, Payments!D:D), 0))</f>
        <v/>
      </c>
      <c r="F113" s="21" t="str" cm="1">
        <f t="array" ref="F113">IF(B113="","",IFERROR(MAX(_xlfn._xlws.FILTER(Orders!D:D, Orders!B:B = B113)), ""))</f>
        <v/>
      </c>
      <c r="G113" s="18" t="str">
        <f>IF(B113="","",COUNTIF(Orders!B:B, B113))</f>
        <v/>
      </c>
    </row>
    <row r="114" spans="3:7">
      <c r="C114" s="18" t="str">
        <f>IF(B114="","",COUNTIF(Orders!B:B, B114))</f>
        <v/>
      </c>
      <c r="D114" s="18" t="str">
        <f>IF(B114="","",SUMIF(Payments!B:B, B114, Payments!D:D))</f>
        <v/>
      </c>
      <c r="E114" s="18" t="str">
        <f>IF(A114="", "", IFERROR(SUMIF(Orders!A:A, A114, Orders!#REF!), 0) - IFERROR(SUMIF(Payments!A:A, A114, Payments!D:D), 0))</f>
        <v/>
      </c>
      <c r="F114" s="21" t="str" cm="1">
        <f t="array" ref="F114">IF(B114="","",IFERROR(MAX(_xlfn._xlws.FILTER(Orders!D:D, Orders!B:B = B114)), ""))</f>
        <v/>
      </c>
      <c r="G114" s="18" t="str">
        <f>IF(B114="","",COUNTIF(Orders!B:B, B114))</f>
        <v/>
      </c>
    </row>
    <row r="115" spans="3:7">
      <c r="C115" s="18" t="str">
        <f>IF(B115="","",COUNTIF(Orders!B:B, B115))</f>
        <v/>
      </c>
      <c r="D115" s="18" t="str">
        <f>IF(B115="","",SUMIF(Payments!B:B, B115, Payments!D:D))</f>
        <v/>
      </c>
      <c r="E115" s="18" t="str">
        <f>IF(A115="", "", IFERROR(SUMIF(Orders!A:A, A115, Orders!#REF!), 0) - IFERROR(SUMIF(Payments!A:A, A115, Payments!D:D), 0))</f>
        <v/>
      </c>
      <c r="F115" s="21" t="str" cm="1">
        <f t="array" ref="F115">IF(B115="","",IFERROR(MAX(_xlfn._xlws.FILTER(Orders!D:D, Orders!B:B = B115)), ""))</f>
        <v/>
      </c>
      <c r="G115" s="18" t="str">
        <f>IF(B115="","",COUNTIF(Orders!B:B, B115))</f>
        <v/>
      </c>
    </row>
    <row r="116" spans="3:7">
      <c r="C116" s="18" t="str">
        <f>IF(B116="","",COUNTIF(Orders!B:B, B116))</f>
        <v/>
      </c>
      <c r="D116" s="18" t="str">
        <f>IF(B116="","",SUMIF(Payments!B:B, B116, Payments!D:D))</f>
        <v/>
      </c>
      <c r="E116" s="18" t="str">
        <f>IF(A116="", "", IFERROR(SUMIF(Orders!A:A, A116, Orders!#REF!), 0) - IFERROR(SUMIF(Payments!A:A, A116, Payments!D:D), 0))</f>
        <v/>
      </c>
      <c r="F116" s="21" t="str" cm="1">
        <f t="array" ref="F116">IF(B116="","",IFERROR(MAX(_xlfn._xlws.FILTER(Orders!D:D, Orders!B:B = B116)), ""))</f>
        <v/>
      </c>
      <c r="G116" s="18" t="str">
        <f>IF(B116="","",COUNTIF(Orders!B:B, B116))</f>
        <v/>
      </c>
    </row>
    <row r="117" spans="3:7">
      <c r="C117" s="18" t="str">
        <f>IF(B117="","",COUNTIF(Orders!B:B, B117))</f>
        <v/>
      </c>
      <c r="D117" s="18" t="str">
        <f>IF(B117="","",SUMIF(Payments!B:B, B117, Payments!D:D))</f>
        <v/>
      </c>
      <c r="E117" s="18" t="str">
        <f>IF(A117="", "", IFERROR(SUMIF(Orders!A:A, A117, Orders!#REF!), 0) - IFERROR(SUMIF(Payments!A:A, A117, Payments!D:D), 0))</f>
        <v/>
      </c>
      <c r="F117" s="21" t="str" cm="1">
        <f t="array" ref="F117">IF(B117="","",IFERROR(MAX(_xlfn._xlws.FILTER(Orders!D:D, Orders!B:B = B117)), ""))</f>
        <v/>
      </c>
      <c r="G117" s="18" t="str">
        <f>IF(B117="","",COUNTIF(Orders!B:B, B117))</f>
        <v/>
      </c>
    </row>
    <row r="118" spans="3:7">
      <c r="C118" s="18" t="str">
        <f>IF(B118="","",COUNTIF(Orders!B:B, B118))</f>
        <v/>
      </c>
      <c r="D118" s="18" t="str">
        <f>IF(B118="","",SUMIF(Payments!B:B, B118, Payments!D:D))</f>
        <v/>
      </c>
      <c r="E118" s="18" t="str">
        <f>IF(A118="", "", IFERROR(SUMIF(Orders!A:A, A118, Orders!#REF!), 0) - IFERROR(SUMIF(Payments!A:A, A118, Payments!D:D), 0))</f>
        <v/>
      </c>
      <c r="F118" s="21" t="str" cm="1">
        <f t="array" ref="F118">IF(B118="","",IFERROR(MAX(_xlfn._xlws.FILTER(Orders!D:D, Orders!B:B = B118)), ""))</f>
        <v/>
      </c>
      <c r="G118" s="18" t="str">
        <f>IF(B118="","",COUNTIF(Orders!B:B, B118))</f>
        <v/>
      </c>
    </row>
    <row r="119" spans="3:7">
      <c r="C119" s="18" t="str">
        <f>IF(B119="","",COUNTIF(Orders!B:B, B119))</f>
        <v/>
      </c>
      <c r="D119" s="18" t="str">
        <f>IF(B119="","",SUMIF(Payments!B:B, B119, Payments!D:D))</f>
        <v/>
      </c>
      <c r="E119" s="18" t="str">
        <f>IF(A119="", "", IFERROR(SUMIF(Orders!A:A, A119, Orders!#REF!), 0) - IFERROR(SUMIF(Payments!A:A, A119, Payments!D:D), 0))</f>
        <v/>
      </c>
      <c r="F119" s="21" t="str" cm="1">
        <f t="array" ref="F119">IF(B119="","",IFERROR(MAX(_xlfn._xlws.FILTER(Orders!D:D, Orders!B:B = B119)), ""))</f>
        <v/>
      </c>
      <c r="G119" s="18" t="str">
        <f>IF(B119="","",COUNTIF(Orders!B:B, B119))</f>
        <v/>
      </c>
    </row>
    <row r="120" spans="3:7">
      <c r="C120" s="18" t="str">
        <f>IF(B120="","",COUNTIF(Orders!B:B, B120))</f>
        <v/>
      </c>
      <c r="D120" s="18" t="str">
        <f>IF(B120="","",SUMIF(Payments!B:B, B120, Payments!D:D))</f>
        <v/>
      </c>
      <c r="E120" s="18" t="str">
        <f>IF(A120="", "", IFERROR(SUMIF(Orders!A:A, A120, Orders!#REF!), 0) - IFERROR(SUMIF(Payments!A:A, A120, Payments!D:D), 0))</f>
        <v/>
      </c>
      <c r="F120" s="21" t="str" cm="1">
        <f t="array" ref="F120">IF(B120="","",IFERROR(MAX(_xlfn._xlws.FILTER(Orders!D:D, Orders!B:B = B120)), ""))</f>
        <v/>
      </c>
      <c r="G120" s="18" t="str">
        <f>IF(B120="","",COUNTIF(Orders!B:B, B120))</f>
        <v/>
      </c>
    </row>
    <row r="121" spans="3:7">
      <c r="C121" s="18" t="str">
        <f>IF(B121="","",COUNTIF(Orders!B:B, B121))</f>
        <v/>
      </c>
      <c r="D121" s="18" t="str">
        <f>IF(B121="","",SUMIF(Payments!B:B, B121, Payments!D:D))</f>
        <v/>
      </c>
      <c r="E121" s="18" t="str">
        <f>IF(A121="", "", IFERROR(SUMIF(Orders!A:A, A121, Orders!#REF!), 0) - IFERROR(SUMIF(Payments!A:A, A121, Payments!D:D), 0))</f>
        <v/>
      </c>
      <c r="F121" s="21" t="str" cm="1">
        <f t="array" ref="F121">IF(B121="","",IFERROR(MAX(_xlfn._xlws.FILTER(Orders!D:D, Orders!B:B = B121)), ""))</f>
        <v/>
      </c>
      <c r="G121" s="18" t="str">
        <f>IF(B121="","",COUNTIF(Orders!B:B, B121))</f>
        <v/>
      </c>
    </row>
    <row r="122" spans="3:7">
      <c r="C122" s="18" t="str">
        <f>IF(B122="","",COUNTIF(Orders!B:B, B122))</f>
        <v/>
      </c>
      <c r="D122" s="18" t="str">
        <f>IF(B122="","",SUMIF(Payments!B:B, B122, Payments!D:D))</f>
        <v/>
      </c>
      <c r="E122" s="18" t="str">
        <f>IF(A122="", "", IFERROR(SUMIF(Orders!A:A, A122, Orders!#REF!), 0) - IFERROR(SUMIF(Payments!A:A, A122, Payments!D:D), 0))</f>
        <v/>
      </c>
      <c r="F122" s="21" t="str" cm="1">
        <f t="array" ref="F122">IF(B122="","",IFERROR(MAX(_xlfn._xlws.FILTER(Orders!D:D, Orders!B:B = B122)), ""))</f>
        <v/>
      </c>
      <c r="G122" s="18" t="str">
        <f>IF(B122="","",COUNTIF(Orders!B:B, B122))</f>
        <v/>
      </c>
    </row>
    <row r="123" spans="3:7">
      <c r="C123" s="18" t="str">
        <f>IF(B123="","",COUNTIF(Orders!B:B, B123))</f>
        <v/>
      </c>
      <c r="D123" s="18" t="str">
        <f>IF(B123="","",SUMIF(Payments!B:B, B123, Payments!D:D))</f>
        <v/>
      </c>
      <c r="E123" s="18" t="str">
        <f>IF(A123="", "", IFERROR(SUMIF(Orders!A:A, A123, Orders!#REF!), 0) - IFERROR(SUMIF(Payments!A:A, A123, Payments!D:D), 0))</f>
        <v/>
      </c>
      <c r="F123" s="21" t="str" cm="1">
        <f t="array" ref="F123">IF(B123="","",IFERROR(MAX(_xlfn._xlws.FILTER(Orders!D:D, Orders!B:B = B123)), ""))</f>
        <v/>
      </c>
      <c r="G123" s="18" t="str">
        <f>IF(B123="","",COUNTIF(Orders!B:B, B123))</f>
        <v/>
      </c>
    </row>
    <row r="124" spans="3:7">
      <c r="C124" s="18" t="str">
        <f>IF(B124="","",COUNTIF(Orders!B:B, B124))</f>
        <v/>
      </c>
      <c r="D124" s="18" t="str">
        <f>IF(B124="","",SUMIF(Payments!B:B, B124, Payments!D:D))</f>
        <v/>
      </c>
      <c r="E124" s="18" t="str">
        <f>IF(A124="", "", IFERROR(SUMIF(Orders!A:A, A124, Orders!#REF!), 0) - IFERROR(SUMIF(Payments!A:A, A124, Payments!D:D), 0))</f>
        <v/>
      </c>
      <c r="F124" s="21" t="str" cm="1">
        <f t="array" ref="F124">IF(B124="","",IFERROR(MAX(_xlfn._xlws.FILTER(Orders!D:D, Orders!B:B = B124)), ""))</f>
        <v/>
      </c>
      <c r="G124" s="18" t="str">
        <f>IF(B124="","",COUNTIF(Orders!B:B, B124))</f>
        <v/>
      </c>
    </row>
    <row r="125" spans="3:7">
      <c r="C125" s="18" t="str">
        <f>IF(B125="","",COUNTIF(Orders!B:B, B125))</f>
        <v/>
      </c>
      <c r="D125" s="18" t="str">
        <f>IF(B125="","",SUMIF(Payments!B:B, B125, Payments!D:D))</f>
        <v/>
      </c>
      <c r="E125" s="18" t="str">
        <f>IF(A125="", "", IFERROR(SUMIF(Orders!A:A, A125, Orders!#REF!), 0) - IFERROR(SUMIF(Payments!A:A, A125, Payments!D:D), 0))</f>
        <v/>
      </c>
      <c r="F125" s="21" t="str" cm="1">
        <f t="array" ref="F125">IF(B125="","",IFERROR(MAX(_xlfn._xlws.FILTER(Orders!D:D, Orders!B:B = B125)), ""))</f>
        <v/>
      </c>
      <c r="G125" s="18" t="str">
        <f>IF(B125="","",COUNTIF(Orders!B:B, B125))</f>
        <v/>
      </c>
    </row>
    <row r="126" spans="3:7">
      <c r="C126" s="18" t="str">
        <f>IF(B126="","",COUNTIF(Orders!B:B, B126))</f>
        <v/>
      </c>
      <c r="D126" s="18" t="str">
        <f>IF(B126="","",SUMIF(Payments!B:B, B126, Payments!D:D))</f>
        <v/>
      </c>
      <c r="E126" s="18" t="str">
        <f>IF(A126="", "", IFERROR(SUMIF(Orders!A:A, A126, Orders!#REF!), 0) - IFERROR(SUMIF(Payments!A:A, A126, Payments!D:D), 0))</f>
        <v/>
      </c>
      <c r="F126" s="21" t="str" cm="1">
        <f t="array" ref="F126">IF(B126="","",IFERROR(MAX(_xlfn._xlws.FILTER(Orders!D:D, Orders!B:B = B126)), ""))</f>
        <v/>
      </c>
      <c r="G126" s="18" t="str">
        <f>IF(B126="","",COUNTIF(Orders!B:B, B126))</f>
        <v/>
      </c>
    </row>
    <row r="127" spans="3:7">
      <c r="C127" s="18" t="str">
        <f>IF(B127="","",COUNTIF(Orders!B:B, B127))</f>
        <v/>
      </c>
      <c r="D127" s="18" t="str">
        <f>IF(B127="","",SUMIF(Payments!B:B, B127, Payments!D:D))</f>
        <v/>
      </c>
      <c r="E127" s="18" t="str">
        <f>IF(A127="", "", IFERROR(SUMIF(Orders!A:A, A127, Orders!#REF!), 0) - IFERROR(SUMIF(Payments!A:A, A127, Payments!D:D), 0))</f>
        <v/>
      </c>
      <c r="F127" s="21" t="str" cm="1">
        <f t="array" ref="F127">IF(B127="","",IFERROR(MAX(_xlfn._xlws.FILTER(Orders!D:D, Orders!B:B = B127)), ""))</f>
        <v/>
      </c>
      <c r="G127" s="18" t="str">
        <f>IF(B127="","",COUNTIF(Orders!B:B, B127))</f>
        <v/>
      </c>
    </row>
    <row r="128" spans="3:7">
      <c r="C128" s="18" t="str">
        <f>IF(B128="","",COUNTIF(Orders!B:B, B128))</f>
        <v/>
      </c>
      <c r="D128" s="18" t="str">
        <f>IF(B128="","",SUMIF(Payments!B:B, B128, Payments!D:D))</f>
        <v/>
      </c>
      <c r="E128" s="18" t="str">
        <f>IF(A128="", "", IFERROR(SUMIF(Orders!A:A, A128, Orders!#REF!), 0) - IFERROR(SUMIF(Payments!A:A, A128, Payments!D:D), 0))</f>
        <v/>
      </c>
      <c r="F128" s="21" t="str" cm="1">
        <f t="array" ref="F128">IF(B128="","",IFERROR(MAX(_xlfn._xlws.FILTER(Orders!D:D, Orders!B:B = B128)), ""))</f>
        <v/>
      </c>
      <c r="G128" s="18" t="str">
        <f>IF(B128="","",COUNTIF(Orders!B:B, B128))</f>
        <v/>
      </c>
    </row>
    <row r="129" spans="3:7">
      <c r="C129" s="18" t="str">
        <f>IF(B129="","",COUNTIF(Orders!B:B, B129))</f>
        <v/>
      </c>
      <c r="D129" s="18" t="str">
        <f>IF(B129="","",SUMIF(Payments!B:B, B129, Payments!D:D))</f>
        <v/>
      </c>
      <c r="E129" s="18" t="str">
        <f>IF(A129="", "", IFERROR(SUMIF(Orders!A:A, A129, Orders!#REF!), 0) - IFERROR(SUMIF(Payments!A:A, A129, Payments!D:D), 0))</f>
        <v/>
      </c>
      <c r="F129" s="21" t="str" cm="1">
        <f t="array" ref="F129">IF(B129="","",IFERROR(MAX(_xlfn._xlws.FILTER(Orders!D:D, Orders!B:B = B129)), ""))</f>
        <v/>
      </c>
      <c r="G129" s="18" t="str">
        <f>IF(B129="","",COUNTIF(Orders!B:B, B129))</f>
        <v/>
      </c>
    </row>
    <row r="130" spans="3:7">
      <c r="C130" s="18" t="str">
        <f>IF(B130="","",COUNTIF(Orders!B:B, B130))</f>
        <v/>
      </c>
      <c r="D130" s="18" t="str">
        <f>IF(B130="","",SUMIF(Payments!B:B, B130, Payments!D:D))</f>
        <v/>
      </c>
      <c r="E130" s="18" t="str">
        <f>IF(A130="", "", IFERROR(SUMIF(Orders!A:A, A130, Orders!#REF!), 0) - IFERROR(SUMIF(Payments!A:A, A130, Payments!D:D), 0))</f>
        <v/>
      </c>
      <c r="F130" s="21" t="str" cm="1">
        <f t="array" ref="F130">IF(B130="","",IFERROR(MAX(_xlfn._xlws.FILTER(Orders!D:D, Orders!B:B = B130)), ""))</f>
        <v/>
      </c>
      <c r="G130" s="18" t="str">
        <f>IF(B130="","",COUNTIF(Orders!B:B, B130))</f>
        <v/>
      </c>
    </row>
    <row r="131" spans="3:7">
      <c r="C131" s="18" t="str">
        <f>IF(B131="","",COUNTIF(Orders!B:B, B131))</f>
        <v/>
      </c>
      <c r="D131" s="18" t="str">
        <f>IF(B131="","",SUMIF(Payments!B:B, B131, Payments!D:D))</f>
        <v/>
      </c>
      <c r="E131" s="18" t="str">
        <f>IF(A131="", "", IFERROR(SUMIF(Orders!A:A, A131, Orders!#REF!), 0) - IFERROR(SUMIF(Payments!A:A, A131, Payments!D:D), 0))</f>
        <v/>
      </c>
      <c r="F131" s="21" t="str" cm="1">
        <f t="array" ref="F131">IF(B131="","",IFERROR(MAX(_xlfn._xlws.FILTER(Orders!D:D, Orders!B:B = B131)), ""))</f>
        <v/>
      </c>
      <c r="G131" s="18" t="str">
        <f>IF(B131="","",COUNTIF(Orders!B:B, B131))</f>
        <v/>
      </c>
    </row>
    <row r="132" spans="3:7">
      <c r="C132" s="18" t="str">
        <f>IF(B132="","",COUNTIF(Orders!B:B, B132))</f>
        <v/>
      </c>
      <c r="D132" s="18" t="str">
        <f>IF(B132="","",SUMIF(Payments!B:B, B132, Payments!D:D))</f>
        <v/>
      </c>
      <c r="E132" s="18" t="str">
        <f>IF(A132="", "", IFERROR(SUMIF(Orders!A:A, A132, Orders!#REF!), 0) - IFERROR(SUMIF(Payments!A:A, A132, Payments!D:D), 0))</f>
        <v/>
      </c>
      <c r="F132" s="21" t="str" cm="1">
        <f t="array" ref="F132">IF(B132="","",IFERROR(MAX(_xlfn._xlws.FILTER(Orders!D:D, Orders!B:B = B132)), ""))</f>
        <v/>
      </c>
      <c r="G132" s="18" t="str">
        <f>IF(B132="","",COUNTIF(Orders!B:B, B132))</f>
        <v/>
      </c>
    </row>
    <row r="133" spans="3:7">
      <c r="C133" s="18" t="str">
        <f>IF(B133="","",COUNTIF(Orders!B:B, B133))</f>
        <v/>
      </c>
      <c r="D133" s="18" t="str">
        <f>IF(B133="","",SUMIF(Payments!B:B, B133, Payments!D:D))</f>
        <v/>
      </c>
      <c r="E133" s="18" t="str">
        <f>IF(A133="", "", IFERROR(SUMIF(Orders!A:A, A133, Orders!#REF!), 0) - IFERROR(SUMIF(Payments!A:A, A133, Payments!D:D), 0))</f>
        <v/>
      </c>
      <c r="F133" s="21" t="str" cm="1">
        <f t="array" ref="F133">IF(B133="","",IFERROR(MAX(_xlfn._xlws.FILTER(Orders!D:D, Orders!B:B = B133)), ""))</f>
        <v/>
      </c>
      <c r="G133" s="18" t="str">
        <f>IF(B133="","",COUNTIF(Orders!B:B, B133))</f>
        <v/>
      </c>
    </row>
    <row r="134" spans="3:7">
      <c r="C134" s="18" t="str">
        <f>IF(B134="","",COUNTIF(Orders!B:B, B134))</f>
        <v/>
      </c>
      <c r="D134" s="18" t="str">
        <f>IF(B134="","",SUMIF(Payments!B:B, B134, Payments!D:D))</f>
        <v/>
      </c>
      <c r="E134" s="18" t="str">
        <f>IF(A134="", "", IFERROR(SUMIF(Orders!A:A, A134, Orders!#REF!), 0) - IFERROR(SUMIF(Payments!A:A, A134, Payments!D:D), 0))</f>
        <v/>
      </c>
      <c r="F134" s="21" t="str" cm="1">
        <f t="array" ref="F134">IF(B134="","",IFERROR(MAX(_xlfn._xlws.FILTER(Orders!D:D, Orders!B:B = B134)), ""))</f>
        <v/>
      </c>
      <c r="G134" s="18" t="str">
        <f>IF(B134="","",COUNTIF(Orders!B:B, B134))</f>
        <v/>
      </c>
    </row>
    <row r="135" spans="3:7">
      <c r="C135" s="18" t="str">
        <f>IF(B135="","",COUNTIF(Orders!B:B, B135))</f>
        <v/>
      </c>
      <c r="D135" s="18" t="str">
        <f>IF(B135="","",SUMIF(Payments!B:B, B135, Payments!D:D))</f>
        <v/>
      </c>
      <c r="E135" s="18" t="str">
        <f>IF(A135="", "", IFERROR(SUMIF(Orders!A:A, A135, Orders!#REF!), 0) - IFERROR(SUMIF(Payments!A:A, A135, Payments!D:D), 0))</f>
        <v/>
      </c>
      <c r="F135" s="21" t="str" cm="1">
        <f t="array" ref="F135">IF(B135="","",IFERROR(MAX(_xlfn._xlws.FILTER(Orders!D:D, Orders!B:B = B135)), ""))</f>
        <v/>
      </c>
      <c r="G135" s="18" t="str">
        <f>IF(B135="","",COUNTIF(Orders!B:B, B135))</f>
        <v/>
      </c>
    </row>
    <row r="136" spans="3:7">
      <c r="C136" s="18" t="str">
        <f>IF(B136="","",COUNTIF(Orders!B:B, B136))</f>
        <v/>
      </c>
      <c r="D136" s="18" t="str">
        <f>IF(B136="","",SUMIF(Payments!B:B, B136, Payments!D:D))</f>
        <v/>
      </c>
      <c r="E136" s="18" t="str">
        <f>IF(A136="", "", IFERROR(SUMIF(Orders!A:A, A136, Orders!#REF!), 0) - IFERROR(SUMIF(Payments!A:A, A136, Payments!D:D), 0))</f>
        <v/>
      </c>
      <c r="F136" s="21" t="str" cm="1">
        <f t="array" ref="F136">IF(B136="","",IFERROR(MAX(_xlfn._xlws.FILTER(Orders!D:D, Orders!B:B = B136)), ""))</f>
        <v/>
      </c>
      <c r="G136" s="18" t="str">
        <f>IF(B136="","",COUNTIF(Orders!B:B, B136))</f>
        <v/>
      </c>
    </row>
    <row r="137" spans="3:7">
      <c r="C137" s="18" t="str">
        <f>IF(B137="","",COUNTIF(Orders!B:B, B137))</f>
        <v/>
      </c>
      <c r="D137" s="18" t="str">
        <f>IF(B137="","",SUMIF(Payments!B:B, B137, Payments!D:D))</f>
        <v/>
      </c>
      <c r="E137" s="18" t="str">
        <f>IF(A137="", "", IFERROR(SUMIF(Orders!A:A, A137, Orders!#REF!), 0) - IFERROR(SUMIF(Payments!A:A, A137, Payments!D:D), 0))</f>
        <v/>
      </c>
      <c r="F137" s="21" t="str" cm="1">
        <f t="array" ref="F137">IF(B137="","",IFERROR(MAX(_xlfn._xlws.FILTER(Orders!D:D, Orders!B:B = B137)), ""))</f>
        <v/>
      </c>
      <c r="G137" s="18" t="str">
        <f>IF(B137="","",COUNTIF(Orders!B:B, B137))</f>
        <v/>
      </c>
    </row>
    <row r="138" spans="3:7">
      <c r="C138" s="18" t="str">
        <f>IF(B138="","",COUNTIF(Orders!B:B, B138))</f>
        <v/>
      </c>
      <c r="D138" s="18" t="str">
        <f>IF(B138="","",SUMIF(Payments!B:B, B138, Payments!D:D))</f>
        <v/>
      </c>
      <c r="E138" s="18" t="str">
        <f>IF(A138="", "", IFERROR(SUMIF(Orders!A:A, A138, Orders!#REF!), 0) - IFERROR(SUMIF(Payments!A:A, A138, Payments!D:D), 0))</f>
        <v/>
      </c>
      <c r="F138" s="21" t="str" cm="1">
        <f t="array" ref="F138">IF(B138="","",IFERROR(MAX(_xlfn._xlws.FILTER(Orders!D:D, Orders!B:B = B138)), ""))</f>
        <v/>
      </c>
      <c r="G138" s="18" t="str">
        <f>IF(B138="","",COUNTIF(Orders!B:B, B138))</f>
        <v/>
      </c>
    </row>
    <row r="139" spans="3:7">
      <c r="C139" s="18" t="str">
        <f>IF(B139="","",COUNTIF(Orders!B:B, B139))</f>
        <v/>
      </c>
      <c r="D139" s="18" t="str">
        <f>IF(B139="","",SUMIF(Payments!B:B, B139, Payments!D:D))</f>
        <v/>
      </c>
      <c r="E139" s="18" t="str">
        <f>IF(A139="", "", IFERROR(SUMIF(Orders!A:A, A139, Orders!#REF!), 0) - IFERROR(SUMIF(Payments!A:A, A139, Payments!D:D), 0))</f>
        <v/>
      </c>
      <c r="F139" s="21" t="str" cm="1">
        <f t="array" ref="F139">IF(B139="","",IFERROR(MAX(_xlfn._xlws.FILTER(Orders!D:D, Orders!B:B = B139)), ""))</f>
        <v/>
      </c>
      <c r="G139" s="18" t="str">
        <f>IF(B139="","",COUNTIF(Orders!B:B, B139))</f>
        <v/>
      </c>
    </row>
    <row r="140" spans="3:7">
      <c r="C140" s="18" t="str">
        <f>IF(B140="","",COUNTIF(Orders!B:B, B140))</f>
        <v/>
      </c>
      <c r="D140" s="18" t="str">
        <f>IF(B140="","",SUMIF(Payments!B:B, B140, Payments!D:D))</f>
        <v/>
      </c>
      <c r="E140" s="18" t="str">
        <f>IF(A140="", "", IFERROR(SUMIF(Orders!A:A, A140, Orders!#REF!), 0) - IFERROR(SUMIF(Payments!A:A, A140, Payments!D:D), 0))</f>
        <v/>
      </c>
      <c r="F140" s="21" t="str" cm="1">
        <f t="array" ref="F140">IF(B140="","",IFERROR(MAX(_xlfn._xlws.FILTER(Orders!D:D, Orders!B:B = B140)), ""))</f>
        <v/>
      </c>
      <c r="G140" s="18" t="str">
        <f>IF(B140="","",COUNTIF(Orders!B:B, B140))</f>
        <v/>
      </c>
    </row>
    <row r="141" spans="3:7">
      <c r="C141" s="18" t="str">
        <f>IF(B141="","",COUNTIF(Orders!B:B, B141))</f>
        <v/>
      </c>
      <c r="D141" s="18" t="str">
        <f>IF(B141="","",SUMIF(Payments!B:B, B141, Payments!D:D))</f>
        <v/>
      </c>
      <c r="E141" s="18" t="str">
        <f>IF(A141="", "", IFERROR(SUMIF(Orders!A:A, A141, Orders!#REF!), 0) - IFERROR(SUMIF(Payments!A:A, A141, Payments!D:D), 0))</f>
        <v/>
      </c>
      <c r="F141" s="21" t="str" cm="1">
        <f t="array" ref="F141">IF(B141="","",IFERROR(MAX(_xlfn._xlws.FILTER(Orders!D:D, Orders!B:B = B141)), ""))</f>
        <v/>
      </c>
      <c r="G141" s="18" t="str">
        <f>IF(B141="","",COUNTIF(Orders!B:B, B141))</f>
        <v/>
      </c>
    </row>
    <row r="142" spans="3:7">
      <c r="C142" s="18" t="str">
        <f>IF(B142="","",COUNTIF(Orders!B:B, B142))</f>
        <v/>
      </c>
      <c r="D142" s="18" t="str">
        <f>IF(B142="","",SUMIF(Payments!B:B, B142, Payments!D:D))</f>
        <v/>
      </c>
      <c r="E142" s="18" t="str">
        <f>IF(A142="", "", IFERROR(SUMIF(Orders!A:A, A142, Orders!#REF!), 0) - IFERROR(SUMIF(Payments!A:A, A142, Payments!D:D), 0))</f>
        <v/>
      </c>
      <c r="F142" s="21" t="str" cm="1">
        <f t="array" ref="F142">IF(B142="","",IFERROR(MAX(_xlfn._xlws.FILTER(Orders!D:D, Orders!B:B = B142)), ""))</f>
        <v/>
      </c>
      <c r="G142" s="18" t="str">
        <f>IF(B142="","",COUNTIF(Orders!B:B, B142))</f>
        <v/>
      </c>
    </row>
    <row r="143" spans="3:7">
      <c r="C143" s="18" t="str">
        <f>IF(B143="","",COUNTIF(Orders!B:B, B143))</f>
        <v/>
      </c>
      <c r="D143" s="18" t="str">
        <f>IF(B143="","",SUMIF(Payments!B:B, B143, Payments!D:D))</f>
        <v/>
      </c>
      <c r="E143" s="18" t="str">
        <f>IF(A143="", "", IFERROR(SUMIF(Orders!A:A, A143, Orders!#REF!), 0) - IFERROR(SUMIF(Payments!A:A, A143, Payments!D:D), 0))</f>
        <v/>
      </c>
      <c r="F143" s="21" t="str" cm="1">
        <f t="array" ref="F143">IF(B143="","",IFERROR(MAX(_xlfn._xlws.FILTER(Orders!D:D, Orders!B:B = B143)), ""))</f>
        <v/>
      </c>
      <c r="G143" s="18" t="str">
        <f>IF(B143="","",COUNTIF(Orders!B:B, B143))</f>
        <v/>
      </c>
    </row>
    <row r="144" spans="3:7">
      <c r="C144" s="18" t="str">
        <f>IF(B144="","",COUNTIF(Orders!B:B, B144))</f>
        <v/>
      </c>
      <c r="D144" s="18" t="str">
        <f>IF(B144="","",SUMIF(Payments!B:B, B144, Payments!D:D))</f>
        <v/>
      </c>
      <c r="E144" s="18" t="str">
        <f>IF(A144="", "", IFERROR(SUMIF(Orders!A:A, A144, Orders!#REF!), 0) - IFERROR(SUMIF(Payments!A:A, A144, Payments!D:D), 0))</f>
        <v/>
      </c>
      <c r="F144" s="21" t="str" cm="1">
        <f t="array" ref="F144">IF(B144="","",IFERROR(MAX(_xlfn._xlws.FILTER(Orders!D:D, Orders!B:B = B144)), ""))</f>
        <v/>
      </c>
      <c r="G144" s="18" t="str">
        <f>IF(B144="","",COUNTIF(Orders!B:B, B144))</f>
        <v/>
      </c>
    </row>
    <row r="145" spans="3:7">
      <c r="C145" s="18" t="str">
        <f>IF(B145="","",COUNTIF(Orders!B:B, B145))</f>
        <v/>
      </c>
      <c r="D145" s="18" t="str">
        <f>IF(B145="","",SUMIF(Payments!B:B, B145, Payments!D:D))</f>
        <v/>
      </c>
      <c r="E145" s="18" t="str">
        <f>IF(A145="", "", IFERROR(SUMIF(Orders!A:A, A145, Orders!#REF!), 0) - IFERROR(SUMIF(Payments!A:A, A145, Payments!D:D), 0))</f>
        <v/>
      </c>
      <c r="F145" s="21" t="str" cm="1">
        <f t="array" ref="F145">IF(B145="","",IFERROR(MAX(_xlfn._xlws.FILTER(Orders!D:D, Orders!B:B = B145)), ""))</f>
        <v/>
      </c>
      <c r="G145" s="18" t="str">
        <f>IF(B145="","",COUNTIF(Orders!B:B, B145))</f>
        <v/>
      </c>
    </row>
    <row r="146" spans="3:7">
      <c r="C146" s="18" t="str">
        <f>IF(B146="","",COUNTIF(Orders!B:B, B146))</f>
        <v/>
      </c>
      <c r="D146" s="18" t="str">
        <f>IF(B146="","",SUMIF(Payments!B:B, B146, Payments!D:D))</f>
        <v/>
      </c>
      <c r="E146" s="18" t="str">
        <f>IF(A146="", "", IFERROR(SUMIF(Orders!A:A, A146, Orders!#REF!), 0) - IFERROR(SUMIF(Payments!A:A, A146, Payments!D:D), 0))</f>
        <v/>
      </c>
      <c r="F146" s="21" t="str" cm="1">
        <f t="array" ref="F146">IF(B146="","",IFERROR(MAX(_xlfn._xlws.FILTER(Orders!D:D, Orders!B:B = B146)), ""))</f>
        <v/>
      </c>
      <c r="G146" s="18" t="str">
        <f>IF(B146="","",COUNTIF(Orders!B:B, B146))</f>
        <v/>
      </c>
    </row>
    <row r="147" spans="3:7">
      <c r="C147" s="18" t="str">
        <f>IF(B147="","",COUNTIF(Orders!B:B, B147))</f>
        <v/>
      </c>
      <c r="D147" s="18" t="str">
        <f>IF(B147="","",SUMIF(Payments!B:B, B147, Payments!D:D))</f>
        <v/>
      </c>
      <c r="E147" s="18" t="str">
        <f>IF(A147="", "", IFERROR(SUMIF(Orders!A:A, A147, Orders!#REF!), 0) - IFERROR(SUMIF(Payments!A:A, A147, Payments!D:D), 0))</f>
        <v/>
      </c>
      <c r="F147" s="21" t="str" cm="1">
        <f t="array" ref="F147">IF(B147="","",IFERROR(MAX(_xlfn._xlws.FILTER(Orders!D:D, Orders!B:B = B147)), ""))</f>
        <v/>
      </c>
      <c r="G147" s="18" t="str">
        <f>IF(B147="","",COUNTIF(Orders!B:B, B147))</f>
        <v/>
      </c>
    </row>
    <row r="148" spans="3:7">
      <c r="C148" s="18" t="str">
        <f>IF(B148="","",COUNTIF(Orders!B:B, B148))</f>
        <v/>
      </c>
      <c r="D148" s="18" t="str">
        <f>IF(B148="","",SUMIF(Payments!B:B, B148, Payments!D:D))</f>
        <v/>
      </c>
      <c r="E148" s="18" t="str">
        <f>IF(A148="", "", IFERROR(SUMIF(Orders!A:A, A148, Orders!#REF!), 0) - IFERROR(SUMIF(Payments!A:A, A148, Payments!D:D), 0))</f>
        <v/>
      </c>
      <c r="F148" s="21" t="str" cm="1">
        <f t="array" ref="F148">IF(B148="","",IFERROR(MAX(_xlfn._xlws.FILTER(Orders!D:D, Orders!B:B = B148)), ""))</f>
        <v/>
      </c>
      <c r="G148" s="18" t="str">
        <f>IF(B148="","",COUNTIF(Orders!B:B, B148))</f>
        <v/>
      </c>
    </row>
    <row r="149" spans="3:7">
      <c r="C149" s="18" t="str">
        <f>IF(B149="","",COUNTIF(Orders!B:B, B149))</f>
        <v/>
      </c>
      <c r="D149" s="18" t="str">
        <f>IF(B149="","",SUMIF(Payments!B:B, B149, Payments!D:D))</f>
        <v/>
      </c>
      <c r="E149" s="18" t="str">
        <f>IF(A149="", "", IFERROR(SUMIF(Orders!A:A, A149, Orders!#REF!), 0) - IFERROR(SUMIF(Payments!A:A, A149, Payments!D:D), 0))</f>
        <v/>
      </c>
      <c r="F149" s="21" t="str" cm="1">
        <f t="array" ref="F149">IF(B149="","",IFERROR(MAX(_xlfn._xlws.FILTER(Orders!D:D, Orders!B:B = B149)), ""))</f>
        <v/>
      </c>
      <c r="G149" s="18" t="str">
        <f>IF(B149="","",COUNTIF(Orders!B:B, B149))</f>
        <v/>
      </c>
    </row>
    <row r="150" spans="3:7">
      <c r="C150" s="18" t="str">
        <f>IF(B150="","",COUNTIF(Orders!B:B, B150))</f>
        <v/>
      </c>
      <c r="D150" s="18" t="str">
        <f>IF(B150="","",SUMIF(Payments!B:B, B150, Payments!D:D))</f>
        <v/>
      </c>
      <c r="E150" s="18" t="str">
        <f>IF(A150="", "", IFERROR(SUMIF(Orders!A:A, A150, Orders!#REF!), 0) - IFERROR(SUMIF(Payments!A:A, A150, Payments!D:D), 0))</f>
        <v/>
      </c>
      <c r="F150" s="21" t="str" cm="1">
        <f t="array" ref="F150">IF(B150="","",IFERROR(MAX(_xlfn._xlws.FILTER(Orders!D:D, Orders!B:B = B150)), ""))</f>
        <v/>
      </c>
      <c r="G150" s="18" t="str">
        <f>IF(B150="","",COUNTIF(Orders!B:B, B150))</f>
        <v/>
      </c>
    </row>
    <row r="151" spans="3:7">
      <c r="C151" s="18" t="str">
        <f>IF(B151="","",COUNTIF(Orders!B:B, B151))</f>
        <v/>
      </c>
      <c r="D151" s="18" t="str">
        <f>IF(B151="","",SUMIF(Payments!B:B, B151, Payments!D:D))</f>
        <v/>
      </c>
      <c r="E151" s="18" t="str">
        <f>IF(A151="", "", IFERROR(SUMIF(Orders!A:A, A151, Orders!#REF!), 0) - IFERROR(SUMIF(Payments!A:A, A151, Payments!D:D), 0))</f>
        <v/>
      </c>
      <c r="F151" s="21" t="str" cm="1">
        <f t="array" ref="F151">IF(B151="","",IFERROR(MAX(_xlfn._xlws.FILTER(Orders!D:D, Orders!B:B = B151)), ""))</f>
        <v/>
      </c>
      <c r="G151" s="18" t="str">
        <f>IF(B151="","",COUNTIF(Orders!B:B, B151))</f>
        <v/>
      </c>
    </row>
    <row r="152" spans="3:7">
      <c r="C152" s="18" t="str">
        <f>IF(B152="","",COUNTIF(Orders!B:B, B152))</f>
        <v/>
      </c>
      <c r="D152" s="18" t="str">
        <f>IF(B152="","",SUMIF(Payments!B:B, B152, Payments!D:D))</f>
        <v/>
      </c>
      <c r="E152" s="18" t="str">
        <f>IF(A152="", "", IFERROR(SUMIF(Orders!A:A, A152, Orders!#REF!), 0) - IFERROR(SUMIF(Payments!A:A, A152, Payments!D:D), 0))</f>
        <v/>
      </c>
      <c r="F152" s="21" t="str" cm="1">
        <f t="array" ref="F152">IF(B152="","",IFERROR(MAX(_xlfn._xlws.FILTER(Orders!D:D, Orders!B:B = B152)), ""))</f>
        <v/>
      </c>
      <c r="G152" s="18" t="str">
        <f>IF(B152="","",COUNTIF(Orders!B:B, B152))</f>
        <v/>
      </c>
    </row>
    <row r="153" spans="3:7">
      <c r="C153" s="18" t="str">
        <f>IF(B153="","",COUNTIF(Orders!B:B, B153))</f>
        <v/>
      </c>
      <c r="D153" s="18" t="str">
        <f>IF(B153="","",SUMIF(Payments!B:B, B153, Payments!D:D))</f>
        <v/>
      </c>
      <c r="E153" s="18" t="str">
        <f>IF(A153="", "", IFERROR(SUMIF(Orders!A:A, A153, Orders!#REF!), 0) - IFERROR(SUMIF(Payments!A:A, A153, Payments!D:D), 0))</f>
        <v/>
      </c>
      <c r="F153" s="21" t="str" cm="1">
        <f t="array" ref="F153">IF(B153="","",IFERROR(MAX(_xlfn._xlws.FILTER(Orders!D:D, Orders!B:B = B153)), ""))</f>
        <v/>
      </c>
      <c r="G153" s="18" t="str">
        <f>IF(B153="","",COUNTIF(Orders!B:B, B153))</f>
        <v/>
      </c>
    </row>
    <row r="154" spans="3:7">
      <c r="C154" s="18" t="str">
        <f>IF(B154="","",COUNTIF(Orders!B:B, B154))</f>
        <v/>
      </c>
      <c r="D154" s="18" t="str">
        <f>IF(B154="","",SUMIF(Payments!B:B, B154, Payments!D:D))</f>
        <v/>
      </c>
      <c r="E154" s="18" t="str">
        <f>IF(A154="", "", IFERROR(SUMIF(Orders!A:A, A154, Orders!#REF!), 0) - IFERROR(SUMIF(Payments!A:A, A154, Payments!D:D), 0))</f>
        <v/>
      </c>
      <c r="F154" s="21" t="str" cm="1">
        <f t="array" ref="F154">IF(B154="","",IFERROR(MAX(_xlfn._xlws.FILTER(Orders!D:D, Orders!B:B = B154)), ""))</f>
        <v/>
      </c>
      <c r="G154" s="18" t="str">
        <f>IF(B154="","",COUNTIF(Orders!B:B, B154))</f>
        <v/>
      </c>
    </row>
    <row r="155" spans="3:7">
      <c r="C155" s="18" t="str">
        <f>IF(B155="","",COUNTIF(Orders!B:B, B155))</f>
        <v/>
      </c>
      <c r="D155" s="18" t="str">
        <f>IF(B155="","",SUMIF(Payments!B:B, B155, Payments!D:D))</f>
        <v/>
      </c>
      <c r="E155" s="18" t="str">
        <f>IF(A155="", "", IFERROR(SUMIF(Orders!A:A, A155, Orders!#REF!), 0) - IFERROR(SUMIF(Payments!A:A, A155, Payments!D:D), 0))</f>
        <v/>
      </c>
      <c r="F155" s="21" t="str" cm="1">
        <f t="array" ref="F155">IF(B155="","",IFERROR(MAX(_xlfn._xlws.FILTER(Orders!D:D, Orders!B:B = B155)), ""))</f>
        <v/>
      </c>
      <c r="G155" s="18" t="str">
        <f>IF(B155="","",COUNTIF(Orders!B:B, B155))</f>
        <v/>
      </c>
    </row>
    <row r="156" spans="3:7">
      <c r="C156" s="18" t="str">
        <f>IF(B156="","",COUNTIF(Orders!B:B, B156))</f>
        <v/>
      </c>
      <c r="D156" s="18" t="str">
        <f>IF(B156="","",SUMIF(Payments!B:B, B156, Payments!D:D))</f>
        <v/>
      </c>
      <c r="E156" s="18" t="str">
        <f>IF(A156="", "", IFERROR(SUMIF(Orders!A:A, A156, Orders!#REF!), 0) - IFERROR(SUMIF(Payments!A:A, A156, Payments!D:D), 0))</f>
        <v/>
      </c>
      <c r="F156" s="21" t="str" cm="1">
        <f t="array" ref="F156">IF(B156="","",IFERROR(MAX(_xlfn._xlws.FILTER(Orders!D:D, Orders!B:B = B156)), ""))</f>
        <v/>
      </c>
      <c r="G156" s="18" t="str">
        <f>IF(B156="","",COUNTIF(Orders!B:B, B156))</f>
        <v/>
      </c>
    </row>
    <row r="157" spans="3:7">
      <c r="C157" s="18" t="str">
        <f>IF(B157="","",COUNTIF(Orders!B:B, B157))</f>
        <v/>
      </c>
      <c r="D157" s="18" t="str">
        <f>IF(B157="","",SUMIF(Payments!B:B, B157, Payments!D:D))</f>
        <v/>
      </c>
      <c r="E157" s="18" t="str">
        <f>IF(A157="", "", IFERROR(SUMIF(Orders!A:A, A157, Orders!#REF!), 0) - IFERROR(SUMIF(Payments!A:A, A157, Payments!D:D), 0))</f>
        <v/>
      </c>
      <c r="F157" s="21" t="str" cm="1">
        <f t="array" ref="F157">IF(B157="","",IFERROR(MAX(_xlfn._xlws.FILTER(Orders!D:D, Orders!B:B = B157)), ""))</f>
        <v/>
      </c>
      <c r="G157" s="18" t="str">
        <f>IF(B157="","",COUNTIF(Orders!B:B, B157))</f>
        <v/>
      </c>
    </row>
    <row r="158" spans="3:7">
      <c r="C158" s="18" t="str">
        <f>IF(B158="","",COUNTIF(Orders!B:B, B158))</f>
        <v/>
      </c>
      <c r="D158" s="18" t="str">
        <f>IF(B158="","",SUMIF(Payments!B:B, B158, Payments!D:D))</f>
        <v/>
      </c>
      <c r="E158" s="18" t="str">
        <f>IF(A158="", "", IFERROR(SUMIF(Orders!A:A, A158, Orders!#REF!), 0) - IFERROR(SUMIF(Payments!A:A, A158, Payments!D:D), 0))</f>
        <v/>
      </c>
      <c r="F158" s="21" t="str" cm="1">
        <f t="array" ref="F158">IF(B158="","",IFERROR(MAX(_xlfn._xlws.FILTER(Orders!D:D, Orders!B:B = B158)), ""))</f>
        <v/>
      </c>
      <c r="G158" s="18" t="str">
        <f>IF(B158="","",COUNTIF(Orders!B:B, B158))</f>
        <v/>
      </c>
    </row>
    <row r="159" spans="3:7">
      <c r="C159" s="18" t="str">
        <f>IF(B159="","",COUNTIF(Orders!B:B, B159))</f>
        <v/>
      </c>
      <c r="D159" s="18" t="str">
        <f>IF(B159="","",SUMIF(Payments!B:B, B159, Payments!D:D))</f>
        <v/>
      </c>
      <c r="E159" s="18" t="str">
        <f>IF(A159="", "", IFERROR(SUMIF(Orders!A:A, A159, Orders!#REF!), 0) - IFERROR(SUMIF(Payments!A:A, A159, Payments!D:D), 0))</f>
        <v/>
      </c>
      <c r="F159" s="21" t="str" cm="1">
        <f t="array" ref="F159">IF(B159="","",IFERROR(MAX(_xlfn._xlws.FILTER(Orders!D:D, Orders!B:B = B159)), ""))</f>
        <v/>
      </c>
      <c r="G159" s="18" t="str">
        <f>IF(B159="","",COUNTIF(Orders!B:B, B159))</f>
        <v/>
      </c>
    </row>
    <row r="160" spans="3:7">
      <c r="C160" s="18" t="str">
        <f>IF(B160="","",COUNTIF(Orders!B:B, B160))</f>
        <v/>
      </c>
      <c r="D160" s="18" t="str">
        <f>IF(B160="","",SUMIF(Payments!B:B, B160, Payments!D:D))</f>
        <v/>
      </c>
      <c r="E160" s="18" t="str">
        <f>IF(A160="", "", IFERROR(SUMIF(Orders!A:A, A160, Orders!#REF!), 0) - IFERROR(SUMIF(Payments!A:A, A160, Payments!D:D), 0))</f>
        <v/>
      </c>
      <c r="F160" s="21" t="str" cm="1">
        <f t="array" ref="F160">IF(B160="","",IFERROR(MAX(_xlfn._xlws.FILTER(Orders!D:D, Orders!B:B = B160)), ""))</f>
        <v/>
      </c>
      <c r="G160" s="18" t="str">
        <f>IF(B160="","",COUNTIF(Orders!B:B, B160))</f>
        <v/>
      </c>
    </row>
    <row r="161" spans="3:7">
      <c r="C161" s="18" t="str">
        <f>IF(B161="","",COUNTIF(Orders!B:B, B161))</f>
        <v/>
      </c>
      <c r="D161" s="18" t="str">
        <f>IF(B161="","",SUMIF(Payments!B:B, B161, Payments!D:D))</f>
        <v/>
      </c>
      <c r="E161" s="18" t="str">
        <f>IF(A161="", "", IFERROR(SUMIF(Orders!A:A, A161, Orders!#REF!), 0) - IFERROR(SUMIF(Payments!A:A, A161, Payments!D:D), 0))</f>
        <v/>
      </c>
      <c r="F161" s="21" t="str" cm="1">
        <f t="array" ref="F161">IF(B161="","",IFERROR(MAX(_xlfn._xlws.FILTER(Orders!D:D, Orders!B:B = B161)), ""))</f>
        <v/>
      </c>
      <c r="G161" s="18" t="str">
        <f>IF(B161="","",COUNTIF(Orders!B:B, B161))</f>
        <v/>
      </c>
    </row>
    <row r="162" spans="3:7">
      <c r="C162" s="18" t="str">
        <f>IF(B162="","",COUNTIF(Orders!B:B, B162))</f>
        <v/>
      </c>
      <c r="D162" s="18" t="str">
        <f>IF(B162="","",SUMIF(Payments!B:B, B162, Payments!D:D))</f>
        <v/>
      </c>
      <c r="E162" s="18" t="str">
        <f>IF(A162="", "", IFERROR(SUMIF(Orders!A:A, A162, Orders!#REF!), 0) - IFERROR(SUMIF(Payments!A:A, A162, Payments!D:D), 0))</f>
        <v/>
      </c>
      <c r="F162" s="21" t="str" cm="1">
        <f t="array" ref="F162">IF(B162="","",IFERROR(MAX(_xlfn._xlws.FILTER(Orders!D:D, Orders!B:B = B162)), ""))</f>
        <v/>
      </c>
      <c r="G162" s="18" t="str">
        <f>IF(B162="","",COUNTIF(Orders!B:B, B162))</f>
        <v/>
      </c>
    </row>
    <row r="163" spans="3:7">
      <c r="C163" s="18" t="str">
        <f>IF(B163="","",COUNTIF(Orders!B:B, B163))</f>
        <v/>
      </c>
      <c r="D163" s="18" t="str">
        <f>IF(B163="","",SUMIF(Payments!B:B, B163, Payments!D:D))</f>
        <v/>
      </c>
      <c r="E163" s="18" t="str">
        <f>IF(A163="", "", IFERROR(SUMIF(Orders!A:A, A163, Orders!#REF!), 0) - IFERROR(SUMIF(Payments!A:A, A163, Payments!D:D), 0))</f>
        <v/>
      </c>
      <c r="F163" s="21" t="str" cm="1">
        <f t="array" ref="F163">IF(B163="","",IFERROR(MAX(_xlfn._xlws.FILTER(Orders!D:D, Orders!B:B = B163)), ""))</f>
        <v/>
      </c>
      <c r="G163" s="18" t="str">
        <f>IF(B163="","",COUNTIF(Orders!B:B, B163))</f>
        <v/>
      </c>
    </row>
    <row r="164" spans="3:7">
      <c r="C164" s="18" t="str">
        <f>IF(B164="","",COUNTIF(Orders!B:B, B164))</f>
        <v/>
      </c>
      <c r="D164" s="18" t="str">
        <f>IF(B164="","",SUMIF(Payments!B:B, B164, Payments!D:D))</f>
        <v/>
      </c>
      <c r="E164" s="18" t="str">
        <f>IF(A164="", "", IFERROR(SUMIF(Orders!A:A, A164, Orders!#REF!), 0) - IFERROR(SUMIF(Payments!A:A, A164, Payments!D:D), 0))</f>
        <v/>
      </c>
      <c r="F164" s="21" t="str" cm="1">
        <f t="array" ref="F164">IF(B164="","",IFERROR(MAX(_xlfn._xlws.FILTER(Orders!D:D, Orders!B:B = B164)), ""))</f>
        <v/>
      </c>
      <c r="G164" s="18" t="str">
        <f>IF(B164="","",COUNTIF(Orders!B:B, B164))</f>
        <v/>
      </c>
    </row>
    <row r="165" spans="3:7">
      <c r="C165" s="18" t="str">
        <f>IF(B165="","",COUNTIF(Orders!B:B, B165))</f>
        <v/>
      </c>
      <c r="D165" s="18" t="str">
        <f>IF(B165="","",SUMIF(Payments!B:B, B165, Payments!D:D))</f>
        <v/>
      </c>
      <c r="E165" s="18" t="str">
        <f>IF(A165="", "", IFERROR(SUMIF(Orders!A:A, A165, Orders!#REF!), 0) - IFERROR(SUMIF(Payments!A:A, A165, Payments!D:D), 0))</f>
        <v/>
      </c>
      <c r="F165" s="21" t="str" cm="1">
        <f t="array" ref="F165">IF(B165="","",IFERROR(MAX(_xlfn._xlws.FILTER(Orders!D:D, Orders!B:B = B165)), ""))</f>
        <v/>
      </c>
      <c r="G165" s="18" t="str">
        <f>IF(B165="","",COUNTIF(Orders!B:B, B165))</f>
        <v/>
      </c>
    </row>
    <row r="166" spans="3:7">
      <c r="C166" s="18" t="str">
        <f>IF(B166="","",COUNTIF(Orders!B:B, B166))</f>
        <v/>
      </c>
      <c r="D166" s="18" t="str">
        <f>IF(B166="","",SUMIF(Payments!B:B, B166, Payments!D:D))</f>
        <v/>
      </c>
      <c r="E166" s="18" t="str">
        <f>IF(A166="", "", IFERROR(SUMIF(Orders!A:A, A166, Orders!#REF!), 0) - IFERROR(SUMIF(Payments!A:A, A166, Payments!D:D), 0))</f>
        <v/>
      </c>
      <c r="F166" s="21" t="str" cm="1">
        <f t="array" ref="F166">IF(B166="","",IFERROR(MAX(_xlfn._xlws.FILTER(Orders!D:D, Orders!B:B = B166)), ""))</f>
        <v/>
      </c>
      <c r="G166" s="18" t="str">
        <f>IF(B166="","",COUNTIF(Orders!B:B, B166))</f>
        <v/>
      </c>
    </row>
    <row r="167" spans="3:7">
      <c r="C167" s="18" t="str">
        <f>IF(B167="","",COUNTIF(Orders!B:B, B167))</f>
        <v/>
      </c>
      <c r="D167" s="18" t="str">
        <f>IF(B167="","",SUMIF(Payments!B:B, B167, Payments!D:D))</f>
        <v/>
      </c>
      <c r="E167" s="18" t="str">
        <f>IF(A167="", "", IFERROR(SUMIF(Orders!A:A, A167, Orders!#REF!), 0) - IFERROR(SUMIF(Payments!A:A, A167, Payments!D:D), 0))</f>
        <v/>
      </c>
      <c r="F167" s="21" t="str" cm="1">
        <f t="array" ref="F167">IF(B167="","",IFERROR(MAX(_xlfn._xlws.FILTER(Orders!D:D, Orders!B:B = B167)), ""))</f>
        <v/>
      </c>
      <c r="G167" s="18" t="str">
        <f>IF(B167="","",COUNTIF(Orders!B:B, B167))</f>
        <v/>
      </c>
    </row>
    <row r="168" spans="3:7">
      <c r="C168" s="18" t="str">
        <f>IF(B168="","",COUNTIF(Orders!B:B, B168))</f>
        <v/>
      </c>
      <c r="D168" s="18" t="str">
        <f>IF(B168="","",SUMIF(Payments!B:B, B168, Payments!D:D))</f>
        <v/>
      </c>
      <c r="E168" s="18" t="str">
        <f>IF(A168="", "", IFERROR(SUMIF(Orders!A:A, A168, Orders!#REF!), 0) - IFERROR(SUMIF(Payments!A:A, A168, Payments!D:D), 0))</f>
        <v/>
      </c>
      <c r="F168" s="21" t="str" cm="1">
        <f t="array" ref="F168">IF(B168="","",IFERROR(MAX(_xlfn._xlws.FILTER(Orders!D:D, Orders!B:B = B168)), ""))</f>
        <v/>
      </c>
      <c r="G168" s="18" t="str">
        <f>IF(B168="","",COUNTIF(Orders!B:B, B168))</f>
        <v/>
      </c>
    </row>
    <row r="169" spans="3:7">
      <c r="C169" s="18" t="str">
        <f>IF(B169="","",COUNTIF(Orders!B:B, B169))</f>
        <v/>
      </c>
      <c r="D169" s="18" t="str">
        <f>IF(B169="","",SUMIF(Payments!B:B, B169, Payments!D:D))</f>
        <v/>
      </c>
      <c r="E169" s="18" t="str">
        <f>IF(A169="", "", IFERROR(SUMIF(Orders!A:A, A169, Orders!#REF!), 0) - IFERROR(SUMIF(Payments!A:A, A169, Payments!D:D), 0))</f>
        <v/>
      </c>
      <c r="F169" s="21" t="str" cm="1">
        <f t="array" ref="F169">IF(B169="","",IFERROR(MAX(_xlfn._xlws.FILTER(Orders!D:D, Orders!B:B = B169)), ""))</f>
        <v/>
      </c>
      <c r="G169" s="18" t="str">
        <f>IF(B169="","",COUNTIF(Orders!B:B, B169))</f>
        <v/>
      </c>
    </row>
    <row r="170" spans="3:7">
      <c r="C170" s="18" t="str">
        <f>IF(B170="","",COUNTIF(Orders!B:B, B170))</f>
        <v/>
      </c>
      <c r="D170" s="18" t="str">
        <f>IF(B170="","",SUMIF(Payments!B:B, B170, Payments!D:D))</f>
        <v/>
      </c>
      <c r="E170" s="18" t="str">
        <f>IF(A170="", "", IFERROR(SUMIF(Orders!A:A, A170, Orders!#REF!), 0) - IFERROR(SUMIF(Payments!A:A, A170, Payments!D:D), 0))</f>
        <v/>
      </c>
      <c r="F170" s="21" t="str" cm="1">
        <f t="array" ref="F170">IF(B170="","",IFERROR(MAX(_xlfn._xlws.FILTER(Orders!D:D, Orders!B:B = B170)), ""))</f>
        <v/>
      </c>
      <c r="G170" s="18" t="str">
        <f>IF(B170="","",COUNTIF(Orders!B:B, B170))</f>
        <v/>
      </c>
    </row>
    <row r="171" spans="3:7">
      <c r="C171" s="18" t="str">
        <f>IF(B171="","",COUNTIF(Orders!B:B, B171))</f>
        <v/>
      </c>
      <c r="D171" s="18" t="str">
        <f>IF(B171="","",SUMIF(Payments!B:B, B171, Payments!D:D))</f>
        <v/>
      </c>
      <c r="E171" s="18" t="str">
        <f>IF(A171="", "", IFERROR(SUMIF(Orders!A:A, A171, Orders!#REF!), 0) - IFERROR(SUMIF(Payments!A:A, A171, Payments!D:D), 0))</f>
        <v/>
      </c>
      <c r="F171" s="21" t="str" cm="1">
        <f t="array" ref="F171">IF(B171="","",IFERROR(MAX(_xlfn._xlws.FILTER(Orders!D:D, Orders!B:B = B171)), ""))</f>
        <v/>
      </c>
      <c r="G171" s="18" t="str">
        <f>IF(B171="","",COUNTIF(Orders!B:B, B171))</f>
        <v/>
      </c>
    </row>
    <row r="172" spans="3:7">
      <c r="C172" s="18" t="str">
        <f>IF(B172="","",COUNTIF(Orders!B:B, B172))</f>
        <v/>
      </c>
      <c r="D172" s="18" t="str">
        <f>IF(B172="","",SUMIF(Payments!B:B, B172, Payments!D:D))</f>
        <v/>
      </c>
      <c r="E172" s="18" t="str">
        <f>IF(A172="", "", IFERROR(SUMIF(Orders!A:A, A172, Orders!#REF!), 0) - IFERROR(SUMIF(Payments!A:A, A172, Payments!D:D), 0))</f>
        <v/>
      </c>
      <c r="F172" s="21" t="str" cm="1">
        <f t="array" ref="F172">IF(B172="","",IFERROR(MAX(_xlfn._xlws.FILTER(Orders!D:D, Orders!B:B = B172)), ""))</f>
        <v/>
      </c>
      <c r="G172" s="18" t="str">
        <f>IF(B172="","",COUNTIF(Orders!B:B, B172))</f>
        <v/>
      </c>
    </row>
    <row r="173" spans="3:7">
      <c r="C173" s="18" t="str">
        <f>IF(B173="","",COUNTIF(Orders!B:B, B173))</f>
        <v/>
      </c>
      <c r="D173" s="18" t="str">
        <f>IF(B173="","",SUMIF(Payments!B:B, B173, Payments!D:D))</f>
        <v/>
      </c>
      <c r="E173" s="18" t="str">
        <f>IF(A173="", "", IFERROR(SUMIF(Orders!A:A, A173, Orders!#REF!), 0) - IFERROR(SUMIF(Payments!A:A, A173, Payments!D:D), 0))</f>
        <v/>
      </c>
      <c r="F173" s="21" t="str" cm="1">
        <f t="array" ref="F173">IF(B173="","",IFERROR(MAX(_xlfn._xlws.FILTER(Orders!D:D, Orders!B:B = B173)), ""))</f>
        <v/>
      </c>
      <c r="G173" s="18" t="str">
        <f>IF(B173="","",COUNTIF(Orders!B:B, B173))</f>
        <v/>
      </c>
    </row>
    <row r="174" spans="3:7">
      <c r="C174" s="18" t="str">
        <f>IF(B174="","",COUNTIF(Orders!B:B, B174))</f>
        <v/>
      </c>
      <c r="D174" s="18" t="str">
        <f>IF(B174="","",SUMIF(Payments!B:B, B174, Payments!D:D))</f>
        <v/>
      </c>
      <c r="E174" s="18" t="str">
        <f>IF(A174="", "", IFERROR(SUMIF(Orders!A:A, A174, Orders!#REF!), 0) - IFERROR(SUMIF(Payments!A:A, A174, Payments!D:D), 0))</f>
        <v/>
      </c>
      <c r="F174" s="21" t="str" cm="1">
        <f t="array" ref="F174">IF(B174="","",IFERROR(MAX(_xlfn._xlws.FILTER(Orders!D:D, Orders!B:B = B174)), ""))</f>
        <v/>
      </c>
      <c r="G174" s="18" t="str">
        <f>IF(B174="","",COUNTIF(Orders!B:B, B174))</f>
        <v/>
      </c>
    </row>
    <row r="175" spans="3:7">
      <c r="C175" s="18" t="str">
        <f>IF(B175="","",COUNTIF(Orders!B:B, B175))</f>
        <v/>
      </c>
      <c r="D175" s="18" t="str">
        <f>IF(B175="","",SUMIF(Payments!B:B, B175, Payments!D:D))</f>
        <v/>
      </c>
      <c r="E175" s="18" t="str">
        <f>IF(A175="", "", IFERROR(SUMIF(Orders!A:A, A175, Orders!#REF!), 0) - IFERROR(SUMIF(Payments!A:A, A175, Payments!D:D), 0))</f>
        <v/>
      </c>
      <c r="F175" s="21" t="str" cm="1">
        <f t="array" ref="F175">IF(B175="","",IFERROR(MAX(_xlfn._xlws.FILTER(Orders!D:D, Orders!B:B = B175)), ""))</f>
        <v/>
      </c>
      <c r="G175" s="18" t="str">
        <f>IF(B175="","",COUNTIF(Orders!B:B, B175))</f>
        <v/>
      </c>
    </row>
    <row r="176" spans="3:7">
      <c r="C176" s="18" t="str">
        <f>IF(B176="","",COUNTIF(Orders!B:B, B176))</f>
        <v/>
      </c>
      <c r="D176" s="18" t="str">
        <f>IF(B176="","",SUMIF(Payments!B:B, B176, Payments!D:D))</f>
        <v/>
      </c>
      <c r="E176" s="18" t="str">
        <f>IF(A176="", "", IFERROR(SUMIF(Orders!A:A, A176, Orders!#REF!), 0) - IFERROR(SUMIF(Payments!A:A, A176, Payments!D:D), 0))</f>
        <v/>
      </c>
      <c r="F176" s="21" t="str" cm="1">
        <f t="array" ref="F176">IF(B176="","",IFERROR(MAX(_xlfn._xlws.FILTER(Orders!D:D, Orders!B:B = B176)), ""))</f>
        <v/>
      </c>
      <c r="G176" s="18" t="str">
        <f>IF(B176="","",COUNTIF(Orders!B:B, B176))</f>
        <v/>
      </c>
    </row>
    <row r="177" spans="3:7">
      <c r="C177" s="18" t="str">
        <f>IF(B177="","",COUNTIF(Orders!B:B, B177))</f>
        <v/>
      </c>
      <c r="D177" s="18" t="str">
        <f>IF(B177="","",SUMIF(Payments!B:B, B177, Payments!D:D))</f>
        <v/>
      </c>
      <c r="E177" s="18" t="str">
        <f>IF(A177="", "", IFERROR(SUMIF(Orders!A:A, A177, Orders!#REF!), 0) - IFERROR(SUMIF(Payments!A:A, A177, Payments!D:D), 0))</f>
        <v/>
      </c>
      <c r="F177" s="21" t="str" cm="1">
        <f t="array" ref="F177">IF(B177="","",IFERROR(MAX(_xlfn._xlws.FILTER(Orders!D:D, Orders!B:B = B177)), ""))</f>
        <v/>
      </c>
      <c r="G177" s="18" t="str">
        <f>IF(B177="","",COUNTIF(Orders!B:B, B177))</f>
        <v/>
      </c>
    </row>
    <row r="178" spans="3:7">
      <c r="C178" s="18" t="str">
        <f>IF(B178="","",COUNTIF(Orders!B:B, B178))</f>
        <v/>
      </c>
      <c r="D178" s="18" t="str">
        <f>IF(B178="","",SUMIF(Payments!B:B, B178, Payments!D:D))</f>
        <v/>
      </c>
      <c r="E178" s="18" t="str">
        <f>IF(A178="", "", IFERROR(SUMIF(Orders!A:A, A178, Orders!#REF!), 0) - IFERROR(SUMIF(Payments!A:A, A178, Payments!D:D), 0))</f>
        <v/>
      </c>
      <c r="F178" s="21" t="str" cm="1">
        <f t="array" ref="F178">IF(B178="","",IFERROR(MAX(_xlfn._xlws.FILTER(Orders!D:D, Orders!B:B = B178)), ""))</f>
        <v/>
      </c>
      <c r="G178" s="18" t="str">
        <f>IF(B178="","",COUNTIF(Orders!B:B, B178))</f>
        <v/>
      </c>
    </row>
    <row r="179" spans="3:7">
      <c r="C179" s="18" t="str">
        <f>IF(B179="","",COUNTIF(Orders!B:B, B179))</f>
        <v/>
      </c>
      <c r="D179" s="18" t="str">
        <f>IF(B179="","",SUMIF(Payments!B:B, B179, Payments!D:D))</f>
        <v/>
      </c>
      <c r="E179" s="18" t="str">
        <f>IF(A179="", "", IFERROR(SUMIF(Orders!A:A, A179, Orders!#REF!), 0) - IFERROR(SUMIF(Payments!A:A, A179, Payments!D:D), 0))</f>
        <v/>
      </c>
      <c r="F179" s="21" t="str" cm="1">
        <f t="array" ref="F179">IF(B179="","",IFERROR(MAX(_xlfn._xlws.FILTER(Orders!D:D, Orders!B:B = B179)), ""))</f>
        <v/>
      </c>
      <c r="G179" s="18" t="str">
        <f>IF(B179="","",COUNTIF(Orders!B:B, B179))</f>
        <v/>
      </c>
    </row>
    <row r="180" spans="3:7">
      <c r="C180" s="18" t="str">
        <f>IF(B180="","",COUNTIF(Orders!B:B, B180))</f>
        <v/>
      </c>
      <c r="D180" s="18" t="str">
        <f>IF(B180="","",SUMIF(Payments!B:B, B180, Payments!D:D))</f>
        <v/>
      </c>
      <c r="E180" s="18" t="str">
        <f>IF(A180="", "", IFERROR(SUMIF(Orders!A:A, A180, Orders!#REF!), 0) - IFERROR(SUMIF(Payments!A:A, A180, Payments!D:D), 0))</f>
        <v/>
      </c>
      <c r="F180" s="21" t="str" cm="1">
        <f t="array" ref="F180">IF(B180="","",IFERROR(MAX(_xlfn._xlws.FILTER(Orders!D:D, Orders!B:B = B180)), ""))</f>
        <v/>
      </c>
      <c r="G180" s="18" t="str">
        <f>IF(B180="","",COUNTIF(Orders!B:B, B180))</f>
        <v/>
      </c>
    </row>
    <row r="181" spans="3:7">
      <c r="C181" s="18" t="str">
        <f>IF(B181="","",COUNTIF(Orders!B:B, B181))</f>
        <v/>
      </c>
      <c r="D181" s="18" t="str">
        <f>IF(B181="","",SUMIF(Payments!B:B, B181, Payments!D:D))</f>
        <v/>
      </c>
      <c r="E181" s="18" t="str">
        <f>IF(A181="", "", IFERROR(SUMIF(Orders!A:A, A181, Orders!#REF!), 0) - IFERROR(SUMIF(Payments!A:A, A181, Payments!D:D), 0))</f>
        <v/>
      </c>
      <c r="F181" s="21" t="str" cm="1">
        <f t="array" ref="F181">IF(B181="","",IFERROR(MAX(_xlfn._xlws.FILTER(Orders!D:D, Orders!B:B = B181)), ""))</f>
        <v/>
      </c>
      <c r="G181" s="18" t="str">
        <f>IF(B181="","",COUNTIF(Orders!B:B, B181))</f>
        <v/>
      </c>
    </row>
    <row r="182" spans="3:7">
      <c r="C182" s="18" t="str">
        <f>IF(B182="","",COUNTIF(Orders!B:B, B182))</f>
        <v/>
      </c>
      <c r="D182" s="18" t="str">
        <f>IF(B182="","",SUMIF(Payments!B:B, B182, Payments!D:D))</f>
        <v/>
      </c>
      <c r="E182" s="18" t="str">
        <f>IF(A182="", "", IFERROR(SUMIF(Orders!A:A, A182, Orders!#REF!), 0) - IFERROR(SUMIF(Payments!A:A, A182, Payments!D:D), 0))</f>
        <v/>
      </c>
      <c r="F182" s="21" t="str" cm="1">
        <f t="array" ref="F182">IF(B182="","",IFERROR(MAX(_xlfn._xlws.FILTER(Orders!D:D, Orders!B:B = B182)), ""))</f>
        <v/>
      </c>
      <c r="G182" s="18" t="str">
        <f>IF(B182="","",COUNTIF(Orders!B:B, B182))</f>
        <v/>
      </c>
    </row>
    <row r="183" spans="3:7">
      <c r="C183" s="18" t="str">
        <f>IF(B183="","",COUNTIF(Orders!B:B, B183))</f>
        <v/>
      </c>
      <c r="D183" s="18" t="str">
        <f>IF(B183="","",SUMIF(Payments!B:B, B183, Payments!D:D))</f>
        <v/>
      </c>
      <c r="E183" s="18" t="str">
        <f>IF(A183="", "", IFERROR(SUMIF(Orders!A:A, A183, Orders!#REF!), 0) - IFERROR(SUMIF(Payments!A:A, A183, Payments!D:D), 0))</f>
        <v/>
      </c>
      <c r="F183" s="21" t="str" cm="1">
        <f t="array" ref="F183">IF(B183="","",IFERROR(MAX(_xlfn._xlws.FILTER(Orders!D:D, Orders!B:B = B183)), ""))</f>
        <v/>
      </c>
      <c r="G183" s="18" t="str">
        <f>IF(B183="","",COUNTIF(Orders!B:B, B183))</f>
        <v/>
      </c>
    </row>
    <row r="184" spans="3:7">
      <c r="C184" s="18" t="str">
        <f>IF(B184="","",COUNTIF(Orders!B:B, B184))</f>
        <v/>
      </c>
      <c r="D184" s="18" t="str">
        <f>IF(B184="","",SUMIF(Payments!B:B, B184, Payments!D:D))</f>
        <v/>
      </c>
      <c r="E184" s="18" t="str">
        <f>IF(A184="", "", IFERROR(SUMIF(Orders!A:A, A184, Orders!#REF!), 0) - IFERROR(SUMIF(Payments!A:A, A184, Payments!D:D), 0))</f>
        <v/>
      </c>
      <c r="F184" s="21" t="str" cm="1">
        <f t="array" ref="F184">IF(B184="","",IFERROR(MAX(_xlfn._xlws.FILTER(Orders!D:D, Orders!B:B = B184)), ""))</f>
        <v/>
      </c>
      <c r="G184" s="18" t="str">
        <f>IF(B184="","",COUNTIF(Orders!B:B, B184))</f>
        <v/>
      </c>
    </row>
    <row r="185" spans="3:7">
      <c r="C185" s="18" t="str">
        <f>IF(B185="","",COUNTIF(Orders!B:B, B185))</f>
        <v/>
      </c>
      <c r="D185" s="18" t="str">
        <f>IF(B185="","",SUMIF(Payments!B:B, B185, Payments!D:D))</f>
        <v/>
      </c>
      <c r="E185" s="18" t="str">
        <f>IF(A185="", "", IFERROR(SUMIF(Orders!A:A, A185, Orders!#REF!), 0) - IFERROR(SUMIF(Payments!A:A, A185, Payments!D:D), 0))</f>
        <v/>
      </c>
      <c r="F185" s="21" t="str" cm="1">
        <f t="array" ref="F185">IF(B185="","",IFERROR(MAX(_xlfn._xlws.FILTER(Orders!D:D, Orders!B:B = B185)), ""))</f>
        <v/>
      </c>
      <c r="G185" s="18" t="str">
        <f>IF(B185="","",COUNTIF(Orders!B:B, B185))</f>
        <v/>
      </c>
    </row>
    <row r="186" spans="3:7">
      <c r="C186" s="18" t="str">
        <f>IF(B186="","",COUNTIF(Orders!B:B, B186))</f>
        <v/>
      </c>
      <c r="D186" s="18" t="str">
        <f>IF(B186="","",SUMIF(Payments!B:B, B186, Payments!D:D))</f>
        <v/>
      </c>
      <c r="E186" s="18" t="str">
        <f>IF(A186="", "", IFERROR(SUMIF(Orders!A:A, A186, Orders!#REF!), 0) - IFERROR(SUMIF(Payments!A:A, A186, Payments!D:D), 0))</f>
        <v/>
      </c>
      <c r="F186" s="21" t="str" cm="1">
        <f t="array" ref="F186">IF(B186="","",IFERROR(MAX(_xlfn._xlws.FILTER(Orders!D:D, Orders!B:B = B186)), ""))</f>
        <v/>
      </c>
      <c r="G186" s="18" t="str">
        <f>IF(B186="","",COUNTIF(Orders!B:B, B186))</f>
        <v/>
      </c>
    </row>
    <row r="187" spans="3:7">
      <c r="C187" s="18" t="str">
        <f>IF(B187="","",COUNTIF(Orders!B:B, B187))</f>
        <v/>
      </c>
      <c r="D187" s="18" t="str">
        <f>IF(B187="","",SUMIF(Payments!B:B, B187, Payments!D:D))</f>
        <v/>
      </c>
      <c r="E187" s="18" t="str">
        <f>IF(A187="", "", IFERROR(SUMIF(Orders!A:A, A187, Orders!#REF!), 0) - IFERROR(SUMIF(Payments!A:A, A187, Payments!D:D), 0))</f>
        <v/>
      </c>
      <c r="F187" s="21" t="str" cm="1">
        <f t="array" ref="F187">IF(B187="","",IFERROR(MAX(_xlfn._xlws.FILTER(Orders!D:D, Orders!B:B = B187)), ""))</f>
        <v/>
      </c>
      <c r="G187" s="18" t="str">
        <f>IF(B187="","",COUNTIF(Orders!B:B, B187))</f>
        <v/>
      </c>
    </row>
    <row r="188" spans="3:7">
      <c r="C188" s="18" t="str">
        <f>IF(B188="","",COUNTIF(Orders!B:B, B188))</f>
        <v/>
      </c>
      <c r="D188" s="18" t="str">
        <f>IF(B188="","",SUMIF(Payments!B:B, B188, Payments!D:D))</f>
        <v/>
      </c>
      <c r="E188" s="18" t="str">
        <f>IF(A188="", "", IFERROR(SUMIF(Orders!A:A, A188, Orders!#REF!), 0) - IFERROR(SUMIF(Payments!A:A, A188, Payments!D:D), 0))</f>
        <v/>
      </c>
      <c r="F188" s="21" t="str" cm="1">
        <f t="array" ref="F188">IF(B188="","",IFERROR(MAX(_xlfn._xlws.FILTER(Orders!D:D, Orders!B:B = B188)), ""))</f>
        <v/>
      </c>
      <c r="G188" s="18" t="str">
        <f>IF(B188="","",COUNTIF(Orders!B:B, B188))</f>
        <v/>
      </c>
    </row>
    <row r="189" spans="3:7">
      <c r="C189" s="18" t="str">
        <f>IF(B189="","",COUNTIF(Orders!B:B, B189))</f>
        <v/>
      </c>
      <c r="D189" s="18" t="str">
        <f>IF(B189="","",SUMIF(Payments!B:B, B189, Payments!D:D))</f>
        <v/>
      </c>
      <c r="E189" s="18" t="str">
        <f>IF(A189="", "", IFERROR(SUMIF(Orders!A:A, A189, Orders!#REF!), 0) - IFERROR(SUMIF(Payments!A:A, A189, Payments!D:D), 0))</f>
        <v/>
      </c>
      <c r="F189" s="21" t="str" cm="1">
        <f t="array" ref="F189">IF(B189="","",IFERROR(MAX(_xlfn._xlws.FILTER(Orders!D:D, Orders!B:B = B189)), ""))</f>
        <v/>
      </c>
      <c r="G189" s="18" t="str">
        <f>IF(B189="","",COUNTIF(Orders!B:B, B189))</f>
        <v/>
      </c>
    </row>
    <row r="190" spans="3:7">
      <c r="C190" s="18" t="str">
        <f>IF(B190="","",COUNTIF(Orders!B:B, B190))</f>
        <v/>
      </c>
      <c r="D190" s="18" t="str">
        <f>IF(B190="","",SUMIF(Payments!B:B, B190, Payments!D:D))</f>
        <v/>
      </c>
      <c r="E190" s="18" t="str">
        <f>IF(A190="", "", IFERROR(SUMIF(Orders!A:A, A190, Orders!#REF!), 0) - IFERROR(SUMIF(Payments!A:A, A190, Payments!D:D), 0))</f>
        <v/>
      </c>
      <c r="F190" s="21" t="str" cm="1">
        <f t="array" ref="F190">IF(B190="","",IFERROR(MAX(_xlfn._xlws.FILTER(Orders!D:D, Orders!B:B = B190)), ""))</f>
        <v/>
      </c>
      <c r="G190" s="18" t="str">
        <f>IF(B190="","",COUNTIF(Orders!B:B, B190))</f>
        <v/>
      </c>
    </row>
    <row r="191" spans="3:7">
      <c r="C191" s="18" t="str">
        <f>IF(B191="","",COUNTIF(Orders!B:B, B191))</f>
        <v/>
      </c>
      <c r="D191" s="18" t="str">
        <f>IF(B191="","",SUMIF(Payments!B:B, B191, Payments!D:D))</f>
        <v/>
      </c>
      <c r="E191" s="18" t="str">
        <f>IF(A191="", "", IFERROR(SUMIF(Orders!A:A, A191, Orders!#REF!), 0) - IFERROR(SUMIF(Payments!A:A, A191, Payments!D:D), 0))</f>
        <v/>
      </c>
      <c r="F191" s="21" t="str" cm="1">
        <f t="array" ref="F191">IF(B191="","",IFERROR(MAX(_xlfn._xlws.FILTER(Orders!D:D, Orders!B:B = B191)), ""))</f>
        <v/>
      </c>
      <c r="G191" s="18" t="str">
        <f>IF(B191="","",COUNTIF(Orders!B:B, B191))</f>
        <v/>
      </c>
    </row>
    <row r="192" spans="3:7">
      <c r="C192" s="18" t="str">
        <f>IF(B192="","",COUNTIF(Orders!B:B, B192))</f>
        <v/>
      </c>
      <c r="D192" s="18" t="str">
        <f>IF(B192="","",SUMIF(Payments!B:B, B192, Payments!D:D))</f>
        <v/>
      </c>
      <c r="E192" s="18" t="str">
        <f>IF(A192="", "", IFERROR(SUMIF(Orders!A:A, A192, Orders!#REF!), 0) - IFERROR(SUMIF(Payments!A:A, A192, Payments!D:D), 0))</f>
        <v/>
      </c>
      <c r="F192" s="21" t="str" cm="1">
        <f t="array" ref="F192">IF(B192="","",IFERROR(MAX(_xlfn._xlws.FILTER(Orders!D:D, Orders!B:B = B192)), ""))</f>
        <v/>
      </c>
      <c r="G192" s="18" t="str">
        <f>IF(B192="","",COUNTIF(Orders!B:B, B192))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29EA-450A-4A87-9E3B-D52ADBCBAD1A}">
  <dimension ref="A1:G6"/>
  <sheetViews>
    <sheetView workbookViewId="0">
      <selection activeCell="A2" sqref="A2"/>
    </sheetView>
  </sheetViews>
  <sheetFormatPr defaultRowHeight="15"/>
  <cols>
    <col min="1" max="1" width="13.85546875" bestFit="1" customWidth="1"/>
    <col min="2" max="2" width="16.28515625" bestFit="1" customWidth="1"/>
    <col min="3" max="3" width="15.5703125" style="20" bestFit="1" customWidth="1"/>
    <col min="4" max="4" width="18.28515625" style="15" bestFit="1" customWidth="1"/>
    <col min="5" max="5" width="18" bestFit="1" customWidth="1"/>
    <col min="6" max="6" width="18.140625" bestFit="1" customWidth="1"/>
    <col min="7" max="7" width="21.42578125" bestFit="1" customWidth="1"/>
  </cols>
  <sheetData>
    <row r="1" spans="1:7">
      <c r="A1" s="5" t="s">
        <v>0</v>
      </c>
      <c r="B1" s="6" t="s">
        <v>1</v>
      </c>
      <c r="C1" s="19" t="s">
        <v>7</v>
      </c>
      <c r="D1" s="16" t="s">
        <v>8</v>
      </c>
      <c r="E1" s="6" t="s">
        <v>9</v>
      </c>
      <c r="F1" s="7" t="s">
        <v>10</v>
      </c>
      <c r="G1" s="8" t="s">
        <v>11</v>
      </c>
    </row>
    <row r="2" spans="1:7">
      <c r="A2" t="s">
        <v>12</v>
      </c>
      <c r="B2">
        <v>7396033663</v>
      </c>
      <c r="C2" s="1">
        <v>45870</v>
      </c>
      <c r="D2">
        <v>1500</v>
      </c>
      <c r="E2" t="s">
        <v>13</v>
      </c>
      <c r="F2" t="s">
        <v>14</v>
      </c>
      <c r="G2" t="s">
        <v>15</v>
      </c>
    </row>
    <row r="3" spans="1:7">
      <c r="A3" t="s">
        <v>16</v>
      </c>
      <c r="B3">
        <v>1234567890</v>
      </c>
      <c r="C3" s="1">
        <v>45871</v>
      </c>
      <c r="D3">
        <v>2000</v>
      </c>
      <c r="E3" t="s">
        <v>17</v>
      </c>
      <c r="F3" t="s">
        <v>18</v>
      </c>
      <c r="G3" t="s">
        <v>19</v>
      </c>
    </row>
    <row r="4" spans="1:7">
      <c r="A4" t="s">
        <v>20</v>
      </c>
      <c r="B4">
        <v>1234567890</v>
      </c>
      <c r="C4" s="1">
        <v>45872</v>
      </c>
      <c r="D4">
        <v>1200</v>
      </c>
      <c r="E4" t="s">
        <v>21</v>
      </c>
      <c r="F4" t="s">
        <v>22</v>
      </c>
      <c r="G4" t="s">
        <v>23</v>
      </c>
    </row>
    <row r="5" spans="1:7">
      <c r="A5" t="s">
        <v>24</v>
      </c>
      <c r="B5">
        <v>9272627458</v>
      </c>
      <c r="C5" s="1">
        <v>45872</v>
      </c>
      <c r="D5">
        <v>1800</v>
      </c>
      <c r="E5" t="s">
        <v>13</v>
      </c>
      <c r="F5" t="s">
        <v>25</v>
      </c>
      <c r="G5" t="s">
        <v>26</v>
      </c>
    </row>
    <row r="6" spans="1:7">
      <c r="A6" t="s">
        <v>27</v>
      </c>
      <c r="B6">
        <v>2345678901</v>
      </c>
      <c r="C6" s="1">
        <v>45873</v>
      </c>
      <c r="D6">
        <v>2500</v>
      </c>
      <c r="E6" t="s">
        <v>28</v>
      </c>
      <c r="F6" t="s">
        <v>29</v>
      </c>
      <c r="G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15EE-7F5D-4DAD-977D-A3559A3CC994}">
  <dimension ref="A1:T5"/>
  <sheetViews>
    <sheetView workbookViewId="0">
      <selection activeCell="C13" sqref="C13"/>
    </sheetView>
  </sheetViews>
  <sheetFormatPr defaultRowHeight="15"/>
  <cols>
    <col min="1" max="1" width="36.5703125" bestFit="1" customWidth="1"/>
    <col min="2" max="2" width="16.28515625" style="2" bestFit="1" customWidth="1"/>
    <col min="3" max="3" width="23.42578125" style="2" customWidth="1"/>
    <col min="4" max="4" width="15" style="27" bestFit="1" customWidth="1"/>
    <col min="5" max="5" width="15.140625" bestFit="1" customWidth="1"/>
    <col min="6" max="6" width="17" bestFit="1" customWidth="1"/>
    <col min="7" max="7" width="13.28515625" bestFit="1" customWidth="1"/>
    <col min="11" max="11" width="16.85546875" bestFit="1" customWidth="1"/>
    <col min="12" max="12" width="15.42578125" bestFit="1" customWidth="1"/>
    <col min="14" max="15" width="20.85546875" bestFit="1" customWidth="1"/>
    <col min="16" max="16" width="20.28515625" bestFit="1" customWidth="1"/>
    <col min="17" max="17" width="13.5703125" style="2" bestFit="1" customWidth="1"/>
    <col min="18" max="18" width="20" bestFit="1" customWidth="1"/>
    <col min="19" max="19" width="14.28515625" bestFit="1" customWidth="1"/>
    <col min="20" max="22" width="11.28515625" bestFit="1" customWidth="1"/>
    <col min="23" max="112" width="12.28515625" bestFit="1" customWidth="1"/>
    <col min="113" max="1012" width="13.42578125" bestFit="1" customWidth="1"/>
    <col min="1013" max="10012" width="14.5703125" bestFit="1" customWidth="1"/>
    <col min="10013" max="16381" width="15.5703125" bestFit="1" customWidth="1"/>
    <col min="16382" max="16384" width="15.5703125" customWidth="1"/>
  </cols>
  <sheetData>
    <row r="1" spans="1:20">
      <c r="A1" s="9" t="s">
        <v>0</v>
      </c>
      <c r="B1" s="14" t="s">
        <v>1</v>
      </c>
      <c r="C1" s="25" t="s">
        <v>31</v>
      </c>
      <c r="D1" s="2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24" t="s">
        <v>45</v>
      </c>
      <c r="R1" s="28" t="s">
        <v>46</v>
      </c>
      <c r="S1" s="28" t="s">
        <v>47</v>
      </c>
      <c r="T1" s="28" t="s">
        <v>48</v>
      </c>
    </row>
    <row r="2" spans="1:20" ht="16.5" customHeight="1">
      <c r="A2" s="23" t="str" cm="1">
        <f t="array" ref="A2:T5">_xlfn._xlws.FILTER(Raw!A2:T1000, LEN(Raw!A2:A1000))</f>
        <v>Tony</v>
      </c>
      <c r="B2" s="2" t="str">
        <v>9652636993</v>
      </c>
      <c r="C2" s="2" t="str">
        <v>milaritarun@gmail.com</v>
      </c>
      <c r="D2" s="27">
        <v>45870</v>
      </c>
      <c r="E2" t="str">
        <v>Jeans</v>
      </c>
      <c r="F2" t="str">
        <v>No</v>
      </c>
      <c r="G2" t="str">
        <v>Cotton</v>
      </c>
      <c r="H2" t="str">
        <v>20</v>
      </c>
      <c r="I2" t="str">
        <v>20</v>
      </c>
      <c r="J2" t="str">
        <v>20</v>
      </c>
      <c r="K2" t="str">
        <v>20</v>
      </c>
      <c r="L2" t="str">
        <v>20</v>
      </c>
      <c r="M2" t="str">
        <v>20</v>
      </c>
      <c r="N2" t="str">
        <v>20</v>
      </c>
      <c r="O2" t="str">
        <v>Na</v>
      </c>
      <c r="P2" t="str">
        <v>Jyothi</v>
      </c>
      <c r="Q2" s="2" t="str">
        <v>3000</v>
      </c>
      <c r="R2">
        <v>3000</v>
      </c>
      <c r="S2" t="str">
        <v>INV0001</v>
      </c>
      <c r="T2" t="str">
        <v>01-08-2025</v>
      </c>
    </row>
    <row r="3" spans="1:20">
      <c r="A3" t="str">
        <v>Tarun</v>
      </c>
      <c r="B3" s="2" t="str">
        <v>9652636991</v>
      </c>
      <c r="C3" s="2" t="str">
        <v>milaritarun@gmail.com</v>
      </c>
      <c r="D3" s="27">
        <v>45874</v>
      </c>
      <c r="E3" t="str">
        <v>Cotton</v>
      </c>
      <c r="F3" t="str">
        <v>No</v>
      </c>
      <c r="G3" t="str">
        <v>Cotton</v>
      </c>
      <c r="H3" t="str">
        <v>30</v>
      </c>
      <c r="I3" t="str">
        <v>30</v>
      </c>
      <c r="J3" t="str">
        <v>30</v>
      </c>
      <c r="K3" t="str">
        <v>30</v>
      </c>
      <c r="L3" t="str">
        <v>20</v>
      </c>
      <c r="M3" t="str">
        <v>10</v>
      </c>
      <c r="N3" t="str">
        <v>20</v>
      </c>
      <c r="O3" t="str">
        <v>Na</v>
      </c>
      <c r="P3" t="str">
        <v>Jyothi</v>
      </c>
      <c r="Q3" s="2" t="str">
        <v>3000</v>
      </c>
      <c r="R3">
        <v>3000</v>
      </c>
      <c r="S3" t="str">
        <v>INV0002</v>
      </c>
      <c r="T3" t="str">
        <v>05-08-2025</v>
      </c>
    </row>
    <row r="4" spans="1:20">
      <c r="A4" t="str">
        <v xml:space="preserve">Jyothi </v>
      </c>
      <c r="B4" s="2" t="str">
        <v>7396033663</v>
      </c>
      <c r="C4" s="2" t="str">
        <v>milaritarun@gmail.com</v>
      </c>
      <c r="D4" s="27">
        <v>45870</v>
      </c>
      <c r="E4" t="str">
        <v>Kurtha</v>
      </c>
      <c r="F4" t="str">
        <v>No</v>
      </c>
      <c r="G4" t="str">
        <v>Cotton</v>
      </c>
      <c r="H4" t="str">
        <v>36</v>
      </c>
      <c r="I4" t="str">
        <v>32</v>
      </c>
      <c r="J4" t="str">
        <v>30</v>
      </c>
      <c r="K4" t="str">
        <v>15</v>
      </c>
      <c r="L4" t="str">
        <v>14</v>
      </c>
      <c r="M4" t="str">
        <v>10</v>
      </c>
      <c r="N4" t="str">
        <v>30</v>
      </c>
      <c r="O4" t="str">
        <v>Na</v>
      </c>
      <c r="P4" t="str">
        <v>Tarun</v>
      </c>
      <c r="Q4" s="2" t="str">
        <v>5000</v>
      </c>
      <c r="R4">
        <v>5000</v>
      </c>
      <c r="S4" t="str">
        <v>INV0003</v>
      </c>
      <c r="T4" t="str">
        <v>01-08-2025</v>
      </c>
    </row>
    <row r="5" spans="1:20">
      <c r="A5" t="str">
        <v>Abcde</v>
      </c>
      <c r="B5" s="2" t="str">
        <v>9087654321</v>
      </c>
      <c r="C5" s="2">
        <v>0</v>
      </c>
      <c r="D5" s="27">
        <v>45876</v>
      </c>
      <c r="E5" t="str">
        <v>Dress</v>
      </c>
      <c r="F5" t="str">
        <v>Yes</v>
      </c>
      <c r="G5" t="str">
        <v xml:space="preserve">Cotton </v>
      </c>
      <c r="H5" t="str">
        <v>30</v>
      </c>
      <c r="I5" t="str">
        <v>30</v>
      </c>
      <c r="J5" t="str">
        <v>30</v>
      </c>
      <c r="K5" t="str">
        <v>16</v>
      </c>
      <c r="L5" t="str">
        <v>14</v>
      </c>
      <c r="M5" t="str">
        <v>Round</v>
      </c>
      <c r="N5" t="str">
        <v>30</v>
      </c>
      <c r="O5" t="str">
        <v>NA</v>
      </c>
      <c r="P5">
        <v>0</v>
      </c>
      <c r="Q5" s="2" t="str">
        <v>3000</v>
      </c>
      <c r="R5">
        <v>3000</v>
      </c>
      <c r="S5" t="str">
        <v>INV0004</v>
      </c>
      <c r="T5" t="str">
        <v>07-08-2025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362-F7FB-4853-80E1-3EE1F651D5FC}">
  <dimension ref="A1:B5"/>
  <sheetViews>
    <sheetView workbookViewId="0">
      <selection activeCell="F11" sqref="F11"/>
    </sheetView>
  </sheetViews>
  <sheetFormatPr defaultRowHeight="15"/>
  <cols>
    <col min="1" max="1" width="14.140625" bestFit="1" customWidth="1"/>
    <col min="2" max="2" width="21.85546875" bestFit="1" customWidth="1"/>
    <col min="4" max="4" width="16.5703125" customWidth="1"/>
    <col min="8" max="8" width="16.42578125" customWidth="1"/>
  </cols>
  <sheetData>
    <row r="1" spans="1:2">
      <c r="A1" s="3" t="s">
        <v>0</v>
      </c>
      <c r="B1" s="4" t="s">
        <v>49</v>
      </c>
    </row>
    <row r="2" spans="1:2">
      <c r="A2" t="str" cm="1">
        <f t="array" ref="A2:B5">_xlfn.UNIQUE(_xlfn._xlws.FILTER(Orders!A2:B782, Orders!A2:A782&lt;&gt;""))</f>
        <v>Tony</v>
      </c>
      <c r="B2" t="str">
        <v>9652636993</v>
      </c>
    </row>
    <row r="3" spans="1:2">
      <c r="A3" t="str">
        <v>Tarun</v>
      </c>
      <c r="B3" t="str">
        <v>9652636991</v>
      </c>
    </row>
    <row r="4" spans="1:2">
      <c r="A4" t="str">
        <v xml:space="preserve">Jyothi </v>
      </c>
      <c r="B4" t="str">
        <v>7396033663</v>
      </c>
    </row>
    <row r="5" spans="1:2">
      <c r="A5" t="str">
        <v>Abcde</v>
      </c>
      <c r="B5" t="str">
        <v>9087654321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3B13-5BCC-4B98-86EE-546CFEE69F41}">
  <dimension ref="A1:V6"/>
  <sheetViews>
    <sheetView workbookViewId="0">
      <selection activeCell="A6" sqref="A6"/>
    </sheetView>
  </sheetViews>
  <sheetFormatPr defaultRowHeight="15"/>
  <cols>
    <col min="1" max="1" width="15.140625" bestFit="1" customWidth="1"/>
    <col min="2" max="2" width="16.28515625" bestFit="1" customWidth="1"/>
    <col min="3" max="3" width="23" bestFit="1" customWidth="1"/>
    <col min="4" max="4" width="13.28515625" bestFit="1" customWidth="1"/>
    <col min="5" max="5" width="14.42578125" bestFit="1" customWidth="1"/>
    <col min="6" max="6" width="20.140625" bestFit="1" customWidth="1"/>
    <col min="7" max="7" width="22.140625" bestFit="1" customWidth="1"/>
  </cols>
  <sheetData>
    <row r="1" spans="1:22">
      <c r="A1" t="s">
        <v>50</v>
      </c>
      <c r="B1" t="s">
        <v>1</v>
      </c>
      <c r="C1" t="s">
        <v>51</v>
      </c>
      <c r="D1" t="s">
        <v>35</v>
      </c>
      <c r="E1" t="s">
        <v>52</v>
      </c>
      <c r="F1" t="s">
        <v>53</v>
      </c>
      <c r="G1" t="s">
        <v>11</v>
      </c>
    </row>
    <row r="2" spans="1:22">
      <c r="A2" t="s">
        <v>54</v>
      </c>
      <c r="B2">
        <v>9123456789</v>
      </c>
      <c r="C2" t="s">
        <v>55</v>
      </c>
      <c r="D2" t="s">
        <v>56</v>
      </c>
      <c r="E2">
        <v>4500</v>
      </c>
      <c r="F2" t="s">
        <v>57</v>
      </c>
      <c r="G2" t="s">
        <v>58</v>
      </c>
    </row>
    <row r="3" spans="1:22">
      <c r="A3" t="s">
        <v>59</v>
      </c>
      <c r="B3">
        <v>9345678912</v>
      </c>
      <c r="C3" t="s">
        <v>60</v>
      </c>
      <c r="D3" t="s">
        <v>61</v>
      </c>
      <c r="E3">
        <v>3200</v>
      </c>
      <c r="F3" t="s">
        <v>62</v>
      </c>
      <c r="G3" t="s">
        <v>63</v>
      </c>
    </row>
    <row r="4" spans="1:22">
      <c r="A4" t="s">
        <v>64</v>
      </c>
      <c r="B4">
        <v>9001112233</v>
      </c>
      <c r="C4" t="s">
        <v>65</v>
      </c>
      <c r="D4" t="s">
        <v>66</v>
      </c>
      <c r="E4">
        <v>2800</v>
      </c>
      <c r="F4" t="s">
        <v>67</v>
      </c>
      <c r="G4" t="s">
        <v>68</v>
      </c>
    </row>
    <row r="6" spans="1:22">
      <c r="A6" s="40">
        <v>10</v>
      </c>
      <c r="B6" s="41">
        <v>45875.6539583333</v>
      </c>
      <c r="C6" s="41">
        <v>45875.655624999999</v>
      </c>
      <c r="D6" s="42" t="s">
        <v>69</v>
      </c>
      <c r="E6" s="42"/>
      <c r="F6" s="42" t="s">
        <v>70</v>
      </c>
      <c r="G6" s="42">
        <v>9652636992</v>
      </c>
      <c r="H6" s="42" t="s">
        <v>71</v>
      </c>
      <c r="I6" s="43">
        <v>45875</v>
      </c>
      <c r="J6" s="42" t="s">
        <v>72</v>
      </c>
      <c r="K6" s="42" t="s">
        <v>73</v>
      </c>
      <c r="L6" s="42" t="s">
        <v>74</v>
      </c>
      <c r="M6" s="42" t="s">
        <v>75</v>
      </c>
      <c r="N6" s="42" t="s">
        <v>75</v>
      </c>
      <c r="O6" s="42" t="s">
        <v>75</v>
      </c>
      <c r="P6" s="42" t="s">
        <v>75</v>
      </c>
      <c r="Q6" s="42" t="s">
        <v>75</v>
      </c>
      <c r="R6" s="42" t="s">
        <v>75</v>
      </c>
      <c r="S6" s="42" t="s">
        <v>75</v>
      </c>
      <c r="T6" s="42" t="s">
        <v>76</v>
      </c>
      <c r="U6" s="42" t="s">
        <v>12</v>
      </c>
      <c r="V6" s="42" t="s">
        <v>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EFF6-3D36-469E-812F-DDFA8133460F}">
  <dimension ref="A1:G4"/>
  <sheetViews>
    <sheetView workbookViewId="0">
      <selection activeCell="F16" sqref="F16"/>
    </sheetView>
  </sheetViews>
  <sheetFormatPr defaultRowHeight="15"/>
  <cols>
    <col min="1" max="1" width="17.5703125" bestFit="1" customWidth="1"/>
    <col min="2" max="2" width="16.28515625" bestFit="1" customWidth="1"/>
    <col min="3" max="3" width="23" bestFit="1" customWidth="1"/>
    <col min="5" max="5" width="13.42578125" bestFit="1" customWidth="1"/>
    <col min="6" max="6" width="14.7109375" bestFit="1" customWidth="1"/>
    <col min="7" max="7" width="22.7109375" bestFit="1" customWidth="1"/>
  </cols>
  <sheetData>
    <row r="1" spans="1:7">
      <c r="A1" t="s">
        <v>78</v>
      </c>
      <c r="B1" t="s">
        <v>1</v>
      </c>
      <c r="C1" t="s">
        <v>51</v>
      </c>
      <c r="D1" t="s">
        <v>79</v>
      </c>
      <c r="E1" t="s">
        <v>80</v>
      </c>
      <c r="F1" t="s">
        <v>81</v>
      </c>
      <c r="G1" t="s">
        <v>11</v>
      </c>
    </row>
    <row r="2" spans="1:7">
      <c r="A2" t="s">
        <v>82</v>
      </c>
      <c r="B2">
        <v>9870001111</v>
      </c>
      <c r="C2" t="s">
        <v>83</v>
      </c>
      <c r="D2" t="s">
        <v>84</v>
      </c>
      <c r="E2" s="1">
        <v>45297</v>
      </c>
      <c r="F2" t="s">
        <v>85</v>
      </c>
      <c r="G2" t="s">
        <v>86</v>
      </c>
    </row>
    <row r="3" spans="1:7">
      <c r="A3" t="s">
        <v>87</v>
      </c>
      <c r="B3">
        <v>9866002222</v>
      </c>
      <c r="C3" t="s">
        <v>88</v>
      </c>
      <c r="D3" t="s">
        <v>84</v>
      </c>
      <c r="E3" t="s">
        <v>89</v>
      </c>
      <c r="F3" t="s">
        <v>90</v>
      </c>
      <c r="G3" t="s">
        <v>91</v>
      </c>
    </row>
    <row r="4" spans="1:7">
      <c r="A4" t="s">
        <v>92</v>
      </c>
      <c r="B4">
        <v>9855003333</v>
      </c>
      <c r="C4" t="s">
        <v>93</v>
      </c>
      <c r="D4" t="s">
        <v>94</v>
      </c>
      <c r="E4" s="1">
        <v>45665</v>
      </c>
      <c r="F4" t="s">
        <v>85</v>
      </c>
      <c r="G4" t="s">
        <v>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D220-922D-4AA9-AFD8-84B3010A7950}">
  <dimension ref="A1:V14"/>
  <sheetViews>
    <sheetView workbookViewId="0">
      <selection activeCell="A3" sqref="A3"/>
    </sheetView>
  </sheetViews>
  <sheetFormatPr defaultRowHeight="15"/>
  <cols>
    <col min="1" max="21" width="19" customWidth="1"/>
    <col min="22" max="22" width="11.28515625" bestFit="1" customWidth="1"/>
  </cols>
  <sheetData>
    <row r="1" spans="1:22">
      <c r="A1" s="29" t="s">
        <v>96</v>
      </c>
      <c r="B1" s="30" t="s">
        <v>97</v>
      </c>
      <c r="C1" s="30" t="s">
        <v>98</v>
      </c>
      <c r="D1" s="14" t="s">
        <v>99</v>
      </c>
      <c r="E1" s="14" t="s">
        <v>100</v>
      </c>
      <c r="F1" s="14" t="s">
        <v>0</v>
      </c>
      <c r="G1" s="14" t="s">
        <v>1</v>
      </c>
      <c r="H1" s="14" t="s">
        <v>31</v>
      </c>
      <c r="I1" s="31" t="s">
        <v>32</v>
      </c>
      <c r="J1" s="14" t="s">
        <v>33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38</v>
      </c>
      <c r="P1" s="14" t="s">
        <v>39</v>
      </c>
      <c r="Q1" s="14" t="s">
        <v>40</v>
      </c>
      <c r="R1" s="14" t="s">
        <v>41</v>
      </c>
      <c r="S1" s="14" t="s">
        <v>42</v>
      </c>
      <c r="T1" s="14" t="s">
        <v>43</v>
      </c>
      <c r="U1" s="14" t="s">
        <v>44</v>
      </c>
      <c r="V1" s="14" t="s">
        <v>45</v>
      </c>
    </row>
    <row r="2" spans="1:22">
      <c r="A2" s="32">
        <v>2</v>
      </c>
      <c r="B2" s="33">
        <v>45873.143159722204</v>
      </c>
      <c r="C2" s="33">
        <v>45873.143969907404</v>
      </c>
      <c r="D2" s="34" t="s">
        <v>69</v>
      </c>
      <c r="E2" s="34"/>
      <c r="F2" s="34" t="s">
        <v>12</v>
      </c>
      <c r="G2" s="34" t="s">
        <v>101</v>
      </c>
      <c r="H2" s="34"/>
      <c r="I2" s="35">
        <v>45873</v>
      </c>
      <c r="J2" s="34" t="s">
        <v>102</v>
      </c>
      <c r="K2" s="34" t="s">
        <v>73</v>
      </c>
      <c r="L2" s="34" t="s">
        <v>103</v>
      </c>
      <c r="M2" s="34" t="s">
        <v>75</v>
      </c>
      <c r="N2" s="34" t="s">
        <v>75</v>
      </c>
      <c r="O2" s="34" t="s">
        <v>75</v>
      </c>
      <c r="P2" s="34" t="s">
        <v>75</v>
      </c>
      <c r="Q2" s="34" t="s">
        <v>75</v>
      </c>
      <c r="R2" s="34" t="s">
        <v>75</v>
      </c>
      <c r="S2" s="34" t="s">
        <v>75</v>
      </c>
      <c r="T2" s="34" t="s">
        <v>76</v>
      </c>
      <c r="U2" s="34" t="s">
        <v>76</v>
      </c>
      <c r="V2" s="34" t="s">
        <v>77</v>
      </c>
    </row>
    <row r="3" spans="1:22">
      <c r="A3" s="36">
        <v>4</v>
      </c>
      <c r="B3" s="37">
        <v>45873.162777777798</v>
      </c>
      <c r="C3" s="37">
        <v>45873.1632523148</v>
      </c>
      <c r="D3" s="38" t="s">
        <v>69</v>
      </c>
      <c r="E3" s="38"/>
      <c r="F3" s="38" t="s">
        <v>16</v>
      </c>
      <c r="G3" s="38" t="s">
        <v>104</v>
      </c>
      <c r="H3" s="38"/>
      <c r="I3" s="39">
        <v>45873</v>
      </c>
      <c r="J3" s="38" t="s">
        <v>76</v>
      </c>
      <c r="K3" s="38" t="s">
        <v>105</v>
      </c>
      <c r="L3" s="38" t="s">
        <v>76</v>
      </c>
      <c r="M3" s="38" t="s">
        <v>76</v>
      </c>
      <c r="N3" s="38" t="s">
        <v>76</v>
      </c>
      <c r="O3" s="38" t="s">
        <v>76</v>
      </c>
      <c r="P3" s="38" t="s">
        <v>76</v>
      </c>
      <c r="Q3" s="38" t="s">
        <v>76</v>
      </c>
      <c r="R3" s="38" t="s">
        <v>76</v>
      </c>
      <c r="S3" s="38" t="s">
        <v>76</v>
      </c>
      <c r="T3" s="38" t="s">
        <v>76</v>
      </c>
      <c r="U3" s="38" t="s">
        <v>76</v>
      </c>
      <c r="V3" s="38" t="s">
        <v>77</v>
      </c>
    </row>
    <row r="4" spans="1:22">
      <c r="A4" s="32">
        <v>5</v>
      </c>
      <c r="B4" s="33">
        <v>45873.837037037003</v>
      </c>
      <c r="C4" s="33">
        <v>45873.837905092601</v>
      </c>
      <c r="D4" s="34" t="s">
        <v>69</v>
      </c>
      <c r="E4" s="34"/>
      <c r="F4" s="34" t="s">
        <v>20</v>
      </c>
      <c r="G4" s="34" t="s">
        <v>104</v>
      </c>
      <c r="H4" s="34"/>
      <c r="I4" s="35">
        <v>45874</v>
      </c>
      <c r="J4" s="34" t="s">
        <v>106</v>
      </c>
      <c r="K4" s="34" t="s">
        <v>105</v>
      </c>
      <c r="L4" s="34" t="s">
        <v>74</v>
      </c>
      <c r="M4" s="34" t="s">
        <v>75</v>
      </c>
      <c r="N4" s="34" t="s">
        <v>75</v>
      </c>
      <c r="O4" s="34" t="s">
        <v>75</v>
      </c>
      <c r="P4" s="34" t="s">
        <v>75</v>
      </c>
      <c r="Q4" s="34" t="s">
        <v>107</v>
      </c>
      <c r="R4" s="34" t="s">
        <v>108</v>
      </c>
      <c r="S4" s="34" t="s">
        <v>75</v>
      </c>
      <c r="T4" s="34" t="s">
        <v>109</v>
      </c>
      <c r="U4" s="34" t="s">
        <v>109</v>
      </c>
      <c r="V4" s="34" t="s">
        <v>77</v>
      </c>
    </row>
    <row r="5" spans="1:22">
      <c r="A5" s="36">
        <v>6</v>
      </c>
      <c r="B5" s="37">
        <v>45873.924282407403</v>
      </c>
      <c r="C5" s="37">
        <v>45873.924907407403</v>
      </c>
      <c r="D5" s="38" t="s">
        <v>69</v>
      </c>
      <c r="E5" s="38"/>
      <c r="F5" s="38" t="s">
        <v>24</v>
      </c>
      <c r="G5" s="38" t="s">
        <v>110</v>
      </c>
      <c r="H5" s="38"/>
      <c r="I5" s="39">
        <v>45873</v>
      </c>
      <c r="J5" s="38" t="s">
        <v>102</v>
      </c>
      <c r="K5" s="38" t="s">
        <v>73</v>
      </c>
      <c r="L5" s="38" t="s">
        <v>111</v>
      </c>
      <c r="M5" s="38" t="s">
        <v>112</v>
      </c>
      <c r="N5" s="38" t="s">
        <v>112</v>
      </c>
      <c r="O5" s="38" t="s">
        <v>112</v>
      </c>
      <c r="P5" s="38" t="s">
        <v>112</v>
      </c>
      <c r="Q5" s="38" t="s">
        <v>112</v>
      </c>
      <c r="R5" s="38" t="s">
        <v>113</v>
      </c>
      <c r="S5" s="38" t="s">
        <v>114</v>
      </c>
      <c r="T5" s="38" t="s">
        <v>76</v>
      </c>
      <c r="U5" s="38" t="s">
        <v>76</v>
      </c>
      <c r="V5" s="38" t="s">
        <v>115</v>
      </c>
    </row>
    <row r="6" spans="1:22">
      <c r="A6" s="32">
        <v>7</v>
      </c>
      <c r="B6" s="33">
        <v>45873.944583333301</v>
      </c>
      <c r="C6" s="33">
        <v>45873.945104166698</v>
      </c>
      <c r="D6" s="34" t="s">
        <v>69</v>
      </c>
      <c r="E6" s="34"/>
      <c r="F6" s="34" t="s">
        <v>27</v>
      </c>
      <c r="G6" s="34" t="s">
        <v>116</v>
      </c>
      <c r="H6" s="34"/>
      <c r="I6" s="35">
        <v>45873</v>
      </c>
      <c r="J6" s="34" t="s">
        <v>74</v>
      </c>
      <c r="K6" s="34" t="s">
        <v>73</v>
      </c>
      <c r="L6" s="34" t="s">
        <v>76</v>
      </c>
      <c r="M6" s="34" t="s">
        <v>76</v>
      </c>
      <c r="N6" s="34" t="s">
        <v>76</v>
      </c>
      <c r="O6" s="34" t="s">
        <v>76</v>
      </c>
      <c r="P6" s="34" t="s">
        <v>76</v>
      </c>
      <c r="Q6" s="34" t="s">
        <v>76</v>
      </c>
      <c r="R6" s="34" t="s">
        <v>76</v>
      </c>
      <c r="S6" s="34" t="s">
        <v>117</v>
      </c>
      <c r="T6" s="34" t="s">
        <v>76</v>
      </c>
      <c r="U6" s="34" t="s">
        <v>76</v>
      </c>
      <c r="V6" s="34" t="s">
        <v>118</v>
      </c>
    </row>
    <row r="7" spans="1:22">
      <c r="A7" s="36">
        <v>8</v>
      </c>
      <c r="B7" s="37">
        <v>45875.554849537002</v>
      </c>
      <c r="C7" s="37">
        <v>45875.5559027778</v>
      </c>
      <c r="D7" s="38" t="s">
        <v>69</v>
      </c>
      <c r="E7" s="38"/>
      <c r="F7" s="38" t="s">
        <v>119</v>
      </c>
      <c r="G7" s="38" t="s">
        <v>120</v>
      </c>
      <c r="H7" s="38" t="s">
        <v>99</v>
      </c>
      <c r="I7" s="39">
        <v>45875</v>
      </c>
      <c r="J7" s="38" t="s">
        <v>121</v>
      </c>
      <c r="K7" s="38" t="s">
        <v>73</v>
      </c>
      <c r="L7" s="38" t="s">
        <v>122</v>
      </c>
      <c r="M7" s="38" t="s">
        <v>36</v>
      </c>
      <c r="N7" s="38" t="s">
        <v>37</v>
      </c>
      <c r="O7" s="38" t="s">
        <v>38</v>
      </c>
      <c r="P7" s="38" t="s">
        <v>123</v>
      </c>
      <c r="Q7" s="38" t="s">
        <v>124</v>
      </c>
      <c r="R7" s="38" t="s">
        <v>125</v>
      </c>
      <c r="S7" s="38" t="s">
        <v>126</v>
      </c>
      <c r="T7" s="38" t="s">
        <v>127</v>
      </c>
      <c r="U7" s="38" t="s">
        <v>128</v>
      </c>
      <c r="V7" s="38" t="s">
        <v>129</v>
      </c>
    </row>
    <row r="8" spans="1:22">
      <c r="A8" s="32">
        <v>8</v>
      </c>
      <c r="B8" s="33">
        <v>45875.554849537002</v>
      </c>
      <c r="C8" s="33">
        <v>45875.5559027778</v>
      </c>
      <c r="D8" s="34" t="s">
        <v>69</v>
      </c>
      <c r="E8" s="34"/>
      <c r="F8" s="34" t="s">
        <v>130</v>
      </c>
      <c r="G8" s="34" t="s">
        <v>131</v>
      </c>
      <c r="H8" s="34" t="s">
        <v>99</v>
      </c>
      <c r="I8" s="35">
        <v>45875</v>
      </c>
      <c r="J8" s="34" t="s">
        <v>121</v>
      </c>
      <c r="K8" s="34" t="s">
        <v>73</v>
      </c>
      <c r="L8" s="34" t="s">
        <v>122</v>
      </c>
      <c r="M8" s="34" t="s">
        <v>36</v>
      </c>
      <c r="N8" s="34" t="s">
        <v>37</v>
      </c>
      <c r="O8" s="34" t="s">
        <v>38</v>
      </c>
      <c r="P8" s="34" t="s">
        <v>123</v>
      </c>
      <c r="Q8" s="34" t="s">
        <v>124</v>
      </c>
      <c r="R8" s="34" t="s">
        <v>125</v>
      </c>
      <c r="S8" s="34" t="s">
        <v>126</v>
      </c>
      <c r="T8" s="34" t="s">
        <v>127</v>
      </c>
      <c r="U8" s="34" t="s">
        <v>128</v>
      </c>
      <c r="V8" s="34" t="s">
        <v>129</v>
      </c>
    </row>
    <row r="9" spans="1:22">
      <c r="A9" s="36">
        <v>8</v>
      </c>
      <c r="B9" s="37">
        <v>45875.554849537002</v>
      </c>
      <c r="C9" s="37">
        <v>45875.5559027778</v>
      </c>
      <c r="D9" s="38" t="s">
        <v>69</v>
      </c>
      <c r="E9" s="38"/>
      <c r="F9" s="38" t="s">
        <v>130</v>
      </c>
      <c r="G9" s="38" t="s">
        <v>131</v>
      </c>
      <c r="H9" s="38" t="s">
        <v>99</v>
      </c>
      <c r="I9" s="39">
        <v>45875</v>
      </c>
      <c r="J9" s="38" t="s">
        <v>121</v>
      </c>
      <c r="K9" s="38" t="s">
        <v>73</v>
      </c>
      <c r="L9" s="38" t="s">
        <v>122</v>
      </c>
      <c r="M9" s="38" t="s">
        <v>36</v>
      </c>
      <c r="N9" s="38" t="s">
        <v>37</v>
      </c>
      <c r="O9" s="38" t="s">
        <v>38</v>
      </c>
      <c r="P9" s="38" t="s">
        <v>123</v>
      </c>
      <c r="Q9" s="38" t="s">
        <v>124</v>
      </c>
      <c r="R9" s="38" t="s">
        <v>125</v>
      </c>
      <c r="S9" s="38" t="s">
        <v>126</v>
      </c>
      <c r="T9" s="38" t="s">
        <v>127</v>
      </c>
      <c r="U9" s="38" t="s">
        <v>128</v>
      </c>
      <c r="V9" s="38" t="s">
        <v>129</v>
      </c>
    </row>
    <row r="10" spans="1:22">
      <c r="A10" s="32">
        <v>9</v>
      </c>
      <c r="B10" s="33">
        <v>45875.598981481497</v>
      </c>
      <c r="C10" s="33">
        <v>45875.5996759259</v>
      </c>
      <c r="D10" s="34" t="s">
        <v>69</v>
      </c>
      <c r="E10" s="34"/>
      <c r="F10" s="34" t="s">
        <v>132</v>
      </c>
      <c r="G10" s="34" t="s">
        <v>133</v>
      </c>
      <c r="H10" s="34" t="s">
        <v>134</v>
      </c>
      <c r="I10" s="35">
        <v>45875</v>
      </c>
      <c r="J10" s="34" t="s">
        <v>102</v>
      </c>
      <c r="K10" s="34" t="s">
        <v>73</v>
      </c>
      <c r="L10" s="34" t="s">
        <v>74</v>
      </c>
      <c r="M10" s="34" t="s">
        <v>135</v>
      </c>
      <c r="N10" s="34" t="s">
        <v>135</v>
      </c>
      <c r="O10" s="34" t="s">
        <v>135</v>
      </c>
      <c r="P10" s="34" t="s">
        <v>135</v>
      </c>
      <c r="Q10" s="34" t="s">
        <v>135</v>
      </c>
      <c r="R10" s="34" t="s">
        <v>135</v>
      </c>
      <c r="S10" s="34" t="s">
        <v>135</v>
      </c>
      <c r="T10" s="34" t="s">
        <v>76</v>
      </c>
      <c r="U10" s="34" t="s">
        <v>136</v>
      </c>
      <c r="V10" s="34" t="s">
        <v>129</v>
      </c>
    </row>
    <row r="11" spans="1:22">
      <c r="A11" s="40">
        <v>10</v>
      </c>
      <c r="B11" s="41">
        <v>45875.6539583333</v>
      </c>
      <c r="C11" s="41">
        <v>45875.655624999999</v>
      </c>
      <c r="D11" s="42" t="s">
        <v>69</v>
      </c>
      <c r="E11" s="42"/>
      <c r="F11" s="42" t="s">
        <v>137</v>
      </c>
      <c r="G11" s="42" t="s">
        <v>138</v>
      </c>
      <c r="H11" s="42" t="s">
        <v>71</v>
      </c>
      <c r="I11" s="43">
        <v>45875</v>
      </c>
      <c r="J11" s="42" t="s">
        <v>72</v>
      </c>
      <c r="K11" s="42" t="s">
        <v>73</v>
      </c>
      <c r="L11" s="42" t="s">
        <v>74</v>
      </c>
      <c r="M11" s="42" t="s">
        <v>75</v>
      </c>
      <c r="N11" s="42" t="s">
        <v>75</v>
      </c>
      <c r="O11" s="42" t="s">
        <v>75</v>
      </c>
      <c r="P11" s="42" t="s">
        <v>75</v>
      </c>
      <c r="Q11" s="42" t="s">
        <v>75</v>
      </c>
      <c r="R11" s="42" t="s">
        <v>75</v>
      </c>
      <c r="S11" s="42" t="s">
        <v>75</v>
      </c>
      <c r="T11" s="42" t="s">
        <v>76</v>
      </c>
      <c r="U11" s="42" t="s">
        <v>12</v>
      </c>
      <c r="V11" s="42" t="s">
        <v>77</v>
      </c>
    </row>
    <row r="14" spans="1:22">
      <c r="E1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90F5-F856-4833-9E3A-30E828A291C6}">
  <dimension ref="A1:T80"/>
  <sheetViews>
    <sheetView tabSelected="1" topLeftCell="K1" workbookViewId="0">
      <selection activeCell="S2" sqref="S2"/>
    </sheetView>
  </sheetViews>
  <sheetFormatPr defaultRowHeight="15"/>
  <cols>
    <col min="1" max="1" width="11.85546875" bestFit="1" customWidth="1"/>
    <col min="2" max="2" width="14" bestFit="1" customWidth="1"/>
    <col min="3" max="3" width="25" bestFit="1" customWidth="1"/>
    <col min="4" max="4" width="9.42578125" bestFit="1" customWidth="1"/>
    <col min="5" max="5" width="12.85546875" bestFit="1" customWidth="1"/>
    <col min="6" max="6" width="14.7109375" bestFit="1" customWidth="1"/>
    <col min="7" max="7" width="11" bestFit="1" customWidth="1"/>
    <col min="8" max="8" width="6.140625" bestFit="1" customWidth="1"/>
    <col min="9" max="9" width="6" bestFit="1" customWidth="1"/>
    <col min="10" max="10" width="4" bestFit="1" customWidth="1"/>
    <col min="11" max="11" width="14.5703125" bestFit="1" customWidth="1"/>
    <col min="12" max="12" width="13.140625" bestFit="1" customWidth="1"/>
    <col min="13" max="13" width="5.7109375" bestFit="1" customWidth="1"/>
    <col min="14" max="15" width="18.5703125" bestFit="1" customWidth="1"/>
    <col min="16" max="16" width="18" bestFit="1" customWidth="1"/>
    <col min="17" max="17" width="11.28515625" bestFit="1" customWidth="1"/>
    <col min="18" max="18" width="20.7109375" bestFit="1" customWidth="1"/>
    <col min="19" max="19" width="14.85546875" bestFit="1" customWidth="1"/>
    <col min="20" max="20" width="11.7109375" bestFit="1" customWidth="1"/>
  </cols>
  <sheetData>
    <row r="1" spans="1:20">
      <c r="A1" s="9" t="s">
        <v>0</v>
      </c>
      <c r="B1" s="14" t="s">
        <v>1</v>
      </c>
      <c r="C1" s="25" t="s">
        <v>31</v>
      </c>
      <c r="D1" s="2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24" t="s">
        <v>45</v>
      </c>
      <c r="R1" s="44" t="s">
        <v>46</v>
      </c>
      <c r="S1" s="44" t="s">
        <v>47</v>
      </c>
      <c r="T1" s="44" t="s">
        <v>48</v>
      </c>
    </row>
    <row r="2" spans="1:20">
      <c r="A2" s="23" t="str" cm="1">
        <f t="array" ref="A2:Q5">_xlfn._xlws.FILTER('Form sheet'!F2:V1003, LEN('Form sheet'!F2:F1003))</f>
        <v>Tony</v>
      </c>
      <c r="B2" t="str">
        <v>9652636993</v>
      </c>
      <c r="C2" t="str">
        <v>milaritarun@gmail.com</v>
      </c>
      <c r="D2">
        <v>45870</v>
      </c>
      <c r="E2" t="str">
        <v>Jeans</v>
      </c>
      <c r="F2" t="str">
        <v>No</v>
      </c>
      <c r="G2" t="str">
        <v>Cotton</v>
      </c>
      <c r="H2" t="str">
        <v>20</v>
      </c>
      <c r="I2" t="str">
        <v>20</v>
      </c>
      <c r="J2" t="str">
        <v>20</v>
      </c>
      <c r="K2" t="str">
        <v>20</v>
      </c>
      <c r="L2" t="str">
        <v>20</v>
      </c>
      <c r="M2" t="str">
        <v>20</v>
      </c>
      <c r="N2" t="str">
        <v>20</v>
      </c>
      <c r="O2" t="str">
        <v>Na</v>
      </c>
      <c r="P2" t="str">
        <v>Jyothi</v>
      </c>
      <c r="Q2" t="str">
        <v>3000</v>
      </c>
      <c r="R2" s="28">
        <f>IF(Q2="","",VALUE(Q2))</f>
        <v>3000</v>
      </c>
      <c r="S2" s="28" t="str">
        <f>IF(OR(R2="", R2=0), "", "INV"&amp;TEXT(COUNTIF($M$2:R2, "&gt;0"), "0000"))</f>
        <v>INV0001</v>
      </c>
      <c r="T2" s="45" t="str">
        <f>IF(ISNUMBER(D2), TEXT(D2, "dd-mm-yyyy"), "")</f>
        <v>01-08-2025</v>
      </c>
    </row>
    <row r="3" spans="1:20">
      <c r="A3" t="str">
        <v>Tarun</v>
      </c>
      <c r="B3" t="str">
        <v>9652636991</v>
      </c>
      <c r="C3" t="str">
        <v>milaritarun@gmail.com</v>
      </c>
      <c r="D3">
        <v>45874</v>
      </c>
      <c r="E3" t="str">
        <v>Cotton</v>
      </c>
      <c r="F3" t="str">
        <v>No</v>
      </c>
      <c r="G3" t="str">
        <v>Cotton</v>
      </c>
      <c r="H3" t="str">
        <v>30</v>
      </c>
      <c r="I3" t="str">
        <v>30</v>
      </c>
      <c r="J3" t="str">
        <v>30</v>
      </c>
      <c r="K3" t="str">
        <v>30</v>
      </c>
      <c r="L3" t="str">
        <v>20</v>
      </c>
      <c r="M3" t="str">
        <v>10</v>
      </c>
      <c r="N3" t="str">
        <v>20</v>
      </c>
      <c r="O3" t="str">
        <v>Na</v>
      </c>
      <c r="P3" t="str">
        <v>Jyothi</v>
      </c>
      <c r="Q3" t="str">
        <v>3000</v>
      </c>
      <c r="R3" s="28">
        <f t="shared" ref="R3:R66" si="0">IF(Q3="","",VALUE(Q3))</f>
        <v>3000</v>
      </c>
      <c r="S3" s="28" t="str">
        <f>IF(OR(R3="", R3=0), "", "INV"&amp;TEXT(COUNTIF($M$2:R3, "&gt;0"), "0000"))</f>
        <v>INV0002</v>
      </c>
      <c r="T3" s="45" t="str">
        <f t="shared" ref="T3:T66" si="1">IF(ISNUMBER(D3), TEXT(D3, "dd-mm-yyyy"), "")</f>
        <v>05-08-2025</v>
      </c>
    </row>
    <row r="4" spans="1:20">
      <c r="A4" t="str">
        <v xml:space="preserve">Jyothi </v>
      </c>
      <c r="B4" t="str">
        <v>7396033663</v>
      </c>
      <c r="C4" t="str">
        <v>milaritarun@gmail.com</v>
      </c>
      <c r="D4">
        <v>45870</v>
      </c>
      <c r="E4" t="str">
        <v>Kurtha</v>
      </c>
      <c r="F4" t="str">
        <v>No</v>
      </c>
      <c r="G4" t="str">
        <v>Cotton</v>
      </c>
      <c r="H4" t="str">
        <v>36</v>
      </c>
      <c r="I4" t="str">
        <v>32</v>
      </c>
      <c r="J4" t="str">
        <v>30</v>
      </c>
      <c r="K4" t="str">
        <v>15</v>
      </c>
      <c r="L4" t="str">
        <v>14</v>
      </c>
      <c r="M4" t="str">
        <v>10</v>
      </c>
      <c r="N4" t="str">
        <v>30</v>
      </c>
      <c r="O4" t="str">
        <v>Na</v>
      </c>
      <c r="P4" t="str">
        <v>Tarun</v>
      </c>
      <c r="Q4" t="str">
        <v>5000</v>
      </c>
      <c r="R4" s="28">
        <f t="shared" si="0"/>
        <v>5000</v>
      </c>
      <c r="S4" s="28" t="str">
        <f>IF(OR(R4="", R4=0), "", "INV"&amp;TEXT(COUNTIF($M$2:R4, "&gt;0"), "0000"))</f>
        <v>INV0003</v>
      </c>
      <c r="T4" s="45" t="str">
        <f t="shared" si="1"/>
        <v>01-08-2025</v>
      </c>
    </row>
    <row r="5" spans="1:20">
      <c r="A5" t="str">
        <v>Abcde</v>
      </c>
      <c r="B5" t="str">
        <v>9087654321</v>
      </c>
      <c r="C5">
        <v>0</v>
      </c>
      <c r="D5">
        <v>45876</v>
      </c>
      <c r="E5" t="str">
        <v>Dress</v>
      </c>
      <c r="F5" t="str">
        <v>Yes</v>
      </c>
      <c r="G5" t="str">
        <v xml:space="preserve">Cotton </v>
      </c>
      <c r="H5" t="str">
        <v>30</v>
      </c>
      <c r="I5" t="str">
        <v>30</v>
      </c>
      <c r="J5" t="str">
        <v>30</v>
      </c>
      <c r="K5" t="str">
        <v>16</v>
      </c>
      <c r="L5" t="str">
        <v>14</v>
      </c>
      <c r="M5" t="str">
        <v>Round</v>
      </c>
      <c r="N5" t="str">
        <v>30</v>
      </c>
      <c r="O5" t="str">
        <v>NA</v>
      </c>
      <c r="P5">
        <v>0</v>
      </c>
      <c r="Q5" t="str">
        <v>3000</v>
      </c>
      <c r="R5" s="28">
        <f t="shared" si="0"/>
        <v>3000</v>
      </c>
      <c r="S5" s="28" t="str">
        <f>IF(OR(R5="", R5=0), "", "INV"&amp;TEXT(COUNTIF($M$2:R5, "&gt;0"), "0000"))</f>
        <v>INV0004</v>
      </c>
      <c r="T5" s="45" t="str">
        <f t="shared" si="1"/>
        <v>07-08-2025</v>
      </c>
    </row>
    <row r="6" spans="1:20">
      <c r="R6" s="28" t="str">
        <f t="shared" si="0"/>
        <v/>
      </c>
      <c r="S6" s="28" t="str">
        <f>IF(OR(R6="", R6=0), "", "INV"&amp;TEXT(COUNTIF($M$2:R6, "&gt;0"), "0000"))</f>
        <v/>
      </c>
      <c r="T6" s="45" t="str">
        <f t="shared" si="1"/>
        <v/>
      </c>
    </row>
    <row r="7" spans="1:20">
      <c r="R7" s="28" t="str">
        <f t="shared" si="0"/>
        <v/>
      </c>
      <c r="S7" s="28" t="str">
        <f>IF(OR(R7="", R7=0), "", "INV"&amp;TEXT(COUNTIF($M$2:R7, "&gt;0"), "0000"))</f>
        <v/>
      </c>
      <c r="T7" s="45" t="str">
        <f t="shared" si="1"/>
        <v/>
      </c>
    </row>
    <row r="8" spans="1:20">
      <c r="R8" s="28" t="str">
        <f t="shared" si="0"/>
        <v/>
      </c>
      <c r="S8" s="28" t="str">
        <f>IF(OR(R8="", R8=0), "", "INV"&amp;TEXT(COUNTIF($M$2:R8, "&gt;0"), "0000"))</f>
        <v/>
      </c>
      <c r="T8" s="45" t="str">
        <f t="shared" si="1"/>
        <v/>
      </c>
    </row>
    <row r="9" spans="1:20">
      <c r="R9" s="28" t="str">
        <f t="shared" si="0"/>
        <v/>
      </c>
      <c r="S9" s="28" t="str">
        <f>IF(OR(R9="", R9=0), "", "INV"&amp;TEXT(COUNTIF($M$2:R9, "&gt;0"), "0000"))</f>
        <v/>
      </c>
      <c r="T9" s="45" t="str">
        <f t="shared" si="1"/>
        <v/>
      </c>
    </row>
    <row r="10" spans="1:20">
      <c r="R10" s="28" t="str">
        <f t="shared" si="0"/>
        <v/>
      </c>
      <c r="S10" s="28" t="str">
        <f>IF(OR(R10="", R10=0), "", "INV"&amp;TEXT(COUNTIF($M$2:R10, "&gt;0"), "0000"))</f>
        <v/>
      </c>
      <c r="T10" s="45" t="str">
        <f t="shared" si="1"/>
        <v/>
      </c>
    </row>
    <row r="11" spans="1:20">
      <c r="R11" s="28" t="str">
        <f t="shared" si="0"/>
        <v/>
      </c>
      <c r="S11" s="28" t="str">
        <f>IF(OR(R11="", R11=0), "", "INV"&amp;TEXT(COUNTIF($M$2:R11, "&gt;0"), "0000"))</f>
        <v/>
      </c>
      <c r="T11" s="45" t="str">
        <f t="shared" si="1"/>
        <v/>
      </c>
    </row>
    <row r="12" spans="1:20">
      <c r="R12" s="28" t="str">
        <f t="shared" si="0"/>
        <v/>
      </c>
      <c r="S12" s="28" t="str">
        <f>IF(OR(R12="", R12=0), "", "INV"&amp;TEXT(COUNTIF($M$2:R12, "&gt;0"), "0000"))</f>
        <v/>
      </c>
      <c r="T12" s="45" t="str">
        <f t="shared" si="1"/>
        <v/>
      </c>
    </row>
    <row r="13" spans="1:20">
      <c r="R13" s="28" t="str">
        <f t="shared" si="0"/>
        <v/>
      </c>
      <c r="S13" s="28" t="str">
        <f>IF(OR(R13="", R13=0), "", "INV"&amp;TEXT(COUNTIF($M$2:R13, "&gt;0"), "0000"))</f>
        <v/>
      </c>
      <c r="T13" s="45" t="str">
        <f t="shared" si="1"/>
        <v/>
      </c>
    </row>
    <row r="14" spans="1:20">
      <c r="R14" s="28" t="str">
        <f t="shared" si="0"/>
        <v/>
      </c>
      <c r="S14" s="28" t="str">
        <f>IF(OR(R14="", R14=0), "", "INV"&amp;TEXT(COUNTIF($M$2:R14, "&gt;0"), "0000"))</f>
        <v/>
      </c>
      <c r="T14" s="45" t="str">
        <f t="shared" si="1"/>
        <v/>
      </c>
    </row>
    <row r="15" spans="1:20">
      <c r="R15" s="28" t="str">
        <f t="shared" si="0"/>
        <v/>
      </c>
      <c r="S15" s="28" t="str">
        <f>IF(OR(R15="", R15=0), "", "INV"&amp;TEXT(COUNTIF($M$2:R15, "&gt;0"), "0000"))</f>
        <v/>
      </c>
      <c r="T15" s="45" t="str">
        <f t="shared" si="1"/>
        <v/>
      </c>
    </row>
    <row r="16" spans="1:20">
      <c r="R16" s="28" t="str">
        <f t="shared" si="0"/>
        <v/>
      </c>
      <c r="S16" s="28" t="str">
        <f>IF(OR(R16="", R16=0), "", "INV"&amp;TEXT(COUNTIF($M$2:R16, "&gt;0"), "0000"))</f>
        <v/>
      </c>
      <c r="T16" s="45" t="str">
        <f t="shared" si="1"/>
        <v/>
      </c>
    </row>
    <row r="17" spans="18:20">
      <c r="R17" s="28" t="str">
        <f t="shared" si="0"/>
        <v/>
      </c>
      <c r="S17" s="28" t="str">
        <f>IF(OR(R17="", R17=0), "", "INV"&amp;TEXT(COUNTIF($M$2:R17, "&gt;0"), "0000"))</f>
        <v/>
      </c>
      <c r="T17" s="45" t="str">
        <f t="shared" si="1"/>
        <v/>
      </c>
    </row>
    <row r="18" spans="18:20">
      <c r="R18" s="28" t="str">
        <f t="shared" si="0"/>
        <v/>
      </c>
      <c r="S18" s="28" t="str">
        <f>IF(OR(R18="", R18=0), "", "INV"&amp;TEXT(COUNTIF($M$2:R18, "&gt;0"), "0000"))</f>
        <v/>
      </c>
      <c r="T18" s="45" t="str">
        <f t="shared" si="1"/>
        <v/>
      </c>
    </row>
    <row r="19" spans="18:20">
      <c r="R19" s="28" t="str">
        <f t="shared" si="0"/>
        <v/>
      </c>
      <c r="S19" s="28" t="str">
        <f>IF(OR(R19="", R19=0), "", "INV"&amp;TEXT(COUNTIF($M$2:R19, "&gt;0"), "0000"))</f>
        <v/>
      </c>
      <c r="T19" s="45" t="str">
        <f t="shared" si="1"/>
        <v/>
      </c>
    </row>
    <row r="20" spans="18:20">
      <c r="R20" s="28" t="str">
        <f t="shared" si="0"/>
        <v/>
      </c>
      <c r="S20" s="28" t="str">
        <f>IF(OR(R20="", R20=0), "", "INV"&amp;TEXT(COUNTIF($M$2:R20, "&gt;0"), "0000"))</f>
        <v/>
      </c>
      <c r="T20" s="45" t="str">
        <f t="shared" si="1"/>
        <v/>
      </c>
    </row>
    <row r="21" spans="18:20">
      <c r="R21" s="28" t="str">
        <f t="shared" si="0"/>
        <v/>
      </c>
      <c r="S21" s="28" t="str">
        <f>IF(OR(R21="", R21=0), "", "INV"&amp;TEXT(COUNTIF($M$2:R21, "&gt;0"), "0000"))</f>
        <v/>
      </c>
      <c r="T21" s="45" t="str">
        <f t="shared" si="1"/>
        <v/>
      </c>
    </row>
    <row r="22" spans="18:20">
      <c r="R22" s="28" t="str">
        <f t="shared" si="0"/>
        <v/>
      </c>
      <c r="S22" s="28" t="str">
        <f>IF(OR(R22="", R22=0), "", "INV"&amp;TEXT(COUNTIF($M$2:R22, "&gt;0"), "0000"))</f>
        <v/>
      </c>
      <c r="T22" s="45" t="str">
        <f t="shared" si="1"/>
        <v/>
      </c>
    </row>
    <row r="23" spans="18:20">
      <c r="R23" s="28" t="str">
        <f t="shared" si="0"/>
        <v/>
      </c>
      <c r="S23" s="28" t="str">
        <f>IF(OR(R23="", R23=0), "", "INV"&amp;TEXT(COUNTIF($M$2:R23, "&gt;0"), "0000"))</f>
        <v/>
      </c>
      <c r="T23" s="45" t="str">
        <f t="shared" si="1"/>
        <v/>
      </c>
    </row>
    <row r="24" spans="18:20">
      <c r="R24" s="28" t="str">
        <f t="shared" si="0"/>
        <v/>
      </c>
      <c r="S24" s="28" t="str">
        <f>IF(OR(R24="", R24=0), "", "INV"&amp;TEXT(COUNTIF($M$2:R24, "&gt;0"), "0000"))</f>
        <v/>
      </c>
      <c r="T24" s="45" t="str">
        <f t="shared" si="1"/>
        <v/>
      </c>
    </row>
    <row r="25" spans="18:20">
      <c r="R25" s="28" t="str">
        <f t="shared" si="0"/>
        <v/>
      </c>
      <c r="S25" s="28" t="str">
        <f>IF(OR(R25="", R25=0), "", "INV"&amp;TEXT(COUNTIF($M$2:R25, "&gt;0"), "0000"))</f>
        <v/>
      </c>
      <c r="T25" s="45" t="str">
        <f t="shared" si="1"/>
        <v/>
      </c>
    </row>
    <row r="26" spans="18:20">
      <c r="R26" s="28" t="str">
        <f t="shared" si="0"/>
        <v/>
      </c>
      <c r="S26" s="28" t="str">
        <f>IF(OR(R26="", R26=0), "", "INV"&amp;TEXT(COUNTIF($M$2:R26, "&gt;0"), "0000"))</f>
        <v/>
      </c>
      <c r="T26" s="45" t="str">
        <f t="shared" si="1"/>
        <v/>
      </c>
    </row>
    <row r="27" spans="18:20">
      <c r="R27" s="28" t="str">
        <f t="shared" si="0"/>
        <v/>
      </c>
      <c r="S27" s="28" t="str">
        <f>IF(OR(R27="", R27=0), "", "INV"&amp;TEXT(COUNTIF($M$2:R27, "&gt;0"), "0000"))</f>
        <v/>
      </c>
      <c r="T27" s="45" t="str">
        <f t="shared" si="1"/>
        <v/>
      </c>
    </row>
    <row r="28" spans="18:20">
      <c r="R28" s="28" t="str">
        <f t="shared" si="0"/>
        <v/>
      </c>
      <c r="S28" s="28" t="str">
        <f>IF(OR(R28="", R28=0), "", "INV"&amp;TEXT(COUNTIF($M$2:R28, "&gt;0"), "0000"))</f>
        <v/>
      </c>
      <c r="T28" s="45" t="str">
        <f t="shared" si="1"/>
        <v/>
      </c>
    </row>
    <row r="29" spans="18:20">
      <c r="R29" s="28" t="str">
        <f t="shared" si="0"/>
        <v/>
      </c>
      <c r="S29" s="28" t="str">
        <f>IF(OR(R29="", R29=0), "", "INV"&amp;TEXT(COUNTIF($M$2:R29, "&gt;0"), "0000"))</f>
        <v/>
      </c>
      <c r="T29" s="45" t="str">
        <f t="shared" si="1"/>
        <v/>
      </c>
    </row>
    <row r="30" spans="18:20">
      <c r="R30" s="28" t="str">
        <f t="shared" si="0"/>
        <v/>
      </c>
      <c r="S30" s="28" t="str">
        <f>IF(OR(R30="", R30=0), "", "INV"&amp;TEXT(COUNTIF($M$2:R30, "&gt;0"), "0000"))</f>
        <v/>
      </c>
      <c r="T30" s="45" t="str">
        <f t="shared" si="1"/>
        <v/>
      </c>
    </row>
    <row r="31" spans="18:20">
      <c r="R31" s="28" t="str">
        <f t="shared" si="0"/>
        <v/>
      </c>
      <c r="S31" s="28" t="str">
        <f>IF(OR(R31="", R31=0), "", "INV"&amp;TEXT(COUNTIF($M$2:R31, "&gt;0"), "0000"))</f>
        <v/>
      </c>
      <c r="T31" s="45" t="str">
        <f t="shared" si="1"/>
        <v/>
      </c>
    </row>
    <row r="32" spans="18:20">
      <c r="R32" s="28" t="str">
        <f t="shared" si="0"/>
        <v/>
      </c>
      <c r="S32" s="28" t="str">
        <f>IF(OR(R32="", R32=0), "", "INV"&amp;TEXT(COUNTIF($M$2:R32, "&gt;0"), "0000"))</f>
        <v/>
      </c>
      <c r="T32" s="45" t="str">
        <f t="shared" si="1"/>
        <v/>
      </c>
    </row>
    <row r="33" spans="18:20">
      <c r="R33" s="28" t="str">
        <f t="shared" si="0"/>
        <v/>
      </c>
      <c r="S33" s="28" t="str">
        <f>IF(OR(R33="", R33=0), "", "INV"&amp;TEXT(COUNTIF($M$2:R33, "&gt;0"), "0000"))</f>
        <v/>
      </c>
      <c r="T33" s="45" t="str">
        <f t="shared" si="1"/>
        <v/>
      </c>
    </row>
    <row r="34" spans="18:20">
      <c r="R34" s="28" t="str">
        <f t="shared" si="0"/>
        <v/>
      </c>
      <c r="S34" s="28" t="str">
        <f>IF(OR(R34="", R34=0), "", "INV"&amp;TEXT(COUNTIF($M$2:R34, "&gt;0"), "0000"))</f>
        <v/>
      </c>
      <c r="T34" s="45" t="str">
        <f t="shared" si="1"/>
        <v/>
      </c>
    </row>
    <row r="35" spans="18:20">
      <c r="R35" s="28" t="str">
        <f t="shared" si="0"/>
        <v/>
      </c>
      <c r="S35" s="28" t="str">
        <f>IF(OR(R35="", R35=0), "", "INV"&amp;TEXT(COUNTIF($M$2:R35, "&gt;0"), "0000"))</f>
        <v/>
      </c>
      <c r="T35" s="45" t="str">
        <f t="shared" si="1"/>
        <v/>
      </c>
    </row>
    <row r="36" spans="18:20">
      <c r="R36" s="28" t="str">
        <f t="shared" si="0"/>
        <v/>
      </c>
      <c r="S36" s="28" t="str">
        <f>IF(OR(R36="", R36=0), "", "INV"&amp;TEXT(COUNTIF($M$2:R36, "&gt;0"), "0000"))</f>
        <v/>
      </c>
      <c r="T36" s="45" t="str">
        <f t="shared" si="1"/>
        <v/>
      </c>
    </row>
    <row r="37" spans="18:20">
      <c r="R37" s="28" t="str">
        <f t="shared" si="0"/>
        <v/>
      </c>
      <c r="S37" s="28" t="str">
        <f>IF(OR(R37="", R37=0), "", "INV"&amp;TEXT(COUNTIF($M$2:R37, "&gt;0"), "0000"))</f>
        <v/>
      </c>
      <c r="T37" s="45" t="str">
        <f t="shared" si="1"/>
        <v/>
      </c>
    </row>
    <row r="38" spans="18:20">
      <c r="R38" s="28" t="str">
        <f t="shared" si="0"/>
        <v/>
      </c>
      <c r="S38" s="28" t="str">
        <f>IF(OR(R38="", R38=0), "", "INV"&amp;TEXT(COUNTIF($M$2:R38, "&gt;0"), "0000"))</f>
        <v/>
      </c>
      <c r="T38" s="45" t="str">
        <f t="shared" si="1"/>
        <v/>
      </c>
    </row>
    <row r="39" spans="18:20">
      <c r="R39" s="28" t="str">
        <f t="shared" si="0"/>
        <v/>
      </c>
      <c r="S39" s="28" t="str">
        <f>IF(OR(R39="", R39=0), "", "INV"&amp;TEXT(COUNTIF($M$2:R39, "&gt;0"), "0000"))</f>
        <v/>
      </c>
      <c r="T39" s="45" t="str">
        <f t="shared" si="1"/>
        <v/>
      </c>
    </row>
    <row r="40" spans="18:20">
      <c r="R40" s="28" t="str">
        <f t="shared" si="0"/>
        <v/>
      </c>
      <c r="S40" s="28" t="str">
        <f>IF(OR(R40="", R40=0), "", "INV"&amp;TEXT(COUNTIF($M$2:R40, "&gt;0"), "0000"))</f>
        <v/>
      </c>
      <c r="T40" s="45" t="str">
        <f t="shared" si="1"/>
        <v/>
      </c>
    </row>
    <row r="41" spans="18:20">
      <c r="R41" s="28" t="str">
        <f t="shared" si="0"/>
        <v/>
      </c>
      <c r="S41" s="28" t="str">
        <f>IF(OR(R41="", R41=0), "", "INV"&amp;TEXT(COUNTIF($M$2:R41, "&gt;0"), "0000"))</f>
        <v/>
      </c>
      <c r="T41" s="45" t="str">
        <f t="shared" si="1"/>
        <v/>
      </c>
    </row>
    <row r="42" spans="18:20">
      <c r="R42" s="28" t="str">
        <f t="shared" si="0"/>
        <v/>
      </c>
      <c r="S42" s="28" t="str">
        <f>IF(OR(R42="", R42=0), "", "INV"&amp;TEXT(COUNTIF($M$2:R42, "&gt;0"), "0000"))</f>
        <v/>
      </c>
      <c r="T42" s="45" t="str">
        <f t="shared" si="1"/>
        <v/>
      </c>
    </row>
    <row r="43" spans="18:20">
      <c r="R43" s="28" t="str">
        <f t="shared" si="0"/>
        <v/>
      </c>
      <c r="S43" s="28" t="str">
        <f>IF(OR(R43="", R43=0), "", "INV"&amp;TEXT(COUNTIF($M$2:R43, "&gt;0"), "0000"))</f>
        <v/>
      </c>
      <c r="T43" s="45" t="str">
        <f t="shared" si="1"/>
        <v/>
      </c>
    </row>
    <row r="44" spans="18:20">
      <c r="R44" s="28" t="str">
        <f t="shared" si="0"/>
        <v/>
      </c>
      <c r="S44" s="28" t="str">
        <f>IF(OR(R44="", R44=0), "", "INV"&amp;TEXT(COUNTIF($M$2:R44, "&gt;0"), "0000"))</f>
        <v/>
      </c>
      <c r="T44" s="45" t="str">
        <f t="shared" si="1"/>
        <v/>
      </c>
    </row>
    <row r="45" spans="18:20">
      <c r="R45" s="28" t="str">
        <f t="shared" si="0"/>
        <v/>
      </c>
      <c r="S45" s="28" t="str">
        <f>IF(OR(R45="", R45=0), "", "INV"&amp;TEXT(COUNTIF($M$2:R45, "&gt;0"), "0000"))</f>
        <v/>
      </c>
      <c r="T45" s="45" t="str">
        <f t="shared" si="1"/>
        <v/>
      </c>
    </row>
    <row r="46" spans="18:20">
      <c r="R46" s="28" t="str">
        <f t="shared" si="0"/>
        <v/>
      </c>
      <c r="S46" s="28" t="str">
        <f>IF(OR(R46="", R46=0), "", "INV"&amp;TEXT(COUNTIF($M$2:R46, "&gt;0"), "0000"))</f>
        <v/>
      </c>
      <c r="T46" s="45" t="str">
        <f t="shared" si="1"/>
        <v/>
      </c>
    </row>
    <row r="47" spans="18:20">
      <c r="R47" s="28" t="str">
        <f t="shared" si="0"/>
        <v/>
      </c>
      <c r="S47" s="28" t="str">
        <f>IF(OR(R47="", R47=0), "", "INV"&amp;TEXT(COUNTIF($M$2:R47, "&gt;0"), "0000"))</f>
        <v/>
      </c>
      <c r="T47" s="45" t="str">
        <f t="shared" si="1"/>
        <v/>
      </c>
    </row>
    <row r="48" spans="18:20">
      <c r="R48" s="28" t="str">
        <f t="shared" si="0"/>
        <v/>
      </c>
      <c r="S48" s="28" t="str">
        <f>IF(OR(R48="", R48=0), "", "INV"&amp;TEXT(COUNTIF($M$2:R48, "&gt;0"), "0000"))</f>
        <v/>
      </c>
      <c r="T48" s="45" t="str">
        <f t="shared" si="1"/>
        <v/>
      </c>
    </row>
    <row r="49" spans="18:20">
      <c r="R49" s="28" t="str">
        <f t="shared" si="0"/>
        <v/>
      </c>
      <c r="S49" s="28" t="str">
        <f>IF(OR(R49="", R49=0), "", "INV"&amp;TEXT(COUNTIF($M$2:R49, "&gt;0"), "0000"))</f>
        <v/>
      </c>
      <c r="T49" s="45" t="str">
        <f t="shared" si="1"/>
        <v/>
      </c>
    </row>
    <row r="50" spans="18:20">
      <c r="R50" s="28" t="str">
        <f t="shared" si="0"/>
        <v/>
      </c>
      <c r="S50" s="28" t="str">
        <f>IF(OR(R50="", R50=0), "", "INV"&amp;TEXT(COUNTIF($M$2:R50, "&gt;0"), "0000"))</f>
        <v/>
      </c>
      <c r="T50" s="45" t="str">
        <f t="shared" si="1"/>
        <v/>
      </c>
    </row>
    <row r="51" spans="18:20">
      <c r="R51" s="28" t="str">
        <f t="shared" si="0"/>
        <v/>
      </c>
      <c r="S51" s="28" t="str">
        <f>IF(OR(R51="", R51=0), "", "INV"&amp;TEXT(COUNTIF($M$2:R51, "&gt;0"), "0000"))</f>
        <v/>
      </c>
      <c r="T51" s="45" t="str">
        <f t="shared" si="1"/>
        <v/>
      </c>
    </row>
    <row r="52" spans="18:20">
      <c r="R52" s="28" t="str">
        <f t="shared" si="0"/>
        <v/>
      </c>
      <c r="S52" s="28" t="str">
        <f>IF(OR(R52="", R52=0), "", "INV"&amp;TEXT(COUNTIF($M$2:R52, "&gt;0"), "0000"))</f>
        <v/>
      </c>
      <c r="T52" s="45" t="str">
        <f t="shared" si="1"/>
        <v/>
      </c>
    </row>
    <row r="53" spans="18:20">
      <c r="R53" s="28" t="str">
        <f t="shared" si="0"/>
        <v/>
      </c>
      <c r="S53" s="28" t="str">
        <f>IF(OR(R53="", R53=0), "", "INV"&amp;TEXT(COUNTIF($M$2:R53, "&gt;0"), "0000"))</f>
        <v/>
      </c>
      <c r="T53" s="45" t="str">
        <f t="shared" si="1"/>
        <v/>
      </c>
    </row>
    <row r="54" spans="18:20">
      <c r="R54" s="28" t="str">
        <f t="shared" si="0"/>
        <v/>
      </c>
      <c r="S54" s="28" t="str">
        <f>IF(OR(R54="", R54=0), "", "INV"&amp;TEXT(COUNTIF($M$2:R54, "&gt;0"), "0000"))</f>
        <v/>
      </c>
      <c r="T54" s="45" t="str">
        <f t="shared" si="1"/>
        <v/>
      </c>
    </row>
    <row r="55" spans="18:20">
      <c r="R55" s="28" t="str">
        <f t="shared" si="0"/>
        <v/>
      </c>
      <c r="T55" s="45" t="str">
        <f t="shared" si="1"/>
        <v/>
      </c>
    </row>
    <row r="56" spans="18:20">
      <c r="R56" s="28" t="str">
        <f t="shared" si="0"/>
        <v/>
      </c>
      <c r="T56" s="45" t="str">
        <f t="shared" si="1"/>
        <v/>
      </c>
    </row>
    <row r="57" spans="18:20">
      <c r="R57" s="28" t="str">
        <f t="shared" si="0"/>
        <v/>
      </c>
      <c r="T57" s="45" t="str">
        <f t="shared" si="1"/>
        <v/>
      </c>
    </row>
    <row r="58" spans="18:20">
      <c r="R58" s="28" t="str">
        <f t="shared" si="0"/>
        <v/>
      </c>
      <c r="T58" s="45" t="str">
        <f t="shared" si="1"/>
        <v/>
      </c>
    </row>
    <row r="59" spans="18:20">
      <c r="R59" s="28" t="str">
        <f t="shared" si="0"/>
        <v/>
      </c>
      <c r="T59" s="45" t="str">
        <f t="shared" si="1"/>
        <v/>
      </c>
    </row>
    <row r="60" spans="18:20">
      <c r="R60" s="28" t="str">
        <f t="shared" si="0"/>
        <v/>
      </c>
      <c r="T60" s="45" t="str">
        <f t="shared" si="1"/>
        <v/>
      </c>
    </row>
    <row r="61" spans="18:20">
      <c r="R61" s="28" t="str">
        <f t="shared" si="0"/>
        <v/>
      </c>
      <c r="T61" s="45" t="str">
        <f t="shared" si="1"/>
        <v/>
      </c>
    </row>
    <row r="62" spans="18:20">
      <c r="R62" s="28" t="str">
        <f t="shared" si="0"/>
        <v/>
      </c>
      <c r="T62" s="45" t="str">
        <f t="shared" si="1"/>
        <v/>
      </c>
    </row>
    <row r="63" spans="18:20">
      <c r="R63" s="28" t="str">
        <f t="shared" si="0"/>
        <v/>
      </c>
      <c r="T63" s="45" t="str">
        <f t="shared" si="1"/>
        <v/>
      </c>
    </row>
    <row r="64" spans="18:20">
      <c r="R64" s="28" t="str">
        <f t="shared" si="0"/>
        <v/>
      </c>
      <c r="T64" s="45" t="str">
        <f t="shared" si="1"/>
        <v/>
      </c>
    </row>
    <row r="65" spans="18:20">
      <c r="R65" s="28" t="str">
        <f t="shared" si="0"/>
        <v/>
      </c>
      <c r="T65" s="45" t="str">
        <f t="shared" si="1"/>
        <v/>
      </c>
    </row>
    <row r="66" spans="18:20">
      <c r="R66" s="28" t="str">
        <f t="shared" si="0"/>
        <v/>
      </c>
      <c r="T66" s="45" t="str">
        <f t="shared" si="1"/>
        <v/>
      </c>
    </row>
    <row r="67" spans="18:20">
      <c r="R67" s="28" t="str">
        <f t="shared" ref="R67:R80" si="2">IF(Q67="","",VALUE(Q67))</f>
        <v/>
      </c>
      <c r="T67" s="45" t="str">
        <f t="shared" ref="T67:T76" si="3">IF(ISNUMBER(D67), TEXT(D67, "dd-mm-yyyy"), "")</f>
        <v/>
      </c>
    </row>
    <row r="68" spans="18:20">
      <c r="R68" s="28" t="str">
        <f t="shared" si="2"/>
        <v/>
      </c>
      <c r="T68" s="45" t="str">
        <f t="shared" si="3"/>
        <v/>
      </c>
    </row>
    <row r="69" spans="18:20">
      <c r="R69" s="28" t="str">
        <f t="shared" si="2"/>
        <v/>
      </c>
      <c r="T69" s="45" t="str">
        <f t="shared" si="3"/>
        <v/>
      </c>
    </row>
    <row r="70" spans="18:20">
      <c r="R70" s="28" t="str">
        <f t="shared" si="2"/>
        <v/>
      </c>
      <c r="T70" s="45" t="str">
        <f t="shared" si="3"/>
        <v/>
      </c>
    </row>
    <row r="71" spans="18:20">
      <c r="R71" s="28" t="str">
        <f t="shared" si="2"/>
        <v/>
      </c>
      <c r="T71" s="45" t="str">
        <f t="shared" si="3"/>
        <v/>
      </c>
    </row>
    <row r="72" spans="18:20">
      <c r="R72" s="28" t="str">
        <f t="shared" si="2"/>
        <v/>
      </c>
      <c r="T72" s="45" t="str">
        <f t="shared" si="3"/>
        <v/>
      </c>
    </row>
    <row r="73" spans="18:20">
      <c r="R73" s="28" t="str">
        <f t="shared" si="2"/>
        <v/>
      </c>
      <c r="T73" s="45" t="str">
        <f t="shared" si="3"/>
        <v/>
      </c>
    </row>
    <row r="74" spans="18:20">
      <c r="R74" s="28" t="str">
        <f t="shared" si="2"/>
        <v/>
      </c>
      <c r="T74" s="45" t="str">
        <f t="shared" si="3"/>
        <v/>
      </c>
    </row>
    <row r="75" spans="18:20">
      <c r="R75" s="28" t="str">
        <f t="shared" si="2"/>
        <v/>
      </c>
      <c r="T75" s="45" t="str">
        <f t="shared" si="3"/>
        <v/>
      </c>
    </row>
    <row r="76" spans="18:20">
      <c r="R76" s="28" t="str">
        <f t="shared" si="2"/>
        <v/>
      </c>
      <c r="T76" s="45" t="str">
        <f t="shared" si="3"/>
        <v/>
      </c>
    </row>
    <row r="77" spans="18:20">
      <c r="R77" s="28" t="str">
        <f t="shared" si="2"/>
        <v/>
      </c>
    </row>
    <row r="78" spans="18:20">
      <c r="R78" s="28" t="str">
        <f t="shared" si="2"/>
        <v/>
      </c>
    </row>
    <row r="79" spans="18:20">
      <c r="R79" s="28" t="str">
        <f t="shared" si="2"/>
        <v/>
      </c>
    </row>
    <row r="80" spans="18:20">
      <c r="R80" s="28" t="str">
        <f t="shared" si="2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DE0C-7A5C-4939-8ED3-97530D39D4CF}">
  <dimension ref="A1:V5"/>
  <sheetViews>
    <sheetView workbookViewId="0">
      <selection activeCell="U15" sqref="U15"/>
    </sheetView>
  </sheetViews>
  <sheetFormatPr defaultRowHeight="15"/>
  <cols>
    <col min="1" max="1" width="5.140625" bestFit="1" customWidth="1"/>
    <col min="2" max="2" width="11.85546875" bestFit="1" customWidth="1"/>
    <col min="3" max="3" width="18" bestFit="1" customWidth="1"/>
    <col min="4" max="4" width="8.140625" bestFit="1" customWidth="1"/>
    <col min="5" max="5" width="8.42578125" bestFit="1" customWidth="1"/>
    <col min="6" max="22" width="19" customWidth="1"/>
  </cols>
  <sheetData>
    <row r="1" spans="1:22" ht="29.25">
      <c r="A1" s="29" t="s">
        <v>96</v>
      </c>
      <c r="B1" s="30" t="s">
        <v>97</v>
      </c>
      <c r="C1" s="30" t="s">
        <v>98</v>
      </c>
      <c r="D1" s="14" t="s">
        <v>99</v>
      </c>
      <c r="E1" s="14" t="s">
        <v>100</v>
      </c>
      <c r="F1" s="9" t="s">
        <v>0</v>
      </c>
      <c r="G1" s="14" t="s">
        <v>1</v>
      </c>
      <c r="H1" s="25" t="s">
        <v>31</v>
      </c>
      <c r="I1" s="2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24" t="s">
        <v>45</v>
      </c>
    </row>
    <row r="2" spans="1:22">
      <c r="A2" s="46">
        <v>1</v>
      </c>
      <c r="B2" s="47">
        <v>45875.696689814802</v>
      </c>
      <c r="C2" s="47">
        <v>45875.698136574101</v>
      </c>
      <c r="D2" s="46" t="s">
        <v>69</v>
      </c>
      <c r="E2" s="46"/>
      <c r="F2" s="46" t="s">
        <v>140</v>
      </c>
      <c r="G2" s="49" t="s">
        <v>138</v>
      </c>
      <c r="H2" s="46" t="s">
        <v>141</v>
      </c>
      <c r="I2" s="48">
        <v>45870</v>
      </c>
      <c r="J2" s="46" t="s">
        <v>102</v>
      </c>
      <c r="K2" s="46" t="s">
        <v>73</v>
      </c>
      <c r="L2" s="46" t="s">
        <v>74</v>
      </c>
      <c r="M2" s="49" t="s">
        <v>112</v>
      </c>
      <c r="N2" s="49" t="s">
        <v>112</v>
      </c>
      <c r="O2" s="49" t="s">
        <v>112</v>
      </c>
      <c r="P2" s="49" t="s">
        <v>112</v>
      </c>
      <c r="Q2" s="49" t="s">
        <v>112</v>
      </c>
      <c r="R2" s="49" t="s">
        <v>112</v>
      </c>
      <c r="S2" s="49" t="s">
        <v>112</v>
      </c>
      <c r="T2" s="46" t="s">
        <v>76</v>
      </c>
      <c r="U2" s="46" t="s">
        <v>20</v>
      </c>
      <c r="V2" s="49" t="s">
        <v>129</v>
      </c>
    </row>
    <row r="3" spans="1:22">
      <c r="A3" s="46">
        <v>2</v>
      </c>
      <c r="B3" s="47">
        <v>45875.707997685196</v>
      </c>
      <c r="C3" s="47">
        <v>45875.7086458333</v>
      </c>
      <c r="D3" s="46" t="s">
        <v>69</v>
      </c>
      <c r="E3" s="46"/>
      <c r="F3" s="46" t="s">
        <v>12</v>
      </c>
      <c r="G3" s="49" t="s">
        <v>142</v>
      </c>
      <c r="H3" s="46" t="s">
        <v>141</v>
      </c>
      <c r="I3" s="48">
        <v>45874</v>
      </c>
      <c r="J3" s="46" t="s">
        <v>74</v>
      </c>
      <c r="K3" s="46" t="s">
        <v>73</v>
      </c>
      <c r="L3" s="46" t="s">
        <v>74</v>
      </c>
      <c r="M3" s="49" t="s">
        <v>75</v>
      </c>
      <c r="N3" s="49" t="s">
        <v>75</v>
      </c>
      <c r="O3" s="49" t="s">
        <v>75</v>
      </c>
      <c r="P3" s="49" t="s">
        <v>75</v>
      </c>
      <c r="Q3" s="49" t="s">
        <v>112</v>
      </c>
      <c r="R3" s="49" t="s">
        <v>108</v>
      </c>
      <c r="S3" s="49" t="s">
        <v>112</v>
      </c>
      <c r="T3" s="46" t="s">
        <v>76</v>
      </c>
      <c r="U3" s="46" t="s">
        <v>20</v>
      </c>
      <c r="V3" s="49" t="s">
        <v>129</v>
      </c>
    </row>
    <row r="4" spans="1:22">
      <c r="A4" s="46">
        <v>3</v>
      </c>
      <c r="B4" s="47">
        <v>45875.710231481498</v>
      </c>
      <c r="C4" s="47">
        <v>45875.710752314801</v>
      </c>
      <c r="D4" s="46" t="s">
        <v>69</v>
      </c>
      <c r="E4" s="46"/>
      <c r="F4" s="46" t="s">
        <v>143</v>
      </c>
      <c r="G4" s="49" t="s">
        <v>101</v>
      </c>
      <c r="H4" s="46" t="s">
        <v>141</v>
      </c>
      <c r="I4" s="48">
        <v>45870</v>
      </c>
      <c r="J4" s="46" t="s">
        <v>144</v>
      </c>
      <c r="K4" s="46" t="s">
        <v>73</v>
      </c>
      <c r="L4" s="46" t="s">
        <v>74</v>
      </c>
      <c r="M4" s="49" t="s">
        <v>145</v>
      </c>
      <c r="N4" s="49" t="s">
        <v>146</v>
      </c>
      <c r="O4" s="49" t="s">
        <v>75</v>
      </c>
      <c r="P4" s="49" t="s">
        <v>147</v>
      </c>
      <c r="Q4" s="49" t="s">
        <v>107</v>
      </c>
      <c r="R4" s="49" t="s">
        <v>108</v>
      </c>
      <c r="S4" s="49" t="s">
        <v>75</v>
      </c>
      <c r="T4" s="46" t="s">
        <v>76</v>
      </c>
      <c r="U4" s="46" t="s">
        <v>12</v>
      </c>
      <c r="V4" s="49" t="s">
        <v>77</v>
      </c>
    </row>
    <row r="5" spans="1:22">
      <c r="A5" s="46">
        <v>4</v>
      </c>
      <c r="B5" s="47">
        <v>45875.719907407401</v>
      </c>
      <c r="C5" s="47">
        <v>45875.720833333296</v>
      </c>
      <c r="D5" s="46" t="s">
        <v>69</v>
      </c>
      <c r="E5" s="46"/>
      <c r="F5" s="46" t="s">
        <v>148</v>
      </c>
      <c r="G5" s="49" t="s">
        <v>149</v>
      </c>
      <c r="H5" s="46"/>
      <c r="I5" s="48">
        <v>45876</v>
      </c>
      <c r="J5" s="46" t="s">
        <v>106</v>
      </c>
      <c r="K5" s="46" t="s">
        <v>105</v>
      </c>
      <c r="L5" s="46" t="s">
        <v>111</v>
      </c>
      <c r="M5" s="49" t="s">
        <v>75</v>
      </c>
      <c r="N5" s="49" t="s">
        <v>75</v>
      </c>
      <c r="O5" s="49" t="s">
        <v>75</v>
      </c>
      <c r="P5" s="49" t="s">
        <v>150</v>
      </c>
      <c r="Q5" s="49" t="s">
        <v>107</v>
      </c>
      <c r="R5" s="49" t="s">
        <v>151</v>
      </c>
      <c r="S5" s="49" t="s">
        <v>75</v>
      </c>
      <c r="T5" s="46" t="s">
        <v>109</v>
      </c>
      <c r="U5" s="46"/>
      <c r="V5" s="49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2025-08-01T18:04:36Z</dcterms:created>
  <dcterms:modified xsi:type="dcterms:W3CDTF">2025-08-07T08:44:57Z</dcterms:modified>
  <cp:category/>
  <cp:contentStatus/>
</cp:coreProperties>
</file>