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ARUN\Exploration\Finance\Role-8 Risk Analysis\Second_Task\"/>
    </mc:Choice>
  </mc:AlternateContent>
  <bookViews>
    <workbookView xWindow="0" yWindow="0" windowWidth="20490" windowHeight="7620" activeTab="1"/>
  </bookViews>
  <sheets>
    <sheet name="European Call Option" sheetId="2" r:id="rId1"/>
    <sheet name="European Put Option" sheetId="3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C19" i="3" s="1"/>
  <c r="C11" i="2"/>
  <c r="C14" i="2" s="1"/>
  <c r="C14" i="3" l="1"/>
  <c r="C27" i="3" s="1"/>
  <c r="C12" i="3"/>
  <c r="C15" i="3" s="1"/>
  <c r="C16" i="3"/>
  <c r="C32" i="3" s="1"/>
  <c r="C12" i="2"/>
  <c r="C15" i="2" s="1"/>
  <c r="C28" i="2" s="1"/>
  <c r="C17" i="2"/>
  <c r="C25" i="2" s="1"/>
  <c r="C24" i="2"/>
  <c r="C29" i="2"/>
  <c r="C26" i="2"/>
  <c r="C30" i="3"/>
  <c r="C28" i="3"/>
  <c r="C24" i="3"/>
  <c r="C27" i="2"/>
  <c r="C21" i="2"/>
  <c r="C17" i="3"/>
  <c r="C31" i="3" s="1"/>
  <c r="C20" i="3"/>
  <c r="C29" i="3" s="1"/>
</calcChain>
</file>

<file path=xl/sharedStrings.xml><?xml version="1.0" encoding="utf-8"?>
<sst xmlns="http://schemas.openxmlformats.org/spreadsheetml/2006/main" count="88" uniqueCount="47">
  <si>
    <t>K</t>
  </si>
  <si>
    <t>r</t>
  </si>
  <si>
    <t>T</t>
  </si>
  <si>
    <t>q</t>
  </si>
  <si>
    <t>c</t>
  </si>
  <si>
    <t>σ</t>
  </si>
  <si>
    <t>Value of a European Call Option</t>
  </si>
  <si>
    <t>cumulative probability distribution function (pdf) for a standardized normal distribution</t>
  </si>
  <si>
    <t>strike or exercise price</t>
  </si>
  <si>
    <t>continuously compounded risk free rate</t>
  </si>
  <si>
    <t>time to maturity of the option (in years)</t>
  </si>
  <si>
    <t>stock price at time zero</t>
  </si>
  <si>
    <t>continuous dividend yield rate on the underlying stock</t>
  </si>
  <si>
    <t>annualized volatility of the stock price</t>
  </si>
  <si>
    <t>Parameter</t>
  </si>
  <si>
    <t>Explanation</t>
  </si>
  <si>
    <t>Results</t>
  </si>
  <si>
    <t>Inputs</t>
  </si>
  <si>
    <t>Outputs</t>
  </si>
  <si>
    <r>
      <t>S</t>
    </r>
    <r>
      <rPr>
        <vertAlign val="subscript"/>
        <sz val="12"/>
        <color theme="1"/>
        <rFont val="Calibri"/>
        <family val="2"/>
        <scheme val="minor"/>
      </rPr>
      <t>0</t>
    </r>
  </si>
  <si>
    <r>
      <t>d</t>
    </r>
    <r>
      <rPr>
        <vertAlign val="subscript"/>
        <sz val="12"/>
        <color theme="1"/>
        <rFont val="Calibri"/>
        <family val="2"/>
        <scheme val="minor"/>
      </rPr>
      <t>1</t>
    </r>
  </si>
  <si>
    <r>
      <t>d</t>
    </r>
    <r>
      <rPr>
        <vertAlign val="subscript"/>
        <sz val="12"/>
        <color theme="1"/>
        <rFont val="Calibri"/>
        <family val="2"/>
        <scheme val="minor"/>
      </rPr>
      <t>2</t>
    </r>
  </si>
  <si>
    <r>
      <t>N(d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</si>
  <si>
    <r>
      <t>N(d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</si>
  <si>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N'(d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</si>
  <si>
    <r>
      <t>=[ln(S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/K)+(r-q+</t>
    </r>
    <r>
      <rPr>
        <sz val="12"/>
        <color theme="1"/>
        <rFont val="Calibri"/>
        <family val="2"/>
      </rP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/2)T]/σ√T</t>
    </r>
  </si>
  <si>
    <r>
      <t>=[ln(S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/K)+(r-q-</t>
    </r>
    <r>
      <rPr>
        <sz val="12"/>
        <color theme="1"/>
        <rFont val="Calibri"/>
        <family val="2"/>
      </rPr>
      <t>σ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/2)T]/σ√T=d</t>
    </r>
    <r>
      <rPr>
        <vertAlign val="subscript"/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-σ√T</t>
    </r>
  </si>
  <si>
    <r>
      <t>Standard normal density function = (1/√2π)*exp(-(1/2)d</t>
    </r>
    <r>
      <rPr>
        <vertAlign val="subscript"/>
        <sz val="12"/>
        <color theme="1"/>
        <rFont val="Calibri"/>
        <family val="2"/>
        <scheme val="minor"/>
      </rPr>
      <t>1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) </t>
    </r>
  </si>
  <si>
    <t>Greeks</t>
  </si>
  <si>
    <t>Value</t>
  </si>
  <si>
    <t>Delta</t>
  </si>
  <si>
    <t>Sensitivity to the underlying</t>
  </si>
  <si>
    <t>Gamma</t>
  </si>
  <si>
    <t>Theta</t>
  </si>
  <si>
    <t>Vega</t>
  </si>
  <si>
    <t>Rho (r )</t>
  </si>
  <si>
    <t>Rho (q )</t>
  </si>
  <si>
    <t>Sensitivity of delta to underlying</t>
  </si>
  <si>
    <t>Sensitivity to time</t>
  </si>
  <si>
    <t>Sensitivity to volatility</t>
  </si>
  <si>
    <t>Sensitivity to interest rate</t>
  </si>
  <si>
    <t>Sensitivity to dividend yield</t>
  </si>
  <si>
    <t>Value of a European Put Option</t>
  </si>
  <si>
    <r>
      <t>N(-d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</si>
  <si>
    <r>
      <t>N(-d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</si>
  <si>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p</t>
  </si>
  <si>
    <r>
      <t>N'(-d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</si>
</sst>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6" fillId="0" borderId="4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0" fontId="3" fillId="0" borderId="0" xfId="0" quotePrefix="1" applyFont="1"/>
    <xf numFmtId="0" fontId="3" fillId="0" borderId="7" xfId="0" applyFont="1" applyBorder="1" applyAlignment="1">
      <alignment horizontal="left" wrapText="1"/>
    </xf>
    <xf numFmtId="0" fontId="3" fillId="0" borderId="2" xfId="0" applyFont="1" applyBorder="1"/>
    <xf numFmtId="0" fontId="3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9" fontId="3" fillId="0" borderId="5" xfId="0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3" fillId="0" borderId="8" xfId="1" applyNumberFormat="1" applyFont="1" applyBorder="1" applyAlignment="1">
      <alignment horizontal="right"/>
    </xf>
    <xf numFmtId="164" fontId="3" fillId="0" borderId="5" xfId="1" applyFont="1" applyBorder="1" applyAlignment="1">
      <alignment horizontal="righ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quotePrefix="1" applyFont="1" applyBorder="1"/>
    <xf numFmtId="0" fontId="3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2" workbookViewId="0">
      <selection activeCell="C5" sqref="C5"/>
    </sheetView>
  </sheetViews>
  <sheetFormatPr defaultColWidth="8.85546875" defaultRowHeight="15.75" x14ac:dyDescent="0.25"/>
  <cols>
    <col min="1" max="1" width="11.28515625" style="1" bestFit="1" customWidth="1"/>
    <col min="2" max="2" width="83.85546875" style="1" bestFit="1" customWidth="1"/>
    <col min="3" max="3" width="13.7109375" style="14" bestFit="1" customWidth="1"/>
    <col min="4" max="16384" width="8.85546875" style="1"/>
  </cols>
  <sheetData>
    <row r="1" spans="1:3" ht="16.5" thickBot="1" x14ac:dyDescent="0.3"/>
    <row r="2" spans="1:3" x14ac:dyDescent="0.25">
      <c r="A2" s="2" t="s">
        <v>14</v>
      </c>
      <c r="B2" s="7" t="s">
        <v>15</v>
      </c>
      <c r="C2" s="15" t="s">
        <v>17</v>
      </c>
    </row>
    <row r="3" spans="1:3" ht="18.75" x14ac:dyDescent="0.35">
      <c r="A3" s="3" t="s">
        <v>19</v>
      </c>
      <c r="B3" s="8" t="s">
        <v>11</v>
      </c>
      <c r="C3" s="20">
        <v>120</v>
      </c>
    </row>
    <row r="4" spans="1:3" x14ac:dyDescent="0.25">
      <c r="A4" s="3" t="s">
        <v>0</v>
      </c>
      <c r="B4" s="8" t="s">
        <v>8</v>
      </c>
      <c r="C4" s="20">
        <v>90</v>
      </c>
    </row>
    <row r="5" spans="1:3" x14ac:dyDescent="0.25">
      <c r="A5" s="3" t="s">
        <v>1</v>
      </c>
      <c r="B5" s="8" t="s">
        <v>9</v>
      </c>
      <c r="C5" s="17">
        <v>0.05</v>
      </c>
    </row>
    <row r="6" spans="1:3" x14ac:dyDescent="0.25">
      <c r="A6" s="3" t="s">
        <v>3</v>
      </c>
      <c r="B6" s="8" t="s">
        <v>12</v>
      </c>
      <c r="C6" s="17">
        <v>0</v>
      </c>
    </row>
    <row r="7" spans="1:3" x14ac:dyDescent="0.25">
      <c r="A7" s="4" t="s">
        <v>5</v>
      </c>
      <c r="B7" s="8" t="s">
        <v>13</v>
      </c>
      <c r="C7" s="17">
        <v>0.2</v>
      </c>
    </row>
    <row r="8" spans="1:3" ht="16.5" thickBot="1" x14ac:dyDescent="0.3">
      <c r="A8" s="5" t="s">
        <v>2</v>
      </c>
      <c r="B8" s="9" t="s">
        <v>10</v>
      </c>
      <c r="C8" s="19">
        <v>1</v>
      </c>
    </row>
    <row r="9" spans="1:3" ht="16.5" thickBot="1" x14ac:dyDescent="0.3"/>
    <row r="10" spans="1:3" x14ac:dyDescent="0.25">
      <c r="A10" s="6"/>
      <c r="B10" s="10"/>
      <c r="C10" s="15" t="s">
        <v>18</v>
      </c>
    </row>
    <row r="11" spans="1:3" ht="19.5" x14ac:dyDescent="0.35">
      <c r="A11" s="3" t="s">
        <v>20</v>
      </c>
      <c r="B11" s="11" t="s">
        <v>25</v>
      </c>
      <c r="C11" s="18">
        <f>(LN(C3/C4)+(C5-C6+(C7^2)/2)*C8)/(C7*SQRT(C8))</f>
        <v>1.7884103622589043</v>
      </c>
    </row>
    <row r="12" spans="1:3" ht="19.5" x14ac:dyDescent="0.35">
      <c r="A12" s="3" t="s">
        <v>21</v>
      </c>
      <c r="B12" s="11" t="s">
        <v>26</v>
      </c>
      <c r="C12" s="18">
        <f>C11-(C7*SQRT(C8))</f>
        <v>1.5884103622589043</v>
      </c>
    </row>
    <row r="13" spans="1:3" x14ac:dyDescent="0.25">
      <c r="A13" s="3"/>
      <c r="B13" s="8"/>
      <c r="C13" s="16"/>
    </row>
    <row r="14" spans="1:3" ht="18" customHeight="1" x14ac:dyDescent="0.35">
      <c r="A14" s="3" t="s">
        <v>22</v>
      </c>
      <c r="B14" s="25" t="s">
        <v>7</v>
      </c>
      <c r="C14" s="18">
        <f>NORMSDIST(C11)</f>
        <v>0.96314508713851732</v>
      </c>
    </row>
    <row r="15" spans="1:3" ht="18.75" x14ac:dyDescent="0.35">
      <c r="A15" s="3" t="s">
        <v>23</v>
      </c>
      <c r="B15" s="25"/>
      <c r="C15" s="18">
        <f>NORMSDIST(C12)</f>
        <v>0.94390321209073802</v>
      </c>
    </row>
    <row r="16" spans="1:3" x14ac:dyDescent="0.25">
      <c r="A16" s="3"/>
      <c r="B16" s="8"/>
      <c r="C16" s="16"/>
    </row>
    <row r="17" spans="1:3" ht="22.5" customHeight="1" thickBot="1" x14ac:dyDescent="0.4">
      <c r="A17" s="5" t="s">
        <v>24</v>
      </c>
      <c r="B17" s="12" t="s">
        <v>27</v>
      </c>
      <c r="C17" s="19">
        <f>(1/SQRT(2*PI()))*EXP(-0.5*(C11^2))</f>
        <v>8.060905062651029E-2</v>
      </c>
    </row>
    <row r="19" spans="1:3" ht="16.5" thickBot="1" x14ac:dyDescent="0.3"/>
    <row r="20" spans="1:3" x14ac:dyDescent="0.25">
      <c r="A20" s="21" t="s">
        <v>29</v>
      </c>
      <c r="B20" s="13"/>
      <c r="C20" s="15" t="s">
        <v>16</v>
      </c>
    </row>
    <row r="21" spans="1:3" x14ac:dyDescent="0.25">
      <c r="A21" s="3" t="s">
        <v>4</v>
      </c>
      <c r="B21" s="8" t="s">
        <v>6</v>
      </c>
      <c r="C21" s="18">
        <f>C3*EXP(-C6*C8)*C14-C4*EXP(-C5*C8)*C15</f>
        <v>34.769244626691744</v>
      </c>
    </row>
    <row r="22" spans="1:3" x14ac:dyDescent="0.25">
      <c r="A22" s="3"/>
      <c r="B22" s="8"/>
      <c r="C22" s="16"/>
    </row>
    <row r="23" spans="1:3" x14ac:dyDescent="0.25">
      <c r="A23" s="22" t="s">
        <v>28</v>
      </c>
      <c r="B23" s="8"/>
      <c r="C23" s="16"/>
    </row>
    <row r="24" spans="1:3" x14ac:dyDescent="0.25">
      <c r="A24" s="3" t="s">
        <v>30</v>
      </c>
      <c r="B24" s="8" t="s">
        <v>31</v>
      </c>
      <c r="C24" s="18">
        <f>EXP(-C6*C8)*C14</f>
        <v>0.96314508713851732</v>
      </c>
    </row>
    <row r="25" spans="1:3" x14ac:dyDescent="0.25">
      <c r="A25" s="3" t="s">
        <v>32</v>
      </c>
      <c r="B25" s="8" t="s">
        <v>37</v>
      </c>
      <c r="C25" s="18">
        <f>(EXP(-C6*C8)*C17)/(C7*C3*SQRT(C8))</f>
        <v>3.3587104427712619E-3</v>
      </c>
    </row>
    <row r="26" spans="1:3" x14ac:dyDescent="0.25">
      <c r="A26" s="3" t="s">
        <v>33</v>
      </c>
      <c r="B26" s="8" t="s">
        <v>38</v>
      </c>
      <c r="C26" s="18">
        <f>-(C7*C3*EXP(-C6*C8)*C17)/(2*SQRT(C8))+C6*C3*C14*EXP(-C6*C8)-C5*C4*EXP(-C5*C8)*C15</f>
        <v>-5.007716899014639</v>
      </c>
    </row>
    <row r="27" spans="1:3" x14ac:dyDescent="0.25">
      <c r="A27" s="3" t="s">
        <v>34</v>
      </c>
      <c r="B27" s="8" t="s">
        <v>39</v>
      </c>
      <c r="C27" s="18">
        <f>C3*SQRT(C8)*EXP(-C6*C8)*C17</f>
        <v>9.6730860751812351</v>
      </c>
    </row>
    <row r="28" spans="1:3" x14ac:dyDescent="0.25">
      <c r="A28" s="3" t="s">
        <v>35</v>
      </c>
      <c r="B28" s="8" t="s">
        <v>40</v>
      </c>
      <c r="C28" s="18">
        <f>C4*C8*EXP(-C5*C8)*C15</f>
        <v>80.808165829930331</v>
      </c>
    </row>
    <row r="29" spans="1:3" ht="16.5" thickBot="1" x14ac:dyDescent="0.3">
      <c r="A29" s="5" t="s">
        <v>36</v>
      </c>
      <c r="B29" s="9" t="s">
        <v>41</v>
      </c>
      <c r="C29" s="19">
        <f>-C8*C3*EXP(-C6*C8)*C14</f>
        <v>-115.57741045662208</v>
      </c>
    </row>
  </sheetData>
  <mergeCells count="1"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5" sqref="C5"/>
    </sheetView>
  </sheetViews>
  <sheetFormatPr defaultColWidth="8.85546875" defaultRowHeight="15.75" x14ac:dyDescent="0.25"/>
  <cols>
    <col min="1" max="1" width="11.28515625" style="1" bestFit="1" customWidth="1"/>
    <col min="2" max="2" width="83.85546875" style="1" bestFit="1" customWidth="1"/>
    <col min="3" max="3" width="13.7109375" style="14" bestFit="1" customWidth="1"/>
    <col min="4" max="16384" width="8.85546875" style="1"/>
  </cols>
  <sheetData>
    <row r="1" spans="1:3" ht="16.5" thickBot="1" x14ac:dyDescent="0.3"/>
    <row r="2" spans="1:3" x14ac:dyDescent="0.25">
      <c r="A2" s="2" t="s">
        <v>14</v>
      </c>
      <c r="B2" s="7" t="s">
        <v>15</v>
      </c>
      <c r="C2" s="15" t="s">
        <v>17</v>
      </c>
    </row>
    <row r="3" spans="1:3" ht="18.75" x14ac:dyDescent="0.35">
      <c r="A3" s="3" t="s">
        <v>19</v>
      </c>
      <c r="B3" s="8" t="s">
        <v>11</v>
      </c>
      <c r="C3" s="20">
        <v>120</v>
      </c>
    </row>
    <row r="4" spans="1:3" x14ac:dyDescent="0.25">
      <c r="A4" s="3" t="s">
        <v>0</v>
      </c>
      <c r="B4" s="8" t="s">
        <v>8</v>
      </c>
      <c r="C4" s="20">
        <v>90</v>
      </c>
    </row>
    <row r="5" spans="1:3" x14ac:dyDescent="0.25">
      <c r="A5" s="3" t="s">
        <v>1</v>
      </c>
      <c r="B5" s="8" t="s">
        <v>9</v>
      </c>
      <c r="C5" s="17">
        <v>0.05</v>
      </c>
    </row>
    <row r="6" spans="1:3" x14ac:dyDescent="0.25">
      <c r="A6" s="3" t="s">
        <v>3</v>
      </c>
      <c r="B6" s="8" t="s">
        <v>12</v>
      </c>
      <c r="C6" s="17">
        <v>0</v>
      </c>
    </row>
    <row r="7" spans="1:3" x14ac:dyDescent="0.25">
      <c r="A7" s="4" t="s">
        <v>5</v>
      </c>
      <c r="B7" s="8" t="s">
        <v>13</v>
      </c>
      <c r="C7" s="17">
        <v>0.2</v>
      </c>
    </row>
    <row r="8" spans="1:3" ht="16.5" thickBot="1" x14ac:dyDescent="0.3">
      <c r="A8" s="5" t="s">
        <v>2</v>
      </c>
      <c r="B8" s="9" t="s">
        <v>10</v>
      </c>
      <c r="C8" s="19">
        <v>1</v>
      </c>
    </row>
    <row r="9" spans="1:3" ht="16.5" thickBot="1" x14ac:dyDescent="0.3"/>
    <row r="10" spans="1:3" x14ac:dyDescent="0.25">
      <c r="A10" s="6"/>
      <c r="B10" s="10"/>
      <c r="C10" s="15" t="s">
        <v>18</v>
      </c>
    </row>
    <row r="11" spans="1:3" ht="19.5" x14ac:dyDescent="0.35">
      <c r="A11" s="3" t="s">
        <v>20</v>
      </c>
      <c r="B11" s="24" t="s">
        <v>25</v>
      </c>
      <c r="C11" s="18">
        <f>(LN(C3/C4)+(C5-C6+(C7^2)/2)*C8)/(C7*SQRT(C8))</f>
        <v>1.7884103622589043</v>
      </c>
    </row>
    <row r="12" spans="1:3" ht="19.5" x14ac:dyDescent="0.35">
      <c r="A12" s="3" t="s">
        <v>21</v>
      </c>
      <c r="B12" s="24" t="s">
        <v>26</v>
      </c>
      <c r="C12" s="18">
        <f>C11-(C7*SQRT(C8))</f>
        <v>1.5884103622589043</v>
      </c>
    </row>
    <row r="13" spans="1:3" x14ac:dyDescent="0.25">
      <c r="A13" s="3"/>
      <c r="B13" s="8"/>
      <c r="C13" s="16"/>
    </row>
    <row r="14" spans="1:3" ht="18.75" x14ac:dyDescent="0.35">
      <c r="A14" s="3" t="s">
        <v>22</v>
      </c>
      <c r="B14" s="25" t="s">
        <v>7</v>
      </c>
      <c r="C14" s="18">
        <f>NORMSDIST(C11)</f>
        <v>0.96314508713851732</v>
      </c>
    </row>
    <row r="15" spans="1:3" ht="18.75" x14ac:dyDescent="0.35">
      <c r="A15" s="3" t="s">
        <v>23</v>
      </c>
      <c r="B15" s="25"/>
      <c r="C15" s="18">
        <f>NORMSDIST(C12)</f>
        <v>0.94390321209073802</v>
      </c>
    </row>
    <row r="16" spans="1:3" ht="18.75" x14ac:dyDescent="0.35">
      <c r="A16" s="3" t="s">
        <v>43</v>
      </c>
      <c r="B16" s="25"/>
      <c r="C16" s="18">
        <f>NORMSDIST(-C11)</f>
        <v>3.6854912861482708E-2</v>
      </c>
    </row>
    <row r="17" spans="1:3" ht="18.75" x14ac:dyDescent="0.35">
      <c r="A17" s="3" t="s">
        <v>44</v>
      </c>
      <c r="B17" s="25"/>
      <c r="C17" s="18">
        <f>NORMSDIST(-C12)</f>
        <v>5.6096787909261946E-2</v>
      </c>
    </row>
    <row r="18" spans="1:3" x14ac:dyDescent="0.25">
      <c r="A18" s="3"/>
      <c r="B18" s="8"/>
      <c r="C18" s="16"/>
    </row>
    <row r="19" spans="1:3" ht="19.5" x14ac:dyDescent="0.35">
      <c r="A19" s="3" t="s">
        <v>24</v>
      </c>
      <c r="B19" s="23" t="s">
        <v>27</v>
      </c>
      <c r="C19" s="18">
        <f>(1/SQRT(2*PI()))*EXP(-0.5*(C11^2))</f>
        <v>8.060905062651029E-2</v>
      </c>
    </row>
    <row r="20" spans="1:3" ht="20.25" thickBot="1" x14ac:dyDescent="0.4">
      <c r="A20" s="5" t="s">
        <v>46</v>
      </c>
      <c r="B20" s="12" t="s">
        <v>27</v>
      </c>
      <c r="C20" s="19">
        <f>(1/SQRT(2*PI()))*EXP(-0.5*(-C11^2))</f>
        <v>8.060905062651029E-2</v>
      </c>
    </row>
    <row r="22" spans="1:3" ht="16.5" thickBot="1" x14ac:dyDescent="0.3"/>
    <row r="23" spans="1:3" x14ac:dyDescent="0.25">
      <c r="A23" s="21" t="s">
        <v>29</v>
      </c>
      <c r="B23" s="13"/>
      <c r="C23" s="15" t="s">
        <v>16</v>
      </c>
    </row>
    <row r="24" spans="1:3" x14ac:dyDescent="0.25">
      <c r="A24" s="3" t="s">
        <v>45</v>
      </c>
      <c r="B24" s="8" t="s">
        <v>42</v>
      </c>
      <c r="C24" s="18">
        <f>-C3*EXP(-C6*C8)*C16+C4*EXP(-C5*C8)*C17</f>
        <v>0.37989283175600175</v>
      </c>
    </row>
    <row r="25" spans="1:3" x14ac:dyDescent="0.25">
      <c r="A25" s="3"/>
      <c r="B25" s="8"/>
      <c r="C25" s="16"/>
    </row>
    <row r="26" spans="1:3" x14ac:dyDescent="0.25">
      <c r="A26" s="22" t="s">
        <v>28</v>
      </c>
      <c r="B26" s="8"/>
      <c r="C26" s="16"/>
    </row>
    <row r="27" spans="1:3" x14ac:dyDescent="0.25">
      <c r="A27" s="3" t="s">
        <v>30</v>
      </c>
      <c r="B27" s="8" t="s">
        <v>31</v>
      </c>
      <c r="C27" s="18">
        <f>EXP(-C6*C8)*(C14-1)</f>
        <v>-3.685491286148268E-2</v>
      </c>
    </row>
    <row r="28" spans="1:3" x14ac:dyDescent="0.25">
      <c r="A28" s="3" t="s">
        <v>32</v>
      </c>
      <c r="B28" s="8" t="s">
        <v>37</v>
      </c>
      <c r="C28" s="18">
        <f>(EXP(-C6*C8)*C19)/(C7*C3*SQRT(C8))</f>
        <v>3.3587104427712619E-3</v>
      </c>
    </row>
    <row r="29" spans="1:3" x14ac:dyDescent="0.25">
      <c r="A29" s="3" t="s">
        <v>33</v>
      </c>
      <c r="B29" s="8" t="s">
        <v>38</v>
      </c>
      <c r="C29" s="18">
        <f>-(C7*C3*EXP(-C6*C8)*C20)/(2*SQRT(C8))-C6*C3*C16*EXP(-C6*C8)+C5*C4*EXP(-C5*C8)*C17</f>
        <v>-0.72718448876142716</v>
      </c>
    </row>
    <row r="30" spans="1:3" x14ac:dyDescent="0.25">
      <c r="A30" s="3" t="s">
        <v>34</v>
      </c>
      <c r="B30" s="8" t="s">
        <v>39</v>
      </c>
      <c r="C30" s="18">
        <f>C3*SQRT(C8)*EXP(-C6*C8)*C19</f>
        <v>9.6730860751812351</v>
      </c>
    </row>
    <row r="31" spans="1:3" x14ac:dyDescent="0.25">
      <c r="A31" s="3" t="s">
        <v>35</v>
      </c>
      <c r="B31" s="8" t="s">
        <v>40</v>
      </c>
      <c r="C31" s="18">
        <f>-C4*C8*EXP(-C5*C8)*C17</f>
        <v>-4.802482375133927</v>
      </c>
    </row>
    <row r="32" spans="1:3" ht="16.5" thickBot="1" x14ac:dyDescent="0.3">
      <c r="A32" s="5" t="s">
        <v>36</v>
      </c>
      <c r="B32" s="9" t="s">
        <v>41</v>
      </c>
      <c r="C32" s="19">
        <f>C8*C3*EXP(-C6*C8)*C16</f>
        <v>4.4225895433779252</v>
      </c>
    </row>
  </sheetData>
  <mergeCells count="1">
    <mergeCell ref="B14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 Call Option</vt:lpstr>
      <vt:lpstr>European Put Option</vt:lpstr>
    </vt:vector>
  </TitlesOfParts>
  <Company>ATL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Jawwad Ahmed Farid</dc:creator>
  <cp:lastModifiedBy>home</cp:lastModifiedBy>
  <dcterms:created xsi:type="dcterms:W3CDTF">2010-09-23T11:36:59Z</dcterms:created>
  <dcterms:modified xsi:type="dcterms:W3CDTF">2021-05-24T08:52:04Z</dcterms:modified>
</cp:coreProperties>
</file>