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KG TM - Joint projects\HCES\Across survey analysis\LPG and firewood statistics\"/>
    </mc:Choice>
  </mc:AlternateContent>
  <bookViews>
    <workbookView xWindow="0" yWindow="0" windowWidth="23040" windowHeight="9200"/>
  </bookViews>
  <sheets>
    <sheet name="Chart1" sheetId="1" r:id="rId1"/>
    <sheet name="Main data sheet" sheetId="2" r:id="rId2"/>
    <sheet name="Sheet2" sheetId="3" r:id="rId3"/>
    <sheet name="Sheet1" sheetId="5" r:id="rId4"/>
  </sheets>
  <calcPr calcId="162913"/>
</workbook>
</file>

<file path=xl/calcChain.xml><?xml version="1.0" encoding="utf-8"?>
<calcChain xmlns="http://schemas.openxmlformats.org/spreadsheetml/2006/main">
  <c r="L108" i="2" l="1"/>
  <c r="L109" i="2"/>
  <c r="L110" i="2"/>
  <c r="L111" i="2"/>
  <c r="L112" i="2"/>
  <c r="L113" i="2"/>
  <c r="L114" i="2"/>
  <c r="L115" i="2"/>
  <c r="L116" i="2"/>
  <c r="L117" i="2"/>
  <c r="L118" i="2"/>
  <c r="L119" i="2"/>
  <c r="L120" i="2"/>
  <c r="J115" i="2"/>
  <c r="J116" i="2"/>
  <c r="J117" i="2"/>
  <c r="J118" i="2"/>
  <c r="J119" i="2"/>
  <c r="J120" i="2"/>
  <c r="I118" i="2"/>
  <c r="I119" i="2"/>
  <c r="I120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G116" i="2"/>
  <c r="G117" i="2"/>
  <c r="G118" i="2"/>
  <c r="G119" i="2"/>
  <c r="G120" i="2"/>
  <c r="J109" i="2" l="1"/>
  <c r="J110" i="2"/>
  <c r="J111" i="2"/>
  <c r="J112" i="2"/>
  <c r="J113" i="2"/>
  <c r="J114" i="2"/>
  <c r="I109" i="2"/>
  <c r="I110" i="2"/>
  <c r="I111" i="2"/>
  <c r="I112" i="2"/>
  <c r="I113" i="2"/>
  <c r="I114" i="2"/>
  <c r="I115" i="2"/>
  <c r="G109" i="2"/>
  <c r="G110" i="2"/>
  <c r="G111" i="2"/>
  <c r="G112" i="2"/>
  <c r="G113" i="2"/>
  <c r="G114" i="2"/>
  <c r="G115" i="2"/>
  <c r="G6" i="5" l="1"/>
  <c r="E6" i="5"/>
  <c r="G8" i="5"/>
  <c r="E8" i="5"/>
  <c r="G9" i="5"/>
  <c r="G7" i="5"/>
  <c r="E9" i="5"/>
  <c r="E7" i="5"/>
  <c r="C9" i="5"/>
  <c r="C8" i="5"/>
  <c r="H7" i="5" l="1"/>
  <c r="F7" i="5"/>
  <c r="H9" i="5"/>
  <c r="D9" i="5"/>
  <c r="F9" i="5"/>
  <c r="F8" i="5"/>
  <c r="H8" i="5"/>
  <c r="L99" i="2" l="1"/>
  <c r="L100" i="2"/>
  <c r="L101" i="2"/>
  <c r="L102" i="2"/>
  <c r="L103" i="2"/>
  <c r="L104" i="2"/>
  <c r="L105" i="2"/>
  <c r="L106" i="2"/>
  <c r="L107" i="2"/>
  <c r="L87" i="2"/>
  <c r="L88" i="2"/>
  <c r="L89" i="2"/>
  <c r="L90" i="2"/>
  <c r="L91" i="2"/>
  <c r="L92" i="2"/>
  <c r="L93" i="2"/>
  <c r="L94" i="2"/>
  <c r="L95" i="2"/>
  <c r="L96" i="2"/>
  <c r="L97" i="2"/>
  <c r="L98" i="2"/>
  <c r="J105" i="2" l="1"/>
  <c r="J106" i="2"/>
  <c r="J107" i="2"/>
  <c r="J108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16" i="2"/>
  <c r="G105" i="2"/>
  <c r="G106" i="2"/>
  <c r="G107" i="2"/>
  <c r="G108" i="2"/>
  <c r="J102" i="2" l="1"/>
  <c r="J103" i="2"/>
  <c r="J104" i="2"/>
  <c r="H102" i="2"/>
  <c r="H103" i="2"/>
  <c r="H104" i="2"/>
  <c r="H101" i="2"/>
  <c r="G102" i="2"/>
  <c r="G103" i="2"/>
  <c r="G104" i="2"/>
  <c r="I117" i="2" l="1"/>
  <c r="S112" i="2"/>
  <c r="J101" i="2"/>
  <c r="G101" i="2"/>
  <c r="J100" i="2"/>
  <c r="H100" i="2"/>
  <c r="G100" i="2"/>
  <c r="J99" i="2"/>
  <c r="H99" i="2"/>
  <c r="G99" i="2"/>
  <c r="J98" i="2"/>
  <c r="H98" i="2"/>
  <c r="G98" i="2"/>
  <c r="J97" i="2"/>
  <c r="H97" i="2"/>
  <c r="G97" i="2"/>
  <c r="J96" i="2"/>
  <c r="H96" i="2"/>
  <c r="G96" i="2"/>
  <c r="J95" i="2"/>
  <c r="H95" i="2"/>
  <c r="G95" i="2"/>
  <c r="J94" i="2"/>
  <c r="H94" i="2"/>
  <c r="G94" i="2"/>
  <c r="J93" i="2"/>
  <c r="H93" i="2"/>
  <c r="G93" i="2"/>
  <c r="J92" i="2"/>
  <c r="H92" i="2"/>
  <c r="G92" i="2"/>
  <c r="J91" i="2"/>
  <c r="H91" i="2"/>
  <c r="G91" i="2"/>
  <c r="J90" i="2"/>
  <c r="H90" i="2"/>
  <c r="G90" i="2"/>
  <c r="J89" i="2"/>
  <c r="H89" i="2"/>
  <c r="G89" i="2"/>
  <c r="J88" i="2"/>
  <c r="H88" i="2"/>
  <c r="C88" i="2"/>
  <c r="G88" i="2" s="1"/>
  <c r="J87" i="2"/>
  <c r="H87" i="2"/>
  <c r="C87" i="2"/>
  <c r="G87" i="2" s="1"/>
  <c r="L86" i="2"/>
  <c r="J86" i="2"/>
  <c r="H86" i="2"/>
  <c r="C86" i="2"/>
  <c r="G86" i="2" s="1"/>
  <c r="L85" i="2"/>
  <c r="G85" i="2"/>
  <c r="D85" i="2"/>
  <c r="J85" i="2" s="1"/>
  <c r="L84" i="2"/>
  <c r="G84" i="2"/>
  <c r="D84" i="2"/>
  <c r="J84" i="2" s="1"/>
  <c r="L83" i="2"/>
  <c r="G83" i="2"/>
  <c r="D83" i="2"/>
  <c r="J83" i="2" s="1"/>
  <c r="L82" i="2"/>
  <c r="G82" i="2"/>
  <c r="D82" i="2"/>
  <c r="J82" i="2" s="1"/>
  <c r="L81" i="2"/>
  <c r="G81" i="2"/>
  <c r="D81" i="2"/>
  <c r="J81" i="2" s="1"/>
  <c r="L80" i="2"/>
  <c r="G80" i="2"/>
  <c r="D80" i="2"/>
  <c r="J80" i="2" s="1"/>
  <c r="L79" i="2"/>
  <c r="G79" i="2"/>
  <c r="D79" i="2"/>
  <c r="I79" i="2" s="1"/>
  <c r="L78" i="2"/>
  <c r="G78" i="2"/>
  <c r="D78" i="2"/>
  <c r="I78" i="2" s="1"/>
  <c r="L77" i="2"/>
  <c r="G77" i="2"/>
  <c r="D77" i="2"/>
  <c r="J77" i="2" s="1"/>
  <c r="L76" i="2"/>
  <c r="G76" i="2"/>
  <c r="D76" i="2"/>
  <c r="J76" i="2" s="1"/>
  <c r="L75" i="2"/>
  <c r="G75" i="2"/>
  <c r="D75" i="2"/>
  <c r="J75" i="2" s="1"/>
  <c r="L74" i="2"/>
  <c r="G74" i="2"/>
  <c r="D74" i="2"/>
  <c r="L73" i="2"/>
  <c r="G73" i="2"/>
  <c r="D73" i="2"/>
  <c r="L72" i="2"/>
  <c r="J72" i="2"/>
  <c r="I72" i="2"/>
  <c r="H72" i="2"/>
  <c r="G72" i="2"/>
  <c r="L71" i="2"/>
  <c r="M71" i="2" s="1"/>
  <c r="J71" i="2"/>
  <c r="I71" i="2"/>
  <c r="H71" i="2"/>
  <c r="G71" i="2"/>
  <c r="E71" i="2"/>
  <c r="L70" i="2"/>
  <c r="M70" i="2" s="1"/>
  <c r="J70" i="2"/>
  <c r="I70" i="2"/>
  <c r="H70" i="2"/>
  <c r="G70" i="2"/>
  <c r="E70" i="2"/>
  <c r="L69" i="2"/>
  <c r="M69" i="2" s="1"/>
  <c r="J69" i="2"/>
  <c r="I69" i="2"/>
  <c r="H69" i="2"/>
  <c r="G69" i="2"/>
  <c r="E69" i="2"/>
  <c r="L68" i="2"/>
  <c r="M68" i="2" s="1"/>
  <c r="J68" i="2"/>
  <c r="I68" i="2"/>
  <c r="H68" i="2"/>
  <c r="G68" i="2"/>
  <c r="E68" i="2"/>
  <c r="L67" i="2"/>
  <c r="M67" i="2" s="1"/>
  <c r="J67" i="2"/>
  <c r="I67" i="2"/>
  <c r="H67" i="2"/>
  <c r="G67" i="2"/>
  <c r="E67" i="2"/>
  <c r="L66" i="2"/>
  <c r="M66" i="2" s="1"/>
  <c r="J66" i="2"/>
  <c r="I66" i="2"/>
  <c r="H66" i="2"/>
  <c r="G66" i="2"/>
  <c r="E66" i="2"/>
  <c r="L65" i="2"/>
  <c r="M65" i="2" s="1"/>
  <c r="J65" i="2"/>
  <c r="I65" i="2"/>
  <c r="H65" i="2"/>
  <c r="G65" i="2"/>
  <c r="E65" i="2"/>
  <c r="L64" i="2"/>
  <c r="M64" i="2" s="1"/>
  <c r="J64" i="2"/>
  <c r="I64" i="2"/>
  <c r="H64" i="2"/>
  <c r="G64" i="2"/>
  <c r="E64" i="2"/>
  <c r="L63" i="2"/>
  <c r="M63" i="2" s="1"/>
  <c r="J63" i="2"/>
  <c r="I63" i="2"/>
  <c r="H63" i="2"/>
  <c r="G63" i="2"/>
  <c r="E63" i="2"/>
  <c r="L62" i="2"/>
  <c r="M62" i="2" s="1"/>
  <c r="J62" i="2"/>
  <c r="I62" i="2"/>
  <c r="H62" i="2"/>
  <c r="G62" i="2"/>
  <c r="E62" i="2"/>
  <c r="J61" i="2"/>
  <c r="I61" i="2"/>
  <c r="H61" i="2"/>
  <c r="G61" i="2"/>
  <c r="E61" i="2"/>
  <c r="J60" i="2"/>
  <c r="I60" i="2"/>
  <c r="H60" i="2"/>
  <c r="G60" i="2"/>
  <c r="E60" i="2"/>
  <c r="J59" i="2"/>
  <c r="I59" i="2"/>
  <c r="H59" i="2"/>
  <c r="G59" i="2"/>
  <c r="E59" i="2"/>
  <c r="J58" i="2"/>
  <c r="I58" i="2"/>
  <c r="H58" i="2"/>
  <c r="G58" i="2"/>
  <c r="E58" i="2"/>
  <c r="J57" i="2"/>
  <c r="I57" i="2"/>
  <c r="H57" i="2"/>
  <c r="G57" i="2"/>
  <c r="E57" i="2"/>
  <c r="J56" i="2"/>
  <c r="I56" i="2"/>
  <c r="H56" i="2"/>
  <c r="G56" i="2"/>
  <c r="E56" i="2"/>
  <c r="J55" i="2"/>
  <c r="I55" i="2"/>
  <c r="H55" i="2"/>
  <c r="G55" i="2"/>
  <c r="E55" i="2"/>
  <c r="J54" i="2"/>
  <c r="I54" i="2"/>
  <c r="H54" i="2"/>
  <c r="G54" i="2"/>
  <c r="E54" i="2"/>
  <c r="J53" i="2"/>
  <c r="I53" i="2"/>
  <c r="H53" i="2"/>
  <c r="G53" i="2"/>
  <c r="E53" i="2"/>
  <c r="J52" i="2"/>
  <c r="I52" i="2"/>
  <c r="H52" i="2"/>
  <c r="G52" i="2"/>
  <c r="E52" i="2"/>
  <c r="J51" i="2"/>
  <c r="I51" i="2"/>
  <c r="H51" i="2"/>
  <c r="G51" i="2"/>
  <c r="E51" i="2"/>
  <c r="J50" i="2"/>
  <c r="I50" i="2"/>
  <c r="H50" i="2"/>
  <c r="G50" i="2"/>
  <c r="E50" i="2"/>
  <c r="J49" i="2"/>
  <c r="I49" i="2"/>
  <c r="H49" i="2"/>
  <c r="G49" i="2"/>
  <c r="E49" i="2"/>
  <c r="J48" i="2"/>
  <c r="I48" i="2"/>
  <c r="H48" i="2"/>
  <c r="G48" i="2"/>
  <c r="E48" i="2"/>
  <c r="J47" i="2"/>
  <c r="I47" i="2"/>
  <c r="H47" i="2"/>
  <c r="G47" i="2"/>
  <c r="E47" i="2"/>
  <c r="J46" i="2"/>
  <c r="I46" i="2"/>
  <c r="H46" i="2"/>
  <c r="G46" i="2"/>
  <c r="E46" i="2"/>
  <c r="J45" i="2"/>
  <c r="I45" i="2"/>
  <c r="H45" i="2"/>
  <c r="G45" i="2"/>
  <c r="E45" i="2"/>
  <c r="J44" i="2"/>
  <c r="I44" i="2"/>
  <c r="H44" i="2"/>
  <c r="G44" i="2"/>
  <c r="E44" i="2"/>
  <c r="J43" i="2"/>
  <c r="I43" i="2"/>
  <c r="H43" i="2"/>
  <c r="G43" i="2"/>
  <c r="E43" i="2"/>
  <c r="J42" i="2"/>
  <c r="I42" i="2"/>
  <c r="H42" i="2"/>
  <c r="G42" i="2"/>
  <c r="E42" i="2"/>
  <c r="J41" i="2"/>
  <c r="I41" i="2"/>
  <c r="H41" i="2"/>
  <c r="G41" i="2"/>
  <c r="E41" i="2"/>
  <c r="J40" i="2"/>
  <c r="I40" i="2"/>
  <c r="H40" i="2"/>
  <c r="G40" i="2"/>
  <c r="E40" i="2"/>
  <c r="J39" i="2"/>
  <c r="I39" i="2"/>
  <c r="H39" i="2"/>
  <c r="G39" i="2"/>
  <c r="E39" i="2"/>
  <c r="J38" i="2"/>
  <c r="I38" i="2"/>
  <c r="H38" i="2"/>
  <c r="G38" i="2"/>
  <c r="E38" i="2"/>
  <c r="J37" i="2"/>
  <c r="I37" i="2"/>
  <c r="H37" i="2"/>
  <c r="G37" i="2"/>
  <c r="E37" i="2"/>
  <c r="J36" i="2"/>
  <c r="I36" i="2"/>
  <c r="H36" i="2"/>
  <c r="G36" i="2"/>
  <c r="E36" i="2"/>
  <c r="J35" i="2"/>
  <c r="I35" i="2"/>
  <c r="H35" i="2"/>
  <c r="G35" i="2"/>
  <c r="E35" i="2"/>
  <c r="J34" i="2"/>
  <c r="I34" i="2"/>
  <c r="H34" i="2"/>
  <c r="G34" i="2"/>
  <c r="E34" i="2"/>
  <c r="J33" i="2"/>
  <c r="I33" i="2"/>
  <c r="H33" i="2"/>
  <c r="G33" i="2"/>
  <c r="E33" i="2"/>
  <c r="J32" i="2"/>
  <c r="I32" i="2"/>
  <c r="H32" i="2"/>
  <c r="G32" i="2"/>
  <c r="E32" i="2"/>
  <c r="J31" i="2"/>
  <c r="I31" i="2"/>
  <c r="H31" i="2"/>
  <c r="G31" i="2"/>
  <c r="E31" i="2"/>
  <c r="J30" i="2"/>
  <c r="I30" i="2"/>
  <c r="H30" i="2"/>
  <c r="G30" i="2"/>
  <c r="E30" i="2"/>
  <c r="J29" i="2"/>
  <c r="I29" i="2"/>
  <c r="H29" i="2"/>
  <c r="G29" i="2"/>
  <c r="E29" i="2"/>
  <c r="J28" i="2"/>
  <c r="I28" i="2"/>
  <c r="H28" i="2"/>
  <c r="G28" i="2"/>
  <c r="E28" i="2"/>
  <c r="J27" i="2"/>
  <c r="I27" i="2"/>
  <c r="H27" i="2"/>
  <c r="G27" i="2"/>
  <c r="E27" i="2"/>
  <c r="J26" i="2"/>
  <c r="I26" i="2"/>
  <c r="H26" i="2"/>
  <c r="G26" i="2"/>
  <c r="E26" i="2"/>
  <c r="J25" i="2"/>
  <c r="I25" i="2"/>
  <c r="H25" i="2"/>
  <c r="G25" i="2"/>
  <c r="E25" i="2"/>
  <c r="J24" i="2"/>
  <c r="I24" i="2"/>
  <c r="H24" i="2"/>
  <c r="G24" i="2"/>
  <c r="E24" i="2"/>
  <c r="J23" i="2"/>
  <c r="I23" i="2"/>
  <c r="H23" i="2"/>
  <c r="G23" i="2"/>
  <c r="E23" i="2"/>
  <c r="J22" i="2"/>
  <c r="I22" i="2"/>
  <c r="H22" i="2"/>
  <c r="G22" i="2"/>
  <c r="E22" i="2"/>
  <c r="J21" i="2"/>
  <c r="I21" i="2"/>
  <c r="H21" i="2"/>
  <c r="G21" i="2"/>
  <c r="E21" i="2"/>
  <c r="J20" i="2"/>
  <c r="I20" i="2"/>
  <c r="H20" i="2"/>
  <c r="G20" i="2"/>
  <c r="E20" i="2"/>
  <c r="J19" i="2"/>
  <c r="I19" i="2"/>
  <c r="H19" i="2"/>
  <c r="G19" i="2"/>
  <c r="E19" i="2"/>
  <c r="J18" i="2"/>
  <c r="I18" i="2"/>
  <c r="H18" i="2"/>
  <c r="G18" i="2"/>
  <c r="E18" i="2"/>
  <c r="J17" i="2"/>
  <c r="I17" i="2"/>
  <c r="H17" i="2"/>
  <c r="G17" i="2"/>
  <c r="E17" i="2"/>
  <c r="J16" i="2"/>
  <c r="I16" i="2"/>
  <c r="H16" i="2"/>
  <c r="G16" i="2"/>
  <c r="E16" i="2"/>
  <c r="J15" i="2"/>
  <c r="I15" i="2"/>
  <c r="H15" i="2"/>
  <c r="G15" i="2"/>
  <c r="E15" i="2"/>
  <c r="J14" i="2"/>
  <c r="I14" i="2"/>
  <c r="H14" i="2"/>
  <c r="G14" i="2"/>
  <c r="E14" i="2"/>
  <c r="J13" i="2"/>
  <c r="I13" i="2"/>
  <c r="H13" i="2"/>
  <c r="G13" i="2"/>
  <c r="E13" i="2"/>
  <c r="J12" i="2"/>
  <c r="I12" i="2"/>
  <c r="H12" i="2"/>
  <c r="G12" i="2"/>
  <c r="E12" i="2"/>
  <c r="J11" i="2"/>
  <c r="I11" i="2"/>
  <c r="H11" i="2"/>
  <c r="G11" i="2"/>
  <c r="E11" i="2"/>
  <c r="J10" i="2"/>
  <c r="I10" i="2"/>
  <c r="H10" i="2"/>
  <c r="G10" i="2"/>
  <c r="E10" i="2"/>
  <c r="J9" i="2"/>
  <c r="I9" i="2"/>
  <c r="H9" i="2"/>
  <c r="G9" i="2"/>
  <c r="E9" i="2"/>
  <c r="J8" i="2"/>
  <c r="I8" i="2"/>
  <c r="H8" i="2"/>
  <c r="G8" i="2"/>
  <c r="E8" i="2"/>
  <c r="J7" i="2"/>
  <c r="I7" i="2"/>
  <c r="H7" i="2"/>
  <c r="G7" i="2"/>
  <c r="E7" i="2"/>
  <c r="J6" i="2"/>
  <c r="I6" i="2"/>
  <c r="H6" i="2"/>
  <c r="G6" i="2"/>
  <c r="E6" i="2"/>
  <c r="J5" i="2"/>
  <c r="I5" i="2"/>
  <c r="H5" i="2"/>
  <c r="G5" i="2"/>
  <c r="E5" i="2"/>
  <c r="J4" i="2"/>
  <c r="I4" i="2"/>
  <c r="H4" i="2"/>
  <c r="G4" i="2"/>
  <c r="E4" i="2"/>
  <c r="J3" i="2"/>
  <c r="I3" i="2"/>
  <c r="H3" i="2"/>
  <c r="G3" i="2"/>
  <c r="E3" i="2"/>
  <c r="J2" i="2"/>
  <c r="I2" i="2"/>
  <c r="H2" i="2"/>
  <c r="G2" i="2"/>
  <c r="E2" i="2"/>
  <c r="H74" i="2" l="1"/>
  <c r="C7" i="5"/>
  <c r="J74" i="2"/>
  <c r="H79" i="2"/>
  <c r="J79" i="2"/>
  <c r="I74" i="2"/>
  <c r="J73" i="2"/>
  <c r="C6" i="5"/>
  <c r="M117" i="2"/>
  <c r="H82" i="2"/>
  <c r="I82" i="2"/>
  <c r="H75" i="2"/>
  <c r="J78" i="2"/>
  <c r="H83" i="2"/>
  <c r="I75" i="2"/>
  <c r="H77" i="2"/>
  <c r="I83" i="2"/>
  <c r="H85" i="2"/>
  <c r="H81" i="2"/>
  <c r="I73" i="2"/>
  <c r="H78" i="2"/>
  <c r="I81" i="2"/>
  <c r="I77" i="2"/>
  <c r="I85" i="2"/>
  <c r="N70" i="2"/>
  <c r="O70" i="2" s="1"/>
  <c r="H73" i="2"/>
  <c r="H76" i="2"/>
  <c r="H80" i="2"/>
  <c r="H84" i="2"/>
  <c r="I76" i="2"/>
  <c r="I80" i="2"/>
  <c r="I84" i="2"/>
  <c r="D7" i="5" l="1"/>
  <c r="D8" i="5"/>
  <c r="N64" i="2"/>
  <c r="O64" i="2" s="1"/>
  <c r="N63" i="2"/>
  <c r="O63" i="2" s="1"/>
  <c r="N68" i="2"/>
  <c r="O68" i="2" s="1"/>
  <c r="N66" i="2"/>
  <c r="O66" i="2" s="1"/>
  <c r="N65" i="2"/>
  <c r="O65" i="2" s="1"/>
  <c r="N69" i="2"/>
  <c r="O69" i="2" s="1"/>
  <c r="N71" i="2"/>
  <c r="O71" i="2" s="1"/>
  <c r="N62" i="2"/>
  <c r="O62" i="2" s="1"/>
  <c r="N67" i="2"/>
  <c r="O67" i="2" s="1"/>
  <c r="O117" i="2" l="1"/>
</calcChain>
</file>

<file path=xl/sharedStrings.xml><?xml version="1.0" encoding="utf-8"?>
<sst xmlns="http://schemas.openxmlformats.org/spreadsheetml/2006/main" count="123" uniqueCount="40">
  <si>
    <t>MonthYear</t>
  </si>
  <si>
    <t>Crude (INR/bbl)</t>
  </si>
  <si>
    <t>Unsubsidised Price</t>
  </si>
  <si>
    <t>LPG Consumer Price (INR/14 kg cylinder)</t>
  </si>
  <si>
    <t>Subsidy</t>
  </si>
  <si>
    <t>India Margins</t>
  </si>
  <si>
    <t>India Subsidised Margins</t>
  </si>
  <si>
    <t>Ratio</t>
  </si>
  <si>
    <t>Ratio-GtoD</t>
  </si>
  <si>
    <t>LPG Global</t>
  </si>
  <si>
    <t>Prposed Price</t>
  </si>
  <si>
    <t>Month</t>
  </si>
  <si>
    <t>Delhi</t>
  </si>
  <si>
    <t>Kolkata</t>
  </si>
  <si>
    <t>Mumbai</t>
  </si>
  <si>
    <t>Chennai</t>
  </si>
  <si>
    <t>September 1, 2021</t>
  </si>
  <si>
    <t>August 17, 2021</t>
  </si>
  <si>
    <t>July 1, 2021</t>
  </si>
  <si>
    <t>June 1, 2021</t>
  </si>
  <si>
    <t>May 1, 2021</t>
  </si>
  <si>
    <t>April 1, 2021</t>
  </si>
  <si>
    <t>March 1, 2021</t>
  </si>
  <si>
    <t>February 25, 2021</t>
  </si>
  <si>
    <t>February 15, 2021</t>
  </si>
  <si>
    <t>February 4, 2021</t>
  </si>
  <si>
    <t>PMUY Subsidy</t>
  </si>
  <si>
    <t>-</t>
  </si>
  <si>
    <t>FY23</t>
  </si>
  <si>
    <t>FY24</t>
  </si>
  <si>
    <t>FY22</t>
  </si>
  <si>
    <t>Unsubsidised price</t>
  </si>
  <si>
    <t>Intl LPG Price</t>
  </si>
  <si>
    <t>Crude Price</t>
  </si>
  <si>
    <t>Share of imports</t>
  </si>
  <si>
    <t>U/R (Crore)</t>
  </si>
  <si>
    <t>Price Increase</t>
  </si>
  <si>
    <t>Crude Increase</t>
  </si>
  <si>
    <t>LPG Price Increase</t>
  </si>
  <si>
    <t>FY21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</si>
</sst>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03174F"/>
      <name val="Arial"/>
      <family val="2"/>
    </font>
    <font>
      <sz val="10"/>
      <color rgb="FF646464"/>
      <name val="Arial"/>
      <family val="2"/>
    </font>
    <font>
      <sz val="10"/>
      <color rgb="FF85675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DECC"/>
        <bgColor rgb="FFFCDECC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1C1C1"/>
      </bottom>
      <diagonal/>
    </border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17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1" fillId="0" borderId="0" xfId="0" applyFont="1" applyAlignment="1"/>
    <xf numFmtId="0" fontId="0" fillId="0" borderId="0" xfId="0"/>
    <xf numFmtId="164" fontId="0" fillId="0" borderId="0" xfId="0" applyNumberFormat="1" applyFont="1" applyAlignment="1"/>
    <xf numFmtId="165" fontId="0" fillId="0" borderId="0" xfId="1" applyNumberFormat="1" applyFont="1" applyAlignment="1"/>
    <xf numFmtId="17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LPG Consumer Price (INR/14 kg cylinder)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'Main data sheet'!$A$2:$A$120</c:f>
              <c:numCache>
                <c:formatCode>mmm\-yy</c:formatCode>
                <c:ptCount val="119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  <c:pt idx="61">
                  <c:v>43952</c:v>
                </c:pt>
                <c:pt idx="62">
                  <c:v>43983</c:v>
                </c:pt>
                <c:pt idx="63">
                  <c:v>44013</c:v>
                </c:pt>
                <c:pt idx="64">
                  <c:v>44044</c:v>
                </c:pt>
                <c:pt idx="65">
                  <c:v>44075</c:v>
                </c:pt>
                <c:pt idx="66">
                  <c:v>44105</c:v>
                </c:pt>
                <c:pt idx="67">
                  <c:v>44136</c:v>
                </c:pt>
                <c:pt idx="68">
                  <c:v>44166</c:v>
                </c:pt>
                <c:pt idx="69">
                  <c:v>44197</c:v>
                </c:pt>
                <c:pt idx="70">
                  <c:v>44228</c:v>
                </c:pt>
                <c:pt idx="71">
                  <c:v>44256</c:v>
                </c:pt>
                <c:pt idx="72">
                  <c:v>44287</c:v>
                </c:pt>
                <c:pt idx="73">
                  <c:v>44317</c:v>
                </c:pt>
                <c:pt idx="74">
                  <c:v>44348</c:v>
                </c:pt>
                <c:pt idx="75">
                  <c:v>44378</c:v>
                </c:pt>
                <c:pt idx="76">
                  <c:v>44409</c:v>
                </c:pt>
                <c:pt idx="77">
                  <c:v>44440</c:v>
                </c:pt>
                <c:pt idx="78">
                  <c:v>44470</c:v>
                </c:pt>
                <c:pt idx="79">
                  <c:v>44501</c:v>
                </c:pt>
                <c:pt idx="80">
                  <c:v>44531</c:v>
                </c:pt>
                <c:pt idx="81">
                  <c:v>44562</c:v>
                </c:pt>
                <c:pt idx="82">
                  <c:v>44593</c:v>
                </c:pt>
                <c:pt idx="83">
                  <c:v>44621</c:v>
                </c:pt>
                <c:pt idx="84">
                  <c:v>44652</c:v>
                </c:pt>
                <c:pt idx="85">
                  <c:v>44682</c:v>
                </c:pt>
                <c:pt idx="86">
                  <c:v>44713</c:v>
                </c:pt>
                <c:pt idx="87">
                  <c:v>44743</c:v>
                </c:pt>
                <c:pt idx="88">
                  <c:v>44774</c:v>
                </c:pt>
                <c:pt idx="89">
                  <c:v>44805</c:v>
                </c:pt>
                <c:pt idx="90">
                  <c:v>44835</c:v>
                </c:pt>
                <c:pt idx="91">
                  <c:v>44866</c:v>
                </c:pt>
                <c:pt idx="92">
                  <c:v>44896</c:v>
                </c:pt>
                <c:pt idx="93">
                  <c:v>44927</c:v>
                </c:pt>
                <c:pt idx="94">
                  <c:v>44958</c:v>
                </c:pt>
                <c:pt idx="95">
                  <c:v>44986</c:v>
                </c:pt>
                <c:pt idx="96">
                  <c:v>45017</c:v>
                </c:pt>
                <c:pt idx="97">
                  <c:v>45047</c:v>
                </c:pt>
                <c:pt idx="98">
                  <c:v>45078</c:v>
                </c:pt>
                <c:pt idx="99">
                  <c:v>45108</c:v>
                </c:pt>
                <c:pt idx="100">
                  <c:v>45139</c:v>
                </c:pt>
                <c:pt idx="101">
                  <c:v>45170</c:v>
                </c:pt>
                <c:pt idx="102">
                  <c:v>45200</c:v>
                </c:pt>
                <c:pt idx="103">
                  <c:v>45231</c:v>
                </c:pt>
                <c:pt idx="104">
                  <c:v>45261</c:v>
                </c:pt>
                <c:pt idx="105">
                  <c:v>45292</c:v>
                </c:pt>
                <c:pt idx="106">
                  <c:v>45323</c:v>
                </c:pt>
                <c:pt idx="107">
                  <c:v>45352</c:v>
                </c:pt>
                <c:pt idx="108">
                  <c:v>45383</c:v>
                </c:pt>
                <c:pt idx="109">
                  <c:v>45413</c:v>
                </c:pt>
                <c:pt idx="110">
                  <c:v>45444</c:v>
                </c:pt>
                <c:pt idx="111">
                  <c:v>45474</c:v>
                </c:pt>
                <c:pt idx="112">
                  <c:v>45505</c:v>
                </c:pt>
                <c:pt idx="113">
                  <c:v>45536</c:v>
                </c:pt>
                <c:pt idx="114">
                  <c:v>45566</c:v>
                </c:pt>
                <c:pt idx="115">
                  <c:v>45597</c:v>
                </c:pt>
                <c:pt idx="116">
                  <c:v>45627</c:v>
                </c:pt>
                <c:pt idx="117">
                  <c:v>45658</c:v>
                </c:pt>
                <c:pt idx="118">
                  <c:v>45689</c:v>
                </c:pt>
              </c:numCache>
            </c:numRef>
          </c:cat>
          <c:val>
            <c:numRef>
              <c:f>'Main data sheet'!$D$2:$D$121</c:f>
              <c:numCache>
                <c:formatCode>General</c:formatCode>
                <c:ptCount val="120"/>
                <c:pt idx="0">
                  <c:v>417.82</c:v>
                </c:pt>
                <c:pt idx="1">
                  <c:v>417.82</c:v>
                </c:pt>
                <c:pt idx="2">
                  <c:v>417.82</c:v>
                </c:pt>
                <c:pt idx="3">
                  <c:v>417.82</c:v>
                </c:pt>
                <c:pt idx="4">
                  <c:v>417.82</c:v>
                </c:pt>
                <c:pt idx="5">
                  <c:v>424.82</c:v>
                </c:pt>
                <c:pt idx="6">
                  <c:v>417.82</c:v>
                </c:pt>
                <c:pt idx="7">
                  <c:v>417.82</c:v>
                </c:pt>
                <c:pt idx="8">
                  <c:v>418.57000000000005</c:v>
                </c:pt>
                <c:pt idx="9">
                  <c:v>419.33000000000004</c:v>
                </c:pt>
                <c:pt idx="10">
                  <c:v>419.22</c:v>
                </c:pt>
                <c:pt idx="11">
                  <c:v>419.13</c:v>
                </c:pt>
                <c:pt idx="12">
                  <c:v>419.13</c:v>
                </c:pt>
                <c:pt idx="13">
                  <c:v>419.15</c:v>
                </c:pt>
                <c:pt idx="14">
                  <c:v>419.18</c:v>
                </c:pt>
                <c:pt idx="15">
                  <c:v>421.15999999999997</c:v>
                </c:pt>
                <c:pt idx="16">
                  <c:v>429.09000000000003</c:v>
                </c:pt>
                <c:pt idx="17">
                  <c:v>425.06</c:v>
                </c:pt>
                <c:pt idx="18">
                  <c:v>428.09000000000003</c:v>
                </c:pt>
                <c:pt idx="19">
                  <c:v>430.64</c:v>
                </c:pt>
                <c:pt idx="20">
                  <c:v>432.71000000000004</c:v>
                </c:pt>
                <c:pt idx="21">
                  <c:v>543.71</c:v>
                </c:pt>
                <c:pt idx="22">
                  <c:v>434.8</c:v>
                </c:pt>
                <c:pt idx="23">
                  <c:v>434.92999999999995</c:v>
                </c:pt>
                <c:pt idx="24">
                  <c:v>441.5</c:v>
                </c:pt>
                <c:pt idx="25">
                  <c:v>442.77</c:v>
                </c:pt>
                <c:pt idx="26">
                  <c:v>446.65</c:v>
                </c:pt>
                <c:pt idx="27">
                  <c:v>477.46</c:v>
                </c:pt>
                <c:pt idx="28">
                  <c:v>479.77</c:v>
                </c:pt>
                <c:pt idx="29">
                  <c:v>487.93</c:v>
                </c:pt>
                <c:pt idx="30">
                  <c:v>491.13</c:v>
                </c:pt>
                <c:pt idx="31">
                  <c:v>495.69</c:v>
                </c:pt>
                <c:pt idx="32">
                  <c:v>495.69</c:v>
                </c:pt>
                <c:pt idx="33">
                  <c:v>495.64</c:v>
                </c:pt>
                <c:pt idx="34">
                  <c:v>495.63</c:v>
                </c:pt>
                <c:pt idx="35">
                  <c:v>493.09000000000003</c:v>
                </c:pt>
                <c:pt idx="36">
                  <c:v>491.35</c:v>
                </c:pt>
                <c:pt idx="37">
                  <c:v>491.21000000000004</c:v>
                </c:pt>
                <c:pt idx="38">
                  <c:v>493.55</c:v>
                </c:pt>
                <c:pt idx="39">
                  <c:v>496.26</c:v>
                </c:pt>
                <c:pt idx="40">
                  <c:v>498.02</c:v>
                </c:pt>
                <c:pt idx="41">
                  <c:v>499.51</c:v>
                </c:pt>
                <c:pt idx="42">
                  <c:v>502.4</c:v>
                </c:pt>
                <c:pt idx="43">
                  <c:v>506.5</c:v>
                </c:pt>
                <c:pt idx="44">
                  <c:v>500.9</c:v>
                </c:pt>
                <c:pt idx="45">
                  <c:v>494.99</c:v>
                </c:pt>
                <c:pt idx="46">
                  <c:v>493.53</c:v>
                </c:pt>
                <c:pt idx="47">
                  <c:v>495.61</c:v>
                </c:pt>
                <c:pt idx="48">
                  <c:v>495.86</c:v>
                </c:pt>
                <c:pt idx="49">
                  <c:v>496.14</c:v>
                </c:pt>
                <c:pt idx="50">
                  <c:v>497.37</c:v>
                </c:pt>
                <c:pt idx="51">
                  <c:v>494.35</c:v>
                </c:pt>
                <c:pt idx="52">
                  <c:v>502.79</c:v>
                </c:pt>
                <c:pt idx="53">
                  <c:v>510.38</c:v>
                </c:pt>
                <c:pt idx="54">
                  <c:v>517.95000000000005</c:v>
                </c:pt>
                <c:pt idx="55">
                  <c:v>525.6</c:v>
                </c:pt>
                <c:pt idx="56">
                  <c:v>530.25</c:v>
                </c:pt>
                <c:pt idx="57">
                  <c:v>535.14</c:v>
                </c:pt>
                <c:pt idx="58">
                  <c:v>615.5</c:v>
                </c:pt>
                <c:pt idx="59">
                  <c:v>553.5</c:v>
                </c:pt>
                <c:pt idx="60">
                  <c:v>560.56999999999994</c:v>
                </c:pt>
                <c:pt idx="61">
                  <c:v>581.5</c:v>
                </c:pt>
                <c:pt idx="62">
                  <c:v>593</c:v>
                </c:pt>
                <c:pt idx="63">
                  <c:v>594</c:v>
                </c:pt>
                <c:pt idx="64">
                  <c:v>594</c:v>
                </c:pt>
                <c:pt idx="65">
                  <c:v>594</c:v>
                </c:pt>
                <c:pt idx="66">
                  <c:v>594</c:v>
                </c:pt>
                <c:pt idx="67">
                  <c:v>594</c:v>
                </c:pt>
                <c:pt idx="68">
                  <c:v>619</c:v>
                </c:pt>
                <c:pt idx="69">
                  <c:v>694</c:v>
                </c:pt>
                <c:pt idx="70">
                  <c:v>760</c:v>
                </c:pt>
                <c:pt idx="71">
                  <c:v>819</c:v>
                </c:pt>
                <c:pt idx="72">
                  <c:v>809</c:v>
                </c:pt>
                <c:pt idx="73">
                  <c:v>809</c:v>
                </c:pt>
                <c:pt idx="74">
                  <c:v>809</c:v>
                </c:pt>
                <c:pt idx="75">
                  <c:v>834</c:v>
                </c:pt>
                <c:pt idx="76">
                  <c:v>859</c:v>
                </c:pt>
                <c:pt idx="77">
                  <c:v>884</c:v>
                </c:pt>
                <c:pt idx="78" formatCode="0">
                  <c:v>899.5</c:v>
                </c:pt>
                <c:pt idx="79" formatCode="0">
                  <c:v>899.5</c:v>
                </c:pt>
                <c:pt idx="80" formatCode="0">
                  <c:v>899.5</c:v>
                </c:pt>
                <c:pt idx="81" formatCode="0">
                  <c:v>899.5</c:v>
                </c:pt>
                <c:pt idx="82" formatCode="0">
                  <c:v>899.5</c:v>
                </c:pt>
                <c:pt idx="83" formatCode="0">
                  <c:v>899.5</c:v>
                </c:pt>
                <c:pt idx="84">
                  <c:v>949.5</c:v>
                </c:pt>
                <c:pt idx="85">
                  <c:v>1001.25</c:v>
                </c:pt>
                <c:pt idx="86">
                  <c:v>1053</c:v>
                </c:pt>
                <c:pt idx="87">
                  <c:v>1053</c:v>
                </c:pt>
                <c:pt idx="88">
                  <c:v>1053</c:v>
                </c:pt>
                <c:pt idx="89">
                  <c:v>1053</c:v>
                </c:pt>
                <c:pt idx="90">
                  <c:v>1053</c:v>
                </c:pt>
                <c:pt idx="91">
                  <c:v>1053</c:v>
                </c:pt>
                <c:pt idx="92">
                  <c:v>1053</c:v>
                </c:pt>
                <c:pt idx="93">
                  <c:v>1053</c:v>
                </c:pt>
                <c:pt idx="94">
                  <c:v>1053</c:v>
                </c:pt>
                <c:pt idx="95">
                  <c:v>1103</c:v>
                </c:pt>
                <c:pt idx="96">
                  <c:v>1103</c:v>
                </c:pt>
                <c:pt idx="97">
                  <c:v>1103</c:v>
                </c:pt>
                <c:pt idx="98">
                  <c:v>1103</c:v>
                </c:pt>
                <c:pt idx="99">
                  <c:v>1103</c:v>
                </c:pt>
                <c:pt idx="100">
                  <c:v>1103</c:v>
                </c:pt>
                <c:pt idx="101">
                  <c:v>903</c:v>
                </c:pt>
                <c:pt idx="102">
                  <c:v>903</c:v>
                </c:pt>
                <c:pt idx="103">
                  <c:v>903</c:v>
                </c:pt>
                <c:pt idx="104">
                  <c:v>903</c:v>
                </c:pt>
                <c:pt idx="105">
                  <c:v>903</c:v>
                </c:pt>
                <c:pt idx="106">
                  <c:v>903</c:v>
                </c:pt>
                <c:pt idx="107">
                  <c:v>803</c:v>
                </c:pt>
                <c:pt idx="108">
                  <c:v>803</c:v>
                </c:pt>
                <c:pt idx="109">
                  <c:v>803</c:v>
                </c:pt>
                <c:pt idx="110">
                  <c:v>803</c:v>
                </c:pt>
                <c:pt idx="111">
                  <c:v>803</c:v>
                </c:pt>
                <c:pt idx="112">
                  <c:v>803</c:v>
                </c:pt>
                <c:pt idx="113">
                  <c:v>803</c:v>
                </c:pt>
                <c:pt idx="114">
                  <c:v>803</c:v>
                </c:pt>
                <c:pt idx="115">
                  <c:v>803</c:v>
                </c:pt>
                <c:pt idx="116">
                  <c:v>803</c:v>
                </c:pt>
                <c:pt idx="117">
                  <c:v>803</c:v>
                </c:pt>
                <c:pt idx="118">
                  <c:v>803</c:v>
                </c:pt>
                <c:pt idx="11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4-492E-80DB-8BE209137473}"/>
            </c:ext>
          </c:extLst>
        </c:ser>
        <c:ser>
          <c:idx val="1"/>
          <c:order val="1"/>
          <c:tx>
            <c:v>LPG Global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'Main data sheet'!$A$2:$A$120</c:f>
              <c:numCache>
                <c:formatCode>mmm\-yy</c:formatCode>
                <c:ptCount val="119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  <c:pt idx="61">
                  <c:v>43952</c:v>
                </c:pt>
                <c:pt idx="62">
                  <c:v>43983</c:v>
                </c:pt>
                <c:pt idx="63">
                  <c:v>44013</c:v>
                </c:pt>
                <c:pt idx="64">
                  <c:v>44044</c:v>
                </c:pt>
                <c:pt idx="65">
                  <c:v>44075</c:v>
                </c:pt>
                <c:pt idx="66">
                  <c:v>44105</c:v>
                </c:pt>
                <c:pt idx="67">
                  <c:v>44136</c:v>
                </c:pt>
                <c:pt idx="68">
                  <c:v>44166</c:v>
                </c:pt>
                <c:pt idx="69">
                  <c:v>44197</c:v>
                </c:pt>
                <c:pt idx="70">
                  <c:v>44228</c:v>
                </c:pt>
                <c:pt idx="71">
                  <c:v>44256</c:v>
                </c:pt>
                <c:pt idx="72">
                  <c:v>44287</c:v>
                </c:pt>
                <c:pt idx="73">
                  <c:v>44317</c:v>
                </c:pt>
                <c:pt idx="74">
                  <c:v>44348</c:v>
                </c:pt>
                <c:pt idx="75">
                  <c:v>44378</c:v>
                </c:pt>
                <c:pt idx="76">
                  <c:v>44409</c:v>
                </c:pt>
                <c:pt idx="77">
                  <c:v>44440</c:v>
                </c:pt>
                <c:pt idx="78">
                  <c:v>44470</c:v>
                </c:pt>
                <c:pt idx="79">
                  <c:v>44501</c:v>
                </c:pt>
                <c:pt idx="80">
                  <c:v>44531</c:v>
                </c:pt>
                <c:pt idx="81">
                  <c:v>44562</c:v>
                </c:pt>
                <c:pt idx="82">
                  <c:v>44593</c:v>
                </c:pt>
                <c:pt idx="83">
                  <c:v>44621</c:v>
                </c:pt>
                <c:pt idx="84">
                  <c:v>44652</c:v>
                </c:pt>
                <c:pt idx="85">
                  <c:v>44682</c:v>
                </c:pt>
                <c:pt idx="86">
                  <c:v>44713</c:v>
                </c:pt>
                <c:pt idx="87">
                  <c:v>44743</c:v>
                </c:pt>
                <c:pt idx="88">
                  <c:v>44774</c:v>
                </c:pt>
                <c:pt idx="89">
                  <c:v>44805</c:v>
                </c:pt>
                <c:pt idx="90">
                  <c:v>44835</c:v>
                </c:pt>
                <c:pt idx="91">
                  <c:v>44866</c:v>
                </c:pt>
                <c:pt idx="92">
                  <c:v>44896</c:v>
                </c:pt>
                <c:pt idx="93">
                  <c:v>44927</c:v>
                </c:pt>
                <c:pt idx="94">
                  <c:v>44958</c:v>
                </c:pt>
                <c:pt idx="95">
                  <c:v>44986</c:v>
                </c:pt>
                <c:pt idx="96">
                  <c:v>45017</c:v>
                </c:pt>
                <c:pt idx="97">
                  <c:v>45047</c:v>
                </c:pt>
                <c:pt idx="98">
                  <c:v>45078</c:v>
                </c:pt>
                <c:pt idx="99">
                  <c:v>45108</c:v>
                </c:pt>
                <c:pt idx="100">
                  <c:v>45139</c:v>
                </c:pt>
                <c:pt idx="101">
                  <c:v>45170</c:v>
                </c:pt>
                <c:pt idx="102">
                  <c:v>45200</c:v>
                </c:pt>
                <c:pt idx="103">
                  <c:v>45231</c:v>
                </c:pt>
                <c:pt idx="104">
                  <c:v>45261</c:v>
                </c:pt>
                <c:pt idx="105">
                  <c:v>45292</c:v>
                </c:pt>
                <c:pt idx="106">
                  <c:v>45323</c:v>
                </c:pt>
                <c:pt idx="107">
                  <c:v>45352</c:v>
                </c:pt>
                <c:pt idx="108">
                  <c:v>45383</c:v>
                </c:pt>
                <c:pt idx="109">
                  <c:v>45413</c:v>
                </c:pt>
                <c:pt idx="110">
                  <c:v>45444</c:v>
                </c:pt>
                <c:pt idx="111">
                  <c:v>45474</c:v>
                </c:pt>
                <c:pt idx="112">
                  <c:v>45505</c:v>
                </c:pt>
                <c:pt idx="113">
                  <c:v>45536</c:v>
                </c:pt>
                <c:pt idx="114">
                  <c:v>45566</c:v>
                </c:pt>
                <c:pt idx="115">
                  <c:v>45597</c:v>
                </c:pt>
                <c:pt idx="116">
                  <c:v>45627</c:v>
                </c:pt>
                <c:pt idx="117">
                  <c:v>45658</c:v>
                </c:pt>
                <c:pt idx="118">
                  <c:v>45689</c:v>
                </c:pt>
              </c:numCache>
            </c:numRef>
          </c:cat>
          <c:val>
            <c:numRef>
              <c:f>'Main data sheet'!$K$2:$K$121</c:f>
              <c:numCache>
                <c:formatCode>0.00</c:formatCode>
                <c:ptCount val="120"/>
                <c:pt idx="0">
                  <c:v>461.06124182336498</c:v>
                </c:pt>
                <c:pt idx="1">
                  <c:v>464.66457447904997</c:v>
                </c:pt>
                <c:pt idx="2">
                  <c:v>433.36246010728598</c:v>
                </c:pt>
                <c:pt idx="3">
                  <c:v>428.19721386374903</c:v>
                </c:pt>
                <c:pt idx="4">
                  <c:v>412.93851676552998</c:v>
                </c:pt>
                <c:pt idx="5">
                  <c:v>352.19645724222602</c:v>
                </c:pt>
                <c:pt idx="6">
                  <c:v>375.11562791282898</c:v>
                </c:pt>
                <c:pt idx="7">
                  <c:v>430.02941531289099</c:v>
                </c:pt>
                <c:pt idx="8">
                  <c:v>478.61852931515699</c:v>
                </c:pt>
                <c:pt idx="9">
                  <c:v>396.00172123133399</c:v>
                </c:pt>
                <c:pt idx="10">
                  <c:v>332.88971395454502</c:v>
                </c:pt>
                <c:pt idx="11">
                  <c:v>324.27158762791998</c:v>
                </c:pt>
                <c:pt idx="12">
                  <c:v>406.09846364944798</c:v>
                </c:pt>
                <c:pt idx="13">
                  <c:v>437.12002777854099</c:v>
                </c:pt>
                <c:pt idx="14">
                  <c:v>444.57181451025701</c:v>
                </c:pt>
                <c:pt idx="15">
                  <c:v>414.57775413314499</c:v>
                </c:pt>
                <c:pt idx="16">
                  <c:v>376.39480086956303</c:v>
                </c:pt>
                <c:pt idx="17">
                  <c:v>375.73094715849197</c:v>
                </c:pt>
                <c:pt idx="18">
                  <c:v>409.319018566816</c:v>
                </c:pt>
                <c:pt idx="19">
                  <c:v>463.56133843396901</c:v>
                </c:pt>
                <c:pt idx="20">
                  <c:v>484.78916897900802</c:v>
                </c:pt>
                <c:pt idx="21">
                  <c:v>510.64903803193801</c:v>
                </c:pt>
                <c:pt idx="22">
                  <c:v>583.63563022228504</c:v>
                </c:pt>
                <c:pt idx="23">
                  <c:v>613.41558085823101</c:v>
                </c:pt>
                <c:pt idx="24">
                  <c:v>562.097376091147</c:v>
                </c:pt>
                <c:pt idx="25">
                  <c:v>483.62229804178799</c:v>
                </c:pt>
                <c:pt idx="26">
                  <c:v>437.54627349173097</c:v>
                </c:pt>
                <c:pt idx="27">
                  <c:v>413.18580519955498</c:v>
                </c:pt>
                <c:pt idx="28">
                  <c:v>430.42572109321901</c:v>
                </c:pt>
                <c:pt idx="29">
                  <c:v>494.85181745543599</c:v>
                </c:pt>
                <c:pt idx="30">
                  <c:v>560.15531768837297</c:v>
                </c:pt>
                <c:pt idx="31">
                  <c:v>603.61513006472899</c:v>
                </c:pt>
                <c:pt idx="32">
                  <c:v>610.34662248460302</c:v>
                </c:pt>
                <c:pt idx="33">
                  <c:v>601.38732121118596</c:v>
                </c:pt>
                <c:pt idx="34">
                  <c:v>576.86602433055702</c:v>
                </c:pt>
                <c:pt idx="35">
                  <c:v>538.23160277014301</c:v>
                </c:pt>
                <c:pt idx="36">
                  <c:v>520.42406527451794</c:v>
                </c:pt>
                <c:pt idx="37">
                  <c:v>537.72301711247496</c:v>
                </c:pt>
                <c:pt idx="38">
                  <c:v>587.67302087588598</c:v>
                </c:pt>
                <c:pt idx="39">
                  <c:v>623.16412243150899</c:v>
                </c:pt>
                <c:pt idx="40">
                  <c:v>651.15578242614004</c:v>
                </c:pt>
                <c:pt idx="41">
                  <c:v>687.04498539188</c:v>
                </c:pt>
                <c:pt idx="42">
                  <c:v>742.89345328500804</c:v>
                </c:pt>
                <c:pt idx="43">
                  <c:v>715.58613301023297</c:v>
                </c:pt>
                <c:pt idx="44">
                  <c:v>587.97137164149694</c:v>
                </c:pt>
                <c:pt idx="45">
                  <c:v>521.78127808427405</c:v>
                </c:pt>
                <c:pt idx="46">
                  <c:v>527.395409084839</c:v>
                </c:pt>
                <c:pt idx="47">
                  <c:v>565.55293258409301</c:v>
                </c:pt>
                <c:pt idx="48">
                  <c:v>598.36234671258899</c:v>
                </c:pt>
                <c:pt idx="49">
                  <c:v>603.90780256312405</c:v>
                </c:pt>
                <c:pt idx="50">
                  <c:v>566.19944680355604</c:v>
                </c:pt>
                <c:pt idx="51">
                  <c:v>469.82915200891301</c:v>
                </c:pt>
                <c:pt idx="52">
                  <c:v>421.57752318841398</c:v>
                </c:pt>
                <c:pt idx="53">
                  <c:v>432.82847323565397</c:v>
                </c:pt>
                <c:pt idx="54">
                  <c:v>472.24754506219699</c:v>
                </c:pt>
                <c:pt idx="55">
                  <c:v>524.91140012122105</c:v>
                </c:pt>
                <c:pt idx="56">
                  <c:v>536.83243971477998</c:v>
                </c:pt>
                <c:pt idx="57">
                  <c:v>605.96285635893105</c:v>
                </c:pt>
                <c:pt idx="58">
                  <c:v>662.86532280233803</c:v>
                </c:pt>
                <c:pt idx="59">
                  <c:v>598.25097549872896</c:v>
                </c:pt>
                <c:pt idx="60">
                  <c:v>471.72492792681902</c:v>
                </c:pt>
                <c:pt idx="61">
                  <c:v>400.28561193714</c:v>
                </c:pt>
                <c:pt idx="62">
                  <c:v>428.60397531433603</c:v>
                </c:pt>
                <c:pt idx="63">
                  <c:v>424.31007369621398</c:v>
                </c:pt>
                <c:pt idx="64">
                  <c:v>435.28246667370001</c:v>
                </c:pt>
                <c:pt idx="65">
                  <c:v>434.25907529404202</c:v>
                </c:pt>
                <c:pt idx="66">
                  <c:v>451.70886135918801</c:v>
                </c:pt>
                <c:pt idx="67">
                  <c:v>507.41</c:v>
                </c:pt>
                <c:pt idx="68">
                  <c:v>545.69000000000005</c:v>
                </c:pt>
                <c:pt idx="69">
                  <c:v>592.36</c:v>
                </c:pt>
                <c:pt idx="70">
                  <c:v>674.29685129992095</c:v>
                </c:pt>
                <c:pt idx="71">
                  <c:v>711.32741784868699</c:v>
                </c:pt>
                <c:pt idx="72">
                  <c:v>685.29528882842601</c:v>
                </c:pt>
                <c:pt idx="73">
                  <c:v>645.16846051060304</c:v>
                </c:pt>
                <c:pt idx="74">
                  <c:v>629.58773396236597</c:v>
                </c:pt>
                <c:pt idx="75">
                  <c:v>699.30297970669005</c:v>
                </c:pt>
                <c:pt idx="76">
                  <c:v>749.32812728255897</c:v>
                </c:pt>
                <c:pt idx="77">
                  <c:v>769.50412607326598</c:v>
                </c:pt>
                <c:pt idx="78">
                  <c:v>864.15857658797597</c:v>
                </c:pt>
                <c:pt idx="79">
                  <c:v>968.65495613026701</c:v>
                </c:pt>
                <c:pt idx="80">
                  <c:v>963.19697486996699</c:v>
                </c:pt>
                <c:pt idx="81">
                  <c:v>903.26775661938996</c:v>
                </c:pt>
                <c:pt idx="82">
                  <c:v>902.23</c:v>
                </c:pt>
                <c:pt idx="83">
                  <c:v>1011.5170000000001</c:v>
                </c:pt>
                <c:pt idx="84">
                  <c:v>1118.22</c:v>
                </c:pt>
                <c:pt idx="85">
                  <c:v>1105.47</c:v>
                </c:pt>
                <c:pt idx="86">
                  <c:v>1017.64</c:v>
                </c:pt>
                <c:pt idx="87">
                  <c:v>952.86</c:v>
                </c:pt>
                <c:pt idx="88">
                  <c:v>902.92</c:v>
                </c:pt>
                <c:pt idx="89" formatCode="General">
                  <c:v>845.79342057307599</c:v>
                </c:pt>
                <c:pt idx="90" formatCode="General">
                  <c:v>798.64630230883404</c:v>
                </c:pt>
                <c:pt idx="91" formatCode="General">
                  <c:v>797.93392212780998</c:v>
                </c:pt>
                <c:pt idx="92" formatCode="General">
                  <c:v>834.59256305365102</c:v>
                </c:pt>
                <c:pt idx="93" formatCode="General">
                  <c:v>838.06944133383104</c:v>
                </c:pt>
                <c:pt idx="94" formatCode="General">
                  <c:v>908.97570299686799</c:v>
                </c:pt>
                <c:pt idx="95" formatCode="General">
                  <c:v>988.66136641496598</c:v>
                </c:pt>
                <c:pt idx="96" formatCode="General">
                  <c:v>862.83386454183199</c:v>
                </c:pt>
                <c:pt idx="97" formatCode="General">
                  <c:v>757.52715885824398</c:v>
                </c:pt>
                <c:pt idx="98" formatCode="General">
                  <c:v>686.08800813008099</c:v>
                </c:pt>
                <c:pt idx="99" formatCode="General">
                  <c:v>604.46241254048596</c:v>
                </c:pt>
                <c:pt idx="100" formatCode="General">
                  <c:v>595.43122737073304</c:v>
                </c:pt>
                <c:pt idx="101" formatCode="General">
                  <c:v>698.35534055727499</c:v>
                </c:pt>
                <c:pt idx="102" formatCode="General">
                  <c:v>795.68616139994401</c:v>
                </c:pt>
                <c:pt idx="103" formatCode="General">
                  <c:v>829.68131577555596</c:v>
                </c:pt>
                <c:pt idx="104" formatCode="General">
                  <c:v>837.24212844558099</c:v>
                </c:pt>
                <c:pt idx="105" formatCode="General">
                  <c:v>836.62106567533999</c:v>
                </c:pt>
                <c:pt idx="106" formatCode="General">
                  <c:v>844.82497598462999</c:v>
                </c:pt>
                <c:pt idx="107" formatCode="General">
                  <c:v>848.95509492343194</c:v>
                </c:pt>
                <c:pt idx="108" formatCode="General">
                  <c:v>836.23340663156</c:v>
                </c:pt>
                <c:pt idx="109" formatCode="General">
                  <c:v>802.87162307032497</c:v>
                </c:pt>
                <c:pt idx="110" formatCode="General">
                  <c:v>778.93969568503701</c:v>
                </c:pt>
                <c:pt idx="111" formatCode="General">
                  <c:v>767.73776056078202</c:v>
                </c:pt>
                <c:pt idx="112" formatCode="General">
                  <c:v>783.26909090908998</c:v>
                </c:pt>
                <c:pt idx="113" formatCode="General">
                  <c:v>804.98665606221198</c:v>
                </c:pt>
                <c:pt idx="114" formatCode="General">
                  <c:v>832.70720831770097</c:v>
                </c:pt>
                <c:pt idx="115" formatCode="General">
                  <c:v>858.56184608230603</c:v>
                </c:pt>
                <c:pt idx="116" formatCode="General">
                  <c:v>868.87831783276897</c:v>
                </c:pt>
                <c:pt idx="117" formatCode="General">
                  <c:v>858.72660910518005</c:v>
                </c:pt>
                <c:pt idx="118" formatCode="General">
                  <c:v>859.94944766897504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4-492E-80DB-8BE209137473}"/>
            </c:ext>
          </c:extLst>
        </c:ser>
        <c:ser>
          <c:idx val="2"/>
          <c:order val="2"/>
          <c:tx>
            <c:v>Unsubsidised Price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'Main data sheet'!$A$2:$A$120</c:f>
              <c:numCache>
                <c:formatCode>mmm\-yy</c:formatCode>
                <c:ptCount val="119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  <c:pt idx="61">
                  <c:v>43952</c:v>
                </c:pt>
                <c:pt idx="62">
                  <c:v>43983</c:v>
                </c:pt>
                <c:pt idx="63">
                  <c:v>44013</c:v>
                </c:pt>
                <c:pt idx="64">
                  <c:v>44044</c:v>
                </c:pt>
                <c:pt idx="65">
                  <c:v>44075</c:v>
                </c:pt>
                <c:pt idx="66">
                  <c:v>44105</c:v>
                </c:pt>
                <c:pt idx="67">
                  <c:v>44136</c:v>
                </c:pt>
                <c:pt idx="68">
                  <c:v>44166</c:v>
                </c:pt>
                <c:pt idx="69">
                  <c:v>44197</c:v>
                </c:pt>
                <c:pt idx="70">
                  <c:v>44228</c:v>
                </c:pt>
                <c:pt idx="71">
                  <c:v>44256</c:v>
                </c:pt>
                <c:pt idx="72">
                  <c:v>44287</c:v>
                </c:pt>
                <c:pt idx="73">
                  <c:v>44317</c:v>
                </c:pt>
                <c:pt idx="74">
                  <c:v>44348</c:v>
                </c:pt>
                <c:pt idx="75">
                  <c:v>44378</c:v>
                </c:pt>
                <c:pt idx="76">
                  <c:v>44409</c:v>
                </c:pt>
                <c:pt idx="77">
                  <c:v>44440</c:v>
                </c:pt>
                <c:pt idx="78">
                  <c:v>44470</c:v>
                </c:pt>
                <c:pt idx="79">
                  <c:v>44501</c:v>
                </c:pt>
                <c:pt idx="80">
                  <c:v>44531</c:v>
                </c:pt>
                <c:pt idx="81">
                  <c:v>44562</c:v>
                </c:pt>
                <c:pt idx="82">
                  <c:v>44593</c:v>
                </c:pt>
                <c:pt idx="83">
                  <c:v>44621</c:v>
                </c:pt>
                <c:pt idx="84">
                  <c:v>44652</c:v>
                </c:pt>
                <c:pt idx="85">
                  <c:v>44682</c:v>
                </c:pt>
                <c:pt idx="86">
                  <c:v>44713</c:v>
                </c:pt>
                <c:pt idx="87">
                  <c:v>44743</c:v>
                </c:pt>
                <c:pt idx="88">
                  <c:v>44774</c:v>
                </c:pt>
                <c:pt idx="89">
                  <c:v>44805</c:v>
                </c:pt>
                <c:pt idx="90">
                  <c:v>44835</c:v>
                </c:pt>
                <c:pt idx="91">
                  <c:v>44866</c:v>
                </c:pt>
                <c:pt idx="92">
                  <c:v>44896</c:v>
                </c:pt>
                <c:pt idx="93">
                  <c:v>44927</c:v>
                </c:pt>
                <c:pt idx="94">
                  <c:v>44958</c:v>
                </c:pt>
                <c:pt idx="95">
                  <c:v>44986</c:v>
                </c:pt>
                <c:pt idx="96">
                  <c:v>45017</c:v>
                </c:pt>
                <c:pt idx="97">
                  <c:v>45047</c:v>
                </c:pt>
                <c:pt idx="98">
                  <c:v>45078</c:v>
                </c:pt>
                <c:pt idx="99">
                  <c:v>45108</c:v>
                </c:pt>
                <c:pt idx="100">
                  <c:v>45139</c:v>
                </c:pt>
                <c:pt idx="101">
                  <c:v>45170</c:v>
                </c:pt>
                <c:pt idx="102">
                  <c:v>45200</c:v>
                </c:pt>
                <c:pt idx="103">
                  <c:v>45231</c:v>
                </c:pt>
                <c:pt idx="104">
                  <c:v>45261</c:v>
                </c:pt>
                <c:pt idx="105">
                  <c:v>45292</c:v>
                </c:pt>
                <c:pt idx="106">
                  <c:v>45323</c:v>
                </c:pt>
                <c:pt idx="107">
                  <c:v>45352</c:v>
                </c:pt>
                <c:pt idx="108">
                  <c:v>45383</c:v>
                </c:pt>
                <c:pt idx="109">
                  <c:v>45413</c:v>
                </c:pt>
                <c:pt idx="110">
                  <c:v>45444</c:v>
                </c:pt>
                <c:pt idx="111">
                  <c:v>45474</c:v>
                </c:pt>
                <c:pt idx="112">
                  <c:v>45505</c:v>
                </c:pt>
                <c:pt idx="113">
                  <c:v>45536</c:v>
                </c:pt>
                <c:pt idx="114">
                  <c:v>45566</c:v>
                </c:pt>
                <c:pt idx="115">
                  <c:v>45597</c:v>
                </c:pt>
                <c:pt idx="116">
                  <c:v>45627</c:v>
                </c:pt>
                <c:pt idx="117">
                  <c:v>45658</c:v>
                </c:pt>
                <c:pt idx="118">
                  <c:v>45689</c:v>
                </c:pt>
              </c:numCache>
            </c:numRef>
          </c:cat>
          <c:val>
            <c:numRef>
              <c:f>'Main data sheet'!$C$2:$C$121</c:f>
              <c:numCache>
                <c:formatCode>General</c:formatCode>
                <c:ptCount val="120"/>
                <c:pt idx="0">
                  <c:v>621</c:v>
                </c:pt>
                <c:pt idx="1">
                  <c:v>616</c:v>
                </c:pt>
                <c:pt idx="2">
                  <c:v>626.5</c:v>
                </c:pt>
                <c:pt idx="3">
                  <c:v>608.5</c:v>
                </c:pt>
                <c:pt idx="4">
                  <c:v>585</c:v>
                </c:pt>
                <c:pt idx="5">
                  <c:v>559.5</c:v>
                </c:pt>
                <c:pt idx="6">
                  <c:v>517.5</c:v>
                </c:pt>
                <c:pt idx="7">
                  <c:v>545</c:v>
                </c:pt>
                <c:pt idx="8">
                  <c:v>607.25</c:v>
                </c:pt>
                <c:pt idx="9">
                  <c:v>657.5</c:v>
                </c:pt>
                <c:pt idx="10">
                  <c:v>575</c:v>
                </c:pt>
                <c:pt idx="11">
                  <c:v>513.5</c:v>
                </c:pt>
                <c:pt idx="12">
                  <c:v>509.5</c:v>
                </c:pt>
                <c:pt idx="13">
                  <c:v>527.5</c:v>
                </c:pt>
                <c:pt idx="14">
                  <c:v>548.5</c:v>
                </c:pt>
                <c:pt idx="15">
                  <c:v>537.5</c:v>
                </c:pt>
                <c:pt idx="16">
                  <c:v>487</c:v>
                </c:pt>
                <c:pt idx="17">
                  <c:v>466.5</c:v>
                </c:pt>
                <c:pt idx="18">
                  <c:v>491</c:v>
                </c:pt>
                <c:pt idx="19">
                  <c:v>529.5</c:v>
                </c:pt>
                <c:pt idx="20">
                  <c:v>584</c:v>
                </c:pt>
                <c:pt idx="21">
                  <c:v>585</c:v>
                </c:pt>
                <c:pt idx="22">
                  <c:v>651.5</c:v>
                </c:pt>
                <c:pt idx="23">
                  <c:v>737.5</c:v>
                </c:pt>
                <c:pt idx="24">
                  <c:v>723</c:v>
                </c:pt>
                <c:pt idx="25">
                  <c:v>631</c:v>
                </c:pt>
                <c:pt idx="26">
                  <c:v>552.5</c:v>
                </c:pt>
                <c:pt idx="27">
                  <c:v>564</c:v>
                </c:pt>
                <c:pt idx="28">
                  <c:v>524</c:v>
                </c:pt>
                <c:pt idx="29">
                  <c:v>598.25</c:v>
                </c:pt>
                <c:pt idx="30">
                  <c:v>649</c:v>
                </c:pt>
                <c:pt idx="31">
                  <c:v>742</c:v>
                </c:pt>
                <c:pt idx="32">
                  <c:v>747</c:v>
                </c:pt>
                <c:pt idx="33">
                  <c:v>741</c:v>
                </c:pt>
                <c:pt idx="34">
                  <c:v>736</c:v>
                </c:pt>
                <c:pt idx="35">
                  <c:v>689</c:v>
                </c:pt>
                <c:pt idx="36">
                  <c:v>653.5</c:v>
                </c:pt>
                <c:pt idx="37">
                  <c:v>650.5</c:v>
                </c:pt>
                <c:pt idx="38">
                  <c:v>698.5</c:v>
                </c:pt>
                <c:pt idx="39">
                  <c:v>754</c:v>
                </c:pt>
                <c:pt idx="40">
                  <c:v>789.5</c:v>
                </c:pt>
                <c:pt idx="41">
                  <c:v>820</c:v>
                </c:pt>
                <c:pt idx="42">
                  <c:v>879</c:v>
                </c:pt>
                <c:pt idx="43">
                  <c:v>940.5</c:v>
                </c:pt>
                <c:pt idx="44">
                  <c:v>809.5</c:v>
                </c:pt>
                <c:pt idx="45">
                  <c:v>689</c:v>
                </c:pt>
                <c:pt idx="46">
                  <c:v>659</c:v>
                </c:pt>
                <c:pt idx="47">
                  <c:v>701.5</c:v>
                </c:pt>
                <c:pt idx="48">
                  <c:v>706.5</c:v>
                </c:pt>
                <c:pt idx="49">
                  <c:v>712.5</c:v>
                </c:pt>
                <c:pt idx="50">
                  <c:v>737.5</c:v>
                </c:pt>
                <c:pt idx="51">
                  <c:v>637</c:v>
                </c:pt>
                <c:pt idx="52">
                  <c:v>574.5</c:v>
                </c:pt>
                <c:pt idx="53">
                  <c:v>590</c:v>
                </c:pt>
                <c:pt idx="54">
                  <c:v>605</c:v>
                </c:pt>
                <c:pt idx="55">
                  <c:v>681.5</c:v>
                </c:pt>
                <c:pt idx="56">
                  <c:v>695</c:v>
                </c:pt>
                <c:pt idx="57">
                  <c:v>714</c:v>
                </c:pt>
                <c:pt idx="58">
                  <c:v>858.5</c:v>
                </c:pt>
                <c:pt idx="59">
                  <c:v>805.5</c:v>
                </c:pt>
                <c:pt idx="60">
                  <c:v>744</c:v>
                </c:pt>
                <c:pt idx="61">
                  <c:v>581.5</c:v>
                </c:pt>
                <c:pt idx="62">
                  <c:v>593</c:v>
                </c:pt>
                <c:pt idx="63">
                  <c:v>594</c:v>
                </c:pt>
                <c:pt idx="64">
                  <c:v>594</c:v>
                </c:pt>
                <c:pt idx="65">
                  <c:v>594</c:v>
                </c:pt>
                <c:pt idx="66">
                  <c:v>594</c:v>
                </c:pt>
                <c:pt idx="67">
                  <c:v>594</c:v>
                </c:pt>
                <c:pt idx="68">
                  <c:v>619</c:v>
                </c:pt>
                <c:pt idx="69">
                  <c:v>694</c:v>
                </c:pt>
                <c:pt idx="70">
                  <c:v>760</c:v>
                </c:pt>
                <c:pt idx="71">
                  <c:v>819</c:v>
                </c:pt>
                <c:pt idx="72">
                  <c:v>809</c:v>
                </c:pt>
                <c:pt idx="73">
                  <c:v>809</c:v>
                </c:pt>
                <c:pt idx="74">
                  <c:v>809</c:v>
                </c:pt>
                <c:pt idx="75">
                  <c:v>834</c:v>
                </c:pt>
                <c:pt idx="76">
                  <c:v>859</c:v>
                </c:pt>
                <c:pt idx="77">
                  <c:v>884</c:v>
                </c:pt>
                <c:pt idx="78" formatCode="0">
                  <c:v>899.5</c:v>
                </c:pt>
                <c:pt idx="79" formatCode="0">
                  <c:v>899.5</c:v>
                </c:pt>
                <c:pt idx="80" formatCode="0">
                  <c:v>899.5</c:v>
                </c:pt>
                <c:pt idx="81" formatCode="0">
                  <c:v>899.5</c:v>
                </c:pt>
                <c:pt idx="82" formatCode="0">
                  <c:v>899.5</c:v>
                </c:pt>
                <c:pt idx="83" formatCode="0">
                  <c:v>899.5</c:v>
                </c:pt>
                <c:pt idx="84">
                  <c:v>949.5</c:v>
                </c:pt>
                <c:pt idx="85">
                  <c:v>1001.25</c:v>
                </c:pt>
                <c:pt idx="86">
                  <c:v>1053</c:v>
                </c:pt>
                <c:pt idx="87">
                  <c:v>1053</c:v>
                </c:pt>
                <c:pt idx="88">
                  <c:v>1053</c:v>
                </c:pt>
                <c:pt idx="89">
                  <c:v>1053</c:v>
                </c:pt>
                <c:pt idx="90">
                  <c:v>1053</c:v>
                </c:pt>
                <c:pt idx="91">
                  <c:v>1053</c:v>
                </c:pt>
                <c:pt idx="92">
                  <c:v>1053</c:v>
                </c:pt>
                <c:pt idx="93">
                  <c:v>1053</c:v>
                </c:pt>
                <c:pt idx="94">
                  <c:v>1053</c:v>
                </c:pt>
                <c:pt idx="95">
                  <c:v>1103</c:v>
                </c:pt>
                <c:pt idx="96">
                  <c:v>1103</c:v>
                </c:pt>
                <c:pt idx="97">
                  <c:v>1103</c:v>
                </c:pt>
                <c:pt idx="98">
                  <c:v>1103</c:v>
                </c:pt>
                <c:pt idx="99">
                  <c:v>1103</c:v>
                </c:pt>
                <c:pt idx="100">
                  <c:v>1103</c:v>
                </c:pt>
                <c:pt idx="101">
                  <c:v>903</c:v>
                </c:pt>
                <c:pt idx="102">
                  <c:v>903</c:v>
                </c:pt>
                <c:pt idx="103">
                  <c:v>903</c:v>
                </c:pt>
                <c:pt idx="104">
                  <c:v>903</c:v>
                </c:pt>
                <c:pt idx="105">
                  <c:v>903</c:v>
                </c:pt>
                <c:pt idx="106">
                  <c:v>903</c:v>
                </c:pt>
                <c:pt idx="107">
                  <c:v>803</c:v>
                </c:pt>
                <c:pt idx="108">
                  <c:v>803</c:v>
                </c:pt>
                <c:pt idx="109">
                  <c:v>803</c:v>
                </c:pt>
                <c:pt idx="110">
                  <c:v>803</c:v>
                </c:pt>
                <c:pt idx="111">
                  <c:v>803</c:v>
                </c:pt>
                <c:pt idx="112">
                  <c:v>803</c:v>
                </c:pt>
                <c:pt idx="113">
                  <c:v>803</c:v>
                </c:pt>
                <c:pt idx="114">
                  <c:v>803</c:v>
                </c:pt>
                <c:pt idx="115">
                  <c:v>803</c:v>
                </c:pt>
                <c:pt idx="116">
                  <c:v>803</c:v>
                </c:pt>
                <c:pt idx="117">
                  <c:v>803</c:v>
                </c:pt>
                <c:pt idx="118">
                  <c:v>803</c:v>
                </c:pt>
                <c:pt idx="11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4-492E-80DB-8BE20913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01357"/>
        <c:axId val="1374421679"/>
      </c:lineChart>
      <c:lineChart>
        <c:grouping val="standard"/>
        <c:varyColors val="1"/>
        <c:ser>
          <c:idx val="3"/>
          <c:order val="3"/>
          <c:tx>
            <c:v>Crude (INR/bbl)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'Main data sheet'!$A$2:$A$120</c:f>
              <c:numCache>
                <c:formatCode>mmm\-yy</c:formatCode>
                <c:ptCount val="119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  <c:pt idx="61">
                  <c:v>43952</c:v>
                </c:pt>
                <c:pt idx="62">
                  <c:v>43983</c:v>
                </c:pt>
                <c:pt idx="63">
                  <c:v>44013</c:v>
                </c:pt>
                <c:pt idx="64">
                  <c:v>44044</c:v>
                </c:pt>
                <c:pt idx="65">
                  <c:v>44075</c:v>
                </c:pt>
                <c:pt idx="66">
                  <c:v>44105</c:v>
                </c:pt>
                <c:pt idx="67">
                  <c:v>44136</c:v>
                </c:pt>
                <c:pt idx="68">
                  <c:v>44166</c:v>
                </c:pt>
                <c:pt idx="69">
                  <c:v>44197</c:v>
                </c:pt>
                <c:pt idx="70">
                  <c:v>44228</c:v>
                </c:pt>
                <c:pt idx="71">
                  <c:v>44256</c:v>
                </c:pt>
                <c:pt idx="72">
                  <c:v>44287</c:v>
                </c:pt>
                <c:pt idx="73">
                  <c:v>44317</c:v>
                </c:pt>
                <c:pt idx="74">
                  <c:v>44348</c:v>
                </c:pt>
                <c:pt idx="75">
                  <c:v>44378</c:v>
                </c:pt>
                <c:pt idx="76">
                  <c:v>44409</c:v>
                </c:pt>
                <c:pt idx="77">
                  <c:v>44440</c:v>
                </c:pt>
                <c:pt idx="78">
                  <c:v>44470</c:v>
                </c:pt>
                <c:pt idx="79">
                  <c:v>44501</c:v>
                </c:pt>
                <c:pt idx="80">
                  <c:v>44531</c:v>
                </c:pt>
                <c:pt idx="81">
                  <c:v>44562</c:v>
                </c:pt>
                <c:pt idx="82">
                  <c:v>44593</c:v>
                </c:pt>
                <c:pt idx="83">
                  <c:v>44621</c:v>
                </c:pt>
                <c:pt idx="84">
                  <c:v>44652</c:v>
                </c:pt>
                <c:pt idx="85">
                  <c:v>44682</c:v>
                </c:pt>
                <c:pt idx="86">
                  <c:v>44713</c:v>
                </c:pt>
                <c:pt idx="87">
                  <c:v>44743</c:v>
                </c:pt>
                <c:pt idx="88">
                  <c:v>44774</c:v>
                </c:pt>
                <c:pt idx="89">
                  <c:v>44805</c:v>
                </c:pt>
                <c:pt idx="90">
                  <c:v>44835</c:v>
                </c:pt>
                <c:pt idx="91">
                  <c:v>44866</c:v>
                </c:pt>
                <c:pt idx="92">
                  <c:v>44896</c:v>
                </c:pt>
                <c:pt idx="93">
                  <c:v>44927</c:v>
                </c:pt>
                <c:pt idx="94">
                  <c:v>44958</c:v>
                </c:pt>
                <c:pt idx="95">
                  <c:v>44986</c:v>
                </c:pt>
                <c:pt idx="96">
                  <c:v>45017</c:v>
                </c:pt>
                <c:pt idx="97">
                  <c:v>45047</c:v>
                </c:pt>
                <c:pt idx="98">
                  <c:v>45078</c:v>
                </c:pt>
                <c:pt idx="99">
                  <c:v>45108</c:v>
                </c:pt>
                <c:pt idx="100">
                  <c:v>45139</c:v>
                </c:pt>
                <c:pt idx="101">
                  <c:v>45170</c:v>
                </c:pt>
                <c:pt idx="102">
                  <c:v>45200</c:v>
                </c:pt>
                <c:pt idx="103">
                  <c:v>45231</c:v>
                </c:pt>
                <c:pt idx="104">
                  <c:v>45261</c:v>
                </c:pt>
                <c:pt idx="105">
                  <c:v>45292</c:v>
                </c:pt>
                <c:pt idx="106">
                  <c:v>45323</c:v>
                </c:pt>
                <c:pt idx="107">
                  <c:v>45352</c:v>
                </c:pt>
                <c:pt idx="108">
                  <c:v>45383</c:v>
                </c:pt>
                <c:pt idx="109">
                  <c:v>45413</c:v>
                </c:pt>
                <c:pt idx="110">
                  <c:v>45444</c:v>
                </c:pt>
                <c:pt idx="111">
                  <c:v>45474</c:v>
                </c:pt>
                <c:pt idx="112">
                  <c:v>45505</c:v>
                </c:pt>
                <c:pt idx="113">
                  <c:v>45536</c:v>
                </c:pt>
                <c:pt idx="114">
                  <c:v>45566</c:v>
                </c:pt>
                <c:pt idx="115">
                  <c:v>45597</c:v>
                </c:pt>
                <c:pt idx="116">
                  <c:v>45627</c:v>
                </c:pt>
                <c:pt idx="117">
                  <c:v>45658</c:v>
                </c:pt>
                <c:pt idx="118">
                  <c:v>45689</c:v>
                </c:pt>
              </c:numCache>
            </c:numRef>
          </c:cat>
          <c:val>
            <c:numRef>
              <c:f>'Main data sheet'!$B$2:$B$121</c:f>
              <c:numCache>
                <c:formatCode>General</c:formatCode>
                <c:ptCount val="120"/>
                <c:pt idx="0">
                  <c:v>3443.9358062383699</c:v>
                </c:pt>
                <c:pt idx="1">
                  <c:v>3755.8122157746802</c:v>
                </c:pt>
                <c:pt idx="2">
                  <c:v>3739.7171486232901</c:v>
                </c:pt>
                <c:pt idx="3">
                  <c:v>3506.0923792113899</c:v>
                </c:pt>
                <c:pt idx="4">
                  <c:v>3089.0217869078101</c:v>
                </c:pt>
                <c:pt idx="5">
                  <c:v>2833.3200571889302</c:v>
                </c:pt>
                <c:pt idx="6">
                  <c:v>2839.8303200567898</c:v>
                </c:pt>
                <c:pt idx="7">
                  <c:v>2594.8779231014801</c:v>
                </c:pt>
                <c:pt idx="8">
                  <c:v>2253.5236131583902</c:v>
                </c:pt>
                <c:pt idx="9">
                  <c:v>1821.3110392214601</c:v>
                </c:pt>
                <c:pt idx="10">
                  <c:v>1821.6050707245799</c:v>
                </c:pt>
                <c:pt idx="11">
                  <c:v>2136.0484998163802</c:v>
                </c:pt>
                <c:pt idx="12">
                  <c:v>2424.566557311</c:v>
                </c:pt>
                <c:pt idx="13">
                  <c:v>2748.9590229904902</c:v>
                </c:pt>
                <c:pt idx="14">
                  <c:v>2941.21331991446</c:v>
                </c:pt>
                <c:pt idx="15">
                  <c:v>2795.1684512585002</c:v>
                </c:pt>
                <c:pt idx="16">
                  <c:v>2830.3097104311601</c:v>
                </c:pt>
                <c:pt idx="17">
                  <c:v>2779.6203617102001</c:v>
                </c:pt>
                <c:pt idx="18">
                  <c:v>3062.8607077834599</c:v>
                </c:pt>
                <c:pt idx="19">
                  <c:v>2958.77799468496</c:v>
                </c:pt>
                <c:pt idx="20">
                  <c:v>3237.5017435302598</c:v>
                </c:pt>
                <c:pt idx="21">
                  <c:v>3484.1314175484399</c:v>
                </c:pt>
                <c:pt idx="22">
                  <c:v>3483.5398130138701</c:v>
                </c:pt>
                <c:pt idx="23">
                  <c:v>3273.3959133130902</c:v>
                </c:pt>
                <c:pt idx="24">
                  <c:v>3252.05043196315</c:v>
                </c:pt>
                <c:pt idx="25">
                  <c:v>3097.94528883766</c:v>
                </c:pt>
                <c:pt idx="26">
                  <c:v>2892.8319134923099</c:v>
                </c:pt>
                <c:pt idx="27">
                  <c:v>2936.1651578610899</c:v>
                </c:pt>
                <c:pt idx="28">
                  <c:v>3091.61674765921</c:v>
                </c:pt>
                <c:pt idx="29">
                  <c:v>3263.1304674234202</c:v>
                </c:pt>
                <c:pt idx="30">
                  <c:v>3495.9813176758898</c:v>
                </c:pt>
                <c:pt idx="31">
                  <c:v>3746.9890539582202</c:v>
                </c:pt>
                <c:pt idx="32">
                  <c:v>3862.96267512342</c:v>
                </c:pt>
                <c:pt idx="33">
                  <c:v>4200.19756870521</c:v>
                </c:pt>
                <c:pt idx="34">
                  <c:v>4039.0416432350798</c:v>
                </c:pt>
                <c:pt idx="35">
                  <c:v>4032.0954511366899</c:v>
                </c:pt>
                <c:pt idx="36">
                  <c:v>4324.4138799488801</c:v>
                </c:pt>
                <c:pt idx="37">
                  <c:v>4701.7526862877603</c:v>
                </c:pt>
                <c:pt idx="38">
                  <c:v>4885.3264023607499</c:v>
                </c:pt>
                <c:pt idx="39">
                  <c:v>4947.0818371150999</c:v>
                </c:pt>
                <c:pt idx="40">
                  <c:v>5054.3023195767701</c:v>
                </c:pt>
                <c:pt idx="41">
                  <c:v>5365.3618440886503</c:v>
                </c:pt>
                <c:pt idx="42">
                  <c:v>5488.9533132561901</c:v>
                </c:pt>
                <c:pt idx="43">
                  <c:v>4752.8899938396498</c:v>
                </c:pt>
                <c:pt idx="44">
                  <c:v>4150.4902530978597</c:v>
                </c:pt>
                <c:pt idx="45">
                  <c:v>4076.4953161039898</c:v>
                </c:pt>
                <c:pt idx="46">
                  <c:v>4327.0429018649702</c:v>
                </c:pt>
                <c:pt idx="47">
                  <c:v>4452.0509334978497</c:v>
                </c:pt>
                <c:pt idx="48">
                  <c:v>4672.5882004396699</c:v>
                </c:pt>
                <c:pt idx="49">
                  <c:v>4800.0890655400399</c:v>
                </c:pt>
                <c:pt idx="50">
                  <c:v>4456.6227878337504</c:v>
                </c:pt>
                <c:pt idx="51">
                  <c:v>4405.9405958492098</c:v>
                </c:pt>
                <c:pt idx="52">
                  <c:v>4298.1344098491099</c:v>
                </c:pt>
                <c:pt idx="53">
                  <c:v>4294.8461425495998</c:v>
                </c:pt>
                <c:pt idx="54">
                  <c:v>4227.47971337326</c:v>
                </c:pt>
                <c:pt idx="55">
                  <c:v>4359.3834375861697</c:v>
                </c:pt>
                <c:pt idx="56">
                  <c:v>4542.3374395068704</c:v>
                </c:pt>
                <c:pt idx="57">
                  <c:v>4612.2406486864602</c:v>
                </c:pt>
                <c:pt idx="58">
                  <c:v>4070.3042984486601</c:v>
                </c:pt>
                <c:pt idx="59">
                  <c:v>3000.2119703552698</c:v>
                </c:pt>
                <c:pt idx="60">
                  <c:v>1905.4479933565699</c:v>
                </c:pt>
                <c:pt idx="61">
                  <c:v>1602.4702733686399</c:v>
                </c:pt>
                <c:pt idx="62">
                  <c:v>2434.8521638314601</c:v>
                </c:pt>
                <c:pt idx="63">
                  <c:v>3147.0813938535898</c:v>
                </c:pt>
                <c:pt idx="64">
                  <c:v>3294.6516313972402</c:v>
                </c:pt>
                <c:pt idx="65">
                  <c:v>3095.1532613424101</c:v>
                </c:pt>
                <c:pt idx="66">
                  <c:v>2929.1831941996202</c:v>
                </c:pt>
                <c:pt idx="67">
                  <c:v>3043.47202995515</c:v>
                </c:pt>
                <c:pt idx="68">
                  <c:v>3467.8272261038001</c:v>
                </c:pt>
                <c:pt idx="69">
                  <c:v>3889.8222998725801</c:v>
                </c:pt>
                <c:pt idx="70">
                  <c:v>4291.9760363054402</c:v>
                </c:pt>
                <c:pt idx="71">
                  <c:v>4586.6515326274402</c:v>
                </c:pt>
                <c:pt idx="72">
                  <c:v>4730.8819858929201</c:v>
                </c:pt>
                <c:pt idx="73">
                  <c:v>4805.6557282932499</c:v>
                </c:pt>
                <c:pt idx="74">
                  <c:v>5232.7089645062097</c:v>
                </c:pt>
                <c:pt idx="75">
                  <c:v>5409.8298951688403</c:v>
                </c:pt>
                <c:pt idx="76">
                  <c:v>5271.63486436311</c:v>
                </c:pt>
                <c:pt idx="77">
                  <c:v>5340.9652085918096</c:v>
                </c:pt>
                <c:pt idx="78">
                  <c:v>5751.6702889664602</c:v>
                </c:pt>
                <c:pt idx="79">
                  <c:v>5874.4153666304001</c:v>
                </c:pt>
                <c:pt idx="80">
                  <c:v>5676.6539277650099</c:v>
                </c:pt>
                <c:pt idx="81">
                  <c:v>6125.6272509257797</c:v>
                </c:pt>
                <c:pt idx="82">
                  <c:v>6766.183</c:v>
                </c:pt>
                <c:pt idx="83">
                  <c:v>8108.2539999999999</c:v>
                </c:pt>
                <c:pt idx="84">
                  <c:v>8076.8399320639101</c:v>
                </c:pt>
                <c:pt idx="85">
                  <c:v>8303.1288366689496</c:v>
                </c:pt>
                <c:pt idx="86">
                  <c:v>8672.2726211527897</c:v>
                </c:pt>
                <c:pt idx="87">
                  <c:v>8516.1259720493999</c:v>
                </c:pt>
                <c:pt idx="88">
                  <c:v>8121.7041839339199</c:v>
                </c:pt>
                <c:pt idx="89">
                  <c:v>7723.1706269991701</c:v>
                </c:pt>
                <c:pt idx="90">
                  <c:v>7478.93356134027</c:v>
                </c:pt>
                <c:pt idx="91">
                  <c:v>7229.1993137965901</c:v>
                </c:pt>
                <c:pt idx="92">
                  <c:v>6575.6573618122802</c:v>
                </c:pt>
                <c:pt idx="93">
                  <c:v>6229.46197869966</c:v>
                </c:pt>
                <c:pt idx="94">
                  <c:v>6088.7361779400699</c:v>
                </c:pt>
                <c:pt idx="95">
                  <c:v>5843.8810275816704</c:v>
                </c:pt>
                <c:pt idx="96">
                  <c:v>6064.8670096648102</c:v>
                </c:pt>
                <c:pt idx="97">
                  <c:v>5795.8027997688096</c:v>
                </c:pt>
                <c:pt idx="98">
                  <c:v>5761.3257146301303</c:v>
                </c:pt>
                <c:pt idx="99">
                  <c:v>5964.9863210773901</c:v>
                </c:pt>
                <c:pt idx="100">
                  <c:v>6597.6983531787801</c:v>
                </c:pt>
                <c:pt idx="101">
                  <c:v>7054.8810225399602</c:v>
                </c:pt>
                <c:pt idx="102">
                  <c:v>7192.2267315463496</c:v>
                </c:pt>
                <c:pt idx="103">
                  <c:v>6997.6752682158403</c:v>
                </c:pt>
                <c:pt idx="104">
                  <c:v>6567.8798866536599</c:v>
                </c:pt>
                <c:pt idx="105">
                  <c:v>6430.51674383929</c:v>
                </c:pt>
                <c:pt idx="106">
                  <c:v>6400.6429655193797</c:v>
                </c:pt>
                <c:pt idx="107">
                  <c:v>6616.1890450481496</c:v>
                </c:pt>
                <c:pt idx="108">
                  <c:v>6899.3617285426699</c:v>
                </c:pt>
                <c:pt idx="109">
                  <c:v>6916.0181345246101</c:v>
                </c:pt>
                <c:pt idx="110">
                  <c:v>6776.1045035112202</c:v>
                </c:pt>
                <c:pt idx="111">
                  <c:v>6749.6456048404798</c:v>
                </c:pt>
                <c:pt idx="112">
                  <c:v>6636.1815961935999</c:v>
                </c:pt>
                <c:pt idx="113">
                  <c:v>6368.5151069965004</c:v>
                </c:pt>
                <c:pt idx="114">
                  <c:v>6207.5019502479299</c:v>
                </c:pt>
                <c:pt idx="115">
                  <c:v>6048.8093657580703</c:v>
                </c:pt>
                <c:pt idx="116">
                  <c:v>6108.2481278205896</c:v>
                </c:pt>
                <c:pt idx="117">
                  <c:v>6481.6983706144301</c:v>
                </c:pt>
                <c:pt idx="118">
                  <c:v>6578.1525345198997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4-492E-80DB-8BE20913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570959"/>
        <c:axId val="883929263"/>
      </c:lineChart>
      <c:dateAx>
        <c:axId val="233501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421679"/>
        <c:crosses val="autoZero"/>
        <c:auto val="1"/>
        <c:lblOffset val="100"/>
        <c:baseTimeUnit val="months"/>
      </c:dateAx>
      <c:valAx>
        <c:axId val="1374421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INR PER 14.2 kg Cylinder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3501357"/>
        <c:crosses val="autoZero"/>
        <c:crossBetween val="between"/>
      </c:valAx>
      <c:valAx>
        <c:axId val="883929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80570959"/>
        <c:crosses val="max"/>
        <c:crossBetween val="between"/>
      </c:valAx>
      <c:dateAx>
        <c:axId val="88057095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83929263"/>
        <c:crosses val="autoZero"/>
        <c:auto val="1"/>
        <c:lblOffset val="100"/>
        <c:baseTimeUnit val="months"/>
      </c:date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Ratio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'Main data sheet'!$A$2:$A$68</c:f>
              <c:numCache>
                <c:formatCode>mmm\-yy</c:formatCode>
                <c:ptCount val="67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  <c:pt idx="12">
                  <c:v>42461</c:v>
                </c:pt>
                <c:pt idx="13">
                  <c:v>42491</c:v>
                </c:pt>
                <c:pt idx="14">
                  <c:v>42522</c:v>
                </c:pt>
                <c:pt idx="15">
                  <c:v>42552</c:v>
                </c:pt>
                <c:pt idx="16">
                  <c:v>42583</c:v>
                </c:pt>
                <c:pt idx="17">
                  <c:v>42614</c:v>
                </c:pt>
                <c:pt idx="18">
                  <c:v>42644</c:v>
                </c:pt>
                <c:pt idx="19">
                  <c:v>42675</c:v>
                </c:pt>
                <c:pt idx="20">
                  <c:v>42705</c:v>
                </c:pt>
                <c:pt idx="21">
                  <c:v>42736</c:v>
                </c:pt>
                <c:pt idx="22">
                  <c:v>42767</c:v>
                </c:pt>
                <c:pt idx="23">
                  <c:v>42795</c:v>
                </c:pt>
                <c:pt idx="24">
                  <c:v>42826</c:v>
                </c:pt>
                <c:pt idx="25">
                  <c:v>42856</c:v>
                </c:pt>
                <c:pt idx="26">
                  <c:v>42887</c:v>
                </c:pt>
                <c:pt idx="27">
                  <c:v>42917</c:v>
                </c:pt>
                <c:pt idx="28">
                  <c:v>42948</c:v>
                </c:pt>
                <c:pt idx="29">
                  <c:v>42979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  <c:pt idx="57">
                  <c:v>43831</c:v>
                </c:pt>
                <c:pt idx="58">
                  <c:v>43862</c:v>
                </c:pt>
                <c:pt idx="59">
                  <c:v>43891</c:v>
                </c:pt>
                <c:pt idx="60">
                  <c:v>43922</c:v>
                </c:pt>
                <c:pt idx="61">
                  <c:v>43952</c:v>
                </c:pt>
                <c:pt idx="62">
                  <c:v>43983</c:v>
                </c:pt>
                <c:pt idx="63">
                  <c:v>44013</c:v>
                </c:pt>
                <c:pt idx="64">
                  <c:v>44044</c:v>
                </c:pt>
                <c:pt idx="65">
                  <c:v>44075</c:v>
                </c:pt>
                <c:pt idx="66">
                  <c:v>44105</c:v>
                </c:pt>
              </c:numCache>
            </c:numRef>
          </c:cat>
          <c:val>
            <c:numRef>
              <c:f>'Main data sheet'!$I$2:$I$68</c:f>
              <c:numCache>
                <c:formatCode>General</c:formatCode>
                <c:ptCount val="67"/>
                <c:pt idx="0">
                  <c:v>8.2426303342070035</c:v>
                </c:pt>
                <c:pt idx="1">
                  <c:v>8.9890675788011105</c:v>
                </c:pt>
                <c:pt idx="2">
                  <c:v>8.950546045242664</c:v>
                </c:pt>
                <c:pt idx="3">
                  <c:v>8.3913943306002352</c:v>
                </c:pt>
                <c:pt idx="4">
                  <c:v>7.3931879443487869</c:v>
                </c:pt>
                <c:pt idx="5">
                  <c:v>6.669460141210231</c:v>
                </c:pt>
                <c:pt idx="6">
                  <c:v>6.7967792830807285</c:v>
                </c:pt>
                <c:pt idx="7">
                  <c:v>6.2105163063076922</c:v>
                </c:pt>
                <c:pt idx="8">
                  <c:v>5.3838631845530971</c:v>
                </c:pt>
                <c:pt idx="9">
                  <c:v>4.3433835862482049</c:v>
                </c:pt>
                <c:pt idx="10">
                  <c:v>4.3452246331868229</c:v>
                </c:pt>
                <c:pt idx="11">
                  <c:v>5.0963865622035653</c:v>
                </c:pt>
                <c:pt idx="12">
                  <c:v>5.7847602350368623</c:v>
                </c:pt>
                <c:pt idx="13">
                  <c:v>6.5584135106536809</c:v>
                </c:pt>
                <c:pt idx="14">
                  <c:v>7.0165879095244525</c:v>
                </c:pt>
                <c:pt idx="15">
                  <c:v>6.63683267940569</c:v>
                </c:pt>
                <c:pt idx="16">
                  <c:v>6.59607474056995</c:v>
                </c:pt>
                <c:pt idx="17">
                  <c:v>6.5393600002592578</c:v>
                </c:pt>
                <c:pt idx="18">
                  <c:v>7.1547121114332493</c:v>
                </c:pt>
                <c:pt idx="19">
                  <c:v>6.8706529692665805</c:v>
                </c:pt>
                <c:pt idx="20">
                  <c:v>7.4819203243055616</c:v>
                </c:pt>
                <c:pt idx="21">
                  <c:v>6.4080694074937741</c:v>
                </c:pt>
                <c:pt idx="22">
                  <c:v>8.011821097088017</c:v>
                </c:pt>
                <c:pt idx="23">
                  <c:v>7.5262591987517311</c:v>
                </c:pt>
                <c:pt idx="24">
                  <c:v>7.3659126431781425</c:v>
                </c:pt>
                <c:pt idx="25">
                  <c:v>6.9967371069351136</c:v>
                </c:pt>
                <c:pt idx="26">
                  <c:v>6.4767310276330683</c:v>
                </c:pt>
                <c:pt idx="27">
                  <c:v>6.1495521255415948</c:v>
                </c:pt>
                <c:pt idx="28">
                  <c:v>6.443955953184255</c:v>
                </c:pt>
                <c:pt idx="29">
                  <c:v>6.6877020626389445</c:v>
                </c:pt>
                <c:pt idx="30">
                  <c:v>7.1182402167977719</c:v>
                </c:pt>
                <c:pt idx="31">
                  <c:v>7.5591378764111044</c:v>
                </c:pt>
                <c:pt idx="32">
                  <c:v>7.7931018885259338</c:v>
                </c:pt>
                <c:pt idx="33">
                  <c:v>8.4742909545339558</c:v>
                </c:pt>
                <c:pt idx="34">
                  <c:v>8.1493082404920596</c:v>
                </c:pt>
                <c:pt idx="35">
                  <c:v>8.1771998035585582</c:v>
                </c:pt>
                <c:pt idx="36">
                  <c:v>8.8010865573397368</c:v>
                </c:pt>
                <c:pt idx="37">
                  <c:v>9.5717772160333876</c:v>
                </c:pt>
                <c:pt idx="38">
                  <c:v>9.8983414088962611</c:v>
                </c:pt>
                <c:pt idx="39">
                  <c:v>9.968729772931729</c:v>
                </c:pt>
                <c:pt idx="40">
                  <c:v>10.148793862850429</c:v>
                </c:pt>
                <c:pt idx="41">
                  <c:v>10.741250113288324</c:v>
                </c:pt>
                <c:pt idx="42">
                  <c:v>10.925464397404838</c:v>
                </c:pt>
                <c:pt idx="43">
                  <c:v>9.3837907084692009</c:v>
                </c:pt>
                <c:pt idx="44">
                  <c:v>8.2860655881370739</c:v>
                </c:pt>
                <c:pt idx="45">
                  <c:v>8.2355104468857743</c:v>
                </c:pt>
                <c:pt idx="46">
                  <c:v>8.7675377421128822</c:v>
                </c:pt>
                <c:pt idx="47">
                  <c:v>8.9829723643547332</c:v>
                </c:pt>
                <c:pt idx="48">
                  <c:v>9.4232005010278499</c:v>
                </c:pt>
                <c:pt idx="49">
                  <c:v>9.6748681129117582</c:v>
                </c:pt>
                <c:pt idx="50">
                  <c:v>8.96037715952661</c:v>
                </c:pt>
                <c:pt idx="51">
                  <c:v>8.9125934982284001</c:v>
                </c:pt>
                <c:pt idx="52">
                  <c:v>8.5485678113111039</c:v>
                </c:pt>
                <c:pt idx="53">
                  <c:v>8.4149969484493905</c:v>
                </c:pt>
                <c:pt idx="54">
                  <c:v>8.1619455804098067</c:v>
                </c:pt>
                <c:pt idx="55">
                  <c:v>8.2941085189995611</c:v>
                </c:pt>
                <c:pt idx="56">
                  <c:v>8.5664072409370497</c:v>
                </c:pt>
                <c:pt idx="57">
                  <c:v>8.6187551831043479</c:v>
                </c:pt>
                <c:pt idx="58">
                  <c:v>6.6130045466265805</c:v>
                </c:pt>
                <c:pt idx="59">
                  <c:v>5.4204371641468292</c:v>
                </c:pt>
                <c:pt idx="60">
                  <c:v>3.3991258778681881</c:v>
                </c:pt>
                <c:pt idx="61">
                  <c:v>2.7557528346838178</c:v>
                </c:pt>
                <c:pt idx="62">
                  <c:v>4.1059901582318048</c:v>
                </c:pt>
                <c:pt idx="63">
                  <c:v>5.2981168246693429</c:v>
                </c:pt>
                <c:pt idx="64">
                  <c:v>5.5465515680088222</c:v>
                </c:pt>
                <c:pt idx="65">
                  <c:v>5.2106957261656737</c:v>
                </c:pt>
                <c:pt idx="66">
                  <c:v>4.9312848387198995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0-4C4D-A6EA-2F00DFCA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369899"/>
        <c:axId val="2090833119"/>
      </c:lineChart>
      <c:dateAx>
        <c:axId val="570369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0833119"/>
        <c:crosses val="autoZero"/>
        <c:auto val="1"/>
        <c:lblOffset val="100"/>
        <c:baseTimeUnit val="months"/>
      </c:dateAx>
      <c:valAx>
        <c:axId val="2090833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036989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499812285" name="Chart 1">
          <a:extLst>
            <a:ext uri="{FF2B5EF4-FFF2-40B4-BE49-F238E27FC236}">
              <a16:creationId xmlns:a16="http://schemas.microsoft.com/office/drawing/2014/main" id="{00000000-0008-0000-0000-0000BD87C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142875</xdr:colOff>
      <xdr:row>3</xdr:row>
      <xdr:rowOff>66675</xdr:rowOff>
    </xdr:from>
    <xdr:ext cx="4867275" cy="2609850"/>
    <xdr:graphicFrame macro="">
      <xdr:nvGraphicFramePr>
        <xdr:cNvPr id="2064770949" name="Chart 2" title="Chart">
          <a:extLst>
            <a:ext uri="{FF2B5EF4-FFF2-40B4-BE49-F238E27FC236}">
              <a16:creationId xmlns:a16="http://schemas.microsoft.com/office/drawing/2014/main" id="{00000000-0008-0000-0100-000085E71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D104" sqref="D104"/>
    </sheetView>
  </sheetViews>
  <sheetFormatPr defaultColWidth="14.453125" defaultRowHeight="15" customHeight="1" x14ac:dyDescent="0.35"/>
  <cols>
    <col min="1" max="1" width="14.1796875" customWidth="1"/>
    <col min="2" max="2" width="15.1796875" customWidth="1"/>
    <col min="3" max="3" width="18" customWidth="1"/>
    <col min="4" max="8" width="37.453125" customWidth="1"/>
    <col min="9" max="9" width="8.54296875" customWidth="1"/>
    <col min="10" max="10" width="12.453125" customWidth="1"/>
    <col min="11" max="11" width="12" customWidth="1"/>
    <col min="12" max="12" width="13.453125" customWidth="1"/>
    <col min="13" max="18" width="8.54296875" customWidth="1"/>
    <col min="19" max="19" width="12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</row>
    <row r="2" spans="1:12" ht="14.25" customHeight="1" x14ac:dyDescent="0.35">
      <c r="A2" s="3">
        <v>42095</v>
      </c>
      <c r="B2" s="1">
        <v>3443.9358062383699</v>
      </c>
      <c r="C2" s="1">
        <v>621</v>
      </c>
      <c r="D2" s="1">
        <v>417.82</v>
      </c>
      <c r="E2" s="1">
        <f t="shared" ref="E2:E71" si="0">C2-D2</f>
        <v>203.18</v>
      </c>
      <c r="F2" s="1" t="s">
        <v>27</v>
      </c>
      <c r="G2" s="2">
        <f t="shared" ref="G2:G102" si="1">C2-K2</f>
        <v>159.93875817663502</v>
      </c>
      <c r="H2" s="2">
        <f t="shared" ref="H2:H100" si="2">D2-K2-45</f>
        <v>-88.241241823364987</v>
      </c>
      <c r="I2" s="1">
        <f t="shared" ref="I2:I33" si="3">B2/D2</f>
        <v>8.2426303342070035</v>
      </c>
      <c r="J2" s="1">
        <f t="shared" ref="J2:J102" si="4">K2/D2</f>
        <v>1.1034925130998157</v>
      </c>
      <c r="K2" s="2">
        <v>461.06124182336498</v>
      </c>
    </row>
    <row r="3" spans="1:12" ht="14.25" customHeight="1" x14ac:dyDescent="0.35">
      <c r="A3" s="3">
        <v>42125</v>
      </c>
      <c r="B3" s="1">
        <v>3755.8122157746802</v>
      </c>
      <c r="C3" s="1">
        <v>616</v>
      </c>
      <c r="D3" s="1">
        <v>417.82</v>
      </c>
      <c r="E3" s="1">
        <f t="shared" si="0"/>
        <v>198.18</v>
      </c>
      <c r="F3" s="1" t="s">
        <v>27</v>
      </c>
      <c r="G3" s="2">
        <f t="shared" si="1"/>
        <v>151.33542552095003</v>
      </c>
      <c r="H3" s="2">
        <f t="shared" si="2"/>
        <v>-91.844574479049982</v>
      </c>
      <c r="I3" s="1">
        <f t="shared" si="3"/>
        <v>8.9890675788011105</v>
      </c>
      <c r="J3" s="1">
        <f t="shared" si="4"/>
        <v>1.1121166398905031</v>
      </c>
      <c r="K3" s="2">
        <v>464.66457447904997</v>
      </c>
    </row>
    <row r="4" spans="1:12" ht="14.25" customHeight="1" x14ac:dyDescent="0.35">
      <c r="A4" s="3">
        <v>42156</v>
      </c>
      <c r="B4" s="1">
        <v>3739.7171486232901</v>
      </c>
      <c r="C4" s="1">
        <v>626.5</v>
      </c>
      <c r="D4" s="1">
        <v>417.82</v>
      </c>
      <c r="E4" s="1">
        <f t="shared" si="0"/>
        <v>208.68</v>
      </c>
      <c r="F4" s="1" t="s">
        <v>27</v>
      </c>
      <c r="G4" s="2">
        <f t="shared" si="1"/>
        <v>193.13753989271402</v>
      </c>
      <c r="H4" s="2">
        <f t="shared" si="2"/>
        <v>-60.54246010728599</v>
      </c>
      <c r="I4" s="1">
        <f t="shared" si="3"/>
        <v>8.950546045242664</v>
      </c>
      <c r="J4" s="1">
        <f t="shared" si="4"/>
        <v>1.0371989375982145</v>
      </c>
      <c r="K4" s="2">
        <v>433.36246010728598</v>
      </c>
    </row>
    <row r="5" spans="1:12" ht="14.25" customHeight="1" x14ac:dyDescent="0.35">
      <c r="A5" s="3">
        <v>42186</v>
      </c>
      <c r="B5" s="1">
        <v>3506.0923792113899</v>
      </c>
      <c r="C5" s="1">
        <v>608.5</v>
      </c>
      <c r="D5" s="1">
        <v>417.82</v>
      </c>
      <c r="E5" s="1">
        <f t="shared" si="0"/>
        <v>190.68</v>
      </c>
      <c r="F5" s="1" t="s">
        <v>27</v>
      </c>
      <c r="G5" s="2">
        <f t="shared" si="1"/>
        <v>180.30278613625097</v>
      </c>
      <c r="H5" s="2">
        <f t="shared" si="2"/>
        <v>-55.377213863749034</v>
      </c>
      <c r="I5" s="1">
        <f t="shared" si="3"/>
        <v>8.3913943306002352</v>
      </c>
      <c r="J5" s="1">
        <f t="shared" si="4"/>
        <v>1.0248365656592529</v>
      </c>
      <c r="K5" s="2">
        <v>428.19721386374903</v>
      </c>
    </row>
    <row r="6" spans="1:12" ht="14.25" customHeight="1" x14ac:dyDescent="0.35">
      <c r="A6" s="3">
        <v>42217</v>
      </c>
      <c r="B6" s="1">
        <v>3089.0217869078101</v>
      </c>
      <c r="C6" s="1">
        <v>585</v>
      </c>
      <c r="D6" s="1">
        <v>417.82</v>
      </c>
      <c r="E6" s="1">
        <f t="shared" si="0"/>
        <v>167.18</v>
      </c>
      <c r="F6" s="1" t="s">
        <v>27</v>
      </c>
      <c r="G6" s="2">
        <f t="shared" si="1"/>
        <v>172.06148323447002</v>
      </c>
      <c r="H6" s="2">
        <f t="shared" si="2"/>
        <v>-40.118516765529989</v>
      </c>
      <c r="I6" s="1">
        <f t="shared" si="3"/>
        <v>7.3931879443487869</v>
      </c>
      <c r="J6" s="1">
        <f t="shared" si="4"/>
        <v>0.9883167793919152</v>
      </c>
      <c r="K6" s="2">
        <v>412.93851676552998</v>
      </c>
    </row>
    <row r="7" spans="1:12" ht="14.25" customHeight="1" x14ac:dyDescent="0.35">
      <c r="A7" s="3">
        <v>42248</v>
      </c>
      <c r="B7" s="1">
        <v>2833.3200571889302</v>
      </c>
      <c r="C7" s="1">
        <v>559.5</v>
      </c>
      <c r="D7" s="1">
        <v>424.82</v>
      </c>
      <c r="E7" s="1">
        <f t="shared" si="0"/>
        <v>134.68</v>
      </c>
      <c r="F7" s="1" t="s">
        <v>27</v>
      </c>
      <c r="G7" s="2">
        <f t="shared" si="1"/>
        <v>207.30354275777398</v>
      </c>
      <c r="H7" s="2">
        <f t="shared" si="2"/>
        <v>27.623542757773976</v>
      </c>
      <c r="I7" s="1">
        <f t="shared" si="3"/>
        <v>6.669460141210231</v>
      </c>
      <c r="J7" s="1">
        <f t="shared" si="4"/>
        <v>0.82904867294907492</v>
      </c>
      <c r="K7" s="2">
        <v>352.19645724222602</v>
      </c>
    </row>
    <row r="8" spans="1:12" ht="14.25" customHeight="1" x14ac:dyDescent="0.35">
      <c r="A8" s="3">
        <v>42278</v>
      </c>
      <c r="B8" s="1">
        <v>2839.8303200567898</v>
      </c>
      <c r="C8" s="1">
        <v>517.5</v>
      </c>
      <c r="D8" s="1">
        <v>417.82</v>
      </c>
      <c r="E8" s="1">
        <f t="shared" si="0"/>
        <v>99.68</v>
      </c>
      <c r="F8" s="1" t="s">
        <v>27</v>
      </c>
      <c r="G8" s="2">
        <f t="shared" si="1"/>
        <v>142.38437208717102</v>
      </c>
      <c r="H8" s="2">
        <f t="shared" si="2"/>
        <v>-2.2956279128289907</v>
      </c>
      <c r="I8" s="1">
        <f t="shared" si="3"/>
        <v>6.7967792830807285</v>
      </c>
      <c r="J8" s="1">
        <f t="shared" si="4"/>
        <v>0.89779241757893113</v>
      </c>
      <c r="K8" s="2">
        <v>375.11562791282898</v>
      </c>
    </row>
    <row r="9" spans="1:12" ht="14.25" customHeight="1" x14ac:dyDescent="0.35">
      <c r="A9" s="3">
        <v>42309</v>
      </c>
      <c r="B9" s="1">
        <v>2594.8779231014801</v>
      </c>
      <c r="C9" s="1">
        <v>545</v>
      </c>
      <c r="D9" s="1">
        <v>417.82</v>
      </c>
      <c r="E9" s="1">
        <f t="shared" si="0"/>
        <v>127.18</v>
      </c>
      <c r="F9" s="1" t="s">
        <v>27</v>
      </c>
      <c r="G9" s="2">
        <f t="shared" si="1"/>
        <v>114.97058468710901</v>
      </c>
      <c r="H9" s="2">
        <f t="shared" si="2"/>
        <v>-57.209415312890997</v>
      </c>
      <c r="I9" s="1">
        <f t="shared" si="3"/>
        <v>6.2105163063076922</v>
      </c>
      <c r="J9" s="1">
        <f t="shared" si="4"/>
        <v>1.0292217110547388</v>
      </c>
      <c r="K9" s="2">
        <v>430.02941531289099</v>
      </c>
    </row>
    <row r="10" spans="1:12" ht="14.25" customHeight="1" x14ac:dyDescent="0.35">
      <c r="A10" s="3">
        <v>42339</v>
      </c>
      <c r="B10" s="1">
        <v>2253.5236131583902</v>
      </c>
      <c r="C10" s="1">
        <v>607.25</v>
      </c>
      <c r="D10" s="1">
        <v>418.57000000000005</v>
      </c>
      <c r="E10" s="1">
        <f t="shared" si="0"/>
        <v>188.67999999999995</v>
      </c>
      <c r="F10" s="1" t="s">
        <v>27</v>
      </c>
      <c r="G10" s="2">
        <f t="shared" si="1"/>
        <v>128.63147068484301</v>
      </c>
      <c r="H10" s="2">
        <f t="shared" si="2"/>
        <v>-105.04852931515694</v>
      </c>
      <c r="I10" s="1">
        <f t="shared" si="3"/>
        <v>5.3838631845530971</v>
      </c>
      <c r="J10" s="1">
        <f t="shared" si="4"/>
        <v>1.143461139869453</v>
      </c>
      <c r="K10" s="2">
        <v>478.61852931515699</v>
      </c>
    </row>
    <row r="11" spans="1:12" ht="14.25" customHeight="1" x14ac:dyDescent="0.35">
      <c r="A11" s="3">
        <v>42370</v>
      </c>
      <c r="B11" s="1">
        <v>1821.3110392214601</v>
      </c>
      <c r="C11" s="1">
        <v>657.5</v>
      </c>
      <c r="D11" s="1">
        <v>419.33000000000004</v>
      </c>
      <c r="E11" s="1">
        <f t="shared" si="0"/>
        <v>238.16999999999996</v>
      </c>
      <c r="F11" s="1" t="s">
        <v>27</v>
      </c>
      <c r="G11" s="2">
        <f t="shared" si="1"/>
        <v>261.49827876866601</v>
      </c>
      <c r="H11" s="2">
        <f t="shared" si="2"/>
        <v>-21.671721231333947</v>
      </c>
      <c r="I11" s="1">
        <f t="shared" si="3"/>
        <v>4.3433835862482049</v>
      </c>
      <c r="J11" s="1">
        <f t="shared" si="4"/>
        <v>0.94436773240963912</v>
      </c>
      <c r="K11" s="2">
        <v>396.00172123133399</v>
      </c>
    </row>
    <row r="12" spans="1:12" ht="14.25" customHeight="1" x14ac:dyDescent="0.35">
      <c r="A12" s="3">
        <v>42401</v>
      </c>
      <c r="B12" s="1">
        <v>1821.6050707245799</v>
      </c>
      <c r="C12" s="1">
        <v>575</v>
      </c>
      <c r="D12" s="1">
        <v>419.22</v>
      </c>
      <c r="E12" s="1">
        <f t="shared" si="0"/>
        <v>155.77999999999997</v>
      </c>
      <c r="F12" s="1" t="s">
        <v>27</v>
      </c>
      <c r="G12" s="2">
        <f t="shared" si="1"/>
        <v>242.11028604545498</v>
      </c>
      <c r="H12" s="2">
        <f t="shared" si="2"/>
        <v>41.330286045455011</v>
      </c>
      <c r="I12" s="1">
        <f t="shared" si="3"/>
        <v>4.3452246331868229</v>
      </c>
      <c r="J12" s="1">
        <f t="shared" si="4"/>
        <v>0.79406925708350029</v>
      </c>
      <c r="K12" s="2">
        <v>332.88971395454502</v>
      </c>
    </row>
    <row r="13" spans="1:12" ht="14.25" customHeight="1" x14ac:dyDescent="0.35">
      <c r="A13" s="3">
        <v>42430</v>
      </c>
      <c r="B13" s="1">
        <v>2136.0484998163802</v>
      </c>
      <c r="C13" s="1">
        <v>513.5</v>
      </c>
      <c r="D13" s="1">
        <v>419.13</v>
      </c>
      <c r="E13" s="1">
        <f t="shared" si="0"/>
        <v>94.37</v>
      </c>
      <c r="F13" s="1" t="s">
        <v>27</v>
      </c>
      <c r="G13" s="2">
        <f t="shared" si="1"/>
        <v>189.22841237208002</v>
      </c>
      <c r="H13" s="2">
        <f t="shared" si="2"/>
        <v>49.858412372080011</v>
      </c>
      <c r="I13" s="1">
        <f t="shared" si="3"/>
        <v>5.0963865622035653</v>
      </c>
      <c r="J13" s="1">
        <f t="shared" si="4"/>
        <v>0.77367782699382048</v>
      </c>
      <c r="K13" s="2">
        <v>324.27158762791998</v>
      </c>
    </row>
    <row r="14" spans="1:12" ht="14.25" customHeight="1" x14ac:dyDescent="0.35">
      <c r="A14" s="3">
        <v>42461</v>
      </c>
      <c r="B14" s="1">
        <v>2424.566557311</v>
      </c>
      <c r="C14" s="1">
        <v>509.5</v>
      </c>
      <c r="D14" s="1">
        <v>419.13</v>
      </c>
      <c r="E14" s="1">
        <f t="shared" si="0"/>
        <v>90.37</v>
      </c>
      <c r="F14" s="1" t="s">
        <v>27</v>
      </c>
      <c r="G14" s="2">
        <f t="shared" si="1"/>
        <v>103.40153635055202</v>
      </c>
      <c r="H14" s="2">
        <f t="shared" si="2"/>
        <v>-31.968463649447983</v>
      </c>
      <c r="I14" s="1">
        <f t="shared" si="3"/>
        <v>5.7847602350368623</v>
      </c>
      <c r="J14" s="1">
        <f t="shared" si="4"/>
        <v>0.96890812790649194</v>
      </c>
      <c r="K14" s="2">
        <v>406.09846364944798</v>
      </c>
    </row>
    <row r="15" spans="1:12" ht="14.25" customHeight="1" x14ac:dyDescent="0.35">
      <c r="A15" s="3">
        <v>42491</v>
      </c>
      <c r="B15" s="1">
        <v>2748.9590229904902</v>
      </c>
      <c r="C15" s="1">
        <v>527.5</v>
      </c>
      <c r="D15" s="1">
        <v>419.15</v>
      </c>
      <c r="E15" s="1">
        <f t="shared" si="0"/>
        <v>108.35000000000002</v>
      </c>
      <c r="F15" s="1" t="s">
        <v>27</v>
      </c>
      <c r="G15" s="2">
        <f t="shared" si="1"/>
        <v>90.379972221459013</v>
      </c>
      <c r="H15" s="2">
        <f t="shared" si="2"/>
        <v>-62.970027778541009</v>
      </c>
      <c r="I15" s="1">
        <f t="shared" si="3"/>
        <v>6.5584135106536809</v>
      </c>
      <c r="J15" s="1">
        <f t="shared" si="4"/>
        <v>1.0428725462925945</v>
      </c>
      <c r="K15" s="2">
        <v>437.12002777854099</v>
      </c>
    </row>
    <row r="16" spans="1:12" ht="14.25" customHeight="1" x14ac:dyDescent="0.35">
      <c r="A16" s="3">
        <v>42522</v>
      </c>
      <c r="B16" s="1">
        <v>2941.21331991446</v>
      </c>
      <c r="C16" s="1">
        <v>548.5</v>
      </c>
      <c r="D16" s="1">
        <v>419.18</v>
      </c>
      <c r="E16" s="1">
        <f t="shared" si="0"/>
        <v>129.32</v>
      </c>
      <c r="F16" s="1" t="s">
        <v>27</v>
      </c>
      <c r="G16" s="2">
        <f t="shared" si="1"/>
        <v>103.92818548974299</v>
      </c>
      <c r="H16" s="2">
        <f t="shared" si="2"/>
        <v>-70.391814510257007</v>
      </c>
      <c r="I16" s="1">
        <f t="shared" si="3"/>
        <v>7.0165879095244525</v>
      </c>
      <c r="J16" s="1">
        <f t="shared" si="4"/>
        <v>1.0605749666259292</v>
      </c>
      <c r="K16" s="2">
        <v>444.57181451025701</v>
      </c>
    </row>
    <row r="17" spans="1:11" ht="14.25" customHeight="1" x14ac:dyDescent="0.35">
      <c r="A17" s="3">
        <v>42552</v>
      </c>
      <c r="B17" s="1">
        <v>2795.1684512585002</v>
      </c>
      <c r="C17" s="1">
        <v>537.5</v>
      </c>
      <c r="D17" s="1">
        <v>421.15999999999997</v>
      </c>
      <c r="E17" s="1">
        <f t="shared" si="0"/>
        <v>116.34000000000003</v>
      </c>
      <c r="F17" s="1" t="s">
        <v>27</v>
      </c>
      <c r="G17" s="2">
        <f t="shared" si="1"/>
        <v>122.92224586685501</v>
      </c>
      <c r="H17" s="2">
        <f t="shared" si="2"/>
        <v>-38.417754133145024</v>
      </c>
      <c r="I17" s="1">
        <f t="shared" si="3"/>
        <v>6.63683267940569</v>
      </c>
      <c r="J17" s="1">
        <f t="shared" si="4"/>
        <v>0.98437115142260667</v>
      </c>
      <c r="K17" s="2">
        <v>414.57775413314499</v>
      </c>
    </row>
    <row r="18" spans="1:11" ht="14.25" customHeight="1" x14ac:dyDescent="0.35">
      <c r="A18" s="3">
        <v>42583</v>
      </c>
      <c r="B18" s="1">
        <v>2830.3097104311601</v>
      </c>
      <c r="C18" s="1">
        <v>487</v>
      </c>
      <c r="D18" s="1">
        <v>429.09000000000003</v>
      </c>
      <c r="E18" s="1">
        <f t="shared" si="0"/>
        <v>57.909999999999968</v>
      </c>
      <c r="F18" s="1" t="s">
        <v>27</v>
      </c>
      <c r="G18" s="2">
        <f t="shared" si="1"/>
        <v>110.60519913043697</v>
      </c>
      <c r="H18" s="2">
        <f t="shared" si="2"/>
        <v>7.695199130437004</v>
      </c>
      <c r="I18" s="1">
        <f t="shared" si="3"/>
        <v>6.59607474056995</v>
      </c>
      <c r="J18" s="1">
        <f t="shared" si="4"/>
        <v>0.8771931316729894</v>
      </c>
      <c r="K18" s="2">
        <v>376.39480086956303</v>
      </c>
    </row>
    <row r="19" spans="1:11" ht="14.25" customHeight="1" x14ac:dyDescent="0.35">
      <c r="A19" s="3">
        <v>42614</v>
      </c>
      <c r="B19" s="1">
        <v>2779.6203617102001</v>
      </c>
      <c r="C19" s="1">
        <v>466.5</v>
      </c>
      <c r="D19" s="1">
        <v>425.06</v>
      </c>
      <c r="E19" s="1">
        <f t="shared" si="0"/>
        <v>41.44</v>
      </c>
      <c r="F19" s="1" t="s">
        <v>27</v>
      </c>
      <c r="G19" s="2">
        <f t="shared" si="1"/>
        <v>90.769052841508028</v>
      </c>
      <c r="H19" s="2">
        <f t="shared" si="2"/>
        <v>4.3290528415080303</v>
      </c>
      <c r="I19" s="1">
        <f t="shared" si="3"/>
        <v>6.5393600002592578</v>
      </c>
      <c r="J19" s="1">
        <f t="shared" si="4"/>
        <v>0.88394802418127316</v>
      </c>
      <c r="K19" s="2">
        <v>375.73094715849197</v>
      </c>
    </row>
    <row r="20" spans="1:11" ht="14.25" customHeight="1" x14ac:dyDescent="0.35">
      <c r="A20" s="3">
        <v>42644</v>
      </c>
      <c r="B20" s="1">
        <v>3062.8607077834599</v>
      </c>
      <c r="C20" s="1">
        <v>491</v>
      </c>
      <c r="D20" s="1">
        <v>428.09000000000003</v>
      </c>
      <c r="E20" s="1">
        <f t="shared" si="0"/>
        <v>62.909999999999968</v>
      </c>
      <c r="F20" s="1" t="s">
        <v>27</v>
      </c>
      <c r="G20" s="2">
        <f t="shared" si="1"/>
        <v>81.680981433184002</v>
      </c>
      <c r="H20" s="2">
        <f t="shared" si="2"/>
        <v>-26.229018566815967</v>
      </c>
      <c r="I20" s="1">
        <f t="shared" si="3"/>
        <v>7.1547121114332493</v>
      </c>
      <c r="J20" s="1">
        <f t="shared" si="4"/>
        <v>0.95615178716348426</v>
      </c>
      <c r="K20" s="2">
        <v>409.319018566816</v>
      </c>
    </row>
    <row r="21" spans="1:11" ht="14.25" customHeight="1" x14ac:dyDescent="0.35">
      <c r="A21" s="3">
        <v>42675</v>
      </c>
      <c r="B21" s="1">
        <v>2958.77799468496</v>
      </c>
      <c r="C21" s="1">
        <v>529.5</v>
      </c>
      <c r="D21" s="1">
        <v>430.64</v>
      </c>
      <c r="E21" s="1">
        <f t="shared" si="0"/>
        <v>98.860000000000014</v>
      </c>
      <c r="F21" s="1" t="s">
        <v>27</v>
      </c>
      <c r="G21" s="2">
        <f t="shared" si="1"/>
        <v>65.938661566030987</v>
      </c>
      <c r="H21" s="2">
        <f t="shared" si="2"/>
        <v>-77.921338433969026</v>
      </c>
      <c r="I21" s="1">
        <f t="shared" si="3"/>
        <v>6.8706529692665805</v>
      </c>
      <c r="J21" s="1">
        <f t="shared" si="4"/>
        <v>1.0764474698912527</v>
      </c>
      <c r="K21" s="2">
        <v>463.56133843396901</v>
      </c>
    </row>
    <row r="22" spans="1:11" ht="14.25" customHeight="1" x14ac:dyDescent="0.35">
      <c r="A22" s="3">
        <v>42705</v>
      </c>
      <c r="B22" s="1">
        <v>3237.5017435302598</v>
      </c>
      <c r="C22" s="1">
        <v>584</v>
      </c>
      <c r="D22" s="1">
        <v>432.71000000000004</v>
      </c>
      <c r="E22" s="1">
        <f t="shared" si="0"/>
        <v>151.28999999999996</v>
      </c>
      <c r="F22" s="1" t="s">
        <v>27</v>
      </c>
      <c r="G22" s="2">
        <f t="shared" si="1"/>
        <v>99.210831020991975</v>
      </c>
      <c r="H22" s="2">
        <f t="shared" si="2"/>
        <v>-97.079168979007989</v>
      </c>
      <c r="I22" s="1">
        <f t="shared" si="3"/>
        <v>7.4819203243055616</v>
      </c>
      <c r="J22" s="1">
        <f t="shared" si="4"/>
        <v>1.1203558248688683</v>
      </c>
      <c r="K22" s="2">
        <v>484.78916897900802</v>
      </c>
    </row>
    <row r="23" spans="1:11" ht="14.25" customHeight="1" x14ac:dyDescent="0.35">
      <c r="A23" s="3">
        <v>42736</v>
      </c>
      <c r="B23" s="1">
        <v>3484.1314175484399</v>
      </c>
      <c r="C23" s="1">
        <v>585</v>
      </c>
      <c r="D23" s="1">
        <v>543.71</v>
      </c>
      <c r="E23" s="1">
        <f t="shared" si="0"/>
        <v>41.289999999999964</v>
      </c>
      <c r="F23" s="1" t="s">
        <v>27</v>
      </c>
      <c r="G23" s="2">
        <f t="shared" si="1"/>
        <v>74.350961968061995</v>
      </c>
      <c r="H23" s="2">
        <f t="shared" si="2"/>
        <v>-11.939038031937969</v>
      </c>
      <c r="I23" s="1">
        <f t="shared" si="3"/>
        <v>6.4080694074937741</v>
      </c>
      <c r="J23" s="1">
        <f t="shared" si="4"/>
        <v>0.93919375776045677</v>
      </c>
      <c r="K23" s="2">
        <v>510.64903803193801</v>
      </c>
    </row>
    <row r="24" spans="1:11" ht="14.25" customHeight="1" x14ac:dyDescent="0.35">
      <c r="A24" s="3">
        <v>42767</v>
      </c>
      <c r="B24" s="1">
        <v>3483.5398130138701</v>
      </c>
      <c r="C24" s="1">
        <v>651.5</v>
      </c>
      <c r="D24" s="1">
        <v>434.8</v>
      </c>
      <c r="E24" s="1">
        <f t="shared" si="0"/>
        <v>216.7</v>
      </c>
      <c r="F24" s="1" t="s">
        <v>27</v>
      </c>
      <c r="G24" s="2">
        <f t="shared" si="1"/>
        <v>67.864369777714955</v>
      </c>
      <c r="H24" s="2">
        <f t="shared" si="2"/>
        <v>-193.83563022228503</v>
      </c>
      <c r="I24" s="1">
        <f t="shared" si="3"/>
        <v>8.011821097088017</v>
      </c>
      <c r="J24" s="1">
        <f t="shared" si="4"/>
        <v>1.3423082571809684</v>
      </c>
      <c r="K24" s="2">
        <v>583.63563022228504</v>
      </c>
    </row>
    <row r="25" spans="1:11" ht="14.25" customHeight="1" x14ac:dyDescent="0.35">
      <c r="A25" s="3">
        <v>42795</v>
      </c>
      <c r="B25" s="1">
        <v>3273.3959133130902</v>
      </c>
      <c r="C25" s="1">
        <v>737.5</v>
      </c>
      <c r="D25" s="1">
        <v>434.92999999999995</v>
      </c>
      <c r="E25" s="1">
        <f t="shared" si="0"/>
        <v>302.57000000000005</v>
      </c>
      <c r="F25" s="1" t="s">
        <v>27</v>
      </c>
      <c r="G25" s="2">
        <f t="shared" si="1"/>
        <v>124.08441914176899</v>
      </c>
      <c r="H25" s="2">
        <f t="shared" si="2"/>
        <v>-223.48558085823106</v>
      </c>
      <c r="I25" s="1">
        <f t="shared" si="3"/>
        <v>7.5262591987517311</v>
      </c>
      <c r="J25" s="1">
        <f t="shared" si="4"/>
        <v>1.4103777179275541</v>
      </c>
      <c r="K25" s="2">
        <v>613.41558085823101</v>
      </c>
    </row>
    <row r="26" spans="1:11" ht="14.25" customHeight="1" x14ac:dyDescent="0.35">
      <c r="A26" s="3">
        <v>42826</v>
      </c>
      <c r="B26" s="1">
        <v>3252.05043196315</v>
      </c>
      <c r="C26" s="1">
        <v>723</v>
      </c>
      <c r="D26" s="1">
        <v>441.5</v>
      </c>
      <c r="E26" s="1">
        <f t="shared" si="0"/>
        <v>281.5</v>
      </c>
      <c r="F26" s="1" t="s">
        <v>27</v>
      </c>
      <c r="G26" s="2">
        <f t="shared" si="1"/>
        <v>160.902623908853</v>
      </c>
      <c r="H26" s="2">
        <f t="shared" si="2"/>
        <v>-165.597376091147</v>
      </c>
      <c r="I26" s="1">
        <f t="shared" si="3"/>
        <v>7.3659126431781425</v>
      </c>
      <c r="J26" s="1">
        <f t="shared" si="4"/>
        <v>1.2731537397307973</v>
      </c>
      <c r="K26" s="2">
        <v>562.097376091147</v>
      </c>
    </row>
    <row r="27" spans="1:11" ht="14.25" customHeight="1" x14ac:dyDescent="0.35">
      <c r="A27" s="3">
        <v>42856</v>
      </c>
      <c r="B27" s="1">
        <v>3097.94528883766</v>
      </c>
      <c r="C27" s="1">
        <v>631</v>
      </c>
      <c r="D27" s="1">
        <v>442.77</v>
      </c>
      <c r="E27" s="1">
        <f t="shared" si="0"/>
        <v>188.23000000000002</v>
      </c>
      <c r="F27" s="1" t="s">
        <v>27</v>
      </c>
      <c r="G27" s="2">
        <f t="shared" si="1"/>
        <v>147.37770195821201</v>
      </c>
      <c r="H27" s="2">
        <f t="shared" si="2"/>
        <v>-85.852298041788004</v>
      </c>
      <c r="I27" s="1">
        <f t="shared" si="3"/>
        <v>6.9967371069351136</v>
      </c>
      <c r="J27" s="1">
        <f t="shared" si="4"/>
        <v>1.0922652800365606</v>
      </c>
      <c r="K27" s="2">
        <v>483.62229804178799</v>
      </c>
    </row>
    <row r="28" spans="1:11" ht="14.25" customHeight="1" x14ac:dyDescent="0.35">
      <c r="A28" s="3">
        <v>42887</v>
      </c>
      <c r="B28" s="1">
        <v>2892.8319134923099</v>
      </c>
      <c r="C28" s="1">
        <v>552.5</v>
      </c>
      <c r="D28" s="1">
        <v>446.65</v>
      </c>
      <c r="E28" s="1">
        <f t="shared" si="0"/>
        <v>105.85000000000002</v>
      </c>
      <c r="F28" s="1" t="s">
        <v>27</v>
      </c>
      <c r="G28" s="2">
        <f t="shared" si="1"/>
        <v>114.95372650826903</v>
      </c>
      <c r="H28" s="2">
        <f t="shared" si="2"/>
        <v>-35.896273491730994</v>
      </c>
      <c r="I28" s="1">
        <f t="shared" si="3"/>
        <v>6.4767310276330683</v>
      </c>
      <c r="J28" s="1">
        <f t="shared" si="4"/>
        <v>0.97961776221142061</v>
      </c>
      <c r="K28" s="2">
        <v>437.54627349173097</v>
      </c>
    </row>
    <row r="29" spans="1:11" ht="14.25" customHeight="1" x14ac:dyDescent="0.35">
      <c r="A29" s="3">
        <v>42917</v>
      </c>
      <c r="B29" s="1">
        <v>2936.1651578610899</v>
      </c>
      <c r="C29" s="1">
        <v>564</v>
      </c>
      <c r="D29" s="1">
        <v>477.46</v>
      </c>
      <c r="E29" s="1">
        <f t="shared" si="0"/>
        <v>86.54000000000002</v>
      </c>
      <c r="F29" s="1" t="s">
        <v>27</v>
      </c>
      <c r="G29" s="2">
        <f t="shared" si="1"/>
        <v>150.81419480044502</v>
      </c>
      <c r="H29" s="2">
        <f t="shared" si="2"/>
        <v>19.274194800445002</v>
      </c>
      <c r="I29" s="1">
        <f t="shared" si="3"/>
        <v>6.1495521255415948</v>
      </c>
      <c r="J29" s="1">
        <f t="shared" si="4"/>
        <v>0.86538307962877514</v>
      </c>
      <c r="K29" s="2">
        <v>413.18580519955498</v>
      </c>
    </row>
    <row r="30" spans="1:11" ht="14.25" customHeight="1" x14ac:dyDescent="0.35">
      <c r="A30" s="3">
        <v>42948</v>
      </c>
      <c r="B30" s="1">
        <v>3091.61674765921</v>
      </c>
      <c r="C30" s="1">
        <v>524</v>
      </c>
      <c r="D30" s="1">
        <v>479.77</v>
      </c>
      <c r="E30" s="1">
        <f t="shared" si="0"/>
        <v>44.230000000000018</v>
      </c>
      <c r="F30" s="1" t="s">
        <v>27</v>
      </c>
      <c r="G30" s="2">
        <f t="shared" si="1"/>
        <v>93.574278906780989</v>
      </c>
      <c r="H30" s="2">
        <f t="shared" si="2"/>
        <v>4.3442789067809713</v>
      </c>
      <c r="I30" s="1">
        <f t="shared" si="3"/>
        <v>6.443955953184255</v>
      </c>
      <c r="J30" s="1">
        <f t="shared" si="4"/>
        <v>0.89715013671805033</v>
      </c>
      <c r="K30" s="2">
        <v>430.42572109321901</v>
      </c>
    </row>
    <row r="31" spans="1:11" ht="14.25" customHeight="1" x14ac:dyDescent="0.35">
      <c r="A31" s="3">
        <v>42979</v>
      </c>
      <c r="B31" s="1">
        <v>3263.1304674234202</v>
      </c>
      <c r="C31" s="1">
        <v>598.25</v>
      </c>
      <c r="D31" s="1">
        <v>487.93</v>
      </c>
      <c r="E31" s="1">
        <f t="shared" si="0"/>
        <v>110.32</v>
      </c>
      <c r="F31" s="1" t="s">
        <v>27</v>
      </c>
      <c r="G31" s="2">
        <f t="shared" si="1"/>
        <v>103.39818254456401</v>
      </c>
      <c r="H31" s="2">
        <f t="shared" si="2"/>
        <v>-51.921817455435985</v>
      </c>
      <c r="I31" s="1">
        <f t="shared" si="3"/>
        <v>6.6877020626389445</v>
      </c>
      <c r="J31" s="1">
        <f t="shared" si="4"/>
        <v>1.0141860870523149</v>
      </c>
      <c r="K31" s="2">
        <v>494.85181745543599</v>
      </c>
    </row>
    <row r="32" spans="1:11" ht="14.25" customHeight="1" x14ac:dyDescent="0.35">
      <c r="A32" s="3">
        <v>43009</v>
      </c>
      <c r="B32" s="1">
        <v>3495.9813176758898</v>
      </c>
      <c r="C32" s="1">
        <v>649</v>
      </c>
      <c r="D32" s="1">
        <v>491.13</v>
      </c>
      <c r="E32" s="1">
        <f t="shared" si="0"/>
        <v>157.87</v>
      </c>
      <c r="F32" s="1" t="s">
        <v>27</v>
      </c>
      <c r="G32" s="2">
        <f t="shared" si="1"/>
        <v>88.844682311627025</v>
      </c>
      <c r="H32" s="2">
        <f t="shared" si="2"/>
        <v>-114.02531768837298</v>
      </c>
      <c r="I32" s="1">
        <f t="shared" si="3"/>
        <v>7.1182402167977719</v>
      </c>
      <c r="J32" s="1">
        <f t="shared" si="4"/>
        <v>1.140543883876719</v>
      </c>
      <c r="K32" s="2">
        <v>560.15531768837297</v>
      </c>
    </row>
    <row r="33" spans="1:11" ht="14.25" customHeight="1" x14ac:dyDescent="0.35">
      <c r="A33" s="3">
        <v>43040</v>
      </c>
      <c r="B33" s="1">
        <v>3746.9890539582202</v>
      </c>
      <c r="C33" s="1">
        <v>742</v>
      </c>
      <c r="D33" s="1">
        <v>495.69</v>
      </c>
      <c r="E33" s="1">
        <f t="shared" si="0"/>
        <v>246.31</v>
      </c>
      <c r="F33" s="1" t="s">
        <v>27</v>
      </c>
      <c r="G33" s="2">
        <f t="shared" si="1"/>
        <v>138.38486993527101</v>
      </c>
      <c r="H33" s="2">
        <f t="shared" si="2"/>
        <v>-152.92513006472899</v>
      </c>
      <c r="I33" s="1">
        <f t="shared" si="3"/>
        <v>7.5591378764111044</v>
      </c>
      <c r="J33" s="1">
        <f t="shared" si="4"/>
        <v>1.2177270674508847</v>
      </c>
      <c r="K33" s="2">
        <v>603.61513006472899</v>
      </c>
    </row>
    <row r="34" spans="1:11" ht="14.25" customHeight="1" x14ac:dyDescent="0.35">
      <c r="A34" s="3">
        <v>43070</v>
      </c>
      <c r="B34" s="1">
        <v>3862.96267512342</v>
      </c>
      <c r="C34" s="1">
        <v>747</v>
      </c>
      <c r="D34" s="1">
        <v>495.69</v>
      </c>
      <c r="E34" s="1">
        <f t="shared" si="0"/>
        <v>251.31</v>
      </c>
      <c r="F34" s="1" t="s">
        <v>27</v>
      </c>
      <c r="G34" s="2">
        <f t="shared" si="1"/>
        <v>136.65337751539698</v>
      </c>
      <c r="H34" s="2">
        <f t="shared" si="2"/>
        <v>-159.65662248460302</v>
      </c>
      <c r="I34" s="1">
        <f t="shared" ref="I34:I65" si="5">B34/D34</f>
        <v>7.7931018885259338</v>
      </c>
      <c r="J34" s="1">
        <f t="shared" si="4"/>
        <v>1.231307112277034</v>
      </c>
      <c r="K34" s="2">
        <v>610.34662248460302</v>
      </c>
    </row>
    <row r="35" spans="1:11" ht="14.25" customHeight="1" x14ac:dyDescent="0.35">
      <c r="A35" s="3">
        <v>43101</v>
      </c>
      <c r="B35" s="1">
        <v>4200.19756870521</v>
      </c>
      <c r="C35" s="1">
        <v>741</v>
      </c>
      <c r="D35" s="1">
        <v>495.64</v>
      </c>
      <c r="E35" s="1">
        <f t="shared" si="0"/>
        <v>245.36</v>
      </c>
      <c r="F35" s="1" t="s">
        <v>27</v>
      </c>
      <c r="G35" s="2">
        <f t="shared" si="1"/>
        <v>139.61267878881404</v>
      </c>
      <c r="H35" s="2">
        <f t="shared" si="2"/>
        <v>-150.74732121118598</v>
      </c>
      <c r="I35" s="1">
        <f t="shared" si="5"/>
        <v>8.4742909545339558</v>
      </c>
      <c r="J35" s="1">
        <f t="shared" si="4"/>
        <v>1.213355098884646</v>
      </c>
      <c r="K35" s="2">
        <v>601.38732121118596</v>
      </c>
    </row>
    <row r="36" spans="1:11" ht="14.25" customHeight="1" x14ac:dyDescent="0.35">
      <c r="A36" s="3">
        <v>43132</v>
      </c>
      <c r="B36" s="1">
        <v>4039.0416432350798</v>
      </c>
      <c r="C36" s="1">
        <v>736</v>
      </c>
      <c r="D36" s="1">
        <v>495.63</v>
      </c>
      <c r="E36" s="1">
        <f t="shared" si="0"/>
        <v>240.37</v>
      </c>
      <c r="F36" s="1" t="s">
        <v>27</v>
      </c>
      <c r="G36" s="2">
        <f t="shared" si="1"/>
        <v>159.13397566944298</v>
      </c>
      <c r="H36" s="2">
        <f t="shared" si="2"/>
        <v>-126.23602433055703</v>
      </c>
      <c r="I36" s="1">
        <f t="shared" si="5"/>
        <v>8.1493082404920596</v>
      </c>
      <c r="J36" s="1">
        <f t="shared" si="4"/>
        <v>1.1639045746434982</v>
      </c>
      <c r="K36" s="2">
        <v>576.86602433055702</v>
      </c>
    </row>
    <row r="37" spans="1:11" ht="14.25" customHeight="1" x14ac:dyDescent="0.35">
      <c r="A37" s="3">
        <v>43160</v>
      </c>
      <c r="B37" s="1">
        <v>4032.0954511366899</v>
      </c>
      <c r="C37" s="1">
        <v>689</v>
      </c>
      <c r="D37" s="1">
        <v>493.09000000000003</v>
      </c>
      <c r="E37" s="1">
        <f t="shared" si="0"/>
        <v>195.90999999999997</v>
      </c>
      <c r="F37" s="1" t="s">
        <v>27</v>
      </c>
      <c r="G37" s="2">
        <f t="shared" si="1"/>
        <v>150.76839722985699</v>
      </c>
      <c r="H37" s="2">
        <f t="shared" si="2"/>
        <v>-90.141602770142981</v>
      </c>
      <c r="I37" s="1">
        <f t="shared" si="5"/>
        <v>8.1771998035585582</v>
      </c>
      <c r="J37" s="1">
        <f t="shared" si="4"/>
        <v>1.0915484044903425</v>
      </c>
      <c r="K37" s="2">
        <v>538.23160277014301</v>
      </c>
    </row>
    <row r="38" spans="1:11" ht="14.25" customHeight="1" x14ac:dyDescent="0.35">
      <c r="A38" s="3">
        <v>43191</v>
      </c>
      <c r="B38" s="1">
        <v>4324.4138799488801</v>
      </c>
      <c r="C38" s="1">
        <v>653.5</v>
      </c>
      <c r="D38" s="1">
        <v>491.35</v>
      </c>
      <c r="E38" s="1">
        <f t="shared" si="0"/>
        <v>162.14999999999998</v>
      </c>
      <c r="F38" s="1" t="s">
        <v>27</v>
      </c>
      <c r="G38" s="2">
        <f t="shared" si="1"/>
        <v>133.07593472548206</v>
      </c>
      <c r="H38" s="2">
        <f t="shared" si="2"/>
        <v>-74.07406527451792</v>
      </c>
      <c r="I38" s="1">
        <f t="shared" si="5"/>
        <v>8.8010865573397368</v>
      </c>
      <c r="J38" s="1">
        <f t="shared" si="4"/>
        <v>1.0591718027363752</v>
      </c>
      <c r="K38" s="2">
        <v>520.42406527451794</v>
      </c>
    </row>
    <row r="39" spans="1:11" ht="14.25" customHeight="1" x14ac:dyDescent="0.35">
      <c r="A39" s="3">
        <v>43221</v>
      </c>
      <c r="B39" s="1">
        <v>4701.7526862877603</v>
      </c>
      <c r="C39" s="1">
        <v>650.5</v>
      </c>
      <c r="D39" s="1">
        <v>491.21000000000004</v>
      </c>
      <c r="E39" s="1">
        <f t="shared" si="0"/>
        <v>159.28999999999996</v>
      </c>
      <c r="F39" s="1" t="s">
        <v>27</v>
      </c>
      <c r="G39" s="2">
        <f t="shared" si="1"/>
        <v>112.77698288752504</v>
      </c>
      <c r="H39" s="2">
        <f t="shared" si="2"/>
        <v>-91.513017112474927</v>
      </c>
      <c r="I39" s="1">
        <f t="shared" si="5"/>
        <v>9.5717772160333876</v>
      </c>
      <c r="J39" s="1">
        <f t="shared" si="4"/>
        <v>1.0946906966724514</v>
      </c>
      <c r="K39" s="2">
        <v>537.72301711247496</v>
      </c>
    </row>
    <row r="40" spans="1:11" ht="14.25" customHeight="1" x14ac:dyDescent="0.35">
      <c r="A40" s="3">
        <v>43252</v>
      </c>
      <c r="B40" s="1">
        <v>4885.3264023607499</v>
      </c>
      <c r="C40" s="1">
        <v>698.5</v>
      </c>
      <c r="D40" s="1">
        <v>493.55</v>
      </c>
      <c r="E40" s="1">
        <f t="shared" si="0"/>
        <v>204.95</v>
      </c>
      <c r="F40" s="1" t="s">
        <v>27</v>
      </c>
      <c r="G40" s="2">
        <f t="shared" si="1"/>
        <v>110.82697912411402</v>
      </c>
      <c r="H40" s="2">
        <f t="shared" si="2"/>
        <v>-139.12302087588597</v>
      </c>
      <c r="I40" s="1">
        <f t="shared" si="5"/>
        <v>9.8983414088962611</v>
      </c>
      <c r="J40" s="1">
        <f t="shared" si="4"/>
        <v>1.1907061511009744</v>
      </c>
      <c r="K40" s="2">
        <v>587.67302087588598</v>
      </c>
    </row>
    <row r="41" spans="1:11" ht="14.25" customHeight="1" x14ac:dyDescent="0.35">
      <c r="A41" s="3">
        <v>43282</v>
      </c>
      <c r="B41" s="1">
        <v>4947.0818371150999</v>
      </c>
      <c r="C41" s="1">
        <v>754</v>
      </c>
      <c r="D41" s="1">
        <v>496.26</v>
      </c>
      <c r="E41" s="1">
        <f t="shared" si="0"/>
        <v>257.74</v>
      </c>
      <c r="F41" s="1" t="s">
        <v>27</v>
      </c>
      <c r="G41" s="2">
        <f t="shared" si="1"/>
        <v>130.83587756849101</v>
      </c>
      <c r="H41" s="2">
        <f t="shared" si="2"/>
        <v>-171.90412243150899</v>
      </c>
      <c r="I41" s="1">
        <f t="shared" si="5"/>
        <v>9.968729772931729</v>
      </c>
      <c r="J41" s="1">
        <f t="shared" si="4"/>
        <v>1.2557210382289707</v>
      </c>
      <c r="K41" s="2">
        <v>623.16412243150899</v>
      </c>
    </row>
    <row r="42" spans="1:11" ht="14.25" customHeight="1" x14ac:dyDescent="0.35">
      <c r="A42" s="3">
        <v>43313</v>
      </c>
      <c r="B42" s="1">
        <v>5054.3023195767701</v>
      </c>
      <c r="C42" s="1">
        <v>789.5</v>
      </c>
      <c r="D42" s="1">
        <v>498.02</v>
      </c>
      <c r="E42" s="1">
        <f t="shared" si="0"/>
        <v>291.48</v>
      </c>
      <c r="F42" s="1" t="s">
        <v>27</v>
      </c>
      <c r="G42" s="2">
        <f t="shared" si="1"/>
        <v>138.34421757385996</v>
      </c>
      <c r="H42" s="2">
        <f t="shared" si="2"/>
        <v>-198.13578242614005</v>
      </c>
      <c r="I42" s="1">
        <f t="shared" si="5"/>
        <v>10.148793862850429</v>
      </c>
      <c r="J42" s="1">
        <f t="shared" si="4"/>
        <v>1.3074892221720815</v>
      </c>
      <c r="K42" s="2">
        <v>651.15578242614004</v>
      </c>
    </row>
    <row r="43" spans="1:11" ht="14.25" customHeight="1" x14ac:dyDescent="0.35">
      <c r="A43" s="3">
        <v>43344</v>
      </c>
      <c r="B43" s="1">
        <v>5365.3618440886503</v>
      </c>
      <c r="C43" s="1">
        <v>820</v>
      </c>
      <c r="D43" s="1">
        <v>499.51</v>
      </c>
      <c r="E43" s="1">
        <f t="shared" si="0"/>
        <v>320.49</v>
      </c>
      <c r="F43" s="1" t="s">
        <v>27</v>
      </c>
      <c r="G43" s="2">
        <f t="shared" si="1"/>
        <v>132.95501460812</v>
      </c>
      <c r="H43" s="2">
        <f t="shared" si="2"/>
        <v>-232.53498539188001</v>
      </c>
      <c r="I43" s="1">
        <f t="shared" si="5"/>
        <v>10.741250113288324</v>
      </c>
      <c r="J43" s="1">
        <f t="shared" si="4"/>
        <v>1.3754378999256871</v>
      </c>
      <c r="K43" s="2">
        <v>687.04498539188</v>
      </c>
    </row>
    <row r="44" spans="1:11" ht="14.25" customHeight="1" x14ac:dyDescent="0.35">
      <c r="A44" s="3">
        <v>43374</v>
      </c>
      <c r="B44" s="1">
        <v>5488.9533132561901</v>
      </c>
      <c r="C44" s="1">
        <v>879</v>
      </c>
      <c r="D44" s="1">
        <v>502.4</v>
      </c>
      <c r="E44" s="1">
        <f t="shared" si="0"/>
        <v>376.6</v>
      </c>
      <c r="F44" s="1" t="s">
        <v>27</v>
      </c>
      <c r="G44" s="2">
        <f t="shared" si="1"/>
        <v>136.10654671499196</v>
      </c>
      <c r="H44" s="2">
        <f t="shared" si="2"/>
        <v>-285.49345328500806</v>
      </c>
      <c r="I44" s="1">
        <f t="shared" si="5"/>
        <v>10.925464397404838</v>
      </c>
      <c r="J44" s="1">
        <f t="shared" si="4"/>
        <v>1.4786891984176116</v>
      </c>
      <c r="K44" s="2">
        <v>742.89345328500804</v>
      </c>
    </row>
    <row r="45" spans="1:11" ht="14.25" customHeight="1" x14ac:dyDescent="0.35">
      <c r="A45" s="3">
        <v>43405</v>
      </c>
      <c r="B45" s="1">
        <v>4752.8899938396498</v>
      </c>
      <c r="C45" s="1">
        <v>940.5</v>
      </c>
      <c r="D45" s="1">
        <v>506.5</v>
      </c>
      <c r="E45" s="1">
        <f t="shared" si="0"/>
        <v>434</v>
      </c>
      <c r="F45" s="1" t="s">
        <v>27</v>
      </c>
      <c r="G45" s="2">
        <f t="shared" si="1"/>
        <v>224.91386698976703</v>
      </c>
      <c r="H45" s="2">
        <f t="shared" si="2"/>
        <v>-254.08613301023297</v>
      </c>
      <c r="I45" s="1">
        <f t="shared" si="5"/>
        <v>9.3837907084692009</v>
      </c>
      <c r="J45" s="1">
        <f t="shared" si="4"/>
        <v>1.4128057907408351</v>
      </c>
      <c r="K45" s="2">
        <v>715.58613301023297</v>
      </c>
    </row>
    <row r="46" spans="1:11" ht="14.25" customHeight="1" x14ac:dyDescent="0.35">
      <c r="A46" s="3">
        <v>43435</v>
      </c>
      <c r="B46" s="1">
        <v>4150.4902530978597</v>
      </c>
      <c r="C46" s="1">
        <v>809.5</v>
      </c>
      <c r="D46" s="1">
        <v>500.9</v>
      </c>
      <c r="E46" s="1">
        <f t="shared" si="0"/>
        <v>308.60000000000002</v>
      </c>
      <c r="F46" s="1" t="s">
        <v>27</v>
      </c>
      <c r="G46" s="2">
        <f t="shared" si="1"/>
        <v>221.52862835850306</v>
      </c>
      <c r="H46" s="2">
        <f t="shared" si="2"/>
        <v>-132.07137164149697</v>
      </c>
      <c r="I46" s="1">
        <f t="shared" si="5"/>
        <v>8.2860655881370739</v>
      </c>
      <c r="J46" s="1">
        <f t="shared" si="4"/>
        <v>1.1738298495537971</v>
      </c>
      <c r="K46" s="2">
        <v>587.97137164149694</v>
      </c>
    </row>
    <row r="47" spans="1:11" ht="14.25" customHeight="1" x14ac:dyDescent="0.35">
      <c r="A47" s="3">
        <v>43466</v>
      </c>
      <c r="B47" s="1">
        <v>4076.4953161039898</v>
      </c>
      <c r="C47" s="1">
        <v>689</v>
      </c>
      <c r="D47" s="1">
        <v>494.99</v>
      </c>
      <c r="E47" s="1">
        <f t="shared" si="0"/>
        <v>194.01</v>
      </c>
      <c r="F47" s="1" t="s">
        <v>27</v>
      </c>
      <c r="G47" s="2">
        <f t="shared" si="1"/>
        <v>167.21872191572595</v>
      </c>
      <c r="H47" s="2">
        <f t="shared" si="2"/>
        <v>-71.79127808427404</v>
      </c>
      <c r="I47" s="1">
        <f t="shared" si="5"/>
        <v>8.2355104468857743</v>
      </c>
      <c r="J47" s="1">
        <f t="shared" si="4"/>
        <v>1.0541248875417162</v>
      </c>
      <c r="K47" s="2">
        <v>521.78127808427405</v>
      </c>
    </row>
    <row r="48" spans="1:11" ht="14.25" customHeight="1" x14ac:dyDescent="0.35">
      <c r="A48" s="3">
        <v>43497</v>
      </c>
      <c r="B48" s="1">
        <v>4327.0429018649702</v>
      </c>
      <c r="C48" s="1">
        <v>659</v>
      </c>
      <c r="D48" s="1">
        <v>493.53</v>
      </c>
      <c r="E48" s="1">
        <f t="shared" si="0"/>
        <v>165.47000000000003</v>
      </c>
      <c r="F48" s="1" t="s">
        <v>27</v>
      </c>
      <c r="G48" s="2">
        <f t="shared" si="1"/>
        <v>131.604590915161</v>
      </c>
      <c r="H48" s="2">
        <f t="shared" si="2"/>
        <v>-78.86540908483903</v>
      </c>
      <c r="I48" s="1">
        <f t="shared" si="5"/>
        <v>8.7675377421128822</v>
      </c>
      <c r="J48" s="1">
        <f t="shared" si="4"/>
        <v>1.0686187447264381</v>
      </c>
      <c r="K48" s="2">
        <v>527.395409084839</v>
      </c>
    </row>
    <row r="49" spans="1:15" ht="14.25" customHeight="1" x14ac:dyDescent="0.35">
      <c r="A49" s="3">
        <v>43525</v>
      </c>
      <c r="B49" s="1">
        <v>4452.0509334978497</v>
      </c>
      <c r="C49" s="1">
        <v>701.5</v>
      </c>
      <c r="D49" s="1">
        <v>495.61</v>
      </c>
      <c r="E49" s="1">
        <f t="shared" si="0"/>
        <v>205.89</v>
      </c>
      <c r="F49" s="1" t="s">
        <v>27</v>
      </c>
      <c r="G49" s="2">
        <f t="shared" si="1"/>
        <v>135.94706741590699</v>
      </c>
      <c r="H49" s="2">
        <f t="shared" si="2"/>
        <v>-114.942932584093</v>
      </c>
      <c r="I49" s="1">
        <f t="shared" si="5"/>
        <v>8.9829723643547332</v>
      </c>
      <c r="J49" s="1">
        <f t="shared" si="4"/>
        <v>1.141124942160354</v>
      </c>
      <c r="K49" s="2">
        <v>565.55293258409301</v>
      </c>
    </row>
    <row r="50" spans="1:15" ht="14.25" customHeight="1" x14ac:dyDescent="0.35">
      <c r="A50" s="3">
        <v>43556</v>
      </c>
      <c r="B50" s="1">
        <v>4672.5882004396699</v>
      </c>
      <c r="C50" s="1">
        <v>706.5</v>
      </c>
      <c r="D50" s="1">
        <v>495.86</v>
      </c>
      <c r="E50" s="1">
        <f t="shared" si="0"/>
        <v>210.64</v>
      </c>
      <c r="F50" s="1" t="s">
        <v>27</v>
      </c>
      <c r="G50" s="2">
        <f t="shared" si="1"/>
        <v>108.13765328741101</v>
      </c>
      <c r="H50" s="2">
        <f t="shared" si="2"/>
        <v>-147.50234671258897</v>
      </c>
      <c r="I50" s="1">
        <f t="shared" si="5"/>
        <v>9.4232005010278499</v>
      </c>
      <c r="J50" s="1">
        <f t="shared" si="4"/>
        <v>1.2067163044258238</v>
      </c>
      <c r="K50" s="2">
        <v>598.36234671258899</v>
      </c>
    </row>
    <row r="51" spans="1:15" ht="14.25" customHeight="1" x14ac:dyDescent="0.35">
      <c r="A51" s="3">
        <v>43586</v>
      </c>
      <c r="B51" s="1">
        <v>4800.0890655400399</v>
      </c>
      <c r="C51" s="1">
        <v>712.5</v>
      </c>
      <c r="D51" s="1">
        <v>496.14</v>
      </c>
      <c r="E51" s="1">
        <f t="shared" si="0"/>
        <v>216.36</v>
      </c>
      <c r="F51" s="1" t="s">
        <v>27</v>
      </c>
      <c r="G51" s="2">
        <f t="shared" si="1"/>
        <v>108.59219743687595</v>
      </c>
      <c r="H51" s="2">
        <f t="shared" si="2"/>
        <v>-152.76780256312406</v>
      </c>
      <c r="I51" s="1">
        <f t="shared" si="5"/>
        <v>9.6748681129117582</v>
      </c>
      <c r="J51" s="1">
        <f t="shared" si="4"/>
        <v>1.2172124855144195</v>
      </c>
      <c r="K51" s="2">
        <v>603.90780256312405</v>
      </c>
    </row>
    <row r="52" spans="1:15" ht="14.25" customHeight="1" x14ac:dyDescent="0.35">
      <c r="A52" s="3">
        <v>43617</v>
      </c>
      <c r="B52" s="1">
        <v>4456.6227878337504</v>
      </c>
      <c r="C52" s="1">
        <v>737.5</v>
      </c>
      <c r="D52" s="1">
        <v>497.37</v>
      </c>
      <c r="E52" s="1">
        <f t="shared" si="0"/>
        <v>240.13</v>
      </c>
      <c r="F52" s="1" t="s">
        <v>27</v>
      </c>
      <c r="G52" s="2">
        <f t="shared" si="1"/>
        <v>171.30055319644396</v>
      </c>
      <c r="H52" s="2">
        <f t="shared" si="2"/>
        <v>-113.82944680355604</v>
      </c>
      <c r="I52" s="1">
        <f t="shared" si="5"/>
        <v>8.96037715952661</v>
      </c>
      <c r="J52" s="1">
        <f t="shared" si="4"/>
        <v>1.1383868082183406</v>
      </c>
      <c r="K52" s="2">
        <v>566.19944680355604</v>
      </c>
    </row>
    <row r="53" spans="1:15" ht="14.25" customHeight="1" x14ac:dyDescent="0.35">
      <c r="A53" s="3">
        <v>43647</v>
      </c>
      <c r="B53" s="1">
        <v>4405.9405958492098</v>
      </c>
      <c r="C53" s="1">
        <v>637</v>
      </c>
      <c r="D53" s="1">
        <v>494.35</v>
      </c>
      <c r="E53" s="1">
        <f t="shared" si="0"/>
        <v>142.64999999999998</v>
      </c>
      <c r="F53" s="1" t="s">
        <v>27</v>
      </c>
      <c r="G53" s="2">
        <f t="shared" si="1"/>
        <v>167.17084799108699</v>
      </c>
      <c r="H53" s="2">
        <f t="shared" si="2"/>
        <v>-20.47915200891299</v>
      </c>
      <c r="I53" s="1">
        <f t="shared" si="5"/>
        <v>8.9125934982284001</v>
      </c>
      <c r="J53" s="1">
        <f t="shared" si="4"/>
        <v>0.95039779914820066</v>
      </c>
      <c r="K53" s="2">
        <v>469.82915200891301</v>
      </c>
    </row>
    <row r="54" spans="1:15" ht="14.25" customHeight="1" x14ac:dyDescent="0.35">
      <c r="A54" s="3">
        <v>43678</v>
      </c>
      <c r="B54" s="1">
        <v>4298.1344098491099</v>
      </c>
      <c r="C54" s="1">
        <v>574.5</v>
      </c>
      <c r="D54" s="1">
        <v>502.79</v>
      </c>
      <c r="E54" s="1">
        <f t="shared" si="0"/>
        <v>71.70999999999998</v>
      </c>
      <c r="F54" s="1" t="s">
        <v>27</v>
      </c>
      <c r="G54" s="2">
        <f t="shared" si="1"/>
        <v>152.92247681158602</v>
      </c>
      <c r="H54" s="2">
        <f t="shared" si="2"/>
        <v>36.212476811586043</v>
      </c>
      <c r="I54" s="1">
        <f t="shared" si="5"/>
        <v>8.5485678113111039</v>
      </c>
      <c r="J54" s="1">
        <f t="shared" si="4"/>
        <v>0.8384763483530181</v>
      </c>
      <c r="K54" s="2">
        <v>421.57752318841398</v>
      </c>
    </row>
    <row r="55" spans="1:15" ht="14.25" customHeight="1" x14ac:dyDescent="0.35">
      <c r="A55" s="3">
        <v>43709</v>
      </c>
      <c r="B55" s="1">
        <v>4294.8461425495998</v>
      </c>
      <c r="C55" s="1">
        <v>590</v>
      </c>
      <c r="D55" s="1">
        <v>510.38</v>
      </c>
      <c r="E55" s="1">
        <f t="shared" si="0"/>
        <v>79.62</v>
      </c>
      <c r="F55" s="1" t="s">
        <v>27</v>
      </c>
      <c r="G55" s="2">
        <f t="shared" si="1"/>
        <v>157.17152676434603</v>
      </c>
      <c r="H55" s="2">
        <f t="shared" si="2"/>
        <v>32.551526764346022</v>
      </c>
      <c r="I55" s="1">
        <f t="shared" si="5"/>
        <v>8.4149969484493905</v>
      </c>
      <c r="J55" s="1">
        <f t="shared" si="4"/>
        <v>0.84805139941936203</v>
      </c>
      <c r="K55" s="2">
        <v>432.82847323565397</v>
      </c>
    </row>
    <row r="56" spans="1:15" ht="14.25" customHeight="1" x14ac:dyDescent="0.35">
      <c r="A56" s="3">
        <v>43739</v>
      </c>
      <c r="B56" s="1">
        <v>4227.47971337326</v>
      </c>
      <c r="C56" s="1">
        <v>605</v>
      </c>
      <c r="D56" s="1">
        <v>517.95000000000005</v>
      </c>
      <c r="E56" s="1">
        <f t="shared" si="0"/>
        <v>87.049999999999955</v>
      </c>
      <c r="F56" s="1" t="s">
        <v>27</v>
      </c>
      <c r="G56" s="2">
        <f t="shared" si="1"/>
        <v>132.75245493780301</v>
      </c>
      <c r="H56" s="2">
        <f t="shared" si="2"/>
        <v>0.70245493780305424</v>
      </c>
      <c r="I56" s="1">
        <f t="shared" si="5"/>
        <v>8.1619455804098067</v>
      </c>
      <c r="J56" s="1">
        <f t="shared" si="4"/>
        <v>0.91176280541016885</v>
      </c>
      <c r="K56" s="2">
        <v>472.24754506219699</v>
      </c>
    </row>
    <row r="57" spans="1:15" ht="14.25" customHeight="1" x14ac:dyDescent="0.35">
      <c r="A57" s="3">
        <v>43770</v>
      </c>
      <c r="B57" s="1">
        <v>4359.3834375861697</v>
      </c>
      <c r="C57" s="1">
        <v>681.5</v>
      </c>
      <c r="D57" s="1">
        <v>525.6</v>
      </c>
      <c r="E57" s="1">
        <f t="shared" si="0"/>
        <v>155.89999999999998</v>
      </c>
      <c r="F57" s="1" t="s">
        <v>27</v>
      </c>
      <c r="G57" s="2">
        <f t="shared" si="1"/>
        <v>156.58859987877895</v>
      </c>
      <c r="H57" s="2">
        <f t="shared" si="2"/>
        <v>-44.311400121221027</v>
      </c>
      <c r="I57" s="1">
        <f t="shared" si="5"/>
        <v>8.2941085189995611</v>
      </c>
      <c r="J57" s="1">
        <f t="shared" si="4"/>
        <v>0.99868987846503243</v>
      </c>
      <c r="K57" s="2">
        <v>524.91140012122105</v>
      </c>
    </row>
    <row r="58" spans="1:15" ht="14.25" customHeight="1" x14ac:dyDescent="0.35">
      <c r="A58" s="3">
        <v>43800</v>
      </c>
      <c r="B58" s="1">
        <v>4542.3374395068704</v>
      </c>
      <c r="C58" s="1">
        <v>695</v>
      </c>
      <c r="D58" s="1">
        <v>530.25</v>
      </c>
      <c r="E58" s="1">
        <f t="shared" si="0"/>
        <v>164.75</v>
      </c>
      <c r="F58" s="1" t="s">
        <v>27</v>
      </c>
      <c r="G58" s="2">
        <f t="shared" si="1"/>
        <v>158.16756028522002</v>
      </c>
      <c r="H58" s="2">
        <f t="shared" si="2"/>
        <v>-51.58243971477998</v>
      </c>
      <c r="I58" s="1">
        <f t="shared" si="5"/>
        <v>8.5664072409370497</v>
      </c>
      <c r="J58" s="1">
        <f t="shared" si="4"/>
        <v>1.0124138419892126</v>
      </c>
      <c r="K58" s="2">
        <v>536.83243971477998</v>
      </c>
    </row>
    <row r="59" spans="1:15" ht="14.25" customHeight="1" x14ac:dyDescent="0.35">
      <c r="A59" s="3">
        <v>43831</v>
      </c>
      <c r="B59" s="1">
        <v>4612.2406486864602</v>
      </c>
      <c r="C59" s="1">
        <v>714</v>
      </c>
      <c r="D59" s="1">
        <v>535.14</v>
      </c>
      <c r="E59" s="1">
        <f t="shared" si="0"/>
        <v>178.86</v>
      </c>
      <c r="F59" s="1" t="s">
        <v>27</v>
      </c>
      <c r="G59" s="2">
        <f t="shared" si="1"/>
        <v>108.03714364106895</v>
      </c>
      <c r="H59" s="2">
        <f t="shared" si="2"/>
        <v>-115.82285635893106</v>
      </c>
      <c r="I59" s="1">
        <f t="shared" si="5"/>
        <v>8.6187551831043479</v>
      </c>
      <c r="J59" s="1">
        <f t="shared" si="4"/>
        <v>1.1323445385486621</v>
      </c>
      <c r="K59" s="2">
        <v>605.96285635893105</v>
      </c>
    </row>
    <row r="60" spans="1:15" ht="14.25" customHeight="1" x14ac:dyDescent="0.35">
      <c r="A60" s="3">
        <v>43862</v>
      </c>
      <c r="B60" s="1">
        <v>4070.3042984486601</v>
      </c>
      <c r="C60" s="1">
        <v>858.5</v>
      </c>
      <c r="D60" s="1">
        <v>615.5</v>
      </c>
      <c r="E60" s="1">
        <f t="shared" si="0"/>
        <v>243</v>
      </c>
      <c r="F60" s="1" t="s">
        <v>27</v>
      </c>
      <c r="G60" s="2">
        <f t="shared" si="1"/>
        <v>195.63467719766197</v>
      </c>
      <c r="H60" s="2">
        <f t="shared" si="2"/>
        <v>-92.365322802338028</v>
      </c>
      <c r="I60" s="1">
        <f t="shared" si="5"/>
        <v>6.6130045466265805</v>
      </c>
      <c r="J60" s="1">
        <f t="shared" si="4"/>
        <v>1.0769542206374298</v>
      </c>
      <c r="K60" s="2">
        <v>662.86532280233803</v>
      </c>
    </row>
    <row r="61" spans="1:15" ht="14.25" customHeight="1" x14ac:dyDescent="0.35">
      <c r="A61" s="3">
        <v>43891</v>
      </c>
      <c r="B61" s="1">
        <v>3000.2119703552698</v>
      </c>
      <c r="C61" s="1">
        <v>805.5</v>
      </c>
      <c r="D61" s="1">
        <v>553.5</v>
      </c>
      <c r="E61" s="1">
        <f t="shared" si="0"/>
        <v>252</v>
      </c>
      <c r="F61" s="1" t="s">
        <v>27</v>
      </c>
      <c r="G61" s="2">
        <f t="shared" si="1"/>
        <v>207.24902450127104</v>
      </c>
      <c r="H61" s="2">
        <f t="shared" si="2"/>
        <v>-89.750975498728963</v>
      </c>
      <c r="I61" s="1">
        <f t="shared" si="5"/>
        <v>5.4204371641468292</v>
      </c>
      <c r="J61" s="1">
        <f t="shared" si="4"/>
        <v>1.0808509042434127</v>
      </c>
      <c r="K61" s="2">
        <v>598.25097549872896</v>
      </c>
    </row>
    <row r="62" spans="1:15" ht="14.25" customHeight="1" x14ac:dyDescent="0.35">
      <c r="A62" s="3">
        <v>43922</v>
      </c>
      <c r="B62" s="1">
        <v>1905.4479933565699</v>
      </c>
      <c r="C62" s="1">
        <v>744</v>
      </c>
      <c r="D62" s="1">
        <v>560.56999999999994</v>
      </c>
      <c r="E62" s="1">
        <f t="shared" si="0"/>
        <v>183.43000000000006</v>
      </c>
      <c r="F62" s="1" t="s">
        <v>27</v>
      </c>
      <c r="G62" s="2">
        <f t="shared" si="1"/>
        <v>272.27507207318098</v>
      </c>
      <c r="H62" s="2">
        <f t="shared" si="2"/>
        <v>43.845072073180916</v>
      </c>
      <c r="I62" s="1">
        <f t="shared" si="5"/>
        <v>3.3991258778681881</v>
      </c>
      <c r="J62" s="1">
        <f t="shared" si="4"/>
        <v>0.84150940636641114</v>
      </c>
      <c r="K62" s="2">
        <v>471.72492792681902</v>
      </c>
      <c r="L62" s="1">
        <f t="shared" ref="L62:L120" si="6">B61/7.79</f>
        <v>385.13632482095892</v>
      </c>
      <c r="M62" s="1">
        <f t="shared" ref="M62:M71" si="7">D62-L62</f>
        <v>175.43367517904102</v>
      </c>
      <c r="N62" s="1">
        <f t="shared" ref="N62:N71" si="8">K62*$J$116</f>
        <v>489.17652282417203</v>
      </c>
      <c r="O62" s="1">
        <f t="shared" ref="O62:O71" si="9">D62-N62</f>
        <v>71.393477175827911</v>
      </c>
    </row>
    <row r="63" spans="1:15" ht="13.5" customHeight="1" x14ac:dyDescent="0.35">
      <c r="A63" s="3">
        <v>43952</v>
      </c>
      <c r="B63" s="1">
        <v>1602.4702733686399</v>
      </c>
      <c r="C63" s="1">
        <v>581.5</v>
      </c>
      <c r="D63" s="1">
        <v>581.5</v>
      </c>
      <c r="E63" s="1">
        <f t="shared" si="0"/>
        <v>0</v>
      </c>
      <c r="F63" s="1" t="s">
        <v>27</v>
      </c>
      <c r="G63" s="2">
        <f t="shared" si="1"/>
        <v>181.21438806286</v>
      </c>
      <c r="H63" s="2">
        <f t="shared" si="2"/>
        <v>136.21438806286</v>
      </c>
      <c r="I63" s="1">
        <f t="shared" si="5"/>
        <v>2.7557528346838178</v>
      </c>
      <c r="J63" s="1">
        <f t="shared" si="4"/>
        <v>0.68836734640952713</v>
      </c>
      <c r="K63" s="2">
        <v>400.28561193714</v>
      </c>
      <c r="L63" s="1">
        <f t="shared" si="6"/>
        <v>244.60179632305133</v>
      </c>
      <c r="M63" s="1">
        <f t="shared" si="7"/>
        <v>336.8982036769487</v>
      </c>
      <c r="N63" s="1">
        <f t="shared" si="8"/>
        <v>415.09428947187848</v>
      </c>
      <c r="O63" s="1">
        <f t="shared" si="9"/>
        <v>166.40571052812152</v>
      </c>
    </row>
    <row r="64" spans="1:15" ht="14.25" customHeight="1" x14ac:dyDescent="0.35">
      <c r="A64" s="3">
        <v>43983</v>
      </c>
      <c r="B64" s="1">
        <v>2434.8521638314601</v>
      </c>
      <c r="C64" s="1">
        <v>593</v>
      </c>
      <c r="D64" s="1">
        <v>593</v>
      </c>
      <c r="E64" s="1">
        <f t="shared" si="0"/>
        <v>0</v>
      </c>
      <c r="F64" s="1" t="s">
        <v>27</v>
      </c>
      <c r="G64" s="2">
        <f t="shared" si="1"/>
        <v>164.39602468566397</v>
      </c>
      <c r="H64" s="2">
        <f t="shared" si="2"/>
        <v>119.39602468566397</v>
      </c>
      <c r="I64" s="1">
        <f t="shared" si="5"/>
        <v>4.1059901582318048</v>
      </c>
      <c r="J64" s="1">
        <f t="shared" si="4"/>
        <v>0.7227723023850523</v>
      </c>
      <c r="K64" s="2">
        <v>428.60397531433603</v>
      </c>
      <c r="L64" s="1">
        <f t="shared" si="6"/>
        <v>205.70863586246983</v>
      </c>
      <c r="M64" s="1">
        <f t="shared" si="7"/>
        <v>387.29136413753019</v>
      </c>
      <c r="N64" s="1">
        <f t="shared" si="8"/>
        <v>444.4602985776707</v>
      </c>
      <c r="O64" s="1">
        <f t="shared" si="9"/>
        <v>148.5397014223293</v>
      </c>
    </row>
    <row r="65" spans="1:15" ht="14.25" customHeight="1" x14ac:dyDescent="0.35">
      <c r="A65" s="3">
        <v>44013</v>
      </c>
      <c r="B65" s="1">
        <v>3147.0813938535898</v>
      </c>
      <c r="C65" s="1">
        <v>594</v>
      </c>
      <c r="D65" s="1">
        <v>594</v>
      </c>
      <c r="E65" s="1">
        <f t="shared" si="0"/>
        <v>0</v>
      </c>
      <c r="F65" s="1" t="s">
        <v>27</v>
      </c>
      <c r="G65" s="2">
        <f t="shared" si="1"/>
        <v>169.68992630378602</v>
      </c>
      <c r="H65" s="2">
        <f t="shared" si="2"/>
        <v>124.68992630378602</v>
      </c>
      <c r="I65" s="1">
        <f t="shared" si="5"/>
        <v>5.2981168246693429</v>
      </c>
      <c r="J65" s="1">
        <f t="shared" si="4"/>
        <v>0.71432672339429959</v>
      </c>
      <c r="K65" s="2">
        <v>424.31007369621398</v>
      </c>
      <c r="L65" s="1">
        <f t="shared" si="6"/>
        <v>312.56125338016176</v>
      </c>
      <c r="M65" s="1">
        <f t="shared" si="7"/>
        <v>281.43874661983824</v>
      </c>
      <c r="N65" s="1">
        <f t="shared" si="8"/>
        <v>440.00754287503401</v>
      </c>
      <c r="O65" s="1">
        <f t="shared" si="9"/>
        <v>153.99245712496599</v>
      </c>
    </row>
    <row r="66" spans="1:15" ht="14.25" customHeight="1" x14ac:dyDescent="0.35">
      <c r="A66" s="3">
        <v>44044</v>
      </c>
      <c r="B66" s="1">
        <v>3294.6516313972402</v>
      </c>
      <c r="C66" s="1">
        <v>594</v>
      </c>
      <c r="D66" s="1">
        <v>594</v>
      </c>
      <c r="E66" s="1">
        <f t="shared" si="0"/>
        <v>0</v>
      </c>
      <c r="F66" s="1" t="s">
        <v>27</v>
      </c>
      <c r="G66" s="2">
        <f t="shared" si="1"/>
        <v>158.71753332629999</v>
      </c>
      <c r="H66" s="2">
        <f t="shared" si="2"/>
        <v>113.71753332629999</v>
      </c>
      <c r="I66" s="1">
        <f t="shared" ref="I66:I85" si="10">B66/D66</f>
        <v>5.5465515680088222</v>
      </c>
      <c r="J66" s="1">
        <f t="shared" si="4"/>
        <v>0.7327987654439394</v>
      </c>
      <c r="K66" s="2">
        <v>435.28246667370001</v>
      </c>
      <c r="L66" s="1">
        <f t="shared" si="6"/>
        <v>403.98990935219382</v>
      </c>
      <c r="M66" s="1">
        <f t="shared" si="7"/>
        <v>190.01009064780618</v>
      </c>
      <c r="N66" s="1">
        <f t="shared" si="8"/>
        <v>451.38586258219107</v>
      </c>
      <c r="O66" s="1">
        <f t="shared" si="9"/>
        <v>142.61413741780893</v>
      </c>
    </row>
    <row r="67" spans="1:15" ht="14.25" customHeight="1" x14ac:dyDescent="0.35">
      <c r="A67" s="3">
        <v>44075</v>
      </c>
      <c r="B67" s="1">
        <v>3095.1532613424101</v>
      </c>
      <c r="C67" s="1">
        <v>594</v>
      </c>
      <c r="D67" s="1">
        <v>594</v>
      </c>
      <c r="E67" s="1">
        <f t="shared" si="0"/>
        <v>0</v>
      </c>
      <c r="F67" s="1" t="s">
        <v>27</v>
      </c>
      <c r="G67" s="2">
        <f t="shared" si="1"/>
        <v>159.74092470595798</v>
      </c>
      <c r="H67" s="2">
        <f t="shared" si="2"/>
        <v>114.74092470595798</v>
      </c>
      <c r="I67" s="1">
        <f t="shared" si="10"/>
        <v>5.2106957261656737</v>
      </c>
      <c r="J67" s="1">
        <f t="shared" si="4"/>
        <v>0.73107588433340409</v>
      </c>
      <c r="K67" s="2">
        <v>434.25907529404202</v>
      </c>
      <c r="L67" s="1">
        <f t="shared" si="6"/>
        <v>422.93345717551222</v>
      </c>
      <c r="M67" s="1">
        <f t="shared" si="7"/>
        <v>171.06654282448778</v>
      </c>
      <c r="N67" s="1">
        <f t="shared" si="8"/>
        <v>450.32461055383317</v>
      </c>
      <c r="O67" s="1">
        <f t="shared" si="9"/>
        <v>143.67538944616683</v>
      </c>
    </row>
    <row r="68" spans="1:15" ht="14.25" customHeight="1" x14ac:dyDescent="0.35">
      <c r="A68" s="3">
        <v>44105</v>
      </c>
      <c r="B68" s="1">
        <v>2929.1831941996202</v>
      </c>
      <c r="C68" s="1">
        <v>594</v>
      </c>
      <c r="D68" s="1">
        <v>594</v>
      </c>
      <c r="E68" s="1">
        <f t="shared" si="0"/>
        <v>0</v>
      </c>
      <c r="F68" s="1" t="s">
        <v>27</v>
      </c>
      <c r="G68" s="2">
        <f t="shared" si="1"/>
        <v>142.29113864081199</v>
      </c>
      <c r="H68" s="2">
        <f t="shared" si="2"/>
        <v>97.291138640811994</v>
      </c>
      <c r="I68" s="1">
        <f t="shared" si="10"/>
        <v>4.9312848387198995</v>
      </c>
      <c r="J68" s="1">
        <f t="shared" si="4"/>
        <v>0.76045262855082152</v>
      </c>
      <c r="K68" s="2">
        <v>451.70886135918801</v>
      </c>
      <c r="L68" s="1">
        <f t="shared" si="6"/>
        <v>397.32391031353148</v>
      </c>
      <c r="M68" s="1">
        <f t="shared" si="7"/>
        <v>196.67608968646852</v>
      </c>
      <c r="N68" s="1">
        <f t="shared" si="8"/>
        <v>468.41995630731861</v>
      </c>
      <c r="O68" s="1">
        <f t="shared" si="9"/>
        <v>125.58004369268139</v>
      </c>
    </row>
    <row r="69" spans="1:15" ht="14.25" customHeight="1" x14ac:dyDescent="0.35">
      <c r="A69" s="3">
        <v>44136</v>
      </c>
      <c r="B69" s="1">
        <v>3043.47202995515</v>
      </c>
      <c r="C69" s="1">
        <v>594</v>
      </c>
      <c r="D69" s="1">
        <v>594</v>
      </c>
      <c r="E69" s="1">
        <f t="shared" si="0"/>
        <v>0</v>
      </c>
      <c r="F69" s="1" t="s">
        <v>27</v>
      </c>
      <c r="G69" s="2">
        <f t="shared" si="1"/>
        <v>86.589999999999975</v>
      </c>
      <c r="H69" s="2">
        <f t="shared" si="2"/>
        <v>41.589999999999975</v>
      </c>
      <c r="I69" s="1">
        <f t="shared" si="10"/>
        <v>5.1236902861197811</v>
      </c>
      <c r="J69" s="1">
        <f t="shared" si="4"/>
        <v>0.85422558922558922</v>
      </c>
      <c r="K69" s="2">
        <v>507.41</v>
      </c>
      <c r="L69" s="1">
        <f t="shared" si="6"/>
        <v>376.01838179712712</v>
      </c>
      <c r="M69" s="1">
        <f t="shared" si="7"/>
        <v>217.98161820287288</v>
      </c>
      <c r="N69" s="1">
        <f t="shared" si="8"/>
        <v>526.18177406287009</v>
      </c>
      <c r="O69" s="1">
        <f t="shared" si="9"/>
        <v>67.81822593712991</v>
      </c>
    </row>
    <row r="70" spans="1:15" ht="14.25" customHeight="1" x14ac:dyDescent="0.35">
      <c r="A70" s="3">
        <v>44166</v>
      </c>
      <c r="B70" s="1">
        <v>3467.8272261038001</v>
      </c>
      <c r="C70" s="1">
        <v>619</v>
      </c>
      <c r="D70" s="1">
        <v>619</v>
      </c>
      <c r="E70" s="1">
        <f t="shared" si="0"/>
        <v>0</v>
      </c>
      <c r="F70" s="1" t="s">
        <v>27</v>
      </c>
      <c r="G70" s="2">
        <f t="shared" si="1"/>
        <v>73.309999999999945</v>
      </c>
      <c r="H70" s="2">
        <f t="shared" si="2"/>
        <v>28.309999999999945</v>
      </c>
      <c r="I70" s="1">
        <f t="shared" si="10"/>
        <v>5.6023056964520199</v>
      </c>
      <c r="J70" s="1">
        <f t="shared" si="4"/>
        <v>0.88156704361873994</v>
      </c>
      <c r="K70" s="2">
        <v>545.69000000000005</v>
      </c>
      <c r="L70" s="1">
        <f t="shared" si="6"/>
        <v>390.68960589924905</v>
      </c>
      <c r="M70" s="1">
        <f t="shared" si="7"/>
        <v>228.31039410075095</v>
      </c>
      <c r="N70" s="1">
        <f t="shared" si="8"/>
        <v>565.87795330870017</v>
      </c>
      <c r="O70" s="1">
        <f t="shared" si="9"/>
        <v>53.122046691299829</v>
      </c>
    </row>
    <row r="71" spans="1:15" ht="14.25" customHeight="1" x14ac:dyDescent="0.35">
      <c r="A71" s="3">
        <v>44197</v>
      </c>
      <c r="B71" s="1">
        <v>3889.8222998725801</v>
      </c>
      <c r="C71" s="1">
        <v>694</v>
      </c>
      <c r="D71" s="1">
        <v>694</v>
      </c>
      <c r="E71" s="1">
        <f t="shared" si="0"/>
        <v>0</v>
      </c>
      <c r="F71" s="1" t="s">
        <v>27</v>
      </c>
      <c r="G71" s="2">
        <f t="shared" si="1"/>
        <v>101.63999999999999</v>
      </c>
      <c r="H71" s="2">
        <f t="shared" si="2"/>
        <v>56.639999999999986</v>
      </c>
      <c r="I71" s="1">
        <f t="shared" si="10"/>
        <v>5.6049312678279248</v>
      </c>
      <c r="J71" s="1">
        <f t="shared" si="4"/>
        <v>0.85354466858789624</v>
      </c>
      <c r="K71" s="2">
        <v>592.36</v>
      </c>
      <c r="L71" s="1">
        <f t="shared" si="6"/>
        <v>445.1639571378434</v>
      </c>
      <c r="M71" s="1">
        <f t="shared" si="7"/>
        <v>248.8360428621566</v>
      </c>
      <c r="N71" s="1">
        <f t="shared" si="8"/>
        <v>614.27452293782483</v>
      </c>
      <c r="O71" s="1">
        <f t="shared" si="9"/>
        <v>79.725477062175173</v>
      </c>
    </row>
    <row r="72" spans="1:15" ht="14.25" customHeight="1" x14ac:dyDescent="0.35">
      <c r="A72" s="3">
        <v>44228</v>
      </c>
      <c r="B72" s="1">
        <v>4291.9760363054402</v>
      </c>
      <c r="C72" s="1">
        <v>760</v>
      </c>
      <c r="D72" s="1">
        <v>760</v>
      </c>
      <c r="E72" s="1">
        <v>0</v>
      </c>
      <c r="F72" s="1" t="s">
        <v>27</v>
      </c>
      <c r="G72" s="2">
        <f t="shared" si="1"/>
        <v>85.703148700079055</v>
      </c>
      <c r="H72" s="2">
        <f t="shared" si="2"/>
        <v>40.703148700079055</v>
      </c>
      <c r="I72" s="1">
        <f t="shared" si="10"/>
        <v>5.6473368898755796</v>
      </c>
      <c r="J72" s="1">
        <f t="shared" si="4"/>
        <v>0.88723269907884339</v>
      </c>
      <c r="K72" s="2">
        <v>674.29685129992095</v>
      </c>
      <c r="L72" s="1">
        <f t="shared" si="6"/>
        <v>499.33534016336074</v>
      </c>
    </row>
    <row r="73" spans="1:15" ht="14.25" customHeight="1" x14ac:dyDescent="0.35">
      <c r="A73" s="3">
        <v>44256</v>
      </c>
      <c r="B73" s="1">
        <v>4586.6515326274402</v>
      </c>
      <c r="C73" s="1">
        <v>819</v>
      </c>
      <c r="D73" s="1">
        <f t="shared" ref="D73:D85" si="11">C73-E73</f>
        <v>819</v>
      </c>
      <c r="E73" s="1">
        <v>0</v>
      </c>
      <c r="F73" s="1" t="s">
        <v>27</v>
      </c>
      <c r="G73" s="2">
        <f t="shared" si="1"/>
        <v>107.67258215131301</v>
      </c>
      <c r="H73" s="2">
        <f t="shared" si="2"/>
        <v>62.672582151313009</v>
      </c>
      <c r="I73" s="1">
        <f t="shared" si="10"/>
        <v>5.6003071216452263</v>
      </c>
      <c r="J73" s="1">
        <f t="shared" si="4"/>
        <v>0.8685316457248925</v>
      </c>
      <c r="K73" s="2">
        <v>711.32741784868699</v>
      </c>
      <c r="L73" s="1">
        <f t="shared" si="6"/>
        <v>550.95969657322723</v>
      </c>
    </row>
    <row r="74" spans="1:15" ht="14.25" customHeight="1" x14ac:dyDescent="0.35">
      <c r="A74" s="3">
        <v>44287</v>
      </c>
      <c r="B74" s="1">
        <v>4730.8819858929201</v>
      </c>
      <c r="C74" s="1">
        <v>809</v>
      </c>
      <c r="D74" s="1">
        <f t="shared" si="11"/>
        <v>809</v>
      </c>
      <c r="E74" s="1">
        <v>0</v>
      </c>
      <c r="F74" s="1" t="s">
        <v>27</v>
      </c>
      <c r="G74" s="2">
        <f t="shared" si="1"/>
        <v>123.70471117157399</v>
      </c>
      <c r="H74" s="2">
        <f t="shared" si="2"/>
        <v>78.70471117157399</v>
      </c>
      <c r="I74" s="1">
        <f t="shared" si="10"/>
        <v>5.8478145684708531</v>
      </c>
      <c r="J74" s="1">
        <f t="shared" si="4"/>
        <v>0.84708935578297406</v>
      </c>
      <c r="K74" s="2">
        <v>685.29528882842601</v>
      </c>
      <c r="L74" s="1">
        <f t="shared" si="6"/>
        <v>588.78710303304752</v>
      </c>
    </row>
    <row r="75" spans="1:15" ht="14.25" customHeight="1" x14ac:dyDescent="0.35">
      <c r="A75" s="3">
        <v>44317</v>
      </c>
      <c r="B75" s="1">
        <v>4805.6557282932499</v>
      </c>
      <c r="C75" s="1">
        <v>809</v>
      </c>
      <c r="D75" s="1">
        <f t="shared" si="11"/>
        <v>809</v>
      </c>
      <c r="E75" s="1">
        <v>0</v>
      </c>
      <c r="F75" s="1" t="s">
        <v>27</v>
      </c>
      <c r="G75" s="2">
        <f t="shared" si="1"/>
        <v>163.83153948939696</v>
      </c>
      <c r="H75" s="2">
        <f t="shared" si="2"/>
        <v>118.83153948939696</v>
      </c>
      <c r="I75" s="1">
        <f t="shared" si="10"/>
        <v>5.9402419385577874</v>
      </c>
      <c r="J75" s="1">
        <f t="shared" si="4"/>
        <v>0.79748882634190732</v>
      </c>
      <c r="K75" s="2">
        <v>645.16846051060304</v>
      </c>
      <c r="L75" s="1">
        <f t="shared" si="6"/>
        <v>607.30192373464956</v>
      </c>
    </row>
    <row r="76" spans="1:15" ht="14.25" customHeight="1" x14ac:dyDescent="0.35">
      <c r="A76" s="3">
        <v>44348</v>
      </c>
      <c r="B76" s="1">
        <v>5232.7089645062097</v>
      </c>
      <c r="C76" s="1">
        <v>809</v>
      </c>
      <c r="D76" s="1">
        <f t="shared" si="11"/>
        <v>809</v>
      </c>
      <c r="E76" s="1">
        <v>0</v>
      </c>
      <c r="F76" s="1" t="s">
        <v>27</v>
      </c>
      <c r="G76" s="2">
        <f t="shared" si="1"/>
        <v>179.41226603763403</v>
      </c>
      <c r="H76" s="2">
        <f t="shared" si="2"/>
        <v>134.41226603763403</v>
      </c>
      <c r="I76" s="1">
        <f t="shared" si="10"/>
        <v>6.4681198572388254</v>
      </c>
      <c r="J76" s="1">
        <f t="shared" si="4"/>
        <v>0.77822958462591596</v>
      </c>
      <c r="K76" s="2">
        <v>629.58773396236597</v>
      </c>
      <c r="L76" s="1">
        <f t="shared" si="6"/>
        <v>616.90060696960848</v>
      </c>
    </row>
    <row r="77" spans="1:15" ht="14.25" customHeight="1" x14ac:dyDescent="0.35">
      <c r="A77" s="3">
        <v>44378</v>
      </c>
      <c r="B77" s="1">
        <v>5409.8298951688403</v>
      </c>
      <c r="C77" s="1">
        <v>834</v>
      </c>
      <c r="D77" s="1">
        <f t="shared" si="11"/>
        <v>834</v>
      </c>
      <c r="E77" s="1">
        <v>0</v>
      </c>
      <c r="F77" s="1" t="s">
        <v>27</v>
      </c>
      <c r="G77" s="2">
        <f t="shared" si="1"/>
        <v>134.69702029330995</v>
      </c>
      <c r="H77" s="2">
        <f t="shared" si="2"/>
        <v>89.697020293309947</v>
      </c>
      <c r="I77" s="1">
        <f t="shared" si="10"/>
        <v>6.4866065889314628</v>
      </c>
      <c r="J77" s="1">
        <f t="shared" si="4"/>
        <v>0.83849278142288974</v>
      </c>
      <c r="K77" s="2">
        <v>699.30297970669005</v>
      </c>
      <c r="L77" s="1">
        <f t="shared" si="6"/>
        <v>671.72130481466104</v>
      </c>
    </row>
    <row r="78" spans="1:15" ht="14.25" customHeight="1" x14ac:dyDescent="0.35">
      <c r="A78" s="3">
        <v>44409</v>
      </c>
      <c r="B78" s="1">
        <v>5271.63486436311</v>
      </c>
      <c r="C78" s="1">
        <v>859</v>
      </c>
      <c r="D78" s="1">
        <f t="shared" si="11"/>
        <v>859</v>
      </c>
      <c r="E78" s="1">
        <v>0</v>
      </c>
      <c r="F78" s="1" t="s">
        <v>27</v>
      </c>
      <c r="G78" s="2">
        <f t="shared" si="1"/>
        <v>109.67187271744103</v>
      </c>
      <c r="H78" s="2">
        <f t="shared" si="2"/>
        <v>64.671872717441033</v>
      </c>
      <c r="I78" s="1">
        <f t="shared" si="10"/>
        <v>6.1369439631700935</v>
      </c>
      <c r="J78" s="1">
        <f t="shared" si="4"/>
        <v>0.87232610859436432</v>
      </c>
      <c r="K78" s="2">
        <v>749.32812728255897</v>
      </c>
      <c r="L78" s="1">
        <f t="shared" si="6"/>
        <v>694.45826638881135</v>
      </c>
    </row>
    <row r="79" spans="1:15" ht="14.25" customHeight="1" x14ac:dyDescent="0.35">
      <c r="A79" s="3">
        <v>44440</v>
      </c>
      <c r="B79" s="1">
        <v>5340.9652085918096</v>
      </c>
      <c r="C79" s="1">
        <v>884</v>
      </c>
      <c r="D79" s="1">
        <f t="shared" si="11"/>
        <v>884</v>
      </c>
      <c r="E79" s="1">
        <v>0</v>
      </c>
      <c r="F79" s="1" t="s">
        <v>27</v>
      </c>
      <c r="G79" s="2">
        <f t="shared" si="1"/>
        <v>114.49587392673402</v>
      </c>
      <c r="H79" s="2">
        <f t="shared" si="2"/>
        <v>69.495873926734021</v>
      </c>
      <c r="I79" s="1">
        <f t="shared" si="10"/>
        <v>6.0418158468233143</v>
      </c>
      <c r="J79" s="1">
        <f t="shared" si="4"/>
        <v>0.87047978062586651</v>
      </c>
      <c r="K79" s="2">
        <v>769.50412607326598</v>
      </c>
      <c r="L79" s="1">
        <f t="shared" si="6"/>
        <v>676.71821108640688</v>
      </c>
    </row>
    <row r="80" spans="1:15" ht="14.25" customHeight="1" x14ac:dyDescent="0.35">
      <c r="A80" s="3">
        <v>44470</v>
      </c>
      <c r="B80" s="1">
        <v>5751.6702889664602</v>
      </c>
      <c r="C80" s="4">
        <v>899.5</v>
      </c>
      <c r="D80" s="4">
        <f t="shared" si="11"/>
        <v>899.5</v>
      </c>
      <c r="E80" s="1">
        <v>0</v>
      </c>
      <c r="F80" s="1" t="s">
        <v>27</v>
      </c>
      <c r="G80" s="4">
        <f t="shared" si="1"/>
        <v>35.341423412024028</v>
      </c>
      <c r="H80" s="2">
        <f t="shared" si="2"/>
        <v>-9.658576587975972</v>
      </c>
      <c r="I80" s="1">
        <f t="shared" si="10"/>
        <v>6.3942971528254144</v>
      </c>
      <c r="J80" s="1">
        <f t="shared" si="4"/>
        <v>0.96070992394438681</v>
      </c>
      <c r="K80" s="2">
        <v>864.15857658797597</v>
      </c>
      <c r="L80" s="1">
        <f t="shared" si="6"/>
        <v>685.61812690523868</v>
      </c>
    </row>
    <row r="81" spans="1:12" ht="14.25" customHeight="1" x14ac:dyDescent="0.35">
      <c r="A81" s="3">
        <v>44501</v>
      </c>
      <c r="B81" s="1">
        <v>5874.4153666304001</v>
      </c>
      <c r="C81" s="4">
        <v>899.5</v>
      </c>
      <c r="D81" s="4">
        <f t="shared" si="11"/>
        <v>899.5</v>
      </c>
      <c r="E81" s="1">
        <v>0</v>
      </c>
      <c r="F81" s="1" t="s">
        <v>27</v>
      </c>
      <c r="G81" s="4">
        <f t="shared" si="1"/>
        <v>-69.15495613026701</v>
      </c>
      <c r="H81" s="2">
        <f t="shared" si="2"/>
        <v>-114.15495613026701</v>
      </c>
      <c r="I81" s="1">
        <f t="shared" si="10"/>
        <v>6.53075638313552</v>
      </c>
      <c r="J81" s="1">
        <f t="shared" si="4"/>
        <v>1.0768815521181401</v>
      </c>
      <c r="K81" s="2">
        <v>968.65495613026701</v>
      </c>
      <c r="L81" s="1">
        <f t="shared" si="6"/>
        <v>738.34021681212585</v>
      </c>
    </row>
    <row r="82" spans="1:12" ht="14.25" customHeight="1" x14ac:dyDescent="0.35">
      <c r="A82" s="3">
        <v>44531</v>
      </c>
      <c r="B82" s="1">
        <v>5676.6539277650099</v>
      </c>
      <c r="C82" s="4">
        <v>899.5</v>
      </c>
      <c r="D82" s="4">
        <f t="shared" si="11"/>
        <v>899.5</v>
      </c>
      <c r="E82" s="1">
        <v>0</v>
      </c>
      <c r="F82" s="1" t="s">
        <v>27</v>
      </c>
      <c r="G82" s="4">
        <f t="shared" si="1"/>
        <v>-63.696974869966994</v>
      </c>
      <c r="H82" s="2">
        <f t="shared" si="2"/>
        <v>-108.69697486996699</v>
      </c>
      <c r="I82" s="1">
        <f t="shared" si="10"/>
        <v>6.3108993082434797</v>
      </c>
      <c r="J82" s="1">
        <f t="shared" si="4"/>
        <v>1.0708137574985737</v>
      </c>
      <c r="K82" s="2">
        <v>963.19697486996699</v>
      </c>
      <c r="L82" s="1">
        <f t="shared" si="6"/>
        <v>754.09696619132217</v>
      </c>
    </row>
    <row r="83" spans="1:12" ht="14.25" customHeight="1" x14ac:dyDescent="0.35">
      <c r="A83" s="3">
        <v>44562</v>
      </c>
      <c r="B83" s="1">
        <v>6125.6272509257797</v>
      </c>
      <c r="C83" s="4">
        <v>899.5</v>
      </c>
      <c r="D83" s="4">
        <f t="shared" si="11"/>
        <v>899.5</v>
      </c>
      <c r="E83" s="1">
        <v>0</v>
      </c>
      <c r="F83" s="1" t="s">
        <v>27</v>
      </c>
      <c r="G83" s="4">
        <f t="shared" si="1"/>
        <v>-3.7677566193899565</v>
      </c>
      <c r="H83" s="2">
        <f t="shared" si="2"/>
        <v>-48.767756619389957</v>
      </c>
      <c r="I83" s="1">
        <f t="shared" si="10"/>
        <v>6.810035854281022</v>
      </c>
      <c r="J83" s="1">
        <f t="shared" si="4"/>
        <v>1.0041887233122735</v>
      </c>
      <c r="K83" s="2">
        <v>903.26775661938996</v>
      </c>
      <c r="L83" s="1">
        <f t="shared" si="6"/>
        <v>728.71038867330037</v>
      </c>
    </row>
    <row r="84" spans="1:12" ht="14.25" customHeight="1" x14ac:dyDescent="0.35">
      <c r="A84" s="3">
        <v>44593</v>
      </c>
      <c r="B84" s="1">
        <v>6766.183</v>
      </c>
      <c r="C84" s="4">
        <v>899.5</v>
      </c>
      <c r="D84" s="4">
        <f t="shared" si="11"/>
        <v>899.5</v>
      </c>
      <c r="E84" s="1">
        <v>0</v>
      </c>
      <c r="F84" s="1" t="s">
        <v>27</v>
      </c>
      <c r="G84" s="4">
        <f t="shared" si="1"/>
        <v>-2.7300000000000182</v>
      </c>
      <c r="H84" s="2">
        <f t="shared" si="2"/>
        <v>-47.730000000000018</v>
      </c>
      <c r="I84" s="1">
        <f t="shared" si="10"/>
        <v>7.5221600889382989</v>
      </c>
      <c r="J84" s="1">
        <f t="shared" si="4"/>
        <v>1.0030350194552529</v>
      </c>
      <c r="K84" s="2">
        <v>902.23</v>
      </c>
      <c r="L84" s="1">
        <f t="shared" si="6"/>
        <v>786.3449616079306</v>
      </c>
    </row>
    <row r="85" spans="1:12" ht="14.25" customHeight="1" x14ac:dyDescent="0.35">
      <c r="A85" s="3">
        <v>44621</v>
      </c>
      <c r="B85" s="1">
        <v>8108.2539999999999</v>
      </c>
      <c r="C85" s="4">
        <v>899.5</v>
      </c>
      <c r="D85" s="4">
        <f t="shared" si="11"/>
        <v>899.5</v>
      </c>
      <c r="E85" s="1">
        <v>0</v>
      </c>
      <c r="F85" s="1" t="s">
        <v>27</v>
      </c>
      <c r="G85" s="4">
        <f t="shared" si="1"/>
        <v>-112.01700000000005</v>
      </c>
      <c r="H85" s="2">
        <f t="shared" si="2"/>
        <v>-157.01700000000005</v>
      </c>
      <c r="I85" s="1">
        <f t="shared" si="10"/>
        <v>9.0141789883268473</v>
      </c>
      <c r="J85" s="1">
        <f t="shared" si="4"/>
        <v>1.1245325180655921</v>
      </c>
      <c r="K85" s="2">
        <v>1011.5170000000001</v>
      </c>
      <c r="L85" s="1">
        <f t="shared" si="6"/>
        <v>868.5729139922978</v>
      </c>
    </row>
    <row r="86" spans="1:12" ht="14.25" customHeight="1" x14ac:dyDescent="0.35">
      <c r="A86" s="3">
        <v>44652</v>
      </c>
      <c r="B86" s="10">
        <v>8076.8399320639101</v>
      </c>
      <c r="C86" s="5">
        <f>D86+E86</f>
        <v>949.5</v>
      </c>
      <c r="D86" s="5">
        <v>949.5</v>
      </c>
      <c r="E86" s="1">
        <v>0</v>
      </c>
      <c r="F86" s="1">
        <v>0</v>
      </c>
      <c r="G86" s="4">
        <f t="shared" si="1"/>
        <v>-168.72000000000003</v>
      </c>
      <c r="H86" s="2">
        <f t="shared" si="2"/>
        <v>-213.72000000000003</v>
      </c>
      <c r="I86" s="1">
        <f t="shared" ref="I86:I115" si="12">B86/D86</f>
        <v>8.5064138305043819</v>
      </c>
      <c r="J86" s="1">
        <f t="shared" si="4"/>
        <v>1.1776935229067931</v>
      </c>
      <c r="K86" s="2">
        <v>1118.22</v>
      </c>
      <c r="L86" s="1">
        <f t="shared" si="6"/>
        <v>1040.8541720154044</v>
      </c>
    </row>
    <row r="87" spans="1:12" ht="14.25" customHeight="1" x14ac:dyDescent="0.35">
      <c r="A87" s="3">
        <v>44682</v>
      </c>
      <c r="B87" s="10">
        <v>8303.1288366689496</v>
      </c>
      <c r="C87" s="5">
        <f>D87+E87</f>
        <v>1001.25</v>
      </c>
      <c r="D87" s="5">
        <v>1001.25</v>
      </c>
      <c r="E87" s="1">
        <v>0</v>
      </c>
      <c r="F87" s="1">
        <v>200</v>
      </c>
      <c r="G87" s="4">
        <f t="shared" si="1"/>
        <v>-104.22000000000003</v>
      </c>
      <c r="H87" s="2">
        <f t="shared" si="2"/>
        <v>-149.22000000000003</v>
      </c>
      <c r="I87" s="1">
        <f t="shared" si="12"/>
        <v>8.2927628830651177</v>
      </c>
      <c r="J87" s="1">
        <f t="shared" si="4"/>
        <v>1.1040898876404495</v>
      </c>
      <c r="K87" s="2">
        <v>1105.47</v>
      </c>
      <c r="L87" s="1">
        <f t="shared" si="6"/>
        <v>1036.8215573894622</v>
      </c>
    </row>
    <row r="88" spans="1:12" ht="14.25" customHeight="1" x14ac:dyDescent="0.35">
      <c r="A88" s="3">
        <v>44713</v>
      </c>
      <c r="B88" s="10">
        <v>8672.2726211527897</v>
      </c>
      <c r="C88" s="5">
        <f>D88+E88</f>
        <v>1053</v>
      </c>
      <c r="D88" s="5">
        <v>1053</v>
      </c>
      <c r="E88" s="1">
        <v>0</v>
      </c>
      <c r="F88" s="1">
        <v>200</v>
      </c>
      <c r="G88" s="4">
        <f t="shared" si="1"/>
        <v>35.360000000000014</v>
      </c>
      <c r="H88" s="2">
        <f t="shared" si="2"/>
        <v>-9.6399999999999864</v>
      </c>
      <c r="I88" s="1">
        <f t="shared" si="12"/>
        <v>8.2357764683312347</v>
      </c>
      <c r="J88" s="1">
        <f t="shared" si="4"/>
        <v>0.9664197530864197</v>
      </c>
      <c r="K88" s="2">
        <v>1017.64</v>
      </c>
      <c r="L88" s="1">
        <f t="shared" si="6"/>
        <v>1065.8701972617393</v>
      </c>
    </row>
    <row r="89" spans="1:12" ht="14.25" customHeight="1" x14ac:dyDescent="0.35">
      <c r="A89" s="3">
        <v>44743</v>
      </c>
      <c r="B89" s="10">
        <v>8516.1259720493999</v>
      </c>
      <c r="C89" s="5">
        <v>1053</v>
      </c>
      <c r="D89" s="5">
        <v>1053</v>
      </c>
      <c r="E89" s="1">
        <v>0</v>
      </c>
      <c r="F89" s="1">
        <v>200</v>
      </c>
      <c r="G89" s="4">
        <f t="shared" si="1"/>
        <v>100.13999999999999</v>
      </c>
      <c r="H89" s="2">
        <f t="shared" si="2"/>
        <v>55.139999999999986</v>
      </c>
      <c r="I89" s="1">
        <f t="shared" si="12"/>
        <v>8.0874890522786327</v>
      </c>
      <c r="J89" s="1">
        <f t="shared" si="4"/>
        <v>0.90490028490028496</v>
      </c>
      <c r="K89" s="2">
        <v>952.86</v>
      </c>
      <c r="L89" s="1">
        <f t="shared" si="6"/>
        <v>1113.2570758861091</v>
      </c>
    </row>
    <row r="90" spans="1:12" ht="14.25" customHeight="1" x14ac:dyDescent="0.35">
      <c r="A90" s="3">
        <v>44774</v>
      </c>
      <c r="B90" s="10">
        <v>8121.7041839339199</v>
      </c>
      <c r="C90" s="5">
        <v>1053</v>
      </c>
      <c r="D90" s="5">
        <v>1053</v>
      </c>
      <c r="E90" s="1">
        <v>0</v>
      </c>
      <c r="F90" s="1">
        <v>200</v>
      </c>
      <c r="G90" s="4">
        <f t="shared" si="1"/>
        <v>150.08000000000004</v>
      </c>
      <c r="H90" s="2">
        <f t="shared" si="2"/>
        <v>105.08000000000004</v>
      </c>
      <c r="I90" s="1">
        <f t="shared" si="12"/>
        <v>7.7129194529286993</v>
      </c>
      <c r="J90" s="1">
        <f t="shared" si="4"/>
        <v>0.85747388414055081</v>
      </c>
      <c r="K90" s="2">
        <v>902.92</v>
      </c>
      <c r="L90" s="1">
        <f t="shared" si="6"/>
        <v>1093.2125766430552</v>
      </c>
    </row>
    <row r="91" spans="1:12" ht="14.25" customHeight="1" x14ac:dyDescent="0.35">
      <c r="A91" s="3">
        <v>44805</v>
      </c>
      <c r="B91" s="10">
        <v>7723.1706269991701</v>
      </c>
      <c r="C91" s="5">
        <v>1053</v>
      </c>
      <c r="D91" s="5">
        <v>1053</v>
      </c>
      <c r="E91" s="1">
        <v>0</v>
      </c>
      <c r="F91" s="1">
        <v>200</v>
      </c>
      <c r="G91" s="4">
        <f t="shared" si="1"/>
        <v>207.20657942692401</v>
      </c>
      <c r="H91" s="2">
        <f t="shared" si="2"/>
        <v>162.20657942692401</v>
      </c>
      <c r="I91" s="1">
        <f t="shared" si="12"/>
        <v>7.3344450398852521</v>
      </c>
      <c r="J91" s="1">
        <f t="shared" si="4"/>
        <v>0.80322262162685276</v>
      </c>
      <c r="K91" s="1">
        <v>845.79342057307599</v>
      </c>
      <c r="L91" s="1">
        <f t="shared" si="6"/>
        <v>1042.5807681558306</v>
      </c>
    </row>
    <row r="92" spans="1:12" ht="14.25" customHeight="1" x14ac:dyDescent="0.35">
      <c r="A92" s="3">
        <v>44835</v>
      </c>
      <c r="B92" s="10">
        <v>7478.93356134027</v>
      </c>
      <c r="C92" s="5">
        <v>1053</v>
      </c>
      <c r="D92" s="5">
        <v>1053</v>
      </c>
      <c r="E92" s="1">
        <v>0</v>
      </c>
      <c r="F92" s="1">
        <v>200</v>
      </c>
      <c r="G92" s="4">
        <f t="shared" si="1"/>
        <v>254.35369769116596</v>
      </c>
      <c r="H92" s="2">
        <f t="shared" si="2"/>
        <v>209.35369769116596</v>
      </c>
      <c r="I92" s="1">
        <f t="shared" si="12"/>
        <v>7.102501007920484</v>
      </c>
      <c r="J92" s="1">
        <f t="shared" si="4"/>
        <v>0.75844853020781955</v>
      </c>
      <c r="K92" s="1">
        <v>798.64630230883404</v>
      </c>
      <c r="L92" s="1">
        <f t="shared" si="6"/>
        <v>991.42113311927733</v>
      </c>
    </row>
    <row r="93" spans="1:12" ht="14.25" customHeight="1" x14ac:dyDescent="0.35">
      <c r="A93" s="3">
        <v>44866</v>
      </c>
      <c r="B93" s="10">
        <v>7229.1993137965901</v>
      </c>
      <c r="C93" s="5">
        <v>1053</v>
      </c>
      <c r="D93" s="5">
        <v>1053</v>
      </c>
      <c r="E93" s="1">
        <v>0</v>
      </c>
      <c r="F93" s="1">
        <v>200</v>
      </c>
      <c r="G93" s="4">
        <f t="shared" si="1"/>
        <v>255.06607787219002</v>
      </c>
      <c r="H93" s="2">
        <f t="shared" si="2"/>
        <v>210.06607787219002</v>
      </c>
      <c r="I93" s="1">
        <f t="shared" si="12"/>
        <v>6.8653364803386419</v>
      </c>
      <c r="J93" s="1">
        <f t="shared" si="4"/>
        <v>0.75777200581938264</v>
      </c>
      <c r="K93" s="1">
        <v>797.93392212780998</v>
      </c>
      <c r="L93" s="1">
        <f t="shared" si="6"/>
        <v>960.06849311171629</v>
      </c>
    </row>
    <row r="94" spans="1:12" ht="14.25" customHeight="1" x14ac:dyDescent="0.35">
      <c r="A94" s="3">
        <v>44896</v>
      </c>
      <c r="B94" s="10">
        <v>6575.6573618122802</v>
      </c>
      <c r="C94" s="5">
        <v>1053</v>
      </c>
      <c r="D94" s="5">
        <v>1053</v>
      </c>
      <c r="E94" s="1">
        <v>0</v>
      </c>
      <c r="F94" s="1">
        <v>200</v>
      </c>
      <c r="G94" s="4">
        <f t="shared" si="1"/>
        <v>218.40743694634898</v>
      </c>
      <c r="H94" s="2">
        <f t="shared" si="2"/>
        <v>173.40743694634898</v>
      </c>
      <c r="I94" s="1">
        <f t="shared" si="12"/>
        <v>6.2446888526232485</v>
      </c>
      <c r="J94" s="1">
        <f t="shared" si="4"/>
        <v>0.7925855299654806</v>
      </c>
      <c r="K94" s="1">
        <v>834.59256305365102</v>
      </c>
      <c r="L94" s="1">
        <f t="shared" si="6"/>
        <v>928.0101814886508</v>
      </c>
    </row>
    <row r="95" spans="1:12" ht="14.25" customHeight="1" x14ac:dyDescent="0.35">
      <c r="A95" s="3">
        <v>44927</v>
      </c>
      <c r="B95" s="10">
        <v>6229.46197869966</v>
      </c>
      <c r="C95" s="5">
        <v>1053</v>
      </c>
      <c r="D95" s="5">
        <v>1053</v>
      </c>
      <c r="E95" s="1">
        <v>0</v>
      </c>
      <c r="F95" s="1">
        <v>200</v>
      </c>
      <c r="G95" s="4">
        <f t="shared" si="1"/>
        <v>214.93055866616896</v>
      </c>
      <c r="H95" s="2">
        <f t="shared" si="2"/>
        <v>169.93055866616896</v>
      </c>
      <c r="I95" s="1">
        <f t="shared" si="12"/>
        <v>5.9159183083567521</v>
      </c>
      <c r="J95" s="1">
        <f t="shared" si="4"/>
        <v>0.79588740867410357</v>
      </c>
      <c r="K95" s="1">
        <v>838.06944133383104</v>
      </c>
      <c r="L95" s="1">
        <f t="shared" si="6"/>
        <v>844.115194070896</v>
      </c>
    </row>
    <row r="96" spans="1:12" ht="14.25" customHeight="1" x14ac:dyDescent="0.35">
      <c r="A96" s="3">
        <v>44958</v>
      </c>
      <c r="B96" s="10">
        <v>6088.7361779400699</v>
      </c>
      <c r="C96" s="5">
        <v>1053</v>
      </c>
      <c r="D96" s="5">
        <v>1053</v>
      </c>
      <c r="E96" s="1">
        <v>0</v>
      </c>
      <c r="F96" s="1">
        <v>200</v>
      </c>
      <c r="G96" s="4">
        <f t="shared" si="1"/>
        <v>144.02429700313201</v>
      </c>
      <c r="H96" s="2">
        <f t="shared" si="2"/>
        <v>99.024297003132006</v>
      </c>
      <c r="I96" s="1">
        <f t="shared" si="12"/>
        <v>5.7822755725926589</v>
      </c>
      <c r="J96" s="1">
        <f t="shared" si="4"/>
        <v>0.8632247891708148</v>
      </c>
      <c r="K96" s="1">
        <v>908.97570299686799</v>
      </c>
      <c r="L96" s="1">
        <f t="shared" si="6"/>
        <v>799.67419495502691</v>
      </c>
    </row>
    <row r="97" spans="1:19" ht="14.25" customHeight="1" x14ac:dyDescent="0.35">
      <c r="A97" s="3">
        <v>44986</v>
      </c>
      <c r="B97" s="10">
        <v>5843.8810275816704</v>
      </c>
      <c r="C97" s="5">
        <v>1103</v>
      </c>
      <c r="D97" s="5">
        <v>1103</v>
      </c>
      <c r="E97" s="1">
        <v>0</v>
      </c>
      <c r="F97" s="1">
        <v>200</v>
      </c>
      <c r="G97" s="4">
        <f t="shared" si="1"/>
        <v>114.33863358503402</v>
      </c>
      <c r="H97" s="2">
        <f t="shared" si="2"/>
        <v>69.338633585034017</v>
      </c>
      <c r="I97" s="1">
        <f t="shared" si="12"/>
        <v>5.2981695626307079</v>
      </c>
      <c r="J97" s="1">
        <f t="shared" si="4"/>
        <v>0.89633850082952493</v>
      </c>
      <c r="K97" s="1">
        <v>988.66136641496598</v>
      </c>
      <c r="L97" s="1">
        <f t="shared" si="6"/>
        <v>781.60926546085625</v>
      </c>
    </row>
    <row r="98" spans="1:19" ht="14.25" customHeight="1" x14ac:dyDescent="0.35">
      <c r="A98" s="3">
        <v>45017</v>
      </c>
      <c r="B98" s="10">
        <v>6064.8670096648102</v>
      </c>
      <c r="C98" s="5">
        <v>1103</v>
      </c>
      <c r="D98" s="5">
        <v>1103</v>
      </c>
      <c r="E98" s="1">
        <v>0</v>
      </c>
      <c r="F98" s="1">
        <v>200</v>
      </c>
      <c r="G98" s="4">
        <f t="shared" si="1"/>
        <v>240.16613545816801</v>
      </c>
      <c r="H98" s="2">
        <f t="shared" si="2"/>
        <v>195.16613545816801</v>
      </c>
      <c r="I98" s="1">
        <f t="shared" si="12"/>
        <v>5.4985195010560384</v>
      </c>
      <c r="J98" s="1">
        <f t="shared" si="4"/>
        <v>0.78226098326548688</v>
      </c>
      <c r="K98" s="10">
        <v>862.83386454183199</v>
      </c>
      <c r="L98" s="1">
        <f t="shared" si="6"/>
        <v>750.17728210291023</v>
      </c>
    </row>
    <row r="99" spans="1:19" ht="14.25" customHeight="1" x14ac:dyDescent="0.35">
      <c r="A99" s="3">
        <v>45047</v>
      </c>
      <c r="B99" s="10">
        <v>5795.8027997688096</v>
      </c>
      <c r="C99" s="5">
        <v>1103</v>
      </c>
      <c r="D99" s="5">
        <v>1103</v>
      </c>
      <c r="E99" s="1">
        <v>0</v>
      </c>
      <c r="F99" s="1">
        <v>200</v>
      </c>
      <c r="G99" s="4">
        <f t="shared" si="1"/>
        <v>345.47284114175602</v>
      </c>
      <c r="H99" s="2">
        <f t="shared" si="2"/>
        <v>300.47284114175602</v>
      </c>
      <c r="I99" s="1">
        <f t="shared" si="12"/>
        <v>5.2545809608058107</v>
      </c>
      <c r="J99" s="1">
        <f t="shared" si="4"/>
        <v>0.68678799533838986</v>
      </c>
      <c r="K99" s="10">
        <v>757.52715885824398</v>
      </c>
      <c r="L99" s="1">
        <f t="shared" si="6"/>
        <v>778.54518737674073</v>
      </c>
    </row>
    <row r="100" spans="1:19" ht="14.25" customHeight="1" x14ac:dyDescent="0.35">
      <c r="A100" s="3">
        <v>45078</v>
      </c>
      <c r="B100" s="10">
        <v>5761.3257146301303</v>
      </c>
      <c r="C100" s="5">
        <v>1103</v>
      </c>
      <c r="D100" s="5">
        <v>1103</v>
      </c>
      <c r="E100" s="1">
        <v>0</v>
      </c>
      <c r="F100" s="1">
        <v>200</v>
      </c>
      <c r="G100" s="4">
        <f t="shared" si="1"/>
        <v>416.91199186991901</v>
      </c>
      <c r="H100" s="2">
        <f t="shared" si="2"/>
        <v>371.91199186991901</v>
      </c>
      <c r="I100" s="1">
        <f t="shared" si="12"/>
        <v>5.2233234040164369</v>
      </c>
      <c r="J100" s="1">
        <f t="shared" si="4"/>
        <v>0.62201995297378154</v>
      </c>
      <c r="K100" s="10">
        <v>686.08800813008099</v>
      </c>
      <c r="L100" s="1">
        <f t="shared" si="6"/>
        <v>744.00549419368542</v>
      </c>
    </row>
    <row r="101" spans="1:19" ht="14.25" customHeight="1" x14ac:dyDescent="0.35">
      <c r="A101" s="3">
        <v>45108</v>
      </c>
      <c r="B101" s="10">
        <v>5964.9863210773901</v>
      </c>
      <c r="C101" s="5">
        <v>1103</v>
      </c>
      <c r="D101" s="5">
        <v>1103</v>
      </c>
      <c r="E101" s="1">
        <v>0</v>
      </c>
      <c r="F101" s="1">
        <v>200</v>
      </c>
      <c r="G101" s="4">
        <f t="shared" si="1"/>
        <v>498.53758745951404</v>
      </c>
      <c r="H101" s="2">
        <f>D101-K101-45</f>
        <v>453.53758745951404</v>
      </c>
      <c r="I101" s="1">
        <f t="shared" si="12"/>
        <v>5.407965839598722</v>
      </c>
      <c r="J101" s="1">
        <f t="shared" si="4"/>
        <v>0.54801669314640611</v>
      </c>
      <c r="K101" s="10">
        <v>604.46241254048596</v>
      </c>
      <c r="L101" s="1">
        <f t="shared" si="6"/>
        <v>739.57968095380363</v>
      </c>
    </row>
    <row r="102" spans="1:19" ht="14.25" customHeight="1" x14ac:dyDescent="0.35">
      <c r="A102" s="3">
        <v>45139</v>
      </c>
      <c r="B102" s="10">
        <v>6597.6983531787801</v>
      </c>
      <c r="C102">
        <v>1103</v>
      </c>
      <c r="D102">
        <v>1103</v>
      </c>
      <c r="E102" s="9">
        <v>0</v>
      </c>
      <c r="F102" s="1">
        <v>200</v>
      </c>
      <c r="G102" s="4">
        <f t="shared" si="1"/>
        <v>507.56877262926696</v>
      </c>
      <c r="H102" s="2">
        <f>D102-K102-45</f>
        <v>462.56877262926696</v>
      </c>
      <c r="I102" s="1">
        <f t="shared" si="12"/>
        <v>5.9815941551938172</v>
      </c>
      <c r="J102" s="1">
        <f t="shared" si="4"/>
        <v>0.53982885527718316</v>
      </c>
      <c r="K102" s="10">
        <v>595.43122737073304</v>
      </c>
      <c r="L102" s="1">
        <f t="shared" si="6"/>
        <v>765.72353287257897</v>
      </c>
    </row>
    <row r="103" spans="1:19" ht="14.25" customHeight="1" x14ac:dyDescent="0.35">
      <c r="A103" s="3">
        <v>45170</v>
      </c>
      <c r="B103" s="10">
        <v>7054.8810225399602</v>
      </c>
      <c r="C103">
        <v>903</v>
      </c>
      <c r="D103">
        <v>903</v>
      </c>
      <c r="E103" s="9">
        <v>0</v>
      </c>
      <c r="F103" s="9">
        <v>200</v>
      </c>
      <c r="G103" s="4">
        <f t="shared" ref="G103:G120" si="13">C103-K103</f>
        <v>204.64465944272501</v>
      </c>
      <c r="H103" s="2">
        <f>D103-K103-45</f>
        <v>159.64465944272501</v>
      </c>
      <c r="I103" s="1">
        <f t="shared" si="12"/>
        <v>7.8127143106754824</v>
      </c>
      <c r="J103" s="1">
        <f t="shared" ref="J103:J120" si="14">K103/D103</f>
        <v>0.77337247016309518</v>
      </c>
      <c r="K103" s="10">
        <v>698.35534055727499</v>
      </c>
      <c r="L103" s="1">
        <f t="shared" si="6"/>
        <v>846.9445896250038</v>
      </c>
    </row>
    <row r="104" spans="1:19" ht="14.25" customHeight="1" x14ac:dyDescent="0.35">
      <c r="A104" s="3">
        <v>45200</v>
      </c>
      <c r="B104" s="10">
        <v>7192.2267315463496</v>
      </c>
      <c r="C104">
        <v>903</v>
      </c>
      <c r="D104">
        <v>903</v>
      </c>
      <c r="E104" s="9">
        <v>0</v>
      </c>
      <c r="F104" s="9">
        <v>300</v>
      </c>
      <c r="G104" s="4">
        <f t="shared" si="13"/>
        <v>107.31383860005599</v>
      </c>
      <c r="H104" s="2">
        <f>D104-K104-45</f>
        <v>62.313838600055988</v>
      </c>
      <c r="I104" s="1">
        <f t="shared" si="12"/>
        <v>7.9648136561975083</v>
      </c>
      <c r="J104" s="1">
        <f t="shared" si="14"/>
        <v>0.88115853975630565</v>
      </c>
      <c r="K104" s="10">
        <v>795.68616139994401</v>
      </c>
      <c r="L104" s="1">
        <f t="shared" si="6"/>
        <v>905.63299390756868</v>
      </c>
    </row>
    <row r="105" spans="1:19" ht="14.25" customHeight="1" x14ac:dyDescent="0.35">
      <c r="A105" s="3">
        <v>45231</v>
      </c>
      <c r="B105" s="10">
        <v>6997.6752682158403</v>
      </c>
      <c r="C105">
        <v>903</v>
      </c>
      <c r="D105">
        <v>903</v>
      </c>
      <c r="E105" s="9">
        <v>0</v>
      </c>
      <c r="F105" s="9">
        <v>300</v>
      </c>
      <c r="G105" s="4">
        <f t="shared" si="13"/>
        <v>73.318684224444041</v>
      </c>
      <c r="H105" s="2">
        <f t="shared" ref="H105:H120" si="15">D105-K105-45</f>
        <v>28.318684224444041</v>
      </c>
      <c r="I105" s="1">
        <f t="shared" si="12"/>
        <v>7.7493635306930679</v>
      </c>
      <c r="J105" s="1">
        <f t="shared" si="14"/>
        <v>0.91880544382675078</v>
      </c>
      <c r="K105" s="10">
        <v>829.68131577555596</v>
      </c>
      <c r="L105" s="1">
        <f t="shared" si="6"/>
        <v>923.26402202135421</v>
      </c>
    </row>
    <row r="106" spans="1:19" ht="14.25" customHeight="1" x14ac:dyDescent="0.35">
      <c r="A106" s="3">
        <v>45261</v>
      </c>
      <c r="B106" s="10">
        <v>6567.8798866536599</v>
      </c>
      <c r="C106">
        <v>903</v>
      </c>
      <c r="D106">
        <v>903</v>
      </c>
      <c r="E106" s="9">
        <v>0</v>
      </c>
      <c r="F106" s="9">
        <v>300</v>
      </c>
      <c r="G106" s="4">
        <f t="shared" si="13"/>
        <v>65.757871554419012</v>
      </c>
      <c r="H106" s="2">
        <f t="shared" si="15"/>
        <v>20.757871554419012</v>
      </c>
      <c r="I106" s="1">
        <f t="shared" si="12"/>
        <v>7.2733996529940859</v>
      </c>
      <c r="J106" s="1">
        <f t="shared" si="14"/>
        <v>0.92717843681681178</v>
      </c>
      <c r="K106" s="10">
        <v>837.24212844558099</v>
      </c>
      <c r="L106" s="1">
        <f t="shared" si="6"/>
        <v>898.28950811499874</v>
      </c>
    </row>
    <row r="107" spans="1:19" ht="14.25" customHeight="1" x14ac:dyDescent="0.35">
      <c r="A107" s="3">
        <v>45292</v>
      </c>
      <c r="B107" s="10">
        <v>6430.51674383929</v>
      </c>
      <c r="C107">
        <v>903</v>
      </c>
      <c r="D107">
        <v>903</v>
      </c>
      <c r="E107" s="9">
        <v>0</v>
      </c>
      <c r="F107" s="9">
        <v>300</v>
      </c>
      <c r="G107" s="4">
        <f t="shared" si="13"/>
        <v>66.378934324660008</v>
      </c>
      <c r="H107" s="2">
        <f t="shared" si="15"/>
        <v>21.378934324660008</v>
      </c>
      <c r="I107" s="1">
        <f t="shared" si="12"/>
        <v>7.1212810009294465</v>
      </c>
      <c r="J107" s="1">
        <f t="shared" si="14"/>
        <v>0.92649065966261346</v>
      </c>
      <c r="K107" s="10">
        <v>836.62106567533999</v>
      </c>
      <c r="L107" s="1">
        <f t="shared" si="6"/>
        <v>843.11680188108596</v>
      </c>
    </row>
    <row r="108" spans="1:19" ht="14.25" customHeight="1" x14ac:dyDescent="0.35">
      <c r="A108" s="3">
        <v>45323</v>
      </c>
      <c r="B108" s="10">
        <v>6400.6429655193797</v>
      </c>
      <c r="C108">
        <v>903</v>
      </c>
      <c r="D108">
        <v>903</v>
      </c>
      <c r="E108" s="9">
        <v>0</v>
      </c>
      <c r="F108" s="9">
        <v>300</v>
      </c>
      <c r="G108" s="4">
        <f t="shared" si="13"/>
        <v>58.175024015370013</v>
      </c>
      <c r="H108" s="2">
        <f t="shared" si="15"/>
        <v>13.175024015370013</v>
      </c>
      <c r="I108" s="1">
        <f t="shared" si="12"/>
        <v>7.0881981899439417</v>
      </c>
      <c r="J108" s="1">
        <f t="shared" si="14"/>
        <v>0.93557583165518265</v>
      </c>
      <c r="K108" s="10">
        <v>844.82497598462999</v>
      </c>
      <c r="L108" s="1">
        <f t="shared" si="6"/>
        <v>825.48353579451737</v>
      </c>
    </row>
    <row r="109" spans="1:19" ht="14.25" customHeight="1" x14ac:dyDescent="0.35">
      <c r="A109" s="3">
        <v>45352</v>
      </c>
      <c r="B109" s="10">
        <v>6616.1890450481496</v>
      </c>
      <c r="C109">
        <v>803</v>
      </c>
      <c r="D109">
        <v>803</v>
      </c>
      <c r="E109" s="9">
        <v>0</v>
      </c>
      <c r="F109" s="9">
        <v>300</v>
      </c>
      <c r="G109" s="4">
        <f t="shared" si="13"/>
        <v>-45.955094923431943</v>
      </c>
      <c r="H109" s="2">
        <f t="shared" si="15"/>
        <v>-90.955094923431943</v>
      </c>
      <c r="I109" s="1">
        <f t="shared" si="12"/>
        <v>8.2393387858632003</v>
      </c>
      <c r="J109" s="1">
        <f t="shared" si="14"/>
        <v>1.0572292589332901</v>
      </c>
      <c r="K109" s="10">
        <v>848.95509492343194</v>
      </c>
      <c r="L109" s="1">
        <f t="shared" si="6"/>
        <v>821.64864769183305</v>
      </c>
    </row>
    <row r="110" spans="1:19" ht="14.25" customHeight="1" x14ac:dyDescent="0.35">
      <c r="A110" s="3">
        <v>45383</v>
      </c>
      <c r="B110" s="10">
        <v>6899.3617285426699</v>
      </c>
      <c r="C110">
        <v>803</v>
      </c>
      <c r="D110">
        <v>803</v>
      </c>
      <c r="E110" s="9">
        <v>0</v>
      </c>
      <c r="F110" s="9">
        <v>300</v>
      </c>
      <c r="G110" s="4">
        <f t="shared" si="13"/>
        <v>-33.233406631560001</v>
      </c>
      <c r="H110" s="2">
        <f t="shared" si="15"/>
        <v>-78.233406631560001</v>
      </c>
      <c r="I110" s="1">
        <f t="shared" si="12"/>
        <v>8.5919822273258646</v>
      </c>
      <c r="J110" s="1">
        <f t="shared" si="14"/>
        <v>1.0413865586943463</v>
      </c>
      <c r="K110" s="10">
        <v>836.23340663156</v>
      </c>
      <c r="L110" s="1">
        <f t="shared" si="6"/>
        <v>849.31823428089217</v>
      </c>
    </row>
    <row r="111" spans="1:19" ht="14.25" customHeight="1" x14ac:dyDescent="0.35">
      <c r="A111" s="3">
        <v>45413</v>
      </c>
      <c r="B111" s="10">
        <v>6916.0181345246101</v>
      </c>
      <c r="C111">
        <v>803</v>
      </c>
      <c r="D111">
        <v>803</v>
      </c>
      <c r="E111" s="9">
        <v>0</v>
      </c>
      <c r="F111" s="9">
        <v>300</v>
      </c>
      <c r="G111" s="4">
        <f t="shared" si="13"/>
        <v>0.1283769296750279</v>
      </c>
      <c r="H111" s="2">
        <f t="shared" si="15"/>
        <v>-44.871623070324972</v>
      </c>
      <c r="I111" s="1">
        <f t="shared" si="12"/>
        <v>8.6127249495947815</v>
      </c>
      <c r="J111" s="1">
        <f t="shared" si="14"/>
        <v>0.9998401283565691</v>
      </c>
      <c r="K111" s="10">
        <v>802.87162307032497</v>
      </c>
      <c r="L111" s="1">
        <f t="shared" si="6"/>
        <v>885.66902805425798</v>
      </c>
    </row>
    <row r="112" spans="1:19" ht="14.25" customHeight="1" x14ac:dyDescent="0.35">
      <c r="A112" s="3">
        <v>45444</v>
      </c>
      <c r="B112" s="10">
        <v>6776.1045035112202</v>
      </c>
      <c r="C112">
        <v>803</v>
      </c>
      <c r="D112">
        <v>803</v>
      </c>
      <c r="E112" s="9">
        <v>0</v>
      </c>
      <c r="F112" s="9">
        <v>300</v>
      </c>
      <c r="G112" s="4">
        <f t="shared" si="13"/>
        <v>24.060304314962991</v>
      </c>
      <c r="H112" s="2">
        <f t="shared" si="15"/>
        <v>-20.939695685037009</v>
      </c>
      <c r="I112" s="1">
        <f t="shared" si="12"/>
        <v>8.4384863057424901</v>
      </c>
      <c r="J112" s="1">
        <f t="shared" si="14"/>
        <v>0.97003698092781698</v>
      </c>
      <c r="K112" s="10">
        <v>778.93969568503701</v>
      </c>
      <c r="L112" s="1">
        <f t="shared" si="6"/>
        <v>887.8072059723504</v>
      </c>
      <c r="S112" s="1">
        <f>24*14.2*10</f>
        <v>3407.9999999999995</v>
      </c>
    </row>
    <row r="113" spans="1:15" ht="14.25" customHeight="1" x14ac:dyDescent="0.35">
      <c r="A113" s="13">
        <v>45474</v>
      </c>
      <c r="B113" s="10">
        <v>6749.6456048404798</v>
      </c>
      <c r="C113">
        <v>803</v>
      </c>
      <c r="D113">
        <v>803</v>
      </c>
      <c r="E113" s="9">
        <v>0</v>
      </c>
      <c r="F113" s="9">
        <v>300</v>
      </c>
      <c r="G113" s="4">
        <f t="shared" si="13"/>
        <v>35.262239439217979</v>
      </c>
      <c r="H113" s="2">
        <f t="shared" si="15"/>
        <v>-9.7377605607820215</v>
      </c>
      <c r="I113" s="1">
        <f t="shared" si="12"/>
        <v>8.4055362451313567</v>
      </c>
      <c r="J113" s="1">
        <f t="shared" si="14"/>
        <v>0.95608687492002742</v>
      </c>
      <c r="K113" s="10">
        <v>767.73776056078202</v>
      </c>
      <c r="L113" s="1">
        <f t="shared" si="6"/>
        <v>869.84653446870607</v>
      </c>
    </row>
    <row r="114" spans="1:15" ht="14.25" customHeight="1" x14ac:dyDescent="0.35">
      <c r="A114" s="13">
        <v>45505</v>
      </c>
      <c r="B114" s="10">
        <v>6636.1815961935999</v>
      </c>
      <c r="C114">
        <v>803</v>
      </c>
      <c r="D114">
        <v>803</v>
      </c>
      <c r="E114" s="9">
        <v>0</v>
      </c>
      <c r="F114" s="9">
        <v>300</v>
      </c>
      <c r="G114" s="4">
        <f t="shared" si="13"/>
        <v>19.730909090910018</v>
      </c>
      <c r="H114" s="2">
        <f t="shared" si="15"/>
        <v>-25.269090909089982</v>
      </c>
      <c r="I114" s="1">
        <f t="shared" si="12"/>
        <v>8.2642361098301365</v>
      </c>
      <c r="J114" s="1">
        <f t="shared" si="14"/>
        <v>0.97542850673610204</v>
      </c>
      <c r="K114" s="10">
        <v>783.26909090908998</v>
      </c>
      <c r="L114" s="1">
        <f t="shared" si="6"/>
        <v>866.45001345834146</v>
      </c>
    </row>
    <row r="115" spans="1:15" ht="14.25" customHeight="1" x14ac:dyDescent="0.35">
      <c r="A115" s="13">
        <v>45536</v>
      </c>
      <c r="B115" s="10">
        <v>6368.5151069965004</v>
      </c>
      <c r="C115">
        <v>803</v>
      </c>
      <c r="D115">
        <v>803</v>
      </c>
      <c r="E115" s="9">
        <v>0</v>
      </c>
      <c r="F115" s="9">
        <v>300</v>
      </c>
      <c r="G115" s="4">
        <f t="shared" si="13"/>
        <v>-1.9866560622119778</v>
      </c>
      <c r="H115" s="2">
        <f t="shared" si="15"/>
        <v>-46.986656062211978</v>
      </c>
      <c r="I115" s="1">
        <f t="shared" si="12"/>
        <v>7.9309029975049823</v>
      </c>
      <c r="J115" s="1">
        <f t="shared" si="14"/>
        <v>1.0024740424186949</v>
      </c>
      <c r="K115" s="10">
        <v>804.98665606221198</v>
      </c>
      <c r="L115" s="1">
        <f t="shared" si="6"/>
        <v>851.88467216862648</v>
      </c>
    </row>
    <row r="116" spans="1:15" ht="14.25" customHeight="1" x14ac:dyDescent="0.35">
      <c r="A116" s="13">
        <v>45566</v>
      </c>
      <c r="B116" s="10">
        <v>6207.5019502479299</v>
      </c>
      <c r="C116">
        <v>803</v>
      </c>
      <c r="D116">
        <v>803</v>
      </c>
      <c r="E116" s="9">
        <v>0</v>
      </c>
      <c r="F116" s="9">
        <v>300</v>
      </c>
      <c r="G116" s="4">
        <f t="shared" si="13"/>
        <v>-29.707208317700974</v>
      </c>
      <c r="H116" s="2">
        <f t="shared" si="15"/>
        <v>-74.707208317700974</v>
      </c>
      <c r="I116" s="1">
        <f>B112/D112</f>
        <v>8.4384863057424901</v>
      </c>
      <c r="J116" s="1">
        <f t="shared" si="14"/>
        <v>1.0369952781042353</v>
      </c>
      <c r="K116" s="10">
        <v>832.70720831770097</v>
      </c>
      <c r="L116" s="1">
        <f t="shared" si="6"/>
        <v>817.52440397901159</v>
      </c>
    </row>
    <row r="117" spans="1:15" ht="14.25" customHeight="1" x14ac:dyDescent="0.35">
      <c r="A117" s="13">
        <v>45597</v>
      </c>
      <c r="B117" s="10">
        <v>6048.8093657580703</v>
      </c>
      <c r="C117">
        <v>803</v>
      </c>
      <c r="D117">
        <v>803</v>
      </c>
      <c r="E117" s="9">
        <v>0</v>
      </c>
      <c r="F117" s="9">
        <v>300</v>
      </c>
      <c r="G117" s="4">
        <f t="shared" si="13"/>
        <v>-55.561846082306033</v>
      </c>
      <c r="H117" s="2">
        <f t="shared" si="15"/>
        <v>-100.56184608230603</v>
      </c>
      <c r="I117" s="1">
        <f>B113/D113</f>
        <v>8.4055362451313567</v>
      </c>
      <c r="J117" s="1">
        <f t="shared" si="14"/>
        <v>1.0691928344736066</v>
      </c>
      <c r="K117" s="10">
        <v>858.56184608230603</v>
      </c>
      <c r="L117" s="1">
        <f t="shared" si="6"/>
        <v>796.85519258638385</v>
      </c>
      <c r="M117" s="1">
        <f>AVERAGE(M62:M71)*12*11</f>
        <v>32128.044536780297</v>
      </c>
      <c r="O117" s="1">
        <f>AVERAGE(O62:O71)*12*11</f>
        <v>15217.839997780291</v>
      </c>
    </row>
    <row r="118" spans="1:15" ht="14.25" customHeight="1" x14ac:dyDescent="0.35">
      <c r="A118" s="13">
        <v>45627</v>
      </c>
      <c r="B118" s="10">
        <v>6108.2481278205896</v>
      </c>
      <c r="C118">
        <v>803</v>
      </c>
      <c r="D118">
        <v>803</v>
      </c>
      <c r="E118" s="9">
        <v>0</v>
      </c>
      <c r="F118" s="9">
        <v>300</v>
      </c>
      <c r="G118" s="4">
        <f t="shared" si="13"/>
        <v>-65.878317832768971</v>
      </c>
      <c r="H118" s="2">
        <f t="shared" si="15"/>
        <v>-110.87831783276897</v>
      </c>
      <c r="I118" s="1">
        <f>B114/D114</f>
        <v>8.2642361098301365</v>
      </c>
      <c r="J118" s="1">
        <f t="shared" si="14"/>
        <v>1.0820402463670846</v>
      </c>
      <c r="K118" s="10">
        <v>868.87831783276897</v>
      </c>
      <c r="L118" s="1">
        <f t="shared" si="6"/>
        <v>776.483872369457</v>
      </c>
    </row>
    <row r="119" spans="1:15" ht="14.25" customHeight="1" x14ac:dyDescent="0.35">
      <c r="A119" s="13">
        <v>45658</v>
      </c>
      <c r="B119" s="10">
        <v>6481.6983706144301</v>
      </c>
      <c r="C119">
        <v>803</v>
      </c>
      <c r="D119">
        <v>803</v>
      </c>
      <c r="E119" s="9">
        <v>0</v>
      </c>
      <c r="F119" s="9">
        <v>300</v>
      </c>
      <c r="G119" s="4">
        <f t="shared" si="13"/>
        <v>-55.726609105180046</v>
      </c>
      <c r="H119" s="2">
        <f t="shared" si="15"/>
        <v>-100.72660910518005</v>
      </c>
      <c r="I119" s="1">
        <f>B115/D115</f>
        <v>7.9309029975049823</v>
      </c>
      <c r="J119" s="1">
        <f t="shared" si="14"/>
        <v>1.069398018810934</v>
      </c>
      <c r="K119" s="10">
        <v>858.72660910518005</v>
      </c>
      <c r="L119" s="1">
        <f t="shared" si="6"/>
        <v>784.11400870610908</v>
      </c>
    </row>
    <row r="120" spans="1:15" ht="14.25" customHeight="1" x14ac:dyDescent="0.35">
      <c r="A120" s="13">
        <v>45689</v>
      </c>
      <c r="B120" s="10">
        <v>6578.1525345198997</v>
      </c>
      <c r="C120">
        <v>803</v>
      </c>
      <c r="D120">
        <v>803</v>
      </c>
      <c r="E120" s="9">
        <v>0</v>
      </c>
      <c r="F120" s="9">
        <v>300</v>
      </c>
      <c r="G120" s="4">
        <f t="shared" si="13"/>
        <v>-56.94944766897504</v>
      </c>
      <c r="H120" s="2">
        <f t="shared" si="15"/>
        <v>-101.94944766897504</v>
      </c>
      <c r="I120" s="1">
        <f>B116/D116</f>
        <v>7.7303884810061394</v>
      </c>
      <c r="J120" s="1">
        <f t="shared" si="14"/>
        <v>1.0709208563748132</v>
      </c>
      <c r="K120" s="10">
        <v>859.94944766897504</v>
      </c>
      <c r="L120" s="1">
        <f t="shared" si="6"/>
        <v>832.05370611225032</v>
      </c>
    </row>
    <row r="121" spans="1:15" ht="14.25" customHeight="1" x14ac:dyDescent="0.35">
      <c r="A121" s="13">
        <v>45717</v>
      </c>
      <c r="C121">
        <v>803</v>
      </c>
      <c r="D121">
        <v>803</v>
      </c>
      <c r="E121" s="9">
        <v>0</v>
      </c>
      <c r="F121" s="9">
        <v>300</v>
      </c>
    </row>
    <row r="122" spans="1:15" ht="14.25" customHeight="1" x14ac:dyDescent="0.35">
      <c r="A122" s="13">
        <v>45748</v>
      </c>
      <c r="C122">
        <v>853</v>
      </c>
      <c r="D122">
        <v>853</v>
      </c>
      <c r="E122" s="9">
        <v>0</v>
      </c>
      <c r="F122" s="9">
        <v>300</v>
      </c>
    </row>
    <row r="123" spans="1:15" ht="14.25" customHeight="1" x14ac:dyDescent="0.35"/>
    <row r="124" spans="1:15" ht="14.25" customHeight="1" x14ac:dyDescent="0.35"/>
    <row r="125" spans="1:15" ht="14.25" customHeight="1" x14ac:dyDescent="0.35"/>
    <row r="126" spans="1:15" ht="14.25" customHeight="1" x14ac:dyDescent="0.35"/>
    <row r="127" spans="1:15" ht="14.25" customHeight="1" x14ac:dyDescent="0.35"/>
    <row r="128" spans="1:15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H14" sqref="H14"/>
    </sheetView>
  </sheetViews>
  <sheetFormatPr defaultColWidth="14.453125" defaultRowHeight="15" customHeight="1" x14ac:dyDescent="0.35"/>
  <cols>
    <col min="1" max="6" width="8.54296875" customWidth="1"/>
  </cols>
  <sheetData>
    <row r="1" spans="1:5" ht="14.25" customHeight="1" x14ac:dyDescent="0.35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</row>
    <row r="2" spans="1:5" ht="14.25" customHeight="1" x14ac:dyDescent="0.35">
      <c r="A2" s="7" t="s">
        <v>16</v>
      </c>
      <c r="B2" s="7">
        <v>884.5</v>
      </c>
      <c r="C2" s="7">
        <v>911</v>
      </c>
      <c r="D2" s="7">
        <v>884.5</v>
      </c>
      <c r="E2" s="7">
        <v>900.5</v>
      </c>
    </row>
    <row r="3" spans="1:5" ht="14.25" customHeight="1" x14ac:dyDescent="0.35">
      <c r="A3" s="8" t="s">
        <v>17</v>
      </c>
      <c r="B3" s="8">
        <v>859.5</v>
      </c>
      <c r="C3" s="8">
        <v>886</v>
      </c>
      <c r="D3" s="8">
        <v>859.5</v>
      </c>
      <c r="E3" s="8">
        <v>875.5</v>
      </c>
    </row>
    <row r="4" spans="1:5" ht="14.25" customHeight="1" x14ac:dyDescent="0.35">
      <c r="A4" s="7" t="s">
        <v>18</v>
      </c>
      <c r="B4" s="7">
        <v>834.5</v>
      </c>
      <c r="C4" s="7">
        <v>861</v>
      </c>
      <c r="D4" s="7">
        <v>834.5</v>
      </c>
      <c r="E4" s="7">
        <v>850.5</v>
      </c>
    </row>
    <row r="5" spans="1:5" ht="14.25" customHeight="1" x14ac:dyDescent="0.35">
      <c r="A5" s="8" t="s">
        <v>19</v>
      </c>
      <c r="B5" s="8">
        <v>809</v>
      </c>
      <c r="C5" s="8">
        <v>835.5</v>
      </c>
      <c r="D5" s="8">
        <v>809</v>
      </c>
      <c r="E5" s="8">
        <v>825</v>
      </c>
    </row>
    <row r="6" spans="1:5" ht="14.25" customHeight="1" x14ac:dyDescent="0.35">
      <c r="A6" s="7" t="s">
        <v>20</v>
      </c>
      <c r="B6" s="7">
        <v>809</v>
      </c>
      <c r="C6" s="7">
        <v>835.5</v>
      </c>
      <c r="D6" s="7">
        <v>809</v>
      </c>
      <c r="E6" s="7">
        <v>825</v>
      </c>
    </row>
    <row r="7" spans="1:5" ht="14.25" customHeight="1" x14ac:dyDescent="0.35">
      <c r="A7" s="8" t="s">
        <v>21</v>
      </c>
      <c r="B7" s="8">
        <v>809</v>
      </c>
      <c r="C7" s="8">
        <v>835.5</v>
      </c>
      <c r="D7" s="8">
        <v>809</v>
      </c>
      <c r="E7" s="8">
        <v>825</v>
      </c>
    </row>
    <row r="8" spans="1:5" ht="14.25" customHeight="1" x14ac:dyDescent="0.35">
      <c r="A8" s="7" t="s">
        <v>22</v>
      </c>
      <c r="B8" s="7">
        <v>819</v>
      </c>
      <c r="C8" s="7">
        <v>845.5</v>
      </c>
      <c r="D8" s="7">
        <v>819</v>
      </c>
      <c r="E8" s="7">
        <v>835</v>
      </c>
    </row>
    <row r="9" spans="1:5" ht="14.25" customHeight="1" x14ac:dyDescent="0.35">
      <c r="A9" s="8" t="s">
        <v>23</v>
      </c>
      <c r="B9" s="8">
        <v>794</v>
      </c>
      <c r="C9" s="8">
        <v>820.5</v>
      </c>
      <c r="D9" s="8">
        <v>794</v>
      </c>
      <c r="E9" s="8">
        <v>810</v>
      </c>
    </row>
    <row r="10" spans="1:5" ht="14.25" customHeight="1" x14ac:dyDescent="0.35">
      <c r="A10" s="7" t="s">
        <v>24</v>
      </c>
      <c r="B10" s="7">
        <v>769</v>
      </c>
      <c r="C10" s="7">
        <v>795.5</v>
      </c>
      <c r="D10" s="7">
        <v>769</v>
      </c>
      <c r="E10" s="7">
        <v>785</v>
      </c>
    </row>
    <row r="11" spans="1:5" ht="14.25" customHeight="1" x14ac:dyDescent="0.35">
      <c r="A11" s="8" t="s">
        <v>25</v>
      </c>
      <c r="B11" s="8">
        <v>719</v>
      </c>
      <c r="C11" s="8">
        <v>745.5</v>
      </c>
      <c r="D11" s="8">
        <v>719</v>
      </c>
      <c r="E11" s="8">
        <v>735</v>
      </c>
    </row>
    <row r="12" spans="1:5" ht="14.25" customHeight="1" x14ac:dyDescent="0.35"/>
    <row r="13" spans="1:5" ht="14.25" customHeight="1" x14ac:dyDescent="0.35"/>
    <row r="14" spans="1:5" ht="14.25" customHeight="1" x14ac:dyDescent="0.35"/>
    <row r="15" spans="1:5" ht="14.25" customHeight="1" x14ac:dyDescent="0.35"/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2"/>
  <sheetViews>
    <sheetView workbookViewId="0">
      <selection activeCell="G6" sqref="G6"/>
    </sheetView>
  </sheetViews>
  <sheetFormatPr defaultColWidth="14.453125" defaultRowHeight="15" customHeight="1" x14ac:dyDescent="0.35"/>
  <cols>
    <col min="1" max="2" width="8.54296875" customWidth="1"/>
    <col min="3" max="3" width="16.1796875" bestFit="1" customWidth="1"/>
    <col min="4" max="4" width="16.1796875" customWidth="1"/>
    <col min="5" max="5" width="11.1796875" bestFit="1" customWidth="1"/>
    <col min="6" max="6" width="16" bestFit="1" customWidth="1"/>
    <col min="7" max="7" width="10.1796875" bestFit="1" customWidth="1"/>
    <col min="8" max="8" width="13.1796875" bestFit="1" customWidth="1"/>
    <col min="9" max="9" width="14.54296875" bestFit="1" customWidth="1"/>
  </cols>
  <sheetData>
    <row r="1" spans="2:10" ht="14.25" customHeight="1" x14ac:dyDescent="0.35"/>
    <row r="2" spans="2:10" ht="14.25" customHeight="1" x14ac:dyDescent="0.35"/>
    <row r="3" spans="2:10" ht="14.25" customHeight="1" x14ac:dyDescent="0.35"/>
    <row r="4" spans="2:10" ht="14.25" customHeight="1" x14ac:dyDescent="0.35">
      <c r="C4" t="s">
        <v>31</v>
      </c>
      <c r="D4" t="s">
        <v>36</v>
      </c>
      <c r="E4" t="s">
        <v>32</v>
      </c>
      <c r="F4" t="s">
        <v>38</v>
      </c>
      <c r="G4" t="s">
        <v>33</v>
      </c>
      <c r="H4" t="s">
        <v>37</v>
      </c>
      <c r="I4" t="s">
        <v>34</v>
      </c>
      <c r="J4" t="s">
        <v>35</v>
      </c>
    </row>
    <row r="5" spans="2:10" ht="14.25" customHeight="1" x14ac:dyDescent="0.35"/>
    <row r="6" spans="2:10" ht="14.25" customHeight="1" x14ac:dyDescent="0.35">
      <c r="B6" t="s">
        <v>39</v>
      </c>
      <c r="C6" s="11">
        <f>AVERAGE('Main data sheet'!D62:D73)</f>
        <v>633.08916666666664</v>
      </c>
      <c r="E6" s="11">
        <f>AVERAGE('Main data sheet'!K62:K73)</f>
        <v>506.43827177917052</v>
      </c>
      <c r="G6" s="11">
        <f>AVERAGE('Main data sheet'!B62:B73)</f>
        <v>3140.7157530178283</v>
      </c>
    </row>
    <row r="7" spans="2:10" ht="14.25" customHeight="1" x14ac:dyDescent="0.35">
      <c r="B7" t="s">
        <v>30</v>
      </c>
      <c r="C7" s="11">
        <f>AVERAGE('Main data sheet'!D74:D85)</f>
        <v>866.75</v>
      </c>
      <c r="D7" s="12">
        <f>(C7-C6)/C6</f>
        <v>0.36908044812013058</v>
      </c>
      <c r="E7" s="11">
        <f>AVERAGE('Main data sheet'!K74:K85)</f>
        <v>815.93433171429251</v>
      </c>
      <c r="F7" s="12">
        <f>(E7-E6)/E6</f>
        <v>0.61112296834879798</v>
      </c>
      <c r="G7" s="11">
        <f>AVERAGE('Main data sheet'!B74:B85)</f>
        <v>5757.8733734253146</v>
      </c>
      <c r="H7" s="12">
        <f>(G7-G6)/G6</f>
        <v>0.83329974000121809</v>
      </c>
      <c r="I7" s="1"/>
    </row>
    <row r="8" spans="2:10" ht="14.25" customHeight="1" x14ac:dyDescent="0.35">
      <c r="B8" t="s">
        <v>28</v>
      </c>
      <c r="C8" s="11">
        <f>AVERAGE('Main data sheet'!D86:D97)</f>
        <v>1044.2291666666667</v>
      </c>
      <c r="D8" s="12">
        <f>(C8-C7)/C7</f>
        <v>0.20476396500336516</v>
      </c>
      <c r="E8" s="11">
        <f>AVERAGE('Main data sheet'!K86:K97)</f>
        <v>925.8152265674197</v>
      </c>
      <c r="F8" s="12">
        <f>(E8-E7)/E7</f>
        <v>0.1346687969634339</v>
      </c>
      <c r="G8" s="11">
        <f>AVERAGE('Main data sheet'!B86:B97)</f>
        <v>7404.9259661698898</v>
      </c>
      <c r="H8" s="12">
        <f>(G8-G7)/G7</f>
        <v>0.2860522428899398</v>
      </c>
      <c r="I8" s="1"/>
      <c r="J8">
        <v>22000</v>
      </c>
    </row>
    <row r="9" spans="2:10" ht="14.25" customHeight="1" x14ac:dyDescent="0.35">
      <c r="B9" t="s">
        <v>29</v>
      </c>
      <c r="C9" s="11">
        <f>AVERAGE('Main data sheet'!D98:D109)</f>
        <v>978</v>
      </c>
      <c r="D9" s="12">
        <f>(C9-C8)/C8</f>
        <v>-6.3423977016539387E-2</v>
      </c>
      <c r="E9" s="11">
        <f>AVERAGE('Main data sheet'!K98:K109)</f>
        <v>766.4757295169278</v>
      </c>
      <c r="F9" s="12">
        <f>(E9-E8)/E8</f>
        <v>-0.17210723314765927</v>
      </c>
      <c r="G9" s="11">
        <f>AVERAGE('Main data sheet'!B98:B109)</f>
        <v>6453.7243218068788</v>
      </c>
      <c r="H9" s="12">
        <f>(G9-G8)/G8</f>
        <v>-0.12845525380114081</v>
      </c>
    </row>
    <row r="10" spans="2:10" ht="14.25" customHeight="1" x14ac:dyDescent="0.35"/>
    <row r="11" spans="2:10" ht="14.25" customHeight="1" x14ac:dyDescent="0.35"/>
    <row r="12" spans="2:10" ht="14.25" customHeight="1" x14ac:dyDescent="0.35"/>
    <row r="13" spans="2:10" ht="14.25" customHeight="1" x14ac:dyDescent="0.35"/>
    <row r="14" spans="2:10" ht="14.25" customHeight="1" x14ac:dyDescent="0.35"/>
    <row r="15" spans="2:10" ht="14.25" customHeight="1" x14ac:dyDescent="0.35"/>
    <row r="16" spans="2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Main data sheet</vt:lpstr>
      <vt:lpstr>Sheet2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KG Ganesan</dc:creator>
  <cp:lastModifiedBy>Tarun</cp:lastModifiedBy>
  <dcterms:created xsi:type="dcterms:W3CDTF">2021-01-29T12:00:58Z</dcterms:created>
  <dcterms:modified xsi:type="dcterms:W3CDTF">2025-04-21T08:52:07Z</dcterms:modified>
</cp:coreProperties>
</file>