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.shortcut-targets-by-id\1e8tUHTxt5bH6F4EoPeKOxMyma7YF_D0n\KG TM - Joint projects\HCES\Across survey analysis\LPG and firewood statistics\"/>
    </mc:Choice>
  </mc:AlternateContent>
  <xr:revisionPtr revIDLastSave="0" documentId="13_ncr:1_{8BF51217-B100-4A5E-9612-49BBE0B7C753}" xr6:coauthVersionLast="36" xr6:coauthVersionMax="36" xr10:uidLastSave="{00000000-0000-0000-0000-000000000000}"/>
  <bookViews>
    <workbookView xWindow="0" yWindow="0" windowWidth="15530" windowHeight="6930" firstSheet="2" activeTab="4" xr2:uid="{00000000-000D-0000-FFFF-FFFF00000000}"/>
  </bookViews>
  <sheets>
    <sheet name="Primary cooking source" sheetId="1" r:id="rId1"/>
    <sheet name="LPG subsidy" sheetId="2" r:id="rId2"/>
    <sheet name="Subsidized cylinder count" sheetId="3" r:id="rId3"/>
    <sheet name="Average consumption - PC 30 day" sheetId="4" r:id="rId4"/>
    <sheet name="Average cylinders - HH 1 yr" sheetId="6" r:id="rId5"/>
    <sheet name="PPAC vs HCES lpg consumptio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6" l="1"/>
  <c r="S18" i="6"/>
  <c r="T18" i="6"/>
  <c r="U18" i="6"/>
  <c r="V18" i="6"/>
  <c r="W18" i="6"/>
  <c r="X18" i="6"/>
  <c r="Y18" i="6"/>
  <c r="Z18" i="6"/>
  <c r="Q18" i="6"/>
  <c r="Q5" i="6" l="1"/>
  <c r="R9" i="6"/>
  <c r="Q9" i="6"/>
  <c r="C9" i="6"/>
  <c r="B9" i="6"/>
  <c r="B5" i="6"/>
  <c r="G5" i="5" l="1"/>
  <c r="G7" i="5" s="1"/>
  <c r="G9" i="5" s="1"/>
  <c r="F5" i="5"/>
  <c r="F7" i="5" s="1"/>
  <c r="F9" i="5" s="1"/>
  <c r="W100" i="4" l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57" i="4"/>
  <c r="T58" i="4"/>
  <c r="T59" i="4"/>
  <c r="T60" i="4"/>
  <c r="T61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57" i="4"/>
  <c r="T50" i="4"/>
  <c r="U50" i="4"/>
  <c r="V50" i="4"/>
  <c r="W50" i="4"/>
  <c r="X50" i="4"/>
  <c r="Y50" i="4"/>
  <c r="Z50" i="4"/>
  <c r="AA50" i="4"/>
  <c r="AB50" i="4"/>
  <c r="S50" i="4"/>
  <c r="T45" i="4"/>
  <c r="U45" i="4"/>
  <c r="V45" i="4"/>
  <c r="W45" i="4"/>
  <c r="X45" i="4"/>
  <c r="Y45" i="4"/>
  <c r="Z45" i="4"/>
  <c r="AA45" i="4"/>
  <c r="AB45" i="4"/>
  <c r="S45" i="4"/>
  <c r="D50" i="4"/>
  <c r="E50" i="4"/>
  <c r="F50" i="4"/>
  <c r="G50" i="4"/>
  <c r="H50" i="4"/>
  <c r="I50" i="4"/>
  <c r="J50" i="4"/>
  <c r="K50" i="4"/>
  <c r="L50" i="4"/>
  <c r="C50" i="4"/>
  <c r="D45" i="4"/>
  <c r="E45" i="4"/>
  <c r="F45" i="4"/>
  <c r="G45" i="4"/>
  <c r="H45" i="4"/>
  <c r="I45" i="4"/>
  <c r="J45" i="4"/>
  <c r="K45" i="4"/>
  <c r="L45" i="4"/>
  <c r="C45" i="4"/>
  <c r="T38" i="4"/>
  <c r="U38" i="4"/>
  <c r="V38" i="4"/>
  <c r="W38" i="4"/>
  <c r="X38" i="4"/>
  <c r="Y38" i="4"/>
  <c r="Z38" i="4"/>
  <c r="AA38" i="4"/>
  <c r="AB38" i="4"/>
  <c r="S38" i="4"/>
  <c r="T33" i="4"/>
  <c r="U33" i="4"/>
  <c r="V33" i="4"/>
  <c r="W33" i="4"/>
  <c r="X33" i="4"/>
  <c r="Y33" i="4"/>
  <c r="Z33" i="4"/>
  <c r="AA33" i="4"/>
  <c r="AB33" i="4"/>
  <c r="S33" i="4"/>
  <c r="D38" i="4"/>
  <c r="E38" i="4"/>
  <c r="F38" i="4"/>
  <c r="G38" i="4"/>
  <c r="H38" i="4"/>
  <c r="I38" i="4"/>
  <c r="J38" i="4"/>
  <c r="K38" i="4"/>
  <c r="L38" i="4"/>
  <c r="C38" i="4"/>
  <c r="D33" i="4"/>
  <c r="E33" i="4"/>
  <c r="F33" i="4"/>
  <c r="G33" i="4"/>
  <c r="H33" i="4"/>
  <c r="I33" i="4"/>
  <c r="J33" i="4"/>
  <c r="K33" i="4"/>
  <c r="L33" i="4"/>
  <c r="C33" i="4"/>
  <c r="T26" i="4"/>
  <c r="S26" i="4"/>
  <c r="T21" i="4"/>
  <c r="S21" i="4"/>
  <c r="S13" i="4"/>
  <c r="S8" i="4"/>
  <c r="C13" i="4"/>
  <c r="C8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99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57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99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57" i="4"/>
  <c r="D26" i="4"/>
  <c r="C26" i="4"/>
  <c r="D21" i="4"/>
  <c r="C21" i="4"/>
  <c r="S7" i="3" l="1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<sst xmlns="http://schemas.openxmlformats.org/spreadsheetml/2006/main" count="607" uniqueCount="131">
  <si>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</si>
  <si>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</si>
  <si>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</si>
  <si>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</si>
  <si>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</si>
  <si>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</si>
  <si>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</si>
  <si>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</si>
  <si>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</si>
  <si>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</si>
  <si>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</si>
  <si>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</si>
  <si>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</si>
  <si>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</si>
  <si>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</si>
  <si>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</si>
  <si>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</si>
  <si>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</si>
  <si>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</si>
  <si>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</si>
  <si>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</si>
  <si>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</si>
  <si>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</si>
  <si>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</si>
  <si>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</si>
  <si>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</si>
  <si>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</si>
  <si>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</si>
  <si>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</si>
  <si>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</si>
  <si>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</si>
  <si>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</si>
  <si>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</si>
  <si>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</si>
  <si>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</si>
  <si>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</si>
  <si>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</si>
  <si>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</si>
  <si>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</si>
  <si>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</si>
  <si>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</si>
  <si>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</si>
  <si>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</si>
  <si>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</si>
  <si>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</si>
  <si>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</si>
  <si>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</si>
  <si>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</si>
  <si>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</si>
  <si>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</si>
  <si>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</si>
  <si>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</si>
  <si>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</si>
  <si>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</si>
  <si>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</si>
  <si>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</si>
  <si>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</si>
  <si>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</si>
  <si>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</si>
  <si>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</si>
  <si>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</si>
  <si>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</si>
  <si>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</si>
  <si>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</si>
  <si>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</si>
  <si>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</si>
  <si>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</si>
  <si>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</si>
  <si>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</si>
  <si>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</si>
  <si>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</si>
  <si>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</si>
  <si>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</si>
  <si>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</si>
  <si>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</si>
  <si>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</si>
  <si>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</si>
  <si>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</si>
  <si>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</si>
  <si>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</si>
  <si>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</si>
  <si>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</si>
  <si>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</si>
  <si>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</si>
  <si>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</si>
  <si>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</si>
  <si>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</si>
  <si>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</si>
  <si>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</si>
  <si>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</si>
  <si>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</si>
  <si>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</si>
  <si>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</si>
  <si>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</si>
  <si>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</si>
  <si>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</si>
  <si>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</si>
  <si>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</si>
  <si>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</si>
  <si>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</si>
  <si>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</si>
  <si>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</si>
  <si>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</si>
  <si>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</si>
  <si>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</si>
  <si>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</si>
  <si>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</si>
  <si>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</si>
  <si>
    <t>Total consumption</t>
  </si>
  <si>
    <t>Kg</t>
  </si>
  <si>
    <t>Crore</t>
  </si>
  <si>
    <t>ID</t>
  </si>
  <si>
    <t>A</t>
  </si>
  <si>
    <t>B</t>
  </si>
  <si>
    <t>Million Tonnes</t>
  </si>
  <si>
    <t>C=A*12*B/100</t>
  </si>
  <si>
    <t>FY 2022-23</t>
  </si>
  <si>
    <t>Units</t>
  </si>
  <si>
    <t>Source</t>
  </si>
  <si>
    <t>HCES</t>
  </si>
  <si>
    <t>Population (2023)</t>
  </si>
  <si>
    <t>World Bank</t>
  </si>
  <si>
    <t>Calculated</t>
  </si>
  <si>
    <t>FY 2023-24</t>
  </si>
  <si>
    <t>D</t>
  </si>
  <si>
    <t>Difference (PPAC - HCES)</t>
  </si>
  <si>
    <t>E = D-C</t>
  </si>
  <si>
    <t>PPAC monthly marketing report</t>
  </si>
  <si>
    <t>Consumption (OMC + PMS) as per PPAC</t>
  </si>
  <si>
    <t># of cylinders</t>
  </si>
  <si>
    <t>All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</si>
</sst>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  <numFmt numFmtId="167" formatCode="0.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3" fillId="3" borderId="1" xfId="2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166" fontId="0" fillId="2" borderId="2" xfId="2" applyNumberFormat="1" applyFont="1" applyFill="1" applyBorder="1"/>
    <xf numFmtId="9" fontId="0" fillId="2" borderId="2" xfId="2" applyNumberFormat="1" applyFont="1" applyFill="1" applyBorder="1"/>
    <xf numFmtId="166" fontId="3" fillId="2" borderId="0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7" fontId="3" fillId="2" borderId="0" xfId="0" applyNumberFormat="1" applyFont="1" applyFill="1" applyBorder="1" applyAlignment="1">
      <alignment vertical="center" wrapText="1"/>
    </xf>
    <xf numFmtId="165" fontId="0" fillId="0" borderId="0" xfId="1" applyNumberFormat="1" applyFont="1"/>
    <xf numFmtId="0" fontId="2" fillId="0" borderId="2" xfId="0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2" xfId="3" applyBorder="1"/>
    <xf numFmtId="0" fontId="0" fillId="0" borderId="2" xfId="0" quotePrefix="1" applyBorder="1"/>
    <xf numFmtId="164" fontId="0" fillId="0" borderId="2" xfId="0" applyNumberFormat="1" applyBorder="1"/>
    <xf numFmtId="0" fontId="8" fillId="0" borderId="2" xfId="3" applyFont="1" applyBorder="1"/>
    <xf numFmtId="2" fontId="3" fillId="2" borderId="1" xfId="0" applyNumberFormat="1" applyFont="1" applyFill="1" applyBorder="1" applyAlignment="1">
      <alignment vertical="center" wrapText="1"/>
    </xf>
    <xf numFmtId="2" fontId="0" fillId="2" borderId="2" xfId="0" applyNumberFormat="1" applyFill="1" applyBorder="1"/>
    <xf numFmtId="0" fontId="4" fillId="2" borderId="19" xfId="0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vertical="center" wrapText="1"/>
    </xf>
    <xf numFmtId="2" fontId="0" fillId="3" borderId="2" xfId="0" applyNumberFormat="1" applyFill="1" applyBorder="1"/>
    <xf numFmtId="0" fontId="4" fillId="3" borderId="4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?locations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zoomScale="80" workbookViewId="0">
      <selection activeCell="B6" sqref="B6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96" t="s">
        <v>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9" t="s">
        <v>50</v>
      </c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50"/>
      <c r="AB1" s="51"/>
    </row>
    <row r="4" spans="1:28" x14ac:dyDescent="0.35">
      <c r="A4" s="15" t="s">
        <v>13</v>
      </c>
      <c r="P4" s="41" t="s">
        <v>13</v>
      </c>
    </row>
    <row r="5" spans="1:28" x14ac:dyDescent="0.35">
      <c r="A5" s="16" t="s">
        <v>30</v>
      </c>
      <c r="B5" s="3" t="s">
        <v>17</v>
      </c>
      <c r="C5" s="4"/>
      <c r="P5" s="44" t="s">
        <v>30</v>
      </c>
      <c r="Q5" s="48" t="s">
        <v>17</v>
      </c>
    </row>
    <row r="6" spans="1:28" x14ac:dyDescent="0.35">
      <c r="A6" s="17" t="s">
        <v>1</v>
      </c>
      <c r="B6" s="74">
        <v>0.56005769202671529</v>
      </c>
      <c r="C6" s="75"/>
      <c r="P6" s="49" t="s">
        <v>1</v>
      </c>
      <c r="Q6" s="39">
        <v>0.6008996581078051</v>
      </c>
      <c r="X6" s="40"/>
    </row>
    <row r="7" spans="1:28" x14ac:dyDescent="0.35">
      <c r="A7" s="17" t="s">
        <v>2</v>
      </c>
      <c r="B7" s="74">
        <v>9.6351625561740998E-5</v>
      </c>
      <c r="C7" s="7"/>
      <c r="P7" s="38" t="s">
        <v>2</v>
      </c>
      <c r="Q7" s="39">
        <v>9.0031209791409904E-5</v>
      </c>
      <c r="X7" s="40"/>
    </row>
    <row r="8" spans="1:28" x14ac:dyDescent="0.35">
      <c r="A8" s="17" t="s">
        <v>3</v>
      </c>
      <c r="B8" s="74">
        <v>3.5797347353631421E-3</v>
      </c>
      <c r="C8" s="7"/>
      <c r="P8" s="38" t="s">
        <v>3</v>
      </c>
      <c r="Q8" s="39">
        <v>3.0328177086345279E-3</v>
      </c>
      <c r="X8" s="40"/>
    </row>
    <row r="9" spans="1:28" x14ac:dyDescent="0.35">
      <c r="A9" s="17" t="s">
        <v>4</v>
      </c>
      <c r="B9" s="74">
        <v>2.4449321057500872E-2</v>
      </c>
      <c r="C9" s="7"/>
      <c r="P9" s="38" t="s">
        <v>4</v>
      </c>
      <c r="Q9" s="39">
        <v>1.4928596287628111E-2</v>
      </c>
      <c r="X9" s="40"/>
    </row>
    <row r="10" spans="1:28" x14ac:dyDescent="0.35">
      <c r="A10" s="17" t="s">
        <v>5</v>
      </c>
      <c r="B10" s="74">
        <v>1.2630927097716696E-3</v>
      </c>
      <c r="C10" s="7"/>
      <c r="P10" s="38" t="s">
        <v>5</v>
      </c>
      <c r="Q10" s="39">
        <v>1.0274710204695738E-3</v>
      </c>
      <c r="X10" s="40"/>
    </row>
    <row r="11" spans="1:28" ht="26" x14ac:dyDescent="0.35">
      <c r="A11" s="17" t="s">
        <v>6</v>
      </c>
      <c r="B11" s="74">
        <v>0.37446453239204947</v>
      </c>
      <c r="C11" s="7"/>
      <c r="P11" s="38" t="s">
        <v>6</v>
      </c>
      <c r="Q11" s="39">
        <v>0.32595066244069837</v>
      </c>
      <c r="X11" s="40"/>
    </row>
    <row r="12" spans="1:28" x14ac:dyDescent="0.35">
      <c r="A12" s="17" t="s">
        <v>7</v>
      </c>
      <c r="B12" s="74">
        <v>4.8015467304536748E-4</v>
      </c>
      <c r="C12" s="7"/>
      <c r="P12" s="38" t="s">
        <v>7</v>
      </c>
      <c r="Q12" s="39">
        <v>5.1223923572167097E-4</v>
      </c>
      <c r="X12" s="40"/>
    </row>
    <row r="13" spans="1:28" x14ac:dyDescent="0.35">
      <c r="A13" s="17" t="s">
        <v>8</v>
      </c>
      <c r="B13" s="74">
        <v>6.8776162866719323E-4</v>
      </c>
      <c r="C13" s="7"/>
      <c r="P13" s="38" t="s">
        <v>8</v>
      </c>
      <c r="Q13" s="39">
        <v>3.6576855952397613E-4</v>
      </c>
      <c r="X13" s="40"/>
    </row>
    <row r="14" spans="1:28" ht="26" x14ac:dyDescent="0.35">
      <c r="A14" s="17" t="s">
        <v>9</v>
      </c>
      <c r="B14" s="74">
        <v>2.2097620433387668E-2</v>
      </c>
      <c r="C14" s="7"/>
      <c r="P14" s="38" t="s">
        <v>9</v>
      </c>
      <c r="Q14" s="39">
        <v>3.0079846293542951E-2</v>
      </c>
      <c r="X14" s="40"/>
    </row>
    <row r="15" spans="1:28" x14ac:dyDescent="0.35">
      <c r="A15" s="17" t="s">
        <v>10</v>
      </c>
      <c r="B15" s="74">
        <v>7.5089693036336366E-5</v>
      </c>
      <c r="C15" s="7"/>
      <c r="P15" s="38" t="s">
        <v>10</v>
      </c>
      <c r="Q15" s="39">
        <v>3.1393479488936582E-5</v>
      </c>
      <c r="X15" s="40"/>
    </row>
    <row r="16" spans="1:28" x14ac:dyDescent="0.35">
      <c r="A16" s="17" t="s">
        <v>11</v>
      </c>
      <c r="B16" s="73">
        <v>9.4086627388600477E-3</v>
      </c>
      <c r="C16" s="77"/>
      <c r="P16" s="38" t="s">
        <v>11</v>
      </c>
      <c r="Q16" s="76">
        <v>1.2913894026671662E-2</v>
      </c>
      <c r="X16" s="40"/>
    </row>
    <row r="17" spans="1:24" x14ac:dyDescent="0.35">
      <c r="A17" s="17" t="s">
        <v>12</v>
      </c>
      <c r="B17" s="74">
        <v>3.3399862860412142E-3</v>
      </c>
      <c r="C17" s="7"/>
      <c r="P17" s="38" t="s">
        <v>12</v>
      </c>
      <c r="Q17" s="39">
        <v>1.0167621630023747E-2</v>
      </c>
      <c r="X17" s="40"/>
    </row>
    <row r="20" spans="1:24" x14ac:dyDescent="0.35">
      <c r="A20" s="15" t="s">
        <v>18</v>
      </c>
      <c r="P20" s="41" t="s">
        <v>18</v>
      </c>
      <c r="Q20" s="42"/>
      <c r="R20" s="42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3" t="s">
        <v>30</v>
      </c>
      <c r="Q21" s="44" t="s">
        <v>14</v>
      </c>
      <c r="R21" s="44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5" t="s">
        <v>1</v>
      </c>
      <c r="Q22" s="46">
        <v>0.48160847013312086</v>
      </c>
      <c r="R22" s="46">
        <v>0.83705611874626162</v>
      </c>
    </row>
    <row r="23" spans="1:24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5" t="s">
        <v>2</v>
      </c>
      <c r="Q23" s="46">
        <v>4.1710753017637576E-5</v>
      </c>
      <c r="R23" s="46">
        <v>1.8568948013527524E-4</v>
      </c>
    </row>
    <row r="24" spans="1:24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5" t="s">
        <v>3</v>
      </c>
      <c r="Q24" s="46">
        <v>2.6587508170326422E-3</v>
      </c>
      <c r="R24" s="46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5" t="s">
        <v>4</v>
      </c>
      <c r="Q25" s="46">
        <v>2.1655337474976253E-2</v>
      </c>
      <c r="R25" s="46">
        <v>1.6119084176994987E-3</v>
      </c>
    </row>
    <row r="26" spans="1:24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5" t="s">
        <v>5</v>
      </c>
      <c r="Q26" s="46">
        <v>7.1405860313534977E-4</v>
      </c>
      <c r="R26" s="46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5" t="s">
        <v>6</v>
      </c>
      <c r="Q27" s="46">
        <v>0.46675702555190524</v>
      </c>
      <c r="R27" s="46">
        <v>4.7201383753768845E-2</v>
      </c>
    </row>
    <row r="28" spans="1:24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5" t="s">
        <v>7</v>
      </c>
      <c r="Q28" s="46">
        <v>7.490732870577085E-4</v>
      </c>
      <c r="R28" s="46">
        <v>4.3387372708699213E-5</v>
      </c>
    </row>
    <row r="29" spans="1:24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5" t="s">
        <v>8</v>
      </c>
      <c r="Q29" s="46">
        <v>5.4162616737945945E-5</v>
      </c>
      <c r="R29" s="46">
        <v>9.8264363919007484E-4</v>
      </c>
    </row>
    <row r="30" spans="1:24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5" t="s">
        <v>9</v>
      </c>
      <c r="Q30" s="46">
        <v>1.0879415079506918E-2</v>
      </c>
      <c r="R30" s="46">
        <v>6.8090249448486351E-2</v>
      </c>
    </row>
    <row r="31" spans="1:24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5" t="s">
        <v>10</v>
      </c>
      <c r="Q31" s="46">
        <v>3.6032312622941359E-5</v>
      </c>
      <c r="R31" s="46">
        <v>2.221014796842432E-5</v>
      </c>
    </row>
    <row r="32" spans="1:24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5" t="s">
        <v>11</v>
      </c>
      <c r="Q32" s="46">
        <v>1.0600329582709906E-3</v>
      </c>
      <c r="R32" s="46">
        <v>3.6380556532290831E-2</v>
      </c>
    </row>
    <row r="33" spans="1:26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5" t="s">
        <v>12</v>
      </c>
      <c r="Q33" s="46">
        <v>1.3785930412615546E-2</v>
      </c>
      <c r="R33" s="46">
        <v>3.0045856992951432E-3</v>
      </c>
    </row>
    <row r="36" spans="1:26" x14ac:dyDescent="0.35">
      <c r="A36" s="15" t="s">
        <v>19</v>
      </c>
      <c r="P36" s="47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3" t="s">
        <v>30</v>
      </c>
      <c r="Q37" s="43">
        <v>1</v>
      </c>
      <c r="R37" s="43">
        <v>2</v>
      </c>
      <c r="S37" s="43">
        <v>3</v>
      </c>
      <c r="T37" s="43">
        <v>4</v>
      </c>
      <c r="U37" s="43">
        <v>5</v>
      </c>
      <c r="V37" s="43">
        <v>6</v>
      </c>
      <c r="W37" s="43">
        <v>7</v>
      </c>
      <c r="X37" s="43">
        <v>8</v>
      </c>
      <c r="Y37" s="43">
        <v>9</v>
      </c>
      <c r="Z37" s="43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5" t="s">
        <v>1</v>
      </c>
      <c r="Q38" s="46">
        <v>0.1449395082809864</v>
      </c>
      <c r="R38" s="46">
        <v>0.24298811956559518</v>
      </c>
      <c r="S38" s="46">
        <v>0.30686550947785868</v>
      </c>
      <c r="T38" s="46">
        <v>0.35708169224656011</v>
      </c>
      <c r="U38" s="46">
        <v>0.39640880203230083</v>
      </c>
      <c r="V38" s="46">
        <v>0.46397391842350921</v>
      </c>
      <c r="W38" s="46">
        <v>0.53159101812895493</v>
      </c>
      <c r="X38" s="46">
        <v>0.59877423587835032</v>
      </c>
      <c r="Y38" s="46">
        <v>0.68237901645205146</v>
      </c>
      <c r="Z38" s="46">
        <v>0.75907752972056086</v>
      </c>
    </row>
    <row r="39" spans="1:26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5" t="s">
        <v>2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6.8470081169052586E-5</v>
      </c>
      <c r="W39" s="46">
        <v>4.4972702790997899E-5</v>
      </c>
      <c r="X39" s="46">
        <v>1.6053319197059857E-4</v>
      </c>
      <c r="Y39" s="46">
        <v>5.2918075376897585E-5</v>
      </c>
      <c r="Z39" s="46">
        <v>4.4443758563725981E-5</v>
      </c>
    </row>
    <row r="40" spans="1:26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5" t="s">
        <v>3</v>
      </c>
      <c r="Q40" s="46">
        <v>5.9852533667988841E-3</v>
      </c>
      <c r="R40" s="46">
        <v>5.823596079614639E-3</v>
      </c>
      <c r="S40" s="46">
        <v>4.3251224709587397E-3</v>
      </c>
      <c r="T40" s="46">
        <v>4.1069706887018678E-3</v>
      </c>
      <c r="U40" s="46">
        <v>2.7234422138237503E-3</v>
      </c>
      <c r="V40" s="46">
        <v>2.2400013154767495E-3</v>
      </c>
      <c r="W40" s="46">
        <v>2.1139600626550199E-3</v>
      </c>
      <c r="X40" s="46">
        <v>9.2169823494491886E-4</v>
      </c>
      <c r="Y40" s="46">
        <v>7.5000770852998665E-4</v>
      </c>
      <c r="Z40" s="46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5" t="s">
        <v>4</v>
      </c>
      <c r="Q41" s="46">
        <v>5.9486393231997989E-2</v>
      </c>
      <c r="R41" s="46">
        <v>4.0275242162533434E-2</v>
      </c>
      <c r="S41" s="46">
        <v>2.9921963391620305E-2</v>
      </c>
      <c r="T41" s="46">
        <v>2.6065220867765502E-2</v>
      </c>
      <c r="U41" s="46">
        <v>2.0500756471816518E-2</v>
      </c>
      <c r="V41" s="46">
        <v>2.0190385978746308E-2</v>
      </c>
      <c r="W41" s="46">
        <v>1.7990387843694951E-2</v>
      </c>
      <c r="X41" s="46">
        <v>1.2796285095836905E-2</v>
      </c>
      <c r="Y41" s="46">
        <v>8.3500986528913176E-3</v>
      </c>
      <c r="Z41" s="46">
        <v>4.9390700578847068E-3</v>
      </c>
    </row>
    <row r="42" spans="1:26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5" t="s">
        <v>5</v>
      </c>
      <c r="Q42" s="46">
        <v>1.3888541982385048E-5</v>
      </c>
      <c r="R42" s="46">
        <v>2.0600379033390849E-4</v>
      </c>
      <c r="S42" s="46">
        <v>3.5408246462577511E-4</v>
      </c>
      <c r="T42" s="46">
        <v>2.8947986037997428E-4</v>
      </c>
      <c r="U42" s="46">
        <v>1.7674883643130083E-4</v>
      </c>
      <c r="V42" s="46">
        <v>2.875129407804187E-4</v>
      </c>
      <c r="W42" s="46">
        <v>2.9856194349265599E-4</v>
      </c>
      <c r="X42" s="46">
        <v>2.9172831194480001E-4</v>
      </c>
      <c r="Y42" s="46">
        <v>3.7306591440277123E-4</v>
      </c>
      <c r="Z42" s="46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5" t="s">
        <v>6</v>
      </c>
      <c r="Q43" s="46">
        <v>0.71953078933351711</v>
      </c>
      <c r="R43" s="46">
        <v>0.68797776078670902</v>
      </c>
      <c r="S43" s="46">
        <v>0.63869569115216962</v>
      </c>
      <c r="T43" s="46">
        <v>0.59224529739128606</v>
      </c>
      <c r="U43" s="46">
        <v>0.55733344903996873</v>
      </c>
      <c r="V43" s="46">
        <v>0.49265864277542065</v>
      </c>
      <c r="W43" s="46">
        <v>0.42835253315256122</v>
      </c>
      <c r="X43" s="46">
        <v>0.36615562052543421</v>
      </c>
      <c r="Y43" s="46">
        <v>0.28475112088238885</v>
      </c>
      <c r="Z43" s="46">
        <v>0.20008977347675902</v>
      </c>
    </row>
    <row r="44" spans="1:26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5" t="s">
        <v>7</v>
      </c>
      <c r="Q44" s="46">
        <v>8.906458605298251E-5</v>
      </c>
      <c r="R44" s="46">
        <v>3.0360090264862664E-4</v>
      </c>
      <c r="S44" s="46">
        <v>3.0472197200775368E-4</v>
      </c>
      <c r="T44" s="46">
        <v>4.8006280919544428E-4</v>
      </c>
      <c r="U44" s="46">
        <v>8.2699170271555774E-4</v>
      </c>
      <c r="V44" s="46">
        <v>1.2816362360729111E-3</v>
      </c>
      <c r="W44" s="46">
        <v>6.3456954356907991E-4</v>
      </c>
      <c r="X44" s="46">
        <v>1.0284933418518683E-3</v>
      </c>
      <c r="Y44" s="46">
        <v>1.5058676869723446E-3</v>
      </c>
      <c r="Z44" s="46">
        <v>6.1559252252184728E-4</v>
      </c>
    </row>
    <row r="45" spans="1:26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5" t="s">
        <v>8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7.5967764203598826E-5</v>
      </c>
      <c r="Y45" s="46">
        <v>1.3711646826537559E-4</v>
      </c>
      <c r="Z45" s="46">
        <v>2.0826757082947046E-4</v>
      </c>
    </row>
    <row r="46" spans="1:26" ht="26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5" t="s">
        <v>9</v>
      </c>
      <c r="Q46" s="46">
        <v>5.72338852497698E-2</v>
      </c>
      <c r="R46" s="46">
        <v>5.2108796820190617E-3</v>
      </c>
      <c r="S46" s="46">
        <v>2.8078620023785192E-3</v>
      </c>
      <c r="T46" s="46">
        <v>2.9379742878662529E-3</v>
      </c>
      <c r="U46" s="46">
        <v>2.0493168115561303E-3</v>
      </c>
      <c r="V46" s="46">
        <v>2.2224455044477075E-3</v>
      </c>
      <c r="W46" s="46">
        <v>3.0669894426299301E-3</v>
      </c>
      <c r="X46" s="46">
        <v>6.0590085897885655E-3</v>
      </c>
      <c r="Y46" s="46">
        <v>8.6639054466780639E-3</v>
      </c>
      <c r="Z46" s="46">
        <v>2.1648917416643248E-2</v>
      </c>
    </row>
    <row r="47" spans="1:26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5" t="s">
        <v>10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1.0482297380979743E-4</v>
      </c>
      <c r="Z47" s="46">
        <v>1.6654291749447722E-4</v>
      </c>
    </row>
    <row r="48" spans="1:26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5" t="s">
        <v>11</v>
      </c>
      <c r="Q48" s="46">
        <v>0</v>
      </c>
      <c r="R48" s="46">
        <v>1.157588330136062E-4</v>
      </c>
      <c r="S48" s="46">
        <v>1.5945119065134176E-4</v>
      </c>
      <c r="T48" s="46">
        <v>1.0562208526743364E-4</v>
      </c>
      <c r="U48" s="46">
        <v>6.1680920052487986E-4</v>
      </c>
      <c r="V48" s="46">
        <v>4.0688940679886528E-4</v>
      </c>
      <c r="W48" s="46">
        <v>2.9422944954566552E-4</v>
      </c>
      <c r="X48" s="46">
        <v>9.8590655684631162E-4</v>
      </c>
      <c r="Y48" s="46">
        <v>1.3611532605609E-3</v>
      </c>
      <c r="Z48" s="46">
        <v>4.4428379091717863E-3</v>
      </c>
    </row>
    <row r="49" spans="1:26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5" t="s">
        <v>12</v>
      </c>
      <c r="Q49" s="46">
        <v>1.2721217408894408E-2</v>
      </c>
      <c r="R49" s="46">
        <v>1.7099038197532557E-2</v>
      </c>
      <c r="S49" s="46">
        <v>1.6565595877729267E-2</v>
      </c>
      <c r="T49" s="46">
        <v>1.6687679762977366E-2</v>
      </c>
      <c r="U49" s="46">
        <v>1.9363683690862343E-2</v>
      </c>
      <c r="V49" s="46">
        <v>1.6670097337578148E-2</v>
      </c>
      <c r="W49" s="46">
        <v>1.5612777730105606E-2</v>
      </c>
      <c r="X49" s="46">
        <v>1.2750522508827883E-2</v>
      </c>
      <c r="Y49" s="46">
        <v>1.1570906478072207E-2</v>
      </c>
      <c r="Z49" s="46">
        <v>4.621217917918005E-3</v>
      </c>
    </row>
    <row r="52" spans="1:26" x14ac:dyDescent="0.35">
      <c r="A52" s="15" t="s">
        <v>20</v>
      </c>
      <c r="P52" s="47" t="s">
        <v>20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3" t="s">
        <v>30</v>
      </c>
      <c r="Q53" s="43">
        <v>1</v>
      </c>
      <c r="R53" s="43">
        <v>2</v>
      </c>
      <c r="S53" s="43">
        <v>3</v>
      </c>
      <c r="T53" s="43">
        <v>4</v>
      </c>
      <c r="U53" s="43">
        <v>5</v>
      </c>
      <c r="V53" s="43">
        <v>6</v>
      </c>
      <c r="W53" s="43">
        <v>7</v>
      </c>
      <c r="X53" s="43">
        <v>8</v>
      </c>
      <c r="Y53" s="43">
        <v>9</v>
      </c>
      <c r="Z53" s="43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5" t="s">
        <v>1</v>
      </c>
      <c r="Q54" s="46">
        <v>0.68515152715896988</v>
      </c>
      <c r="R54" s="46">
        <v>0.84217506136193021</v>
      </c>
      <c r="S54" s="46">
        <v>0.88318866094930704</v>
      </c>
      <c r="T54" s="46">
        <v>0.88653001238211426</v>
      </c>
      <c r="U54" s="46">
        <v>0.90362145265622729</v>
      </c>
      <c r="V54" s="46">
        <v>0.90770862202749503</v>
      </c>
      <c r="W54" s="46">
        <v>0.91587480564466905</v>
      </c>
      <c r="X54" s="46">
        <v>0.90003606822811755</v>
      </c>
      <c r="Y54" s="46">
        <v>0.86111843417360578</v>
      </c>
      <c r="Z54" s="46">
        <v>0.66757494488783664</v>
      </c>
    </row>
    <row r="55" spans="1:26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5" t="s">
        <v>2</v>
      </c>
      <c r="Q55" s="46">
        <v>1.269091312529826E-3</v>
      </c>
      <c r="R55" s="46">
        <v>9.4500106981075183E-5</v>
      </c>
      <c r="S55" s="46">
        <v>2.6026350391024236E-4</v>
      </c>
      <c r="T55" s="46">
        <v>9.6203793570585411E-5</v>
      </c>
      <c r="U55" s="46">
        <v>2.507112643547637E-4</v>
      </c>
      <c r="V55" s="46">
        <v>8.928753165563827E-5</v>
      </c>
      <c r="W55" s="46">
        <v>4.7749060019079143E-5</v>
      </c>
      <c r="X55" s="46">
        <v>9.9370392005773591E-5</v>
      </c>
      <c r="Y55" s="46">
        <v>4.5321310426347539E-5</v>
      </c>
      <c r="Z55" s="46">
        <v>4.05045156051535E-5</v>
      </c>
    </row>
    <row r="56" spans="1:26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5" t="s">
        <v>3</v>
      </c>
      <c r="Q56" s="46">
        <v>2.8976827710206449E-2</v>
      </c>
      <c r="R56" s="46">
        <v>9.9077378420726996E-3</v>
      </c>
      <c r="S56" s="46">
        <v>4.6749371847127187E-3</v>
      </c>
      <c r="T56" s="46">
        <v>3.5473474299530026E-3</v>
      </c>
      <c r="U56" s="46">
        <v>1.3602123085389585E-3</v>
      </c>
      <c r="V56" s="46">
        <v>5.1910417553630299E-4</v>
      </c>
      <c r="W56" s="46">
        <v>6.625828998775028E-4</v>
      </c>
      <c r="X56" s="46">
        <v>2.9868850085378024E-4</v>
      </c>
      <c r="Y56" s="46">
        <v>7.3990713045825714E-5</v>
      </c>
      <c r="Z56" s="46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5" t="s">
        <v>4</v>
      </c>
      <c r="Q57" s="46">
        <v>8.7865264727614925E-3</v>
      </c>
      <c r="R57" s="46">
        <v>3.5693951845715793E-3</v>
      </c>
      <c r="S57" s="46">
        <v>3.2537709266910807E-3</v>
      </c>
      <c r="T57" s="46">
        <v>1.8808386064561291E-3</v>
      </c>
      <c r="U57" s="46">
        <v>1.2213332827040934E-3</v>
      </c>
      <c r="V57" s="46">
        <v>7.9434336336927768E-4</v>
      </c>
      <c r="W57" s="46">
        <v>4.1119764025522132E-4</v>
      </c>
      <c r="X57" s="46">
        <v>5.2487478104027059E-4</v>
      </c>
      <c r="Y57" s="46">
        <v>0</v>
      </c>
      <c r="Z57" s="46">
        <v>3.1244925104173192E-5</v>
      </c>
    </row>
    <row r="58" spans="1:26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5" t="s">
        <v>5</v>
      </c>
      <c r="Q58" s="46">
        <v>1.1109498627468379E-3</v>
      </c>
      <c r="R58" s="46">
        <v>2.3000910950303938E-4</v>
      </c>
      <c r="S58" s="46">
        <v>1.0710296802165006E-3</v>
      </c>
      <c r="T58" s="46">
        <v>8.41388502797277E-4</v>
      </c>
      <c r="U58" s="46">
        <v>9.2414375520124138E-4</v>
      </c>
      <c r="V58" s="46">
        <v>1.6890279726499862E-3</v>
      </c>
      <c r="W58" s="46">
        <v>1.0631313390589122E-3</v>
      </c>
      <c r="X58" s="46">
        <v>1.4317251628755364E-3</v>
      </c>
      <c r="Y58" s="46">
        <v>8.3770525790194449E-4</v>
      </c>
      <c r="Z58" s="46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5" t="s">
        <v>6</v>
      </c>
      <c r="Q59" s="46">
        <v>0.20161419890874002</v>
      </c>
      <c r="R59" s="46">
        <v>0.11915342211234742</v>
      </c>
      <c r="S59" s="46">
        <v>7.9304134828249551E-2</v>
      </c>
      <c r="T59" s="46">
        <v>5.7410496666861044E-2</v>
      </c>
      <c r="U59" s="46">
        <v>3.9381060603566796E-2</v>
      </c>
      <c r="V59" s="46">
        <v>2.6263600593096799E-2</v>
      </c>
      <c r="W59" s="46">
        <v>2.3980509508005572E-2</v>
      </c>
      <c r="X59" s="46">
        <v>1.7414260879713577E-2</v>
      </c>
      <c r="Y59" s="46">
        <v>9.18710194776798E-3</v>
      </c>
      <c r="Z59" s="46">
        <v>5.4845473829500217E-3</v>
      </c>
    </row>
    <row r="60" spans="1:26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5" t="s">
        <v>7</v>
      </c>
      <c r="Q60" s="46">
        <v>0</v>
      </c>
      <c r="R60" s="46">
        <v>0</v>
      </c>
      <c r="S60" s="46">
        <v>0</v>
      </c>
      <c r="T60" s="46">
        <v>0</v>
      </c>
      <c r="U60" s="46">
        <v>3.3779064673290955E-4</v>
      </c>
      <c r="V60" s="46">
        <v>1.2588420201955914E-4</v>
      </c>
      <c r="W60" s="46">
        <v>0</v>
      </c>
      <c r="X60" s="46">
        <v>0</v>
      </c>
      <c r="Y60" s="46">
        <v>5.2249241789983833E-6</v>
      </c>
      <c r="Z60" s="46">
        <v>0</v>
      </c>
    </row>
    <row r="61" spans="1:26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5" t="s">
        <v>8</v>
      </c>
      <c r="Q61" s="46">
        <v>1.2064483438127291E-3</v>
      </c>
      <c r="R61" s="46">
        <v>9.1582759839290632E-4</v>
      </c>
      <c r="S61" s="46">
        <v>1.6379553301881587E-3</v>
      </c>
      <c r="T61" s="46">
        <v>1.3120511553032944E-3</v>
      </c>
      <c r="U61" s="46">
        <v>2.0203784745229897E-3</v>
      </c>
      <c r="V61" s="46">
        <v>1.4478343524396331E-3</v>
      </c>
      <c r="W61" s="46">
        <v>8.9811344162288201E-4</v>
      </c>
      <c r="X61" s="46">
        <v>6.988498339972483E-4</v>
      </c>
      <c r="Y61" s="46">
        <v>2.9575981108826403E-4</v>
      </c>
      <c r="Z61" s="46">
        <v>3.278350096157566E-4</v>
      </c>
    </row>
    <row r="62" spans="1:26" ht="26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5" t="s">
        <v>9</v>
      </c>
      <c r="Q62" s="46">
        <v>6.2399316226135475E-2</v>
      </c>
      <c r="R62" s="46">
        <v>1.5057147322467365E-2</v>
      </c>
      <c r="S62" s="46">
        <v>1.5149804954288058E-2</v>
      </c>
      <c r="T62" s="46">
        <v>2.7791774671875779E-2</v>
      </c>
      <c r="U62" s="46">
        <v>2.5784382651516273E-2</v>
      </c>
      <c r="V62" s="46">
        <v>3.2439895894360929E-2</v>
      </c>
      <c r="W62" s="46">
        <v>2.1792092155318035E-2</v>
      </c>
      <c r="X62" s="46">
        <v>3.3293326634045904E-2</v>
      </c>
      <c r="Y62" s="46">
        <v>6.6037525672791003E-2</v>
      </c>
      <c r="Z62" s="46">
        <v>0.23720625534043091</v>
      </c>
    </row>
    <row r="63" spans="1:26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5" t="s">
        <v>10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5.6140862778227445E-6</v>
      </c>
      <c r="Z63" s="46">
        <v>1.2891681542130404E-4</v>
      </c>
    </row>
    <row r="64" spans="1:26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5" t="s">
        <v>11</v>
      </c>
      <c r="Q64" s="46">
        <v>2.3882669758611961E-3</v>
      </c>
      <c r="R64" s="46">
        <v>6.0578220818022629E-3</v>
      </c>
      <c r="S64" s="46">
        <v>9.7702484247402677E-3</v>
      </c>
      <c r="T64" s="46">
        <v>1.8021606145358766E-2</v>
      </c>
      <c r="U64" s="46">
        <v>2.2990860494444074E-2</v>
      </c>
      <c r="V64" s="46">
        <v>2.5660109940608102E-2</v>
      </c>
      <c r="W64" s="46">
        <v>3.3190003313874207E-2</v>
      </c>
      <c r="X64" s="46">
        <v>4.4696930764869046E-2</v>
      </c>
      <c r="Y64" s="46">
        <v>5.9641781939342657E-2</v>
      </c>
      <c r="Z64" s="46">
        <v>8.024466696900473E-2</v>
      </c>
    </row>
    <row r="65" spans="1:26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5" t="s">
        <v>12</v>
      </c>
      <c r="Q65" s="46">
        <v>7.0968470282361052E-3</v>
      </c>
      <c r="R65" s="46">
        <v>2.8390772799314541E-3</v>
      </c>
      <c r="S65" s="46">
        <v>1.6891942176964351E-3</v>
      </c>
      <c r="T65" s="46">
        <v>2.5682806457098858E-3</v>
      </c>
      <c r="U65" s="46">
        <v>2.1076738621906188E-3</v>
      </c>
      <c r="V65" s="46">
        <v>3.2622899467687457E-3</v>
      </c>
      <c r="W65" s="46">
        <v>2.0798149972995174E-3</v>
      </c>
      <c r="X65" s="46">
        <v>1.5059048224813339E-3</v>
      </c>
      <c r="Y65" s="46">
        <v>2.7515401635733916E-3</v>
      </c>
      <c r="Z65" s="46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zoomScale="75" workbookViewId="0">
      <selection activeCell="E31" sqref="E3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101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99" t="s">
        <v>50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50"/>
      <c r="AD1" s="51"/>
    </row>
    <row r="4" spans="1:30" x14ac:dyDescent="0.35">
      <c r="A4" s="15" t="s">
        <v>38</v>
      </c>
      <c r="Q4" s="41" t="s">
        <v>38</v>
      </c>
      <c r="R4" s="42"/>
      <c r="S4" s="42"/>
      <c r="T4" s="42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4" t="s">
        <v>21</v>
      </c>
      <c r="R5" s="44" t="s">
        <v>16</v>
      </c>
      <c r="S5" s="44" t="s">
        <v>0</v>
      </c>
      <c r="T5" s="44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5" t="s">
        <v>22</v>
      </c>
      <c r="R6" s="45">
        <v>20474106814</v>
      </c>
      <c r="S6" s="45">
        <v>2009073</v>
      </c>
      <c r="T6" s="46">
        <f>R6/SUM(R6:R7)</f>
        <v>0.70195876001560165</v>
      </c>
    </row>
    <row r="7" spans="1:30" x14ac:dyDescent="0.35">
      <c r="A7" s="25" t="s">
        <v>23</v>
      </c>
      <c r="B7" s="57">
        <v>6309923925</v>
      </c>
      <c r="C7" s="20">
        <v>643159</v>
      </c>
      <c r="D7" s="6">
        <f>B7/SUM($B$6:$B$7)</f>
        <v>0.22186916305948273</v>
      </c>
      <c r="Q7" s="45" t="s">
        <v>23</v>
      </c>
      <c r="R7" s="58">
        <v>8693000971</v>
      </c>
      <c r="S7" s="45">
        <v>872410</v>
      </c>
      <c r="T7" s="46">
        <f>R7/SUM(R6:R7)</f>
        <v>0.29804123998439841</v>
      </c>
    </row>
    <row r="10" spans="1:30" x14ac:dyDescent="0.35">
      <c r="A10" s="15" t="s">
        <v>35</v>
      </c>
      <c r="Q10" s="47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3" t="s">
        <v>26</v>
      </c>
      <c r="R11" s="43" t="s">
        <v>14</v>
      </c>
      <c r="S11" s="43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5" t="s">
        <v>22</v>
      </c>
      <c r="R12" s="46">
        <v>0.69128877354846652</v>
      </c>
      <c r="S12" s="46">
        <v>0.72308178267157186</v>
      </c>
      <c r="T12" s="40"/>
      <c r="U12" s="40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5" t="s">
        <v>23</v>
      </c>
      <c r="R13" s="46">
        <v>0.30871122645153348</v>
      </c>
      <c r="S13" s="46">
        <v>0.27691821732842814</v>
      </c>
      <c r="T13" s="40"/>
      <c r="U13" s="40"/>
    </row>
    <row r="16" spans="1:30" x14ac:dyDescent="0.35">
      <c r="A16" s="15" t="s">
        <v>39</v>
      </c>
      <c r="Q16" s="47" t="s">
        <v>39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3" t="s">
        <v>27</v>
      </c>
      <c r="R17" s="43" t="s">
        <v>28</v>
      </c>
      <c r="S17" s="43">
        <v>1</v>
      </c>
      <c r="T17" s="43">
        <v>2</v>
      </c>
      <c r="U17" s="43">
        <v>3</v>
      </c>
      <c r="V17" s="43">
        <v>4</v>
      </c>
      <c r="W17" s="43">
        <v>5</v>
      </c>
      <c r="X17" s="43">
        <v>6</v>
      </c>
      <c r="Y17" s="43">
        <v>7</v>
      </c>
      <c r="Z17" s="43">
        <v>8</v>
      </c>
      <c r="AA17" s="43">
        <v>9</v>
      </c>
      <c r="AB17" s="43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5" t="s">
        <v>24</v>
      </c>
      <c r="R18" s="45" t="s">
        <v>22</v>
      </c>
      <c r="S18" s="46">
        <v>0.86944978869339384</v>
      </c>
      <c r="T18" s="46">
        <v>0.78616032437592676</v>
      </c>
      <c r="U18" s="46">
        <v>0.74183333804223939</v>
      </c>
      <c r="V18" s="46">
        <v>0.71026018969421412</v>
      </c>
      <c r="W18" s="46">
        <v>0.68735958902021477</v>
      </c>
      <c r="X18" s="46">
        <v>0.66351135933768612</v>
      </c>
      <c r="Y18" s="46">
        <v>0.64928102537688803</v>
      </c>
      <c r="Z18" s="46">
        <v>0.6392285596316668</v>
      </c>
      <c r="AA18" s="46">
        <v>0.62421119818455395</v>
      </c>
      <c r="AB18" s="46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5" t="s">
        <v>24</v>
      </c>
      <c r="R19" s="45" t="s">
        <v>23</v>
      </c>
      <c r="S19" s="46">
        <v>0.13055021130660616</v>
      </c>
      <c r="T19" s="46">
        <v>0.21383967562407324</v>
      </c>
      <c r="U19" s="46">
        <v>0.25816666195776061</v>
      </c>
      <c r="V19" s="46">
        <v>0.28973981030578588</v>
      </c>
      <c r="W19" s="46">
        <v>0.31264041097978523</v>
      </c>
      <c r="X19" s="46">
        <v>0.33648864066231388</v>
      </c>
      <c r="Y19" s="46">
        <v>0.35071897462311197</v>
      </c>
      <c r="Z19" s="46">
        <v>0.3607714403683332</v>
      </c>
      <c r="AA19" s="46">
        <v>0.37578880181544605</v>
      </c>
      <c r="AB19" s="46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5" t="s">
        <v>25</v>
      </c>
      <c r="R20" s="45" t="s">
        <v>22</v>
      </c>
      <c r="S20" s="46">
        <v>0.66377877278046082</v>
      </c>
      <c r="T20" s="46">
        <v>0.64443084174899035</v>
      </c>
      <c r="U20" s="46">
        <v>0.64322236464303439</v>
      </c>
      <c r="V20" s="46">
        <v>0.66895011153315664</v>
      </c>
      <c r="W20" s="46">
        <v>0.6930997116329638</v>
      </c>
      <c r="X20" s="46">
        <v>0.68856102377016792</v>
      </c>
      <c r="Y20" s="46">
        <v>0.70466821311386285</v>
      </c>
      <c r="Z20" s="46">
        <v>0.72487294858113971</v>
      </c>
      <c r="AA20" s="46">
        <v>0.76798350425874617</v>
      </c>
      <c r="AB20" s="46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5" t="s">
        <v>25</v>
      </c>
      <c r="R21" s="45" t="s">
        <v>23</v>
      </c>
      <c r="S21" s="46">
        <v>0.33622122721953918</v>
      </c>
      <c r="T21" s="46">
        <v>0.35556915825100965</v>
      </c>
      <c r="U21" s="46">
        <v>0.35677763535696561</v>
      </c>
      <c r="V21" s="46">
        <v>0.33104988846684336</v>
      </c>
      <c r="W21" s="46">
        <v>0.3069002883670362</v>
      </c>
      <c r="X21" s="46">
        <v>0.31143897622983208</v>
      </c>
      <c r="Y21" s="46">
        <v>0.29533178688613715</v>
      </c>
      <c r="Z21" s="46">
        <v>0.27512705141886029</v>
      </c>
      <c r="AA21" s="46">
        <v>0.23201649574125383</v>
      </c>
      <c r="AB21" s="46">
        <v>0.13520425685449078</v>
      </c>
    </row>
    <row r="22" spans="1:28" x14ac:dyDescent="0.35"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5"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5"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5">
      <c r="S25" s="40"/>
      <c r="T25" s="40"/>
      <c r="U25" s="40"/>
      <c r="V25" s="40"/>
      <c r="W25" s="40"/>
      <c r="X25" s="40"/>
      <c r="Y25" s="40"/>
      <c r="Z25" s="40"/>
      <c r="AA25" s="40"/>
      <c r="AB25" s="40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topLeftCell="A15" zoomScale="95" workbookViewId="0">
      <selection activeCell="Q31" sqref="Q31:Z31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4" customWidth="1"/>
    <col min="15" max="15" width="8.7265625" style="42" customWidth="1"/>
    <col min="16" max="16" width="10.7265625" style="42" customWidth="1"/>
    <col min="17" max="27" width="8.7265625" style="42" customWidth="1"/>
    <col min="28" max="28" width="8.7265625" style="55" customWidth="1"/>
    <col min="29" max="16384" width="8.7265625" hidden="1"/>
  </cols>
  <sheetData>
    <row r="1" spans="1:28" ht="29" thickBot="1" x14ac:dyDescent="0.7">
      <c r="A1" s="101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5"/>
      <c r="N1" s="99" t="s">
        <v>49</v>
      </c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3"/>
    </row>
    <row r="4" spans="1:28" x14ac:dyDescent="0.35">
      <c r="A4" s="15" t="s">
        <v>34</v>
      </c>
      <c r="P4" s="41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3" t="s">
        <v>29</v>
      </c>
      <c r="Q5" s="43" t="s">
        <v>16</v>
      </c>
      <c r="R5" s="43" t="s">
        <v>0</v>
      </c>
      <c r="S5" s="43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5">
        <v>1</v>
      </c>
      <c r="Q6" s="45">
        <v>5056143332</v>
      </c>
      <c r="R6" s="45">
        <v>490358</v>
      </c>
      <c r="S6" s="46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5">
        <v>2</v>
      </c>
      <c r="Q7" s="45">
        <v>2612575002</v>
      </c>
      <c r="R7" s="45">
        <v>267190</v>
      </c>
      <c r="S7" s="46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5">
        <v>3</v>
      </c>
      <c r="Q8" s="45">
        <v>1024282637</v>
      </c>
      <c r="R8" s="45">
        <v>114862</v>
      </c>
      <c r="S8" s="46">
        <f t="shared" si="0"/>
        <v>0.1178284277681579</v>
      </c>
    </row>
    <row r="11" spans="1:28" x14ac:dyDescent="0.35">
      <c r="A11" s="15" t="s">
        <v>35</v>
      </c>
      <c r="P11" s="41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2" t="s">
        <v>29</v>
      </c>
      <c r="Q12" s="43" t="s">
        <v>24</v>
      </c>
      <c r="R12" s="43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4">
        <v>1</v>
      </c>
      <c r="Q13" s="53">
        <v>0.63133855668484851</v>
      </c>
      <c r="R13" s="46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4">
        <v>2</v>
      </c>
      <c r="Q14" s="53">
        <v>0.269920950768262</v>
      </c>
      <c r="R14" s="46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4">
        <v>3</v>
      </c>
      <c r="Q15" s="53">
        <v>9.874049254688945E-2</v>
      </c>
      <c r="R15" s="46">
        <v>0.15995453836458282</v>
      </c>
    </row>
    <row r="18" spans="1:26" x14ac:dyDescent="0.35">
      <c r="A18" s="15" t="s">
        <v>36</v>
      </c>
      <c r="P18" s="41" t="s">
        <v>36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9" customHeight="1" x14ac:dyDescent="0.35">
      <c r="A19" s="106" t="s">
        <v>29</v>
      </c>
      <c r="B19" s="104" t="s">
        <v>48</v>
      </c>
      <c r="C19" s="104"/>
      <c r="D19" s="104"/>
      <c r="E19" s="104"/>
      <c r="F19" s="104"/>
      <c r="G19" s="104"/>
      <c r="H19" s="104"/>
      <c r="I19" s="104"/>
      <c r="J19" s="104"/>
      <c r="K19" s="104"/>
      <c r="P19" s="109" t="s">
        <v>29</v>
      </c>
      <c r="Q19" s="108" t="s">
        <v>48</v>
      </c>
      <c r="R19" s="108"/>
      <c r="S19" s="108"/>
      <c r="T19" s="108"/>
      <c r="U19" s="108"/>
      <c r="V19" s="108"/>
      <c r="W19" s="108"/>
      <c r="X19" s="108"/>
      <c r="Y19" s="108"/>
      <c r="Z19" s="108"/>
    </row>
    <row r="20" spans="1:26" ht="13" customHeight="1" x14ac:dyDescent="0.35">
      <c r="A20" s="107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109"/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3">
        <v>1</v>
      </c>
      <c r="Q21" s="46">
        <v>0.71034892057666976</v>
      </c>
      <c r="R21" s="46">
        <v>0.68485004839653352</v>
      </c>
      <c r="S21" s="46">
        <v>0.64957794607150099</v>
      </c>
      <c r="T21" s="46">
        <v>0.63316283097438208</v>
      </c>
      <c r="U21" s="46">
        <v>0.64219215611854619</v>
      </c>
      <c r="V21" s="46">
        <v>0.62590164235611301</v>
      </c>
      <c r="W21" s="46">
        <v>0.6282877596230817</v>
      </c>
      <c r="X21" s="46">
        <v>0.62201133772496064</v>
      </c>
      <c r="Y21" s="46">
        <v>0.61887732027304376</v>
      </c>
      <c r="Z21" s="46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3">
        <v>2</v>
      </c>
      <c r="Q22" s="46">
        <v>0.18870624257388141</v>
      </c>
      <c r="R22" s="46">
        <v>0.21368738521219416</v>
      </c>
      <c r="S22" s="46">
        <v>0.24263560717378835</v>
      </c>
      <c r="T22" s="46">
        <v>0.25447767608264305</v>
      </c>
      <c r="U22" s="46">
        <v>0.25492122550709378</v>
      </c>
      <c r="V22" s="46">
        <v>0.27895306478451937</v>
      </c>
      <c r="W22" s="46">
        <v>0.27634259069085537</v>
      </c>
      <c r="X22" s="46">
        <v>0.28608161113096492</v>
      </c>
      <c r="Y22" s="46">
        <v>0.29156080811588814</v>
      </c>
      <c r="Z22" s="46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3">
        <v>3</v>
      </c>
      <c r="Q23" s="46">
        <v>0.10094483684944884</v>
      </c>
      <c r="R23" s="46">
        <v>0.10146256639127235</v>
      </c>
      <c r="S23" s="46">
        <v>0.10778644675471069</v>
      </c>
      <c r="T23" s="46">
        <v>0.1123594929429749</v>
      </c>
      <c r="U23" s="46">
        <v>0.10288661837436001</v>
      </c>
      <c r="V23" s="46">
        <v>9.5145292859367639E-2</v>
      </c>
      <c r="W23" s="46">
        <v>9.5369649686062916E-2</v>
      </c>
      <c r="X23" s="46">
        <v>9.1907051144074464E-2</v>
      </c>
      <c r="Y23" s="46">
        <v>8.9561871611068142E-2</v>
      </c>
      <c r="Z23" s="46">
        <v>0.10235748125175866</v>
      </c>
    </row>
    <row r="26" spans="1:26" x14ac:dyDescent="0.35">
      <c r="A26" s="15" t="s">
        <v>37</v>
      </c>
      <c r="P26" s="41" t="s">
        <v>37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9" customHeight="1" x14ac:dyDescent="0.35">
      <c r="A27" s="106" t="s">
        <v>29</v>
      </c>
      <c r="B27" s="104" t="s">
        <v>48</v>
      </c>
      <c r="C27" s="104"/>
      <c r="D27" s="104"/>
      <c r="E27" s="104"/>
      <c r="F27" s="104"/>
      <c r="G27" s="104"/>
      <c r="H27" s="104"/>
      <c r="I27" s="104"/>
      <c r="J27" s="104"/>
      <c r="K27" s="104"/>
      <c r="P27" s="109" t="s">
        <v>29</v>
      </c>
      <c r="Q27" s="108" t="s">
        <v>48</v>
      </c>
      <c r="R27" s="108"/>
      <c r="S27" s="108"/>
      <c r="T27" s="108"/>
      <c r="U27" s="108"/>
      <c r="V27" s="108"/>
      <c r="W27" s="108"/>
      <c r="X27" s="108"/>
      <c r="Y27" s="108"/>
      <c r="Z27" s="108"/>
    </row>
    <row r="28" spans="1:26" x14ac:dyDescent="0.35">
      <c r="A28" s="107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109"/>
      <c r="Q28" s="43">
        <v>1</v>
      </c>
      <c r="R28" s="43">
        <v>2</v>
      </c>
      <c r="S28" s="43">
        <v>3</v>
      </c>
      <c r="T28" s="43">
        <v>4</v>
      </c>
      <c r="U28" s="43">
        <v>5</v>
      </c>
      <c r="V28" s="43">
        <v>6</v>
      </c>
      <c r="W28" s="43">
        <v>7</v>
      </c>
      <c r="X28" s="43">
        <v>8</v>
      </c>
      <c r="Y28" s="43">
        <v>9</v>
      </c>
      <c r="Z28" s="43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3">
        <v>1</v>
      </c>
      <c r="Q29" s="46">
        <v>0.46519754152913112</v>
      </c>
      <c r="R29" s="46">
        <v>0.43398787528230015</v>
      </c>
      <c r="S29" s="46">
        <v>0.45011397280455973</v>
      </c>
      <c r="T29" s="46">
        <v>0.46395361959034281</v>
      </c>
      <c r="U29" s="46">
        <v>0.47528739706461498</v>
      </c>
      <c r="V29" s="46">
        <v>0.46012462751567085</v>
      </c>
      <c r="W29" s="46">
        <v>0.49354288884689729</v>
      </c>
      <c r="X29" s="46">
        <v>0.48932442848520158</v>
      </c>
      <c r="Y29" s="46">
        <v>0.50524579303538242</v>
      </c>
      <c r="Z29" s="46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3">
        <v>2</v>
      </c>
      <c r="Q30" s="46">
        <v>0.32818609006474442</v>
      </c>
      <c r="R30" s="46">
        <v>0.38063161879831819</v>
      </c>
      <c r="S30" s="46">
        <v>0.37106967377816563</v>
      </c>
      <c r="T30" s="46">
        <v>0.36893981166196277</v>
      </c>
      <c r="U30" s="46">
        <v>0.37220591438912254</v>
      </c>
      <c r="V30" s="46">
        <v>0.39190617702621705</v>
      </c>
      <c r="W30" s="46">
        <v>0.35987656645536947</v>
      </c>
      <c r="X30" s="46">
        <v>0.38575988788536736</v>
      </c>
      <c r="Y30" s="46">
        <v>0.34528913560058672</v>
      </c>
      <c r="Z30" s="46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3">
        <v>3</v>
      </c>
      <c r="Q31" s="46">
        <v>0.20661636840612449</v>
      </c>
      <c r="R31" s="46">
        <v>0.18538050591938163</v>
      </c>
      <c r="S31" s="46">
        <v>0.17881635341727461</v>
      </c>
      <c r="T31" s="46">
        <v>0.16710656874769442</v>
      </c>
      <c r="U31" s="46">
        <v>0.15250668854626248</v>
      </c>
      <c r="V31" s="46">
        <v>0.1479691954581121</v>
      </c>
      <c r="W31" s="46">
        <v>0.14658054469773327</v>
      </c>
      <c r="X31" s="46">
        <v>0.12491568362943106</v>
      </c>
      <c r="Y31" s="46">
        <v>0.14946507136403089</v>
      </c>
      <c r="Z31" s="46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87"/>
  <sheetViews>
    <sheetView topLeftCell="A49" zoomScale="51" workbookViewId="0">
      <selection activeCell="A4" sqref="A4:C7"/>
    </sheetView>
  </sheetViews>
  <sheetFormatPr defaultColWidth="0" defaultRowHeight="14.5" x14ac:dyDescent="0.35"/>
  <cols>
    <col min="1" max="1" width="21.7265625" style="13" customWidth="1"/>
    <col min="2" max="6" width="12.26953125" style="8" customWidth="1"/>
    <col min="7" max="7" width="13.08984375" style="8" customWidth="1"/>
    <col min="8" max="9" width="13.26953125" style="8" customWidth="1"/>
    <col min="10" max="13" width="8.7265625" style="8" customWidth="1"/>
    <col min="14" max="14" width="8.7265625" style="14" customWidth="1"/>
    <col min="15" max="15" width="8.7265625" style="54" customWidth="1"/>
    <col min="16" max="16" width="8.7265625" style="42" customWidth="1"/>
    <col min="17" max="17" width="22.1796875" style="42" customWidth="1"/>
    <col min="18" max="23" width="12.26953125" style="42" customWidth="1"/>
    <col min="24" max="25" width="14.26953125" style="42" customWidth="1"/>
    <col min="26" max="29" width="8.7265625" style="42" customWidth="1"/>
    <col min="30" max="30" width="8.7265625" style="55" customWidth="1"/>
    <col min="31" max="16384" width="8.7265625" hidden="1"/>
  </cols>
  <sheetData>
    <row r="1" spans="1:30" ht="29" thickBot="1" x14ac:dyDescent="0.7">
      <c r="A1" s="101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5"/>
      <c r="O1" s="99" t="s">
        <v>50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3"/>
    </row>
    <row r="4" spans="1:30" x14ac:dyDescent="0.35">
      <c r="A4" s="15" t="s">
        <v>40</v>
      </c>
      <c r="Q4" s="41" t="s">
        <v>40</v>
      </c>
    </row>
    <row r="5" spans="1:30" x14ac:dyDescent="0.35">
      <c r="A5" s="16" t="s">
        <v>31</v>
      </c>
      <c r="B5" s="2" t="s">
        <v>32</v>
      </c>
      <c r="C5" s="2" t="s">
        <v>41</v>
      </c>
      <c r="Q5" s="43" t="s">
        <v>31</v>
      </c>
      <c r="R5" s="43" t="s">
        <v>32</v>
      </c>
      <c r="S5" s="43" t="s">
        <v>41</v>
      </c>
    </row>
    <row r="6" spans="1:30" x14ac:dyDescent="0.35">
      <c r="A6" s="18" t="s">
        <v>45</v>
      </c>
      <c r="B6" s="9" t="s">
        <v>47</v>
      </c>
      <c r="C6" s="34">
        <v>1.4733149999999999</v>
      </c>
      <c r="Q6" s="45" t="s">
        <v>45</v>
      </c>
      <c r="R6" s="45" t="s">
        <v>47</v>
      </c>
      <c r="S6" s="56">
        <v>1.5981240000000001</v>
      </c>
    </row>
    <row r="7" spans="1:30" x14ac:dyDescent="0.35">
      <c r="A7" s="18" t="s">
        <v>46</v>
      </c>
      <c r="B7" s="9" t="s">
        <v>33</v>
      </c>
      <c r="C7" s="34">
        <v>117.535183</v>
      </c>
      <c r="F7" s="71" t="s">
        <v>103</v>
      </c>
      <c r="Q7" s="45" t="s">
        <v>46</v>
      </c>
      <c r="R7" s="45" t="s">
        <v>33</v>
      </c>
      <c r="S7" s="56">
        <v>106.07063599999999</v>
      </c>
    </row>
    <row r="8" spans="1:30" ht="32" customHeight="1" x14ac:dyDescent="0.35">
      <c r="A8" s="69" t="s">
        <v>98</v>
      </c>
      <c r="B8" s="9" t="s">
        <v>99</v>
      </c>
      <c r="C8" s="34">
        <f>C7/(C6*$G$9*$H$9)</f>
        <v>2.5569231978782887</v>
      </c>
      <c r="F8" s="70"/>
      <c r="G8" s="72" t="s">
        <v>101</v>
      </c>
      <c r="H8" s="72" t="s">
        <v>102</v>
      </c>
      <c r="Q8" s="68" t="s">
        <v>98</v>
      </c>
      <c r="R8" s="45" t="s">
        <v>99</v>
      </c>
      <c r="S8" s="56">
        <f>S7/(S6*$G$9*$H$9)</f>
        <v>2.1273066869622577</v>
      </c>
    </row>
    <row r="9" spans="1:30" x14ac:dyDescent="0.35">
      <c r="A9" s="18" t="s">
        <v>51</v>
      </c>
      <c r="B9" s="9" t="s">
        <v>47</v>
      </c>
      <c r="C9" s="34">
        <v>11.037265</v>
      </c>
      <c r="F9" s="70" t="s">
        <v>1</v>
      </c>
      <c r="G9" s="70">
        <v>48</v>
      </c>
      <c r="H9" s="70">
        <v>0.65</v>
      </c>
      <c r="Q9" s="45" t="s">
        <v>51</v>
      </c>
      <c r="R9" s="45" t="s">
        <v>47</v>
      </c>
      <c r="S9" s="56">
        <v>9.9373509999999996</v>
      </c>
    </row>
    <row r="10" spans="1:30" x14ac:dyDescent="0.35">
      <c r="A10" s="18" t="s">
        <v>52</v>
      </c>
      <c r="B10" s="9" t="s">
        <v>33</v>
      </c>
      <c r="C10" s="34">
        <v>51.85</v>
      </c>
      <c r="D10" s="63"/>
      <c r="F10" s="70" t="s">
        <v>55</v>
      </c>
      <c r="G10" s="70">
        <v>16</v>
      </c>
      <c r="H10" s="70">
        <v>0.15</v>
      </c>
      <c r="Q10" s="45" t="s">
        <v>52</v>
      </c>
      <c r="R10" s="45" t="s">
        <v>33</v>
      </c>
      <c r="S10" s="56">
        <v>46.950929000000002</v>
      </c>
      <c r="T10" s="64"/>
    </row>
    <row r="11" spans="1:30" x14ac:dyDescent="0.35">
      <c r="A11" s="9" t="s">
        <v>53</v>
      </c>
      <c r="B11" s="9" t="s">
        <v>47</v>
      </c>
      <c r="C11" s="34">
        <v>7.6779460000000004</v>
      </c>
      <c r="D11" s="63"/>
      <c r="Q11" s="45" t="s">
        <v>53</v>
      </c>
      <c r="R11" s="45" t="s">
        <v>47</v>
      </c>
      <c r="S11" s="56">
        <v>6.9656580000000003</v>
      </c>
      <c r="T11" s="64"/>
    </row>
    <row r="12" spans="1:30" x14ac:dyDescent="0.35">
      <c r="A12" s="9" t="s">
        <v>54</v>
      </c>
      <c r="B12" s="9" t="s">
        <v>33</v>
      </c>
      <c r="C12" s="34">
        <v>36.449998999999998</v>
      </c>
      <c r="D12" s="63"/>
      <c r="Q12" s="45" t="s">
        <v>54</v>
      </c>
      <c r="R12" s="45" t="s">
        <v>33</v>
      </c>
      <c r="S12" s="56">
        <v>33.798831999999997</v>
      </c>
      <c r="T12" s="64"/>
    </row>
    <row r="13" spans="1:30" ht="36.5" customHeight="1" x14ac:dyDescent="0.35">
      <c r="A13" s="69" t="s">
        <v>104</v>
      </c>
      <c r="B13" s="9" t="s">
        <v>99</v>
      </c>
      <c r="C13" s="34">
        <f>C12/(C11*$G$10*$H$10)</f>
        <v>1.9780680384224285</v>
      </c>
      <c r="D13" s="63"/>
      <c r="Q13" s="68" t="s">
        <v>104</v>
      </c>
      <c r="R13" s="45" t="s">
        <v>99</v>
      </c>
      <c r="S13" s="56">
        <f>S12/(S11*$G$10*$H$10)</f>
        <v>2.0217539630379018</v>
      </c>
      <c r="T13" s="64"/>
    </row>
    <row r="14" spans="1:30" x14ac:dyDescent="0.35">
      <c r="A14" s="15"/>
    </row>
    <row r="15" spans="1:30" x14ac:dyDescent="0.35">
      <c r="A15" s="15"/>
    </row>
    <row r="16" spans="1:30" x14ac:dyDescent="0.35">
      <c r="A16" s="15" t="s">
        <v>42</v>
      </c>
      <c r="Q16" s="41" t="s">
        <v>42</v>
      </c>
      <c r="R16" s="41"/>
      <c r="S16" s="41"/>
    </row>
    <row r="17" spans="1:28" x14ac:dyDescent="0.35">
      <c r="A17" s="15"/>
      <c r="C17" s="110" t="s">
        <v>41</v>
      </c>
      <c r="D17" s="110"/>
      <c r="Q17" s="41"/>
      <c r="R17" s="41"/>
      <c r="S17" s="41" t="s">
        <v>41</v>
      </c>
      <c r="Z17" s="36"/>
      <c r="AA17" s="36"/>
      <c r="AB17" s="36"/>
    </row>
    <row r="18" spans="1:28" x14ac:dyDescent="0.35">
      <c r="A18" s="16" t="s">
        <v>31</v>
      </c>
      <c r="B18" s="2" t="s">
        <v>32</v>
      </c>
      <c r="C18" s="2" t="s">
        <v>24</v>
      </c>
      <c r="D18" s="2" t="s">
        <v>25</v>
      </c>
      <c r="H18" s="1"/>
      <c r="I18" s="1"/>
      <c r="J18" s="1"/>
      <c r="Q18" s="43" t="s">
        <v>31</v>
      </c>
      <c r="R18" s="43" t="s">
        <v>32</v>
      </c>
      <c r="S18" s="43" t="s">
        <v>24</v>
      </c>
      <c r="T18" s="43" t="s">
        <v>25</v>
      </c>
      <c r="Z18" s="36"/>
      <c r="AA18" s="36"/>
      <c r="AB18" s="36"/>
    </row>
    <row r="19" spans="1:28" x14ac:dyDescent="0.35">
      <c r="A19" s="18" t="s">
        <v>45</v>
      </c>
      <c r="B19" s="9" t="s">
        <v>47</v>
      </c>
      <c r="C19" s="34">
        <v>1.1271549999999999</v>
      </c>
      <c r="D19" s="34">
        <v>2.3484389999999999</v>
      </c>
      <c r="H19" s="1"/>
      <c r="I19" s="1"/>
      <c r="J19" s="1"/>
      <c r="Q19" s="45" t="s">
        <v>45</v>
      </c>
      <c r="R19" s="45" t="s">
        <v>47</v>
      </c>
      <c r="S19" s="56">
        <v>1.270472</v>
      </c>
      <c r="T19" s="56">
        <v>2.3698229999999998</v>
      </c>
      <c r="Z19" s="36"/>
      <c r="AA19" s="36"/>
      <c r="AB19" s="36"/>
    </row>
    <row r="20" spans="1:28" x14ac:dyDescent="0.35">
      <c r="A20" s="18" t="s">
        <v>46</v>
      </c>
      <c r="B20" s="9" t="s">
        <v>33</v>
      </c>
      <c r="C20" s="34">
        <v>90.514765999999995</v>
      </c>
      <c r="D20" s="34">
        <v>185.84521000000001</v>
      </c>
      <c r="H20" s="1"/>
      <c r="I20" s="1"/>
      <c r="J20" s="1"/>
      <c r="Q20" s="45" t="s">
        <v>46</v>
      </c>
      <c r="R20" s="45" t="s">
        <v>33</v>
      </c>
      <c r="S20" s="56">
        <v>84.779279000000002</v>
      </c>
      <c r="T20" s="56">
        <v>156.21688900000001</v>
      </c>
      <c r="Z20" s="36"/>
      <c r="AA20" s="36"/>
      <c r="AB20" s="36"/>
    </row>
    <row r="21" spans="1:28" ht="29" x14ac:dyDescent="0.35">
      <c r="A21" s="69" t="s">
        <v>98</v>
      </c>
      <c r="B21" s="9" t="s">
        <v>99</v>
      </c>
      <c r="C21" s="34">
        <f>C20/(C19*$G$9*$H$9)</f>
        <v>2.5738379325574523</v>
      </c>
      <c r="D21" s="34">
        <f>D20/(D19*$G$9*$H$9)</f>
        <v>2.5363985368961015</v>
      </c>
      <c r="H21" s="1"/>
      <c r="I21" s="1"/>
      <c r="J21" s="1"/>
      <c r="Q21" s="68" t="s">
        <v>98</v>
      </c>
      <c r="R21" s="45" t="s">
        <v>99</v>
      </c>
      <c r="S21" s="56">
        <f>S20/(S19*$G$9*$H$9)</f>
        <v>2.138799267778694</v>
      </c>
      <c r="T21" s="56">
        <f>T20/(T19*$G$9*$H$9)</f>
        <v>2.1127955845279676</v>
      </c>
      <c r="Z21" s="36"/>
      <c r="AA21" s="36"/>
      <c r="AB21" s="36"/>
    </row>
    <row r="22" spans="1:28" x14ac:dyDescent="0.35">
      <c r="A22" s="18" t="s">
        <v>51</v>
      </c>
      <c r="B22" s="9" t="s">
        <v>47</v>
      </c>
      <c r="C22" s="34">
        <v>14.474689</v>
      </c>
      <c r="D22" s="34">
        <v>2.3471519999999999</v>
      </c>
      <c r="H22" s="1"/>
      <c r="I22" s="1"/>
      <c r="J22" s="1"/>
      <c r="Q22" s="45" t="s">
        <v>51</v>
      </c>
      <c r="R22" s="45" t="s">
        <v>47</v>
      </c>
      <c r="S22" s="56">
        <v>13.300155</v>
      </c>
      <c r="T22" s="56">
        <v>2.0171420000000002</v>
      </c>
    </row>
    <row r="23" spans="1:28" x14ac:dyDescent="0.35">
      <c r="A23" s="18" t="s">
        <v>52</v>
      </c>
      <c r="B23" s="9" t="s">
        <v>33</v>
      </c>
      <c r="C23" s="34">
        <v>67.810782000000003</v>
      </c>
      <c r="D23" s="34">
        <v>11.524946</v>
      </c>
      <c r="Q23" s="45" t="s">
        <v>52</v>
      </c>
      <c r="R23" s="45" t="s">
        <v>33</v>
      </c>
      <c r="S23" s="56">
        <v>62.608229999999999</v>
      </c>
      <c r="T23" s="56">
        <v>10.07423</v>
      </c>
    </row>
    <row r="24" spans="1:28" x14ac:dyDescent="0.35">
      <c r="A24" s="9" t="s">
        <v>53</v>
      </c>
      <c r="B24" s="9" t="s">
        <v>47</v>
      </c>
      <c r="C24" s="34">
        <v>9.986364</v>
      </c>
      <c r="D24" s="34">
        <v>1.84206</v>
      </c>
      <c r="Q24" s="45" t="s">
        <v>53</v>
      </c>
      <c r="R24" s="45" t="s">
        <v>47</v>
      </c>
      <c r="S24" s="56">
        <v>9.2544749999999993</v>
      </c>
      <c r="T24" s="56">
        <v>1.574948</v>
      </c>
    </row>
    <row r="25" spans="1:28" x14ac:dyDescent="0.35">
      <c r="A25" s="9" t="s">
        <v>54</v>
      </c>
      <c r="B25" s="9" t="s">
        <v>33</v>
      </c>
      <c r="C25" s="34">
        <v>47.110267999999998</v>
      </c>
      <c r="D25" s="34">
        <v>9.4998869999999993</v>
      </c>
      <c r="Q25" s="45" t="s">
        <v>54</v>
      </c>
      <c r="R25" s="45" t="s">
        <v>33</v>
      </c>
      <c r="S25" s="56">
        <v>44.566350999999997</v>
      </c>
      <c r="T25" s="56">
        <v>8.4387450000000008</v>
      </c>
    </row>
    <row r="26" spans="1:28" ht="43.5" x14ac:dyDescent="0.35">
      <c r="A26" s="69" t="s">
        <v>104</v>
      </c>
      <c r="B26" s="9" t="s">
        <v>99</v>
      </c>
      <c r="C26" s="34">
        <f>C25/(C24*$G$10*$H$10)</f>
        <v>1.9656081365883853</v>
      </c>
      <c r="D26" s="34">
        <f>D25/(D24*$G$10*$H$10)</f>
        <v>2.1488367642747792</v>
      </c>
      <c r="Q26" s="68" t="s">
        <v>104</v>
      </c>
      <c r="R26" s="45" t="s">
        <v>99</v>
      </c>
      <c r="S26" s="56">
        <f>S25/(S24*$G$10*$H$10)</f>
        <v>2.0065225652094436</v>
      </c>
      <c r="T26" s="56">
        <f>T25/(T24*$G$10*$H$10)</f>
        <v>2.232545931675205</v>
      </c>
    </row>
    <row r="29" spans="1:28" x14ac:dyDescent="0.35">
      <c r="A29" s="15" t="s">
        <v>43</v>
      </c>
      <c r="Q29" s="41" t="s">
        <v>43</v>
      </c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x14ac:dyDescent="0.35">
      <c r="A30" s="16" t="s">
        <v>31</v>
      </c>
      <c r="B30" s="2" t="s">
        <v>32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Q30" s="43" t="s">
        <v>31</v>
      </c>
      <c r="R30" s="43" t="s">
        <v>32</v>
      </c>
      <c r="S30" s="43">
        <v>1</v>
      </c>
      <c r="T30" s="43">
        <v>2</v>
      </c>
      <c r="U30" s="43">
        <v>3</v>
      </c>
      <c r="V30" s="43">
        <v>4</v>
      </c>
      <c r="W30" s="43">
        <v>5</v>
      </c>
      <c r="X30" s="43">
        <v>6</v>
      </c>
      <c r="Y30" s="43">
        <v>7</v>
      </c>
      <c r="Z30" s="43">
        <v>8</v>
      </c>
      <c r="AA30" s="43">
        <v>9</v>
      </c>
      <c r="AB30" s="43">
        <v>10</v>
      </c>
    </row>
    <row r="31" spans="1:28" x14ac:dyDescent="0.35">
      <c r="A31" s="18" t="s">
        <v>45</v>
      </c>
      <c r="B31" s="9" t="s">
        <v>47</v>
      </c>
      <c r="C31" s="35">
        <v>0.28999999999999998</v>
      </c>
      <c r="D31" s="35">
        <v>0.52</v>
      </c>
      <c r="E31" s="35">
        <v>0.68</v>
      </c>
      <c r="F31" s="35">
        <v>0.8</v>
      </c>
      <c r="G31" s="35">
        <v>0.97</v>
      </c>
      <c r="H31" s="35">
        <v>1.1299999999999999</v>
      </c>
      <c r="I31" s="35">
        <v>1.3</v>
      </c>
      <c r="J31" s="35">
        <v>1.51</v>
      </c>
      <c r="K31" s="35">
        <v>1.78</v>
      </c>
      <c r="L31" s="35">
        <v>2.29</v>
      </c>
      <c r="Q31" s="45" t="s">
        <v>45</v>
      </c>
      <c r="R31" s="45" t="s">
        <v>47</v>
      </c>
      <c r="S31" s="56">
        <v>0.39</v>
      </c>
      <c r="T31" s="56">
        <v>0.66</v>
      </c>
      <c r="U31" s="56">
        <v>0.83</v>
      </c>
      <c r="V31" s="56">
        <v>0.99</v>
      </c>
      <c r="W31" s="56">
        <v>1.1000000000000001</v>
      </c>
      <c r="X31" s="56">
        <v>1.27</v>
      </c>
      <c r="Y31" s="56">
        <v>1.46</v>
      </c>
      <c r="Z31" s="56">
        <v>1.66</v>
      </c>
      <c r="AA31" s="56">
        <v>1.92</v>
      </c>
      <c r="AB31" s="56">
        <v>2.41</v>
      </c>
    </row>
    <row r="32" spans="1:28" x14ac:dyDescent="0.35">
      <c r="A32" s="18" t="s">
        <v>46</v>
      </c>
      <c r="B32" s="9" t="s">
        <v>33</v>
      </c>
      <c r="C32" s="35">
        <v>23.72</v>
      </c>
      <c r="D32" s="35">
        <v>41.9</v>
      </c>
      <c r="E32" s="35">
        <v>54.98</v>
      </c>
      <c r="F32" s="35">
        <v>64.150000000000006</v>
      </c>
      <c r="G32" s="35">
        <v>77.81</v>
      </c>
      <c r="H32" s="35">
        <v>90.41</v>
      </c>
      <c r="I32" s="35">
        <v>104.57</v>
      </c>
      <c r="J32" s="35">
        <v>120.98</v>
      </c>
      <c r="K32" s="35">
        <v>142.91999999999999</v>
      </c>
      <c r="L32" s="35">
        <v>183.72</v>
      </c>
      <c r="Q32" s="45" t="s">
        <v>46</v>
      </c>
      <c r="R32" s="45" t="s">
        <v>33</v>
      </c>
      <c r="S32" s="56">
        <v>26.79</v>
      </c>
      <c r="T32" s="56">
        <v>44.75</v>
      </c>
      <c r="U32" s="56">
        <v>55.93</v>
      </c>
      <c r="V32" s="56">
        <v>66.540000000000006</v>
      </c>
      <c r="W32" s="56">
        <v>73.44</v>
      </c>
      <c r="X32" s="56">
        <v>84.82</v>
      </c>
      <c r="Y32" s="56">
        <v>97.54</v>
      </c>
      <c r="Z32" s="56">
        <v>110.09</v>
      </c>
      <c r="AA32" s="56">
        <v>127.53</v>
      </c>
      <c r="AB32" s="56">
        <v>160.36000000000001</v>
      </c>
    </row>
    <row r="33" spans="1:28" ht="29" x14ac:dyDescent="0.35">
      <c r="A33" s="69" t="s">
        <v>98</v>
      </c>
      <c r="B33" s="9" t="s">
        <v>99</v>
      </c>
      <c r="C33" s="35">
        <f>C32/(C31*$G$9*$H$9)</f>
        <v>2.6215738284703805</v>
      </c>
      <c r="D33" s="35">
        <f t="shared" ref="D33:L33" si="0">D32/(D31*$G$9*$H$9)</f>
        <v>2.5825936883629188</v>
      </c>
      <c r="E33" s="35">
        <f t="shared" si="0"/>
        <v>2.5914404223227749</v>
      </c>
      <c r="F33" s="35">
        <f t="shared" si="0"/>
        <v>2.5701121794871793</v>
      </c>
      <c r="G33" s="35">
        <f t="shared" si="0"/>
        <v>2.5710415014538723</v>
      </c>
      <c r="H33" s="35">
        <f t="shared" si="0"/>
        <v>2.5643862037667344</v>
      </c>
      <c r="I33" s="35">
        <f t="shared" si="0"/>
        <v>2.5781558185404334</v>
      </c>
      <c r="J33" s="35">
        <f t="shared" si="0"/>
        <v>2.5679232467311937</v>
      </c>
      <c r="K33" s="35">
        <f t="shared" si="0"/>
        <v>2.5734658599827136</v>
      </c>
      <c r="L33" s="35">
        <f t="shared" si="0"/>
        <v>2.5713805844810209</v>
      </c>
      <c r="Q33" s="68" t="s">
        <v>98</v>
      </c>
      <c r="R33" s="45" t="s">
        <v>99</v>
      </c>
      <c r="S33" s="59">
        <f>S32/(S31*$G$9*$H$9)</f>
        <v>2.2016765285996054</v>
      </c>
      <c r="T33" s="59">
        <f t="shared" ref="T33:AB33" si="1">T32/(T31*$G$9*$H$9)</f>
        <v>2.1731740481740482</v>
      </c>
      <c r="U33" s="59">
        <f t="shared" si="1"/>
        <v>2.1597930182267535</v>
      </c>
      <c r="V33" s="59">
        <f t="shared" si="1"/>
        <v>2.1542346542346547</v>
      </c>
      <c r="W33" s="59">
        <f t="shared" si="1"/>
        <v>2.1398601398601391</v>
      </c>
      <c r="X33" s="59">
        <f t="shared" si="1"/>
        <v>2.1406218453462547</v>
      </c>
      <c r="Y33" s="59">
        <f t="shared" si="1"/>
        <v>2.1412890762205832</v>
      </c>
      <c r="Z33" s="59">
        <f t="shared" si="1"/>
        <v>2.1256178560395429</v>
      </c>
      <c r="AA33" s="59">
        <f t="shared" si="1"/>
        <v>2.12890625</v>
      </c>
      <c r="AB33" s="59">
        <f t="shared" si="1"/>
        <v>2.1326736886902862</v>
      </c>
    </row>
    <row r="34" spans="1:28" x14ac:dyDescent="0.35">
      <c r="A34" s="18" t="s">
        <v>51</v>
      </c>
      <c r="B34" s="9" t="s">
        <v>47</v>
      </c>
      <c r="C34" s="35">
        <v>15.31</v>
      </c>
      <c r="D34" s="35">
        <v>16.059999999999999</v>
      </c>
      <c r="E34" s="35">
        <v>15.78</v>
      </c>
      <c r="F34" s="35">
        <v>15.65</v>
      </c>
      <c r="G34" s="35">
        <v>15.17</v>
      </c>
      <c r="H34" s="35">
        <v>14.99</v>
      </c>
      <c r="I34" s="35">
        <v>14.19</v>
      </c>
      <c r="J34" s="35">
        <v>13.87</v>
      </c>
      <c r="K34" s="35">
        <v>12.6</v>
      </c>
      <c r="L34" s="35">
        <v>11.13</v>
      </c>
      <c r="Q34" s="45" t="s">
        <v>51</v>
      </c>
      <c r="R34" s="45" t="s">
        <v>47</v>
      </c>
      <c r="S34" s="56">
        <v>15.03</v>
      </c>
      <c r="T34" s="56">
        <v>15.22</v>
      </c>
      <c r="U34" s="56">
        <v>14.96</v>
      </c>
      <c r="V34" s="56">
        <v>14.43</v>
      </c>
      <c r="W34" s="56">
        <v>13.9</v>
      </c>
      <c r="X34" s="56">
        <v>13.48</v>
      </c>
      <c r="Y34" s="56">
        <v>12.59</v>
      </c>
      <c r="Z34" s="56">
        <v>12.01</v>
      </c>
      <c r="AA34" s="56">
        <v>11.07</v>
      </c>
      <c r="AB34" s="56">
        <v>10.31</v>
      </c>
    </row>
    <row r="35" spans="1:28" x14ac:dyDescent="0.35">
      <c r="A35" s="18" t="s">
        <v>52</v>
      </c>
      <c r="B35" s="9" t="s">
        <v>33</v>
      </c>
      <c r="C35" s="61">
        <v>67.78</v>
      </c>
      <c r="D35" s="61">
        <v>72.38</v>
      </c>
      <c r="E35" s="61">
        <v>72.8</v>
      </c>
      <c r="F35" s="61">
        <v>73.38</v>
      </c>
      <c r="G35" s="61">
        <v>71.790000000000006</v>
      </c>
      <c r="H35" s="61">
        <v>71.430000000000007</v>
      </c>
      <c r="I35" s="61">
        <v>67.55</v>
      </c>
      <c r="J35" s="61">
        <v>67.05</v>
      </c>
      <c r="K35" s="61">
        <v>60.58</v>
      </c>
      <c r="L35" s="61">
        <v>53.38</v>
      </c>
      <c r="Q35" s="45" t="s">
        <v>52</v>
      </c>
      <c r="R35" s="45" t="s">
        <v>33</v>
      </c>
      <c r="S35" s="56">
        <v>66.63</v>
      </c>
      <c r="T35" s="56">
        <v>69.260000000000005</v>
      </c>
      <c r="U35" s="56">
        <v>69.12</v>
      </c>
      <c r="V35" s="56">
        <v>68.61</v>
      </c>
      <c r="W35" s="56">
        <v>66.8</v>
      </c>
      <c r="X35" s="56">
        <v>64.89</v>
      </c>
      <c r="Y35" s="56">
        <v>60.64</v>
      </c>
      <c r="Z35" s="56">
        <v>58.06</v>
      </c>
      <c r="AA35" s="56">
        <v>53.08</v>
      </c>
      <c r="AB35" s="56">
        <v>48.98</v>
      </c>
    </row>
    <row r="36" spans="1:28" x14ac:dyDescent="0.35">
      <c r="A36" s="9" t="s">
        <v>53</v>
      </c>
      <c r="B36" s="9" t="s">
        <v>47</v>
      </c>
      <c r="C36" s="34">
        <v>12.019989000000001</v>
      </c>
      <c r="D36" s="34">
        <v>11.860949</v>
      </c>
      <c r="E36" s="34">
        <v>11.320029999999999</v>
      </c>
      <c r="F36" s="34">
        <v>11.180783</v>
      </c>
      <c r="G36" s="34">
        <v>10.659815999999999</v>
      </c>
      <c r="H36" s="34">
        <v>10.225955000000001</v>
      </c>
      <c r="I36" s="34">
        <v>9.3296080000000003</v>
      </c>
      <c r="J36" s="34">
        <v>9.0587149999999994</v>
      </c>
      <c r="K36" s="34">
        <v>7.7010459999999998</v>
      </c>
      <c r="L36" s="34">
        <v>6.5061819999999999</v>
      </c>
      <c r="Q36" s="45" t="s">
        <v>53</v>
      </c>
      <c r="R36" s="45" t="s">
        <v>47</v>
      </c>
      <c r="S36" s="56">
        <v>12.304579</v>
      </c>
      <c r="T36" s="56">
        <v>11.530213</v>
      </c>
      <c r="U36" s="56">
        <v>10.885524999999999</v>
      </c>
      <c r="V36" s="56">
        <v>10.227797000000001</v>
      </c>
      <c r="W36" s="56">
        <v>9.5938510000000008</v>
      </c>
      <c r="X36" s="56">
        <v>8.8576440000000005</v>
      </c>
      <c r="Y36" s="56">
        <v>8.3040520000000004</v>
      </c>
      <c r="Z36" s="56">
        <v>7.827312</v>
      </c>
      <c r="AA36" s="56">
        <v>7.0155880000000002</v>
      </c>
      <c r="AB36" s="56">
        <v>5.9979139999999997</v>
      </c>
    </row>
    <row r="37" spans="1:28" x14ac:dyDescent="0.35">
      <c r="A37" s="9" t="s">
        <v>54</v>
      </c>
      <c r="B37" s="9" t="s">
        <v>33</v>
      </c>
      <c r="C37" s="34">
        <v>53.076219999999999</v>
      </c>
      <c r="D37" s="34">
        <v>53.813414999999999</v>
      </c>
      <c r="E37" s="34">
        <v>52.788772999999999</v>
      </c>
      <c r="F37" s="34">
        <v>52.685018999999997</v>
      </c>
      <c r="G37" s="34">
        <v>50.925218000000001</v>
      </c>
      <c r="H37" s="34">
        <v>48.933430999999999</v>
      </c>
      <c r="I37" s="34">
        <v>44.787533000000003</v>
      </c>
      <c r="J37" s="34">
        <v>44.088838000000003</v>
      </c>
      <c r="K37" s="34">
        <v>37.613999999999997</v>
      </c>
      <c r="L37" s="34">
        <v>32.387945999999999</v>
      </c>
      <c r="Q37" s="45" t="s">
        <v>54</v>
      </c>
      <c r="R37" s="45" t="s">
        <v>33</v>
      </c>
      <c r="S37" s="56">
        <v>54.413061999999996</v>
      </c>
      <c r="T37" s="56">
        <v>53.543742999999999</v>
      </c>
      <c r="U37" s="56">
        <v>51.120063999999999</v>
      </c>
      <c r="V37" s="56">
        <v>49.686169999999997</v>
      </c>
      <c r="W37" s="56">
        <v>47.209538000000002</v>
      </c>
      <c r="X37" s="56">
        <v>43.942270000000001</v>
      </c>
      <c r="Y37" s="56">
        <v>41.296976999999998</v>
      </c>
      <c r="Z37" s="56">
        <v>39.188144999999999</v>
      </c>
      <c r="AA37" s="56">
        <v>35.049399000000001</v>
      </c>
      <c r="AB37" s="56">
        <v>30.213107000000001</v>
      </c>
    </row>
    <row r="38" spans="1:28" ht="43.5" x14ac:dyDescent="0.35">
      <c r="A38" s="69" t="s">
        <v>104</v>
      </c>
      <c r="B38" s="9" t="s">
        <v>99</v>
      </c>
      <c r="C38" s="34">
        <f>C37/(C36*$G$10*$H$10)</f>
        <v>1.8398595594943279</v>
      </c>
      <c r="D38" s="34">
        <f t="shared" ref="D38:L38" si="2">D37/(D36*$G$10*$H$10)</f>
        <v>1.8904268326252816</v>
      </c>
      <c r="E38" s="34">
        <f t="shared" si="2"/>
        <v>1.9430445045934803</v>
      </c>
      <c r="F38" s="34">
        <f t="shared" si="2"/>
        <v>1.9633769164467283</v>
      </c>
      <c r="G38" s="34">
        <f t="shared" si="2"/>
        <v>1.9905447554942164</v>
      </c>
      <c r="H38" s="34">
        <f t="shared" si="2"/>
        <v>1.9938411212775073</v>
      </c>
      <c r="I38" s="34">
        <f t="shared" si="2"/>
        <v>2.0002418197349057</v>
      </c>
      <c r="J38" s="34">
        <f t="shared" si="2"/>
        <v>2.027919982764296</v>
      </c>
      <c r="K38" s="34">
        <f t="shared" si="2"/>
        <v>2.0351131521614079</v>
      </c>
      <c r="L38" s="34">
        <f t="shared" si="2"/>
        <v>2.0741776820875901</v>
      </c>
      <c r="Q38" s="68" t="s">
        <v>100</v>
      </c>
      <c r="R38" s="45" t="s">
        <v>99</v>
      </c>
      <c r="S38" s="56">
        <f>S37/(S36*$G$10*$H$10)</f>
        <v>1.8425749606440551</v>
      </c>
      <c r="T38" s="56">
        <f t="shared" ref="T38:AB38" si="3">T37/(T36*$G$10*$H$10)</f>
        <v>1.9349072663849893</v>
      </c>
      <c r="U38" s="56">
        <f t="shared" si="3"/>
        <v>1.9567293875735592</v>
      </c>
      <c r="V38" s="56">
        <f t="shared" si="3"/>
        <v>2.0241476080658747</v>
      </c>
      <c r="W38" s="56">
        <f t="shared" si="3"/>
        <v>2.0503383712477228</v>
      </c>
      <c r="X38" s="56">
        <f t="shared" si="3"/>
        <v>2.0670597245347255</v>
      </c>
      <c r="Y38" s="56">
        <f t="shared" si="3"/>
        <v>2.0721298168653086</v>
      </c>
      <c r="Z38" s="56">
        <f t="shared" si="3"/>
        <v>2.0860793271048861</v>
      </c>
      <c r="AA38" s="56">
        <f t="shared" si="3"/>
        <v>2.0816382390185972</v>
      </c>
      <c r="AB38" s="56">
        <f t="shared" si="3"/>
        <v>2.0988621349578094</v>
      </c>
    </row>
    <row r="41" spans="1:28" x14ac:dyDescent="0.35">
      <c r="A41" s="15" t="s">
        <v>44</v>
      </c>
      <c r="Q41" s="41" t="s">
        <v>44</v>
      </c>
    </row>
    <row r="42" spans="1:28" x14ac:dyDescent="0.35">
      <c r="A42" s="16" t="s">
        <v>31</v>
      </c>
      <c r="B42" s="2" t="s">
        <v>32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  <c r="L42" s="2">
        <v>10</v>
      </c>
      <c r="Q42" s="43" t="s">
        <v>31</v>
      </c>
      <c r="R42" s="43" t="s">
        <v>32</v>
      </c>
      <c r="S42" s="43">
        <v>1</v>
      </c>
      <c r="T42" s="43">
        <v>2</v>
      </c>
      <c r="U42" s="43">
        <v>3</v>
      </c>
      <c r="V42" s="43">
        <v>4</v>
      </c>
      <c r="W42" s="43">
        <v>5</v>
      </c>
      <c r="X42" s="43">
        <v>6</v>
      </c>
      <c r="Y42" s="43">
        <v>7</v>
      </c>
      <c r="Z42" s="43">
        <v>8</v>
      </c>
      <c r="AA42" s="43">
        <v>9</v>
      </c>
      <c r="AB42" s="43">
        <v>10</v>
      </c>
    </row>
    <row r="43" spans="1:28" x14ac:dyDescent="0.35">
      <c r="A43" s="18" t="s">
        <v>45</v>
      </c>
      <c r="B43" s="9" t="s">
        <v>47</v>
      </c>
      <c r="C43" s="35">
        <v>1.38</v>
      </c>
      <c r="D43" s="35">
        <v>1.84</v>
      </c>
      <c r="E43" s="35">
        <v>2.08</v>
      </c>
      <c r="F43" s="35">
        <v>2.23</v>
      </c>
      <c r="G43" s="35">
        <v>2.35</v>
      </c>
      <c r="H43" s="35">
        <v>2.5099999999999998</v>
      </c>
      <c r="I43" s="35">
        <v>2.6</v>
      </c>
      <c r="J43" s="35">
        <v>2.72</v>
      </c>
      <c r="K43" s="35">
        <v>2.84</v>
      </c>
      <c r="L43" s="35">
        <v>2.93</v>
      </c>
      <c r="Q43" s="45" t="s">
        <v>45</v>
      </c>
      <c r="R43" s="45" t="s">
        <v>47</v>
      </c>
      <c r="S43" s="56">
        <v>1.58</v>
      </c>
      <c r="T43" s="56">
        <v>1.99</v>
      </c>
      <c r="U43" s="56">
        <v>2.1800000000000002</v>
      </c>
      <c r="V43" s="56">
        <v>2.27</v>
      </c>
      <c r="W43" s="56">
        <v>2.38</v>
      </c>
      <c r="X43" s="56">
        <v>2.4900000000000002</v>
      </c>
      <c r="Y43" s="56">
        <v>2.61</v>
      </c>
      <c r="Z43" s="56">
        <v>2.67</v>
      </c>
      <c r="AA43" s="56">
        <v>2.79</v>
      </c>
      <c r="AB43" s="56">
        <v>2.74</v>
      </c>
    </row>
    <row r="44" spans="1:28" x14ac:dyDescent="0.35">
      <c r="A44" s="18" t="s">
        <v>46</v>
      </c>
      <c r="B44" s="9" t="s">
        <v>33</v>
      </c>
      <c r="C44" s="35">
        <v>109.59</v>
      </c>
      <c r="D44" s="35">
        <v>145.65</v>
      </c>
      <c r="E44" s="35">
        <v>164.73</v>
      </c>
      <c r="F44" s="35">
        <v>176.09</v>
      </c>
      <c r="G44" s="35">
        <v>185.86</v>
      </c>
      <c r="H44" s="35">
        <v>198.28</v>
      </c>
      <c r="I44" s="35">
        <v>205.14</v>
      </c>
      <c r="J44" s="35">
        <v>215.05</v>
      </c>
      <c r="K44" s="35">
        <v>225.4</v>
      </c>
      <c r="L44" s="35">
        <v>232.67</v>
      </c>
      <c r="Q44" s="45" t="s">
        <v>46</v>
      </c>
      <c r="R44" s="45" t="s">
        <v>33</v>
      </c>
      <c r="S44" s="56">
        <v>104.62</v>
      </c>
      <c r="T44" s="56">
        <v>131.35</v>
      </c>
      <c r="U44" s="56">
        <v>143.11000000000001</v>
      </c>
      <c r="V44" s="56">
        <v>149.69999999999999</v>
      </c>
      <c r="W44" s="56">
        <v>156.69999999999999</v>
      </c>
      <c r="X44" s="56">
        <v>163.9</v>
      </c>
      <c r="Y44" s="56">
        <v>171.94</v>
      </c>
      <c r="Z44" s="56">
        <v>175.65</v>
      </c>
      <c r="AA44" s="56">
        <v>183.74</v>
      </c>
      <c r="AB44" s="56">
        <v>181.46</v>
      </c>
    </row>
    <row r="45" spans="1:28" ht="29" x14ac:dyDescent="0.35">
      <c r="A45" s="69" t="s">
        <v>98</v>
      </c>
      <c r="B45" s="9" t="s">
        <v>99</v>
      </c>
      <c r="C45" s="35">
        <f>C44/(C43*$G$9*$H$9)</f>
        <v>2.5452898550724639</v>
      </c>
      <c r="D45" s="35">
        <f t="shared" ref="D45:L45" si="4">D44/(D43*$G$9*$H$9)</f>
        <v>2.5371028428093645</v>
      </c>
      <c r="E45" s="35">
        <f t="shared" si="4"/>
        <v>2.5383690828402363</v>
      </c>
      <c r="F45" s="35">
        <f t="shared" si="4"/>
        <v>2.5309014602736579</v>
      </c>
      <c r="G45" s="35">
        <f t="shared" si="4"/>
        <v>2.5349154391707582</v>
      </c>
      <c r="H45" s="35">
        <f t="shared" si="4"/>
        <v>2.5319235877004802</v>
      </c>
      <c r="I45" s="35">
        <f t="shared" si="4"/>
        <v>2.5288461538461537</v>
      </c>
      <c r="J45" s="35">
        <f t="shared" si="4"/>
        <v>2.5340544871794872</v>
      </c>
      <c r="K45" s="35">
        <f t="shared" si="4"/>
        <v>2.5437883712531599</v>
      </c>
      <c r="L45" s="35">
        <f t="shared" si="4"/>
        <v>2.5451780869869602</v>
      </c>
      <c r="Q45" s="68" t="s">
        <v>98</v>
      </c>
      <c r="R45" s="45" t="s">
        <v>99</v>
      </c>
      <c r="S45" s="59">
        <f>S44/(S43*$G$9*$H$9)</f>
        <v>2.1222817267121061</v>
      </c>
      <c r="T45" s="59">
        <f t="shared" ref="T45:AB45" si="5">T44/(T43*$G$9*$H$9)</f>
        <v>2.1155456771034657</v>
      </c>
      <c r="U45" s="59">
        <f t="shared" si="5"/>
        <v>2.1040637497059516</v>
      </c>
      <c r="V45" s="59">
        <f t="shared" si="5"/>
        <v>2.1136902744832256</v>
      </c>
      <c r="W45" s="59">
        <f t="shared" si="5"/>
        <v>2.1102671837965956</v>
      </c>
      <c r="X45" s="59">
        <f t="shared" si="5"/>
        <v>2.10972093502214</v>
      </c>
      <c r="Y45" s="59">
        <f t="shared" si="5"/>
        <v>2.1114549562825422</v>
      </c>
      <c r="Z45" s="59">
        <f t="shared" si="5"/>
        <v>2.1085422068568138</v>
      </c>
      <c r="AA45" s="59">
        <f t="shared" si="5"/>
        <v>2.1107894494991268</v>
      </c>
      <c r="AB45" s="59">
        <f t="shared" si="5"/>
        <v>2.1226370952648321</v>
      </c>
    </row>
    <row r="46" spans="1:28" x14ac:dyDescent="0.35">
      <c r="A46" s="18" t="s">
        <v>51</v>
      </c>
      <c r="B46" s="9" t="s">
        <v>47</v>
      </c>
      <c r="C46" s="35">
        <v>6.13</v>
      </c>
      <c r="D46" s="35">
        <v>4.3</v>
      </c>
      <c r="E46" s="35">
        <v>3.16</v>
      </c>
      <c r="F46" s="35">
        <v>2.56</v>
      </c>
      <c r="G46" s="35">
        <v>2.06</v>
      </c>
      <c r="H46" s="35">
        <v>1.65</v>
      </c>
      <c r="I46" s="35">
        <v>1.35</v>
      </c>
      <c r="J46" s="35">
        <v>0.92</v>
      </c>
      <c r="K46" s="35">
        <v>0.76</v>
      </c>
      <c r="L46" s="35">
        <v>0.57999999999999996</v>
      </c>
      <c r="Q46" s="45" t="s">
        <v>51</v>
      </c>
      <c r="R46" s="45" t="s">
        <v>47</v>
      </c>
      <c r="S46" s="56">
        <v>4.88</v>
      </c>
      <c r="T46" s="56">
        <v>3.34</v>
      </c>
      <c r="U46" s="56">
        <v>2.62</v>
      </c>
      <c r="V46" s="56">
        <v>2.12</v>
      </c>
      <c r="W46" s="56">
        <v>1.91</v>
      </c>
      <c r="X46" s="56">
        <v>1.44</v>
      </c>
      <c r="Y46" s="56">
        <v>1.35</v>
      </c>
      <c r="Z46" s="56">
        <v>1.1200000000000001</v>
      </c>
      <c r="AA46" s="56">
        <v>0.79</v>
      </c>
      <c r="AB46" s="56">
        <v>0.61</v>
      </c>
    </row>
    <row r="47" spans="1:28" x14ac:dyDescent="0.35">
      <c r="A47" s="18" t="s">
        <v>52</v>
      </c>
      <c r="B47" s="9" t="s">
        <v>33</v>
      </c>
      <c r="C47" s="61">
        <v>29.79</v>
      </c>
      <c r="D47" s="61">
        <v>20.93</v>
      </c>
      <c r="E47" s="61">
        <v>15.7</v>
      </c>
      <c r="F47" s="61">
        <v>12.93</v>
      </c>
      <c r="G47" s="61">
        <v>9.91</v>
      </c>
      <c r="H47" s="61">
        <v>8.4</v>
      </c>
      <c r="I47" s="61">
        <v>6.83</v>
      </c>
      <c r="J47" s="61">
        <v>4.3899999999999997</v>
      </c>
      <c r="K47" s="61">
        <v>3.83</v>
      </c>
      <c r="L47" s="61">
        <v>2.54</v>
      </c>
      <c r="Q47" s="45" t="s">
        <v>52</v>
      </c>
      <c r="R47" s="45" t="s">
        <v>33</v>
      </c>
      <c r="S47" s="56">
        <v>24</v>
      </c>
      <c r="T47" s="56">
        <v>17.37</v>
      </c>
      <c r="U47" s="56">
        <v>13.23</v>
      </c>
      <c r="V47" s="56">
        <v>10.36</v>
      </c>
      <c r="W47" s="56">
        <v>9.31</v>
      </c>
      <c r="X47" s="56">
        <v>7.25</v>
      </c>
      <c r="Y47" s="56">
        <v>6.7</v>
      </c>
      <c r="Z47" s="56">
        <v>5.35</v>
      </c>
      <c r="AA47" s="56">
        <v>3.98</v>
      </c>
      <c r="AB47" s="56">
        <v>3.2</v>
      </c>
    </row>
    <row r="48" spans="1:28" x14ac:dyDescent="0.35">
      <c r="A48" s="9" t="s">
        <v>53</v>
      </c>
      <c r="B48" s="9" t="s">
        <v>47</v>
      </c>
      <c r="C48" s="34">
        <v>5.3015350000000003</v>
      </c>
      <c r="D48" s="34">
        <v>3.505134</v>
      </c>
      <c r="E48" s="34">
        <v>2.4013689999999999</v>
      </c>
      <c r="F48" s="34">
        <v>1.930987</v>
      </c>
      <c r="G48" s="34">
        <v>1.585764</v>
      </c>
      <c r="H48" s="34">
        <v>1.203891</v>
      </c>
      <c r="I48" s="34">
        <v>0.99069700000000005</v>
      </c>
      <c r="J48" s="34">
        <v>0.59273200000000004</v>
      </c>
      <c r="K48" s="34">
        <v>0.53246800000000005</v>
      </c>
      <c r="L48" s="34">
        <v>0.37545699999999999</v>
      </c>
      <c r="Q48" s="45" t="s">
        <v>53</v>
      </c>
      <c r="R48" s="45" t="s">
        <v>47</v>
      </c>
      <c r="S48" s="56">
        <v>4.3319020000000004</v>
      </c>
      <c r="T48" s="56">
        <v>2.8480059999999998</v>
      </c>
      <c r="U48" s="56">
        <v>2.0722580000000002</v>
      </c>
      <c r="V48" s="56">
        <v>1.646409</v>
      </c>
      <c r="W48" s="56">
        <v>1.42049</v>
      </c>
      <c r="X48" s="56">
        <v>0.98759300000000005</v>
      </c>
      <c r="Y48" s="56">
        <v>0.86981399999999998</v>
      </c>
      <c r="Z48" s="56">
        <v>0.69684299999999999</v>
      </c>
      <c r="AA48" s="56">
        <v>0.51005100000000003</v>
      </c>
      <c r="AB48" s="56">
        <v>0.36595</v>
      </c>
    </row>
    <row r="49" spans="1:30" x14ac:dyDescent="0.35">
      <c r="A49" s="9" t="s">
        <v>54</v>
      </c>
      <c r="B49" s="9" t="s">
        <v>33</v>
      </c>
      <c r="C49" s="34">
        <v>26.299057999999999</v>
      </c>
      <c r="D49" s="34">
        <v>17.804531999999998</v>
      </c>
      <c r="E49" s="34">
        <v>12.651681999999999</v>
      </c>
      <c r="F49" s="34">
        <v>10.328211</v>
      </c>
      <c r="G49" s="34">
        <v>7.9592330000000002</v>
      </c>
      <c r="H49" s="34">
        <v>6.6567429999999996</v>
      </c>
      <c r="I49" s="34">
        <v>5.3846059999999998</v>
      </c>
      <c r="J49" s="34">
        <v>3.1915179999999999</v>
      </c>
      <c r="K49" s="34">
        <v>2.946313</v>
      </c>
      <c r="L49" s="34">
        <v>1.7742450000000001</v>
      </c>
      <c r="Q49" s="45" t="s">
        <v>54</v>
      </c>
      <c r="R49" s="45" t="s">
        <v>33</v>
      </c>
      <c r="S49" s="56">
        <v>21.566056</v>
      </c>
      <c r="T49" s="56">
        <v>15.340643</v>
      </c>
      <c r="U49" s="56">
        <v>11.267239999999999</v>
      </c>
      <c r="V49" s="56">
        <v>8.7121770000000005</v>
      </c>
      <c r="W49" s="56">
        <v>7.5869439999999999</v>
      </c>
      <c r="X49" s="56">
        <v>5.6835040000000001</v>
      </c>
      <c r="Y49" s="56">
        <v>5.0749279999999999</v>
      </c>
      <c r="Z49" s="56">
        <v>3.9110900000000002</v>
      </c>
      <c r="AA49" s="56">
        <v>2.9849000000000001</v>
      </c>
      <c r="AB49" s="56">
        <v>2.259185</v>
      </c>
    </row>
    <row r="50" spans="1:30" ht="43.5" x14ac:dyDescent="0.35">
      <c r="A50" s="69" t="s">
        <v>104</v>
      </c>
      <c r="B50" s="9" t="s">
        <v>99</v>
      </c>
      <c r="C50" s="34">
        <f>C49/(C48*$G$10*$H$10)</f>
        <v>2.0669373744270918</v>
      </c>
      <c r="D50" s="34">
        <f t="shared" ref="D50:L50" si="6">D49/(D48*$G$10*$H$10)</f>
        <v>2.1164825652885164</v>
      </c>
      <c r="E50" s="34">
        <f t="shared" si="6"/>
        <v>2.1952203791531693</v>
      </c>
      <c r="F50" s="34">
        <f t="shared" si="6"/>
        <v>2.2286122330186582</v>
      </c>
      <c r="G50" s="34">
        <f t="shared" si="6"/>
        <v>2.0913244867037806</v>
      </c>
      <c r="H50" s="34">
        <f t="shared" si="6"/>
        <v>2.3038987056690901</v>
      </c>
      <c r="I50" s="34">
        <f t="shared" si="6"/>
        <v>2.264653908645462</v>
      </c>
      <c r="J50" s="34">
        <f t="shared" si="6"/>
        <v>2.2435083084204441</v>
      </c>
      <c r="K50" s="34">
        <f t="shared" si="6"/>
        <v>2.3055477825271504</v>
      </c>
      <c r="L50" s="34">
        <f t="shared" si="6"/>
        <v>1.9689837984110035</v>
      </c>
      <c r="Q50" s="68" t="s">
        <v>100</v>
      </c>
      <c r="R50" s="45" t="s">
        <v>99</v>
      </c>
      <c r="S50" s="56">
        <f>S49/(S48*$G$10*$H$10)</f>
        <v>2.0743444026819318</v>
      </c>
      <c r="T50" s="56">
        <f t="shared" ref="T50:AB50" si="7">T49/(T48*$G$10*$H$10)</f>
        <v>2.2443543248621438</v>
      </c>
      <c r="U50" s="56">
        <f t="shared" si="7"/>
        <v>2.2654917164432868</v>
      </c>
      <c r="V50" s="56">
        <f t="shared" si="7"/>
        <v>2.2048432376159268</v>
      </c>
      <c r="W50" s="56">
        <f t="shared" si="7"/>
        <v>2.2254480261506004</v>
      </c>
      <c r="X50" s="56">
        <f t="shared" si="7"/>
        <v>2.397877128196197</v>
      </c>
      <c r="Y50" s="56">
        <f t="shared" si="7"/>
        <v>2.4310408125568612</v>
      </c>
      <c r="Z50" s="56">
        <f t="shared" si="7"/>
        <v>2.3385767430157633</v>
      </c>
      <c r="AA50" s="56">
        <f t="shared" si="7"/>
        <v>2.4383999508545879</v>
      </c>
      <c r="AB50" s="56">
        <f t="shared" si="7"/>
        <v>2.572283326501799</v>
      </c>
    </row>
    <row r="53" spans="1:30" x14ac:dyDescent="0.35">
      <c r="A53" s="15" t="s">
        <v>94</v>
      </c>
      <c r="D53" s="1"/>
      <c r="E53" s="1"/>
      <c r="F53" s="1"/>
      <c r="G53" s="1"/>
      <c r="Q53" s="41" t="s">
        <v>94</v>
      </c>
      <c r="T53" s="36"/>
      <c r="U53" s="36"/>
      <c r="V53" s="36"/>
      <c r="W53" s="36"/>
    </row>
    <row r="54" spans="1:30" x14ac:dyDescent="0.35">
      <c r="A54" s="9"/>
      <c r="B54" s="104" t="s">
        <v>24</v>
      </c>
      <c r="C54" s="104"/>
      <c r="D54" s="104"/>
      <c r="E54" s="104"/>
      <c r="F54" s="104"/>
      <c r="G54" s="104"/>
      <c r="I54" s="1"/>
      <c r="J54" s="1"/>
      <c r="K54" s="1"/>
      <c r="L54" s="1"/>
      <c r="Q54" s="45"/>
      <c r="R54" s="108" t="s">
        <v>24</v>
      </c>
      <c r="S54" s="108"/>
      <c r="T54" s="108"/>
      <c r="U54" s="108"/>
      <c r="V54" s="108"/>
      <c r="W54" s="108"/>
    </row>
    <row r="55" spans="1:30" x14ac:dyDescent="0.35">
      <c r="A55" s="9"/>
      <c r="B55" s="111" t="s">
        <v>55</v>
      </c>
      <c r="C55" s="112"/>
      <c r="D55" s="113"/>
      <c r="E55" s="114" t="s">
        <v>1</v>
      </c>
      <c r="F55" s="112"/>
      <c r="G55" s="113"/>
      <c r="I55" s="1"/>
      <c r="J55" s="1"/>
      <c r="K55" s="1"/>
      <c r="L55" s="1"/>
      <c r="Q55" s="45"/>
      <c r="R55" s="116" t="s">
        <v>55</v>
      </c>
      <c r="S55" s="117"/>
      <c r="T55" s="118"/>
      <c r="U55" s="119" t="s">
        <v>1</v>
      </c>
      <c r="V55" s="117"/>
      <c r="W55" s="118"/>
      <c r="Y55" s="36"/>
      <c r="Z55" s="36"/>
      <c r="AA55" s="36"/>
      <c r="AB55" s="36"/>
    </row>
    <row r="56" spans="1:30" s="36" customFormat="1" ht="58" x14ac:dyDescent="0.35">
      <c r="A56" s="2" t="s">
        <v>56</v>
      </c>
      <c r="B56" s="31" t="s">
        <v>96</v>
      </c>
      <c r="C56" s="31" t="s">
        <v>97</v>
      </c>
      <c r="D56" s="31" t="s">
        <v>105</v>
      </c>
      <c r="E56" s="31" t="s">
        <v>106</v>
      </c>
      <c r="F56" s="31" t="s">
        <v>107</v>
      </c>
      <c r="G56" s="31" t="s">
        <v>93</v>
      </c>
      <c r="H56" s="8"/>
      <c r="I56" s="1"/>
      <c r="J56" s="1"/>
      <c r="K56" s="1"/>
      <c r="L56" s="1"/>
      <c r="M56" s="8"/>
      <c r="N56" s="14"/>
      <c r="O56" s="54"/>
      <c r="P56" s="42"/>
      <c r="Q56" s="43" t="s">
        <v>56</v>
      </c>
      <c r="R56" s="52" t="s">
        <v>96</v>
      </c>
      <c r="S56" s="52" t="s">
        <v>97</v>
      </c>
      <c r="T56" s="52" t="s">
        <v>105</v>
      </c>
      <c r="U56" s="52" t="s">
        <v>106</v>
      </c>
      <c r="V56" s="52" t="s">
        <v>107</v>
      </c>
      <c r="W56" s="52" t="s">
        <v>93</v>
      </c>
      <c r="X56" s="42"/>
      <c r="AC56" s="42"/>
      <c r="AD56" s="55"/>
    </row>
    <row r="57" spans="1:30" s="36" customFormat="1" x14ac:dyDescent="0.35">
      <c r="A57" s="23" t="s">
        <v>57</v>
      </c>
      <c r="B57" s="34">
        <v>2.2860459999999998</v>
      </c>
      <c r="C57" s="34">
        <v>13.300046</v>
      </c>
      <c r="D57" s="34">
        <f>C57/(B57*$G$10*$H$10)</f>
        <v>2.4241357493827045</v>
      </c>
      <c r="E57" s="34">
        <v>2.6552440000000002</v>
      </c>
      <c r="F57" s="34">
        <v>217.624077</v>
      </c>
      <c r="G57" s="34">
        <f>F57/(E57*$G$9*$H$9)</f>
        <v>2.6269264418173703</v>
      </c>
      <c r="H57" s="63"/>
      <c r="I57" s="1"/>
      <c r="J57" s="1"/>
      <c r="K57" s="1"/>
      <c r="L57" s="1"/>
      <c r="M57" s="8"/>
      <c r="N57" s="14"/>
      <c r="O57" s="54"/>
      <c r="P57" s="42"/>
      <c r="Q57" s="67" t="s">
        <v>57</v>
      </c>
      <c r="R57" s="56">
        <v>1.297966</v>
      </c>
      <c r="S57" s="56">
        <v>6.0606270000000002</v>
      </c>
      <c r="T57" s="56">
        <f>S57/(R57*$G$10*$H$10)</f>
        <v>1.9455526955251528</v>
      </c>
      <c r="U57" s="56">
        <v>2.9356849999999999</v>
      </c>
      <c r="V57" s="56">
        <v>193.34392099999999</v>
      </c>
      <c r="W57" s="56">
        <f>V57/(U57*$G$9*$H$9)</f>
        <v>2.1108942358842295</v>
      </c>
      <c r="X57" s="42"/>
      <c r="AC57" s="42"/>
      <c r="AD57" s="55"/>
    </row>
    <row r="58" spans="1:30" s="36" customFormat="1" x14ac:dyDescent="0.35">
      <c r="A58" s="23" t="s">
        <v>58</v>
      </c>
      <c r="B58" s="34">
        <v>6.4041750000000004</v>
      </c>
      <c r="C58" s="34">
        <v>25.909514999999999</v>
      </c>
      <c r="D58" s="34">
        <f t="shared" ref="D58:D92" si="8">C58/(B58*$G$10*$H$10)</f>
        <v>1.6857177153965968</v>
      </c>
      <c r="E58" s="34">
        <v>1.8950739999999999</v>
      </c>
      <c r="F58" s="34">
        <v>152.51551499999999</v>
      </c>
      <c r="G58" s="34">
        <f t="shared" ref="G58:G92" si="9">F58/(E58*$G$9*$H$9)</f>
        <v>2.5794864941746543</v>
      </c>
      <c r="H58" s="63"/>
      <c r="I58" s="1"/>
      <c r="J58" s="1"/>
      <c r="K58" s="1"/>
      <c r="L58" s="1"/>
      <c r="M58" s="8"/>
      <c r="N58" s="14"/>
      <c r="O58" s="54"/>
      <c r="P58" s="42"/>
      <c r="Q58" s="67" t="s">
        <v>58</v>
      </c>
      <c r="R58" s="56">
        <v>6.3373949999999999</v>
      </c>
      <c r="S58" s="56">
        <v>26.043897999999999</v>
      </c>
      <c r="T58" s="56">
        <f t="shared" ref="T58:T92" si="10">S58/(R58*$G$10*$H$10)</f>
        <v>1.7123162066853441</v>
      </c>
      <c r="U58" s="56">
        <v>1.881545</v>
      </c>
      <c r="V58" s="56">
        <v>127.873048</v>
      </c>
      <c r="W58" s="56">
        <f t="shared" ref="W58:W92" si="11">V58/(U58*$G$9*$H$9)</f>
        <v>2.1782604871024227</v>
      </c>
      <c r="X58" s="42"/>
      <c r="AC58" s="42"/>
      <c r="AD58" s="55"/>
    </row>
    <row r="59" spans="1:30" s="36" customFormat="1" x14ac:dyDescent="0.35">
      <c r="A59" s="23" t="s">
        <v>59</v>
      </c>
      <c r="B59" s="34">
        <v>19.68534</v>
      </c>
      <c r="C59" s="34">
        <v>112.403346</v>
      </c>
      <c r="D59" s="34">
        <f t="shared" si="8"/>
        <v>2.3791678223490171</v>
      </c>
      <c r="E59" s="34">
        <v>0.96853599999999995</v>
      </c>
      <c r="F59" s="34">
        <v>79.500799999999998</v>
      </c>
      <c r="G59" s="34">
        <f t="shared" si="9"/>
        <v>2.6308805910183657</v>
      </c>
      <c r="H59" s="63"/>
      <c r="I59" s="1"/>
      <c r="J59" s="1"/>
      <c r="K59" s="1"/>
      <c r="L59" s="1"/>
      <c r="M59" s="8"/>
      <c r="N59" s="14"/>
      <c r="O59" s="54"/>
      <c r="P59" s="42"/>
      <c r="Q59" s="67" t="s">
        <v>59</v>
      </c>
      <c r="R59" s="56">
        <v>16.854789</v>
      </c>
      <c r="S59" s="56">
        <v>111.6343</v>
      </c>
      <c r="T59" s="56">
        <f t="shared" si="10"/>
        <v>2.7597077404330999</v>
      </c>
      <c r="U59" s="56">
        <v>1.2572559999999999</v>
      </c>
      <c r="V59" s="56">
        <v>88.357207000000002</v>
      </c>
      <c r="W59" s="56">
        <f t="shared" si="11"/>
        <v>2.2524941323171359</v>
      </c>
      <c r="X59" s="42"/>
      <c r="AC59" s="42"/>
      <c r="AD59" s="55"/>
    </row>
    <row r="60" spans="1:30" s="36" customFormat="1" x14ac:dyDescent="0.35">
      <c r="A60" s="23" t="s">
        <v>60</v>
      </c>
      <c r="B60" s="34">
        <v>8.6468489999999996</v>
      </c>
      <c r="C60" s="34">
        <v>46.328774000000003</v>
      </c>
      <c r="D60" s="34">
        <f t="shared" si="8"/>
        <v>2.2324497436387913</v>
      </c>
      <c r="E60" s="34">
        <v>0.96761600000000003</v>
      </c>
      <c r="F60" s="34">
        <v>78.142976000000004</v>
      </c>
      <c r="G60" s="34">
        <f t="shared" si="9"/>
        <v>2.5884054874067441</v>
      </c>
      <c r="H60" s="63"/>
      <c r="I60" s="1"/>
      <c r="J60" s="1"/>
      <c r="K60" s="1"/>
      <c r="L60" s="1"/>
      <c r="M60" s="8"/>
      <c r="N60" s="14"/>
      <c r="O60" s="54"/>
      <c r="P60" s="42"/>
      <c r="Q60" s="67" t="s">
        <v>60</v>
      </c>
      <c r="R60" s="56">
        <v>12.851265</v>
      </c>
      <c r="S60" s="56">
        <v>65.990285</v>
      </c>
      <c r="T60" s="56">
        <f t="shared" si="10"/>
        <v>2.139552182865526</v>
      </c>
      <c r="U60" s="56">
        <v>0.99050000000000005</v>
      </c>
      <c r="V60" s="56">
        <v>66.470067999999998</v>
      </c>
      <c r="W60" s="56">
        <f t="shared" si="11"/>
        <v>2.1508842982694567</v>
      </c>
      <c r="X60" s="42"/>
      <c r="AC60" s="42"/>
      <c r="AD60" s="55"/>
    </row>
    <row r="61" spans="1:30" s="36" customFormat="1" x14ac:dyDescent="0.35">
      <c r="A61" s="23" t="s">
        <v>61</v>
      </c>
      <c r="B61" s="34">
        <v>7.6473579999999997</v>
      </c>
      <c r="C61" s="34">
        <v>49.365340000000003</v>
      </c>
      <c r="D61" s="34">
        <f t="shared" si="8"/>
        <v>2.6896729127453782</v>
      </c>
      <c r="E61" s="34">
        <v>0.85433499999999996</v>
      </c>
      <c r="F61" s="34">
        <v>72.119167000000004</v>
      </c>
      <c r="G61" s="34">
        <f t="shared" si="9"/>
        <v>2.7056269060971552</v>
      </c>
      <c r="H61" s="63"/>
      <c r="I61" s="1"/>
      <c r="J61" s="1"/>
      <c r="K61" s="1"/>
      <c r="L61" s="1"/>
      <c r="M61" s="8"/>
      <c r="N61" s="14"/>
      <c r="O61" s="54"/>
      <c r="P61" s="42"/>
      <c r="Q61" s="67" t="s">
        <v>61</v>
      </c>
      <c r="R61" s="56">
        <v>5.3689330000000002</v>
      </c>
      <c r="S61" s="56">
        <v>38.197364999999998</v>
      </c>
      <c r="T61" s="56">
        <f t="shared" si="10"/>
        <v>2.9643820755446191</v>
      </c>
      <c r="U61" s="56">
        <v>1.0959669999999999</v>
      </c>
      <c r="V61" s="56">
        <v>77.998666999999998</v>
      </c>
      <c r="W61" s="56">
        <f t="shared" si="11"/>
        <v>2.2810515970289487</v>
      </c>
      <c r="X61" s="42"/>
      <c r="AC61" s="42"/>
      <c r="AD61" s="55"/>
    </row>
    <row r="62" spans="1:30" s="36" customFormat="1" x14ac:dyDescent="0.35">
      <c r="A62" s="23" t="s">
        <v>62</v>
      </c>
      <c r="B62" s="34">
        <v>2.206E-2</v>
      </c>
      <c r="C62" s="34">
        <v>0.67120299999999999</v>
      </c>
      <c r="D62" s="34">
        <f t="shared" si="8"/>
        <v>12.677602750075552</v>
      </c>
      <c r="E62" s="34">
        <v>2.3084630000000002</v>
      </c>
      <c r="F62" s="34">
        <v>179.29025300000001</v>
      </c>
      <c r="G62" s="34">
        <f t="shared" si="9"/>
        <v>2.4893110558621547</v>
      </c>
      <c r="H62" s="63"/>
      <c r="I62" s="1"/>
      <c r="J62" s="1"/>
      <c r="K62" s="1"/>
      <c r="L62" s="1"/>
      <c r="M62" s="8"/>
      <c r="N62" s="14"/>
      <c r="O62" s="54"/>
      <c r="P62" s="42"/>
      <c r="Q62" s="67" t="s">
        <v>62</v>
      </c>
      <c r="R62" s="56">
        <v>0</v>
      </c>
      <c r="S62" s="56">
        <v>0</v>
      </c>
      <c r="T62" s="56">
        <v>0</v>
      </c>
      <c r="U62" s="56">
        <v>2.5698110000000001</v>
      </c>
      <c r="V62" s="56">
        <v>173.24931000000001</v>
      </c>
      <c r="W62" s="56">
        <f t="shared" si="11"/>
        <v>2.16080579466739</v>
      </c>
      <c r="X62" s="42"/>
      <c r="AC62" s="42"/>
      <c r="AD62" s="55"/>
    </row>
    <row r="63" spans="1:30" s="36" customFormat="1" x14ac:dyDescent="0.35">
      <c r="A63" s="23" t="s">
        <v>63</v>
      </c>
      <c r="B63" s="34">
        <v>18.848706</v>
      </c>
      <c r="C63" s="34">
        <v>95.934977000000003</v>
      </c>
      <c r="D63" s="34">
        <f t="shared" si="8"/>
        <v>2.1207242069208005</v>
      </c>
      <c r="E63" s="34">
        <v>0.50629599999999997</v>
      </c>
      <c r="F63" s="34">
        <v>42.404400000000003</v>
      </c>
      <c r="G63" s="34">
        <f t="shared" si="9"/>
        <v>2.6844284462357684</v>
      </c>
      <c r="H63" s="63"/>
      <c r="I63" s="1"/>
      <c r="J63" s="1"/>
      <c r="K63" s="1"/>
      <c r="L63" s="1"/>
      <c r="M63" s="8"/>
      <c r="N63" s="14"/>
      <c r="O63" s="54"/>
      <c r="P63" s="42"/>
      <c r="Q63" s="67" t="s">
        <v>63</v>
      </c>
      <c r="R63" s="56">
        <v>15.782280999999999</v>
      </c>
      <c r="S63" s="56">
        <v>80.583528000000001</v>
      </c>
      <c r="T63" s="56">
        <f t="shared" si="10"/>
        <v>2.1274789113183323</v>
      </c>
      <c r="U63" s="56">
        <v>0.56126699999999996</v>
      </c>
      <c r="V63" s="56">
        <v>39.009715</v>
      </c>
      <c r="W63" s="56">
        <f t="shared" si="11"/>
        <v>2.2276588115907909</v>
      </c>
      <c r="X63" s="42"/>
      <c r="AC63" s="42"/>
      <c r="AD63" s="55"/>
    </row>
    <row r="64" spans="1:30" s="36" customFormat="1" x14ac:dyDescent="0.35">
      <c r="A64" s="23" t="s">
        <v>64</v>
      </c>
      <c r="B64" s="34">
        <v>8.609083</v>
      </c>
      <c r="C64" s="34">
        <v>46.19014</v>
      </c>
      <c r="D64" s="34">
        <f t="shared" si="8"/>
        <v>2.2355332927637783</v>
      </c>
      <c r="E64" s="34">
        <v>1.7447299999999999</v>
      </c>
      <c r="F64" s="34">
        <v>145.77675600000001</v>
      </c>
      <c r="G64" s="34">
        <f t="shared" si="9"/>
        <v>2.6779684667982573</v>
      </c>
      <c r="H64" s="63"/>
      <c r="I64" s="1"/>
      <c r="J64" s="1"/>
      <c r="K64" s="1"/>
      <c r="L64" s="1"/>
      <c r="M64" s="8"/>
      <c r="N64" s="14"/>
      <c r="O64" s="54"/>
      <c r="P64" s="42"/>
      <c r="Q64" s="67" t="s">
        <v>64</v>
      </c>
      <c r="R64" s="56">
        <v>9.755782</v>
      </c>
      <c r="S64" s="56">
        <v>44.231247000000003</v>
      </c>
      <c r="T64" s="56">
        <f t="shared" si="10"/>
        <v>1.8891039436920589</v>
      </c>
      <c r="U64" s="56">
        <v>1.2594719999999999</v>
      </c>
      <c r="V64" s="56">
        <v>80.709445000000002</v>
      </c>
      <c r="W64" s="56">
        <f t="shared" si="11"/>
        <v>2.0539092460153427</v>
      </c>
      <c r="X64" s="42"/>
      <c r="AC64" s="42"/>
      <c r="AD64" s="55"/>
    </row>
    <row r="65" spans="1:30" s="36" customFormat="1" x14ac:dyDescent="0.35">
      <c r="A65" s="23" t="s">
        <v>65</v>
      </c>
      <c r="B65" s="34">
        <v>0.121473</v>
      </c>
      <c r="C65" s="34">
        <v>0.99954299999999996</v>
      </c>
      <c r="D65" s="34">
        <f t="shared" si="8"/>
        <v>3.4285499658360292</v>
      </c>
      <c r="E65" s="34">
        <v>2.6603270000000001</v>
      </c>
      <c r="F65" s="34">
        <v>203.50231099999999</v>
      </c>
      <c r="G65" s="34">
        <f t="shared" si="9"/>
        <v>2.4517700147195129</v>
      </c>
      <c r="H65" s="63"/>
      <c r="I65" s="1"/>
      <c r="J65" s="1"/>
      <c r="K65" s="1"/>
      <c r="L65" s="1"/>
      <c r="M65" s="8"/>
      <c r="N65" s="14"/>
      <c r="O65" s="54"/>
      <c r="P65" s="42"/>
      <c r="Q65" s="67" t="s">
        <v>65</v>
      </c>
      <c r="R65" s="56">
        <v>0.149926</v>
      </c>
      <c r="S65" s="56">
        <v>2.5209220000000001</v>
      </c>
      <c r="T65" s="56">
        <f t="shared" si="10"/>
        <v>7.0060174130348756</v>
      </c>
      <c r="U65" s="56">
        <v>2.5126189999999999</v>
      </c>
      <c r="V65" s="56">
        <v>163.931003</v>
      </c>
      <c r="W65" s="56">
        <f t="shared" si="11"/>
        <v>2.0911243662897414</v>
      </c>
      <c r="X65" s="42"/>
      <c r="AC65" s="42"/>
      <c r="AD65" s="55"/>
    </row>
    <row r="66" spans="1:30" s="36" customFormat="1" x14ac:dyDescent="0.35">
      <c r="A66" s="23" t="s">
        <v>66</v>
      </c>
      <c r="B66" s="34">
        <v>2.8657699999999999</v>
      </c>
      <c r="C66" s="34">
        <v>12.849883</v>
      </c>
      <c r="D66" s="34">
        <f t="shared" si="8"/>
        <v>1.8682999391670188</v>
      </c>
      <c r="E66" s="34">
        <v>2.7347429999999999</v>
      </c>
      <c r="F66" s="34">
        <v>210.097285</v>
      </c>
      <c r="G66" s="34">
        <f t="shared" si="9"/>
        <v>2.4623474087852459</v>
      </c>
      <c r="H66" s="63"/>
      <c r="I66" s="1"/>
      <c r="J66" s="1"/>
      <c r="K66" s="1"/>
      <c r="L66" s="1"/>
      <c r="M66" s="8"/>
      <c r="N66" s="14"/>
      <c r="O66" s="54"/>
      <c r="P66" s="42"/>
      <c r="Q66" s="67" t="s">
        <v>66</v>
      </c>
      <c r="R66" s="56">
        <v>5.442399</v>
      </c>
      <c r="S66" s="56">
        <v>22.570608</v>
      </c>
      <c r="T66" s="56">
        <f t="shared" si="10"/>
        <v>1.7279916448610255</v>
      </c>
      <c r="U66" s="56">
        <v>2.79156</v>
      </c>
      <c r="V66" s="56">
        <v>174.44345300000001</v>
      </c>
      <c r="W66" s="56">
        <f t="shared" si="11"/>
        <v>2.0028716252212257</v>
      </c>
      <c r="X66" s="42"/>
      <c r="AC66" s="42"/>
      <c r="AD66" s="55"/>
    </row>
    <row r="67" spans="1:30" s="36" customFormat="1" x14ac:dyDescent="0.35">
      <c r="A67" s="23" t="s">
        <v>67</v>
      </c>
      <c r="B67" s="34">
        <v>9.2030580000000004</v>
      </c>
      <c r="C67" s="34">
        <v>45.977992</v>
      </c>
      <c r="D67" s="34">
        <f t="shared" si="8"/>
        <v>2.081644673614647</v>
      </c>
      <c r="E67" s="34">
        <v>1.020756</v>
      </c>
      <c r="F67" s="34">
        <v>78.678807000000006</v>
      </c>
      <c r="G67" s="34">
        <f t="shared" si="9"/>
        <v>2.4704793649171641</v>
      </c>
      <c r="H67" s="63"/>
      <c r="I67" s="1"/>
      <c r="J67" s="1"/>
      <c r="K67" s="1"/>
      <c r="L67" s="1"/>
      <c r="M67" s="8"/>
      <c r="N67" s="14"/>
      <c r="O67" s="54"/>
      <c r="P67" s="42"/>
      <c r="Q67" s="67" t="s">
        <v>67</v>
      </c>
      <c r="R67" s="56">
        <v>8.5385849999999994</v>
      </c>
      <c r="S67" s="56">
        <v>41.619598000000003</v>
      </c>
      <c r="T67" s="56">
        <f t="shared" si="10"/>
        <v>2.030957022348161</v>
      </c>
      <c r="U67" s="56">
        <v>1.2411449999999999</v>
      </c>
      <c r="V67" s="56">
        <v>80.007467000000005</v>
      </c>
      <c r="W67" s="56">
        <f t="shared" si="11"/>
        <v>2.06610983489088</v>
      </c>
      <c r="X67" s="42"/>
      <c r="AC67" s="42"/>
      <c r="AD67" s="55"/>
    </row>
    <row r="68" spans="1:30" s="36" customFormat="1" x14ac:dyDescent="0.35">
      <c r="A68" s="23" t="s">
        <v>68</v>
      </c>
      <c r="B68" s="34">
        <v>3.5006889999999999</v>
      </c>
      <c r="C68" s="34">
        <v>19.170009</v>
      </c>
      <c r="D68" s="34">
        <f t="shared" si="8"/>
        <v>2.2816947606599731</v>
      </c>
      <c r="E68" s="34">
        <v>1.6532290000000001</v>
      </c>
      <c r="F68" s="34">
        <v>127.356067</v>
      </c>
      <c r="G68" s="34">
        <f t="shared" si="9"/>
        <v>2.4690621954726018</v>
      </c>
      <c r="H68" s="63"/>
      <c r="I68" s="1"/>
      <c r="J68" s="1"/>
      <c r="K68" s="1"/>
      <c r="L68" s="1"/>
      <c r="M68" s="8"/>
      <c r="N68" s="14"/>
      <c r="O68" s="54"/>
      <c r="P68" s="42"/>
      <c r="Q68" s="67" t="s">
        <v>68</v>
      </c>
      <c r="R68" s="56">
        <v>5.1936720000000003</v>
      </c>
      <c r="S68" s="56">
        <v>24.67567</v>
      </c>
      <c r="T68" s="56">
        <f t="shared" si="10"/>
        <v>1.9796262002426541</v>
      </c>
      <c r="U68" s="56">
        <v>1.7997620000000001</v>
      </c>
      <c r="V68" s="56">
        <v>114.153476</v>
      </c>
      <c r="W68" s="56">
        <f t="shared" si="11"/>
        <v>2.0329161613648119</v>
      </c>
      <c r="X68" s="42"/>
      <c r="AC68" s="42"/>
      <c r="AD68" s="55"/>
    </row>
    <row r="69" spans="1:30" s="36" customFormat="1" x14ac:dyDescent="0.35">
      <c r="A69" s="23" t="s">
        <v>69</v>
      </c>
      <c r="B69" s="34">
        <v>20.000582999999999</v>
      </c>
      <c r="C69" s="34">
        <v>69.860130999999996</v>
      </c>
      <c r="D69" s="34">
        <f t="shared" si="8"/>
        <v>1.4553769715946114</v>
      </c>
      <c r="E69" s="34">
        <v>1.620603</v>
      </c>
      <c r="F69" s="34">
        <v>131.256653</v>
      </c>
      <c r="G69" s="34">
        <f t="shared" si="9"/>
        <v>2.5959127598864473</v>
      </c>
      <c r="H69" s="63"/>
      <c r="I69" s="1"/>
      <c r="J69" s="1"/>
      <c r="K69" s="1"/>
      <c r="L69" s="1"/>
      <c r="M69" s="8"/>
      <c r="N69" s="14"/>
      <c r="O69" s="54"/>
      <c r="P69" s="42"/>
      <c r="Q69" s="67" t="s">
        <v>69</v>
      </c>
      <c r="R69" s="56">
        <v>24.207507</v>
      </c>
      <c r="S69" s="56">
        <v>78.054896999999997</v>
      </c>
      <c r="T69" s="56">
        <f t="shared" si="10"/>
        <v>1.3435036391810193</v>
      </c>
      <c r="U69" s="56">
        <v>1.660385</v>
      </c>
      <c r="V69" s="56">
        <v>113.596321</v>
      </c>
      <c r="W69" s="56">
        <f t="shared" si="11"/>
        <v>2.1928093329914291</v>
      </c>
      <c r="X69" s="42"/>
      <c r="AC69" s="42"/>
      <c r="AD69" s="55"/>
    </row>
    <row r="70" spans="1:30" s="36" customFormat="1" x14ac:dyDescent="0.35">
      <c r="A70" s="23" t="s">
        <v>70</v>
      </c>
      <c r="B70" s="34">
        <v>6.4216870000000004</v>
      </c>
      <c r="C70" s="34">
        <v>22.344016</v>
      </c>
      <c r="D70" s="34">
        <f t="shared" si="8"/>
        <v>1.4497758403152732</v>
      </c>
      <c r="E70" s="34">
        <v>1.4173720000000001</v>
      </c>
      <c r="F70" s="34">
        <v>117.21813400000001</v>
      </c>
      <c r="G70" s="34">
        <f t="shared" si="9"/>
        <v>2.6506742579640168</v>
      </c>
      <c r="H70" s="63"/>
      <c r="I70" s="1"/>
      <c r="J70" s="1"/>
      <c r="K70" s="1"/>
      <c r="L70" s="1"/>
      <c r="M70" s="8"/>
      <c r="N70" s="14"/>
      <c r="O70" s="54"/>
      <c r="P70" s="42"/>
      <c r="Q70" s="67" t="s">
        <v>70</v>
      </c>
      <c r="R70" s="56">
        <v>7.0508490000000004</v>
      </c>
      <c r="S70" s="56">
        <v>26.909469000000001</v>
      </c>
      <c r="T70" s="56">
        <f t="shared" si="10"/>
        <v>1.5902026479364402</v>
      </c>
      <c r="U70" s="56">
        <v>1.4293180000000001</v>
      </c>
      <c r="V70" s="56">
        <v>100.977064</v>
      </c>
      <c r="W70" s="56">
        <f t="shared" si="11"/>
        <v>2.2643277136189139</v>
      </c>
      <c r="X70" s="42"/>
      <c r="AC70" s="42"/>
      <c r="AD70" s="55"/>
    </row>
    <row r="71" spans="1:30" s="36" customFormat="1" x14ac:dyDescent="0.35">
      <c r="A71" s="23" t="s">
        <v>71</v>
      </c>
      <c r="B71" s="34">
        <v>18.317157000000002</v>
      </c>
      <c r="C71" s="34">
        <v>77.424419</v>
      </c>
      <c r="D71" s="34">
        <f t="shared" si="8"/>
        <v>1.7611998730661822</v>
      </c>
      <c r="E71" s="34">
        <v>0.35052100000000003</v>
      </c>
      <c r="F71" s="34">
        <v>28.844460999999999</v>
      </c>
      <c r="G71" s="34">
        <f t="shared" si="9"/>
        <v>2.6375080384005667</v>
      </c>
      <c r="H71" s="63"/>
      <c r="I71" s="1"/>
      <c r="J71" s="1"/>
      <c r="K71" s="1"/>
      <c r="L71" s="1"/>
      <c r="M71" s="8"/>
      <c r="N71" s="14"/>
      <c r="O71" s="54"/>
      <c r="P71" s="42"/>
      <c r="Q71" s="67" t="s">
        <v>71</v>
      </c>
      <c r="R71" s="56">
        <v>19.668399000000001</v>
      </c>
      <c r="S71" s="56">
        <v>94.092926000000006</v>
      </c>
      <c r="T71" s="56">
        <f t="shared" si="10"/>
        <v>1.9933186139519203</v>
      </c>
      <c r="U71" s="56">
        <v>0.46315499999999998</v>
      </c>
      <c r="V71" s="56">
        <v>32.958596999999997</v>
      </c>
      <c r="W71" s="56">
        <f t="shared" si="11"/>
        <v>2.2808029460149157</v>
      </c>
      <c r="X71" s="42"/>
      <c r="AC71" s="42"/>
      <c r="AD71" s="55"/>
    </row>
    <row r="72" spans="1:30" s="36" customFormat="1" x14ac:dyDescent="0.35">
      <c r="A72" s="23" t="s">
        <v>72</v>
      </c>
      <c r="B72" s="34">
        <v>8.9535119999999999</v>
      </c>
      <c r="C72" s="34">
        <v>41.446227</v>
      </c>
      <c r="D72" s="34">
        <f t="shared" si="8"/>
        <v>1.9287695431692058</v>
      </c>
      <c r="E72" s="34">
        <v>1.599367</v>
      </c>
      <c r="F72" s="34">
        <v>126.549188</v>
      </c>
      <c r="G72" s="34">
        <f t="shared" si="9"/>
        <v>2.5360431457875006</v>
      </c>
      <c r="H72" s="63"/>
      <c r="I72" s="1"/>
      <c r="J72" s="1"/>
      <c r="K72" s="1"/>
      <c r="L72" s="1"/>
      <c r="M72" s="8"/>
      <c r="N72" s="14"/>
      <c r="O72" s="54"/>
      <c r="P72" s="42"/>
      <c r="Q72" s="67" t="s">
        <v>72</v>
      </c>
      <c r="R72" s="56">
        <v>8.4284099999999995</v>
      </c>
      <c r="S72" s="56">
        <v>40.480642000000003</v>
      </c>
      <c r="T72" s="56">
        <f t="shared" si="10"/>
        <v>2.0012000088589268</v>
      </c>
      <c r="U72" s="56">
        <v>1.7820199999999999</v>
      </c>
      <c r="V72" s="56">
        <v>118.15575</v>
      </c>
      <c r="W72" s="56">
        <f t="shared" si="11"/>
        <v>2.1251407218946863</v>
      </c>
      <c r="X72" s="42"/>
      <c r="AC72" s="42"/>
      <c r="AD72" s="55"/>
    </row>
    <row r="73" spans="1:30" s="36" customFormat="1" x14ac:dyDescent="0.35">
      <c r="A73" s="23" t="s">
        <v>73</v>
      </c>
      <c r="B73" s="34">
        <v>7.6691950000000002</v>
      </c>
      <c r="C73" s="34">
        <v>36.320413000000002</v>
      </c>
      <c r="D73" s="34">
        <f t="shared" si="8"/>
        <v>1.9732847341431097</v>
      </c>
      <c r="E73" s="34">
        <v>1.8673569999999999</v>
      </c>
      <c r="F73" s="34">
        <v>148.98892499999999</v>
      </c>
      <c r="G73" s="34">
        <f t="shared" si="9"/>
        <v>2.5572432361312312</v>
      </c>
      <c r="H73" s="63"/>
      <c r="I73" s="1"/>
      <c r="J73" s="1"/>
      <c r="K73" s="1"/>
      <c r="L73" s="1"/>
      <c r="M73" s="8"/>
      <c r="N73" s="14"/>
      <c r="O73" s="54"/>
      <c r="P73" s="42"/>
      <c r="Q73" s="67" t="s">
        <v>73</v>
      </c>
      <c r="R73" s="56">
        <v>8.8422789999999996</v>
      </c>
      <c r="S73" s="56">
        <v>42.313279000000001</v>
      </c>
      <c r="T73" s="56">
        <f t="shared" si="10"/>
        <v>1.9938901403887694</v>
      </c>
      <c r="U73" s="56">
        <v>2.090827</v>
      </c>
      <c r="V73" s="56">
        <v>137.714123</v>
      </c>
      <c r="W73" s="56">
        <f t="shared" si="11"/>
        <v>2.1110853259107274</v>
      </c>
      <c r="X73" s="42"/>
      <c r="AC73" s="42"/>
      <c r="AD73" s="55"/>
    </row>
    <row r="74" spans="1:30" s="36" customFormat="1" x14ac:dyDescent="0.35">
      <c r="A74" s="23" t="s">
        <v>74</v>
      </c>
      <c r="B74" s="34">
        <v>1.9985580000000001</v>
      </c>
      <c r="C74" s="34">
        <v>16.988216999999999</v>
      </c>
      <c r="D74" s="34">
        <f t="shared" si="8"/>
        <v>3.5417654879167881</v>
      </c>
      <c r="E74" s="34">
        <v>1.4241680000000001</v>
      </c>
      <c r="F74" s="34">
        <v>128.18158199999999</v>
      </c>
      <c r="G74" s="34">
        <f t="shared" si="9"/>
        <v>2.8847608136550869</v>
      </c>
      <c r="H74" s="63"/>
      <c r="I74" s="1"/>
      <c r="J74" s="1"/>
      <c r="K74" s="1"/>
      <c r="L74" s="1"/>
      <c r="M74" s="8"/>
      <c r="N74" s="14"/>
      <c r="O74" s="54"/>
      <c r="P74" s="42"/>
      <c r="Q74" s="67" t="s">
        <v>74</v>
      </c>
      <c r="R74" s="56">
        <v>0.90024499999999996</v>
      </c>
      <c r="S74" s="56">
        <v>6.138363</v>
      </c>
      <c r="T74" s="56">
        <f t="shared" si="10"/>
        <v>2.8410613221956247</v>
      </c>
      <c r="U74" s="56">
        <v>1.9202049999999999</v>
      </c>
      <c r="V74" s="56">
        <v>141.69299000000001</v>
      </c>
      <c r="W74" s="56">
        <f t="shared" si="11"/>
        <v>2.3650818465629908</v>
      </c>
      <c r="X74" s="42"/>
      <c r="AC74" s="42"/>
      <c r="AD74" s="55"/>
    </row>
    <row r="75" spans="1:30" s="36" customFormat="1" x14ac:dyDescent="0.35">
      <c r="A75" s="23" t="s">
        <v>75</v>
      </c>
      <c r="B75" s="34">
        <v>3.1650320000000001</v>
      </c>
      <c r="C75" s="34">
        <v>19.459416999999998</v>
      </c>
      <c r="D75" s="34">
        <f t="shared" si="8"/>
        <v>2.5617720189453586</v>
      </c>
      <c r="E75" s="34">
        <v>1.7049669999999999</v>
      </c>
      <c r="F75" s="34">
        <v>187.61265</v>
      </c>
      <c r="G75" s="34">
        <f t="shared" si="9"/>
        <v>3.526887008099548</v>
      </c>
      <c r="H75" s="63"/>
      <c r="I75" s="1"/>
      <c r="J75" s="1"/>
      <c r="K75" s="1"/>
      <c r="L75" s="1"/>
      <c r="M75" s="8"/>
      <c r="N75" s="14"/>
      <c r="O75" s="54"/>
      <c r="P75" s="42"/>
      <c r="Q75" s="67" t="s">
        <v>75</v>
      </c>
      <c r="R75" s="56">
        <v>8.8988530000000008</v>
      </c>
      <c r="S75" s="56">
        <v>40.957216000000003</v>
      </c>
      <c r="T75" s="56">
        <f t="shared" si="10"/>
        <v>1.917719808009714</v>
      </c>
      <c r="U75" s="56">
        <v>0.97101199999999999</v>
      </c>
      <c r="V75" s="56">
        <v>98.019363999999996</v>
      </c>
      <c r="W75" s="56">
        <f t="shared" si="11"/>
        <v>3.2354350739756894</v>
      </c>
      <c r="X75" s="42"/>
      <c r="AC75" s="42"/>
      <c r="AD75" s="55"/>
    </row>
    <row r="76" spans="1:30" s="36" customFormat="1" x14ac:dyDescent="0.35">
      <c r="A76" s="23" t="s">
        <v>76</v>
      </c>
      <c r="B76" s="34">
        <v>11.76801</v>
      </c>
      <c r="C76" s="34">
        <v>48.111505000000001</v>
      </c>
      <c r="D76" s="34">
        <f t="shared" si="8"/>
        <v>1.7034707156661717</v>
      </c>
      <c r="E76" s="34">
        <v>0.55965900000000002</v>
      </c>
      <c r="F76" s="34">
        <v>44.681054000000003</v>
      </c>
      <c r="G76" s="34">
        <f t="shared" si="9"/>
        <v>2.5588529159766287</v>
      </c>
      <c r="H76" s="63"/>
      <c r="I76" s="1"/>
      <c r="J76" s="1"/>
      <c r="K76" s="1"/>
      <c r="L76" s="1"/>
      <c r="M76" s="8"/>
      <c r="N76" s="14"/>
      <c r="O76" s="54"/>
      <c r="P76" s="42"/>
      <c r="Q76" s="67" t="s">
        <v>76</v>
      </c>
      <c r="R76" s="56">
        <v>10.888496</v>
      </c>
      <c r="S76" s="56">
        <v>44.944902999999996</v>
      </c>
      <c r="T76" s="56">
        <f t="shared" si="10"/>
        <v>1.7198925284691904</v>
      </c>
      <c r="U76" s="56">
        <v>0.78443099999999999</v>
      </c>
      <c r="V76" s="56">
        <v>51.946527000000003</v>
      </c>
      <c r="W76" s="56">
        <f t="shared" si="11"/>
        <v>2.1224974388589164</v>
      </c>
      <c r="X76" s="42"/>
      <c r="AC76" s="42"/>
      <c r="AD76" s="55"/>
    </row>
    <row r="77" spans="1:30" s="36" customFormat="1" x14ac:dyDescent="0.35">
      <c r="A77" s="23" t="s">
        <v>77</v>
      </c>
      <c r="B77" s="34">
        <v>7.4046779999999996</v>
      </c>
      <c r="C77" s="34">
        <v>31.751300000000001</v>
      </c>
      <c r="D77" s="34">
        <f t="shared" si="8"/>
        <v>1.7866689589112903</v>
      </c>
      <c r="E77" s="34">
        <v>1.5246189999999999</v>
      </c>
      <c r="F77" s="34">
        <v>120.678786</v>
      </c>
      <c r="G77" s="34">
        <f t="shared" si="9"/>
        <v>2.5369681262612547</v>
      </c>
      <c r="H77" s="63"/>
      <c r="I77" s="1"/>
      <c r="J77" s="1"/>
      <c r="K77" s="1"/>
      <c r="L77" s="1"/>
      <c r="M77" s="8"/>
      <c r="N77" s="14"/>
      <c r="O77" s="54"/>
      <c r="P77" s="42"/>
      <c r="Q77" s="67" t="s">
        <v>77</v>
      </c>
      <c r="R77" s="56">
        <v>7.8233550000000003</v>
      </c>
      <c r="S77" s="56">
        <v>31.224513000000002</v>
      </c>
      <c r="T77" s="56">
        <f t="shared" si="10"/>
        <v>1.6629967258292639</v>
      </c>
      <c r="U77" s="56">
        <v>1.644342</v>
      </c>
      <c r="V77" s="56">
        <v>106.695492</v>
      </c>
      <c r="W77" s="56">
        <f t="shared" si="11"/>
        <v>2.0796934626083305</v>
      </c>
      <c r="X77" s="42"/>
      <c r="AC77" s="42"/>
      <c r="AD77" s="55"/>
    </row>
    <row r="78" spans="1:30" s="36" customFormat="1" x14ac:dyDescent="0.35">
      <c r="A78" s="23" t="s">
        <v>78</v>
      </c>
      <c r="B78" s="34">
        <v>3.654795</v>
      </c>
      <c r="C78" s="34">
        <v>27.040182999999999</v>
      </c>
      <c r="D78" s="34">
        <f t="shared" si="8"/>
        <v>3.0827291042771665</v>
      </c>
      <c r="E78" s="34">
        <v>1.445872</v>
      </c>
      <c r="F78" s="34">
        <v>126.26164199999999</v>
      </c>
      <c r="G78" s="34">
        <f t="shared" si="9"/>
        <v>2.7988974819347763</v>
      </c>
      <c r="H78" s="63"/>
      <c r="I78" s="1"/>
      <c r="J78" s="1"/>
      <c r="K78" s="1"/>
      <c r="L78" s="1"/>
      <c r="M78" s="8"/>
      <c r="N78" s="14"/>
      <c r="O78" s="54"/>
      <c r="P78" s="42"/>
      <c r="Q78" s="67" t="s">
        <v>78</v>
      </c>
      <c r="R78" s="56">
        <v>4.209441</v>
      </c>
      <c r="S78" s="56">
        <v>24.149006</v>
      </c>
      <c r="T78" s="56">
        <f t="shared" si="10"/>
        <v>2.3903615309807962</v>
      </c>
      <c r="U78" s="56">
        <v>1.620147</v>
      </c>
      <c r="V78" s="56">
        <v>128.776388</v>
      </c>
      <c r="W78" s="56">
        <f t="shared" si="11"/>
        <v>2.5475764441950846</v>
      </c>
      <c r="X78" s="42"/>
      <c r="AC78" s="42"/>
      <c r="AD78" s="55"/>
    </row>
    <row r="79" spans="1:30" s="36" customFormat="1" x14ac:dyDescent="0.35">
      <c r="A79" s="23" t="s">
        <v>79</v>
      </c>
      <c r="B79" s="34">
        <v>14.880504999999999</v>
      </c>
      <c r="C79" s="34">
        <v>62.402251</v>
      </c>
      <c r="D79" s="34">
        <f t="shared" si="8"/>
        <v>1.7473155592949747</v>
      </c>
      <c r="E79" s="34">
        <v>0.43230000000000002</v>
      </c>
      <c r="F79" s="34">
        <v>36.466338999999998</v>
      </c>
      <c r="G79" s="34">
        <f t="shared" si="9"/>
        <v>2.7036616161616163</v>
      </c>
      <c r="H79" s="63"/>
      <c r="I79" s="1"/>
      <c r="J79" s="1"/>
      <c r="K79" s="1"/>
      <c r="L79" s="1"/>
      <c r="M79" s="8"/>
      <c r="N79" s="14"/>
      <c r="O79" s="54"/>
      <c r="P79" s="42"/>
      <c r="Q79" s="67" t="s">
        <v>79</v>
      </c>
      <c r="R79" s="56">
        <v>11.779287</v>
      </c>
      <c r="S79" s="56">
        <v>64.601339999999993</v>
      </c>
      <c r="T79" s="56">
        <f t="shared" si="10"/>
        <v>2.2851319438943967</v>
      </c>
      <c r="U79" s="56">
        <v>0.49035499999999999</v>
      </c>
      <c r="V79" s="56">
        <v>36.847757999999999</v>
      </c>
      <c r="W79" s="56">
        <f t="shared" si="11"/>
        <v>2.4084956503255492</v>
      </c>
      <c r="X79" s="42"/>
      <c r="AC79" s="42"/>
      <c r="AD79" s="55"/>
    </row>
    <row r="80" spans="1:30" s="36" customFormat="1" x14ac:dyDescent="0.35">
      <c r="A80" s="23" t="s">
        <v>80</v>
      </c>
      <c r="B80" s="34">
        <v>1.757271</v>
      </c>
      <c r="C80" s="34">
        <v>6.7776449999999997</v>
      </c>
      <c r="D80" s="34">
        <f t="shared" si="8"/>
        <v>1.6070479453652853</v>
      </c>
      <c r="E80" s="34">
        <v>3.440242</v>
      </c>
      <c r="F80" s="34">
        <v>238.47005300000001</v>
      </c>
      <c r="G80" s="34">
        <f t="shared" si="9"/>
        <v>2.2217247883977871</v>
      </c>
      <c r="H80" s="63"/>
      <c r="I80" s="1"/>
      <c r="J80" s="1"/>
      <c r="K80" s="1"/>
      <c r="L80" s="1"/>
      <c r="M80" s="8"/>
      <c r="N80" s="14"/>
      <c r="O80" s="54"/>
      <c r="P80" s="42"/>
      <c r="Q80" s="67" t="s">
        <v>80</v>
      </c>
      <c r="R80" s="56">
        <v>1.155592</v>
      </c>
      <c r="S80" s="56">
        <v>4.2259399999999996</v>
      </c>
      <c r="T80" s="56">
        <f t="shared" si="10"/>
        <v>1.5237283862585871</v>
      </c>
      <c r="U80" s="56">
        <v>3.0943930000000002</v>
      </c>
      <c r="V80" s="56">
        <v>209.542134</v>
      </c>
      <c r="W80" s="56">
        <f t="shared" si="11"/>
        <v>2.1704075850939226</v>
      </c>
      <c r="X80" s="42"/>
      <c r="AC80" s="42"/>
      <c r="AD80" s="55"/>
    </row>
    <row r="81" spans="1:30" s="36" customFormat="1" x14ac:dyDescent="0.35">
      <c r="A81" s="23" t="s">
        <v>81</v>
      </c>
      <c r="B81" s="34">
        <v>3.7704970000000002</v>
      </c>
      <c r="C81" s="34">
        <v>14.271895000000001</v>
      </c>
      <c r="D81" s="34">
        <f t="shared" si="8"/>
        <v>1.5771456433108597</v>
      </c>
      <c r="E81" s="34">
        <v>0.74771500000000002</v>
      </c>
      <c r="F81" s="34">
        <v>64.43759</v>
      </c>
      <c r="G81" s="34">
        <f t="shared" si="9"/>
        <v>2.7621585387411938</v>
      </c>
      <c r="H81" s="63"/>
      <c r="I81" s="1"/>
      <c r="J81" s="1"/>
      <c r="K81" s="1"/>
      <c r="L81" s="1"/>
      <c r="M81" s="8"/>
      <c r="N81" s="14"/>
      <c r="O81" s="54"/>
      <c r="P81" s="42"/>
      <c r="Q81" s="67" t="s">
        <v>81</v>
      </c>
      <c r="R81" s="56">
        <v>1.3742300000000001</v>
      </c>
      <c r="S81" s="56">
        <v>5.0639110000000001</v>
      </c>
      <c r="T81" s="56">
        <f t="shared" si="10"/>
        <v>1.5353782966946339</v>
      </c>
      <c r="U81" s="56">
        <v>1.0397639999999999</v>
      </c>
      <c r="V81" s="56">
        <v>83.589769000000004</v>
      </c>
      <c r="W81" s="56">
        <f t="shared" si="11"/>
        <v>2.5766993883424631</v>
      </c>
      <c r="X81" s="42"/>
      <c r="AC81" s="42"/>
      <c r="AD81" s="55"/>
    </row>
    <row r="82" spans="1:30" s="36" customFormat="1" x14ac:dyDescent="0.35">
      <c r="A82" s="23" t="s">
        <v>82</v>
      </c>
      <c r="B82" s="34">
        <v>31.886552999999999</v>
      </c>
      <c r="C82" s="34">
        <v>129.10338200000001</v>
      </c>
      <c r="D82" s="34">
        <f t="shared" si="8"/>
        <v>1.6870144550692996</v>
      </c>
      <c r="E82" s="34">
        <v>0.61539299999999997</v>
      </c>
      <c r="F82" s="34">
        <v>48.782110000000003</v>
      </c>
      <c r="G82" s="34">
        <f t="shared" si="9"/>
        <v>2.5407002787920354</v>
      </c>
      <c r="H82" s="63"/>
      <c r="I82" s="1"/>
      <c r="J82" s="1"/>
      <c r="K82" s="1"/>
      <c r="L82" s="1"/>
      <c r="M82" s="8"/>
      <c r="N82" s="14"/>
      <c r="O82" s="54"/>
      <c r="P82" s="42"/>
      <c r="Q82" s="67" t="s">
        <v>82</v>
      </c>
      <c r="R82" s="56">
        <v>29.179815000000001</v>
      </c>
      <c r="S82" s="56">
        <v>124.74203799999999</v>
      </c>
      <c r="T82" s="56">
        <f t="shared" si="10"/>
        <v>1.7812261375429099</v>
      </c>
      <c r="U82" s="56">
        <v>0.70893099999999998</v>
      </c>
      <c r="V82" s="56">
        <v>46.895696999999998</v>
      </c>
      <c r="W82" s="56">
        <f t="shared" si="11"/>
        <v>2.1201882997618404</v>
      </c>
      <c r="X82" s="42"/>
      <c r="AC82" s="42"/>
      <c r="AD82" s="55"/>
    </row>
    <row r="83" spans="1:30" s="36" customFormat="1" x14ac:dyDescent="0.35">
      <c r="A83" s="23" t="s">
        <v>83</v>
      </c>
      <c r="B83" s="34">
        <v>2.0223360000000001</v>
      </c>
      <c r="C83" s="34">
        <v>14.425487</v>
      </c>
      <c r="D83" s="34">
        <f t="shared" si="8"/>
        <v>2.9721171869231093</v>
      </c>
      <c r="E83" s="34">
        <v>2.5695199999999998</v>
      </c>
      <c r="F83" s="34">
        <v>202.817792</v>
      </c>
      <c r="G83" s="34">
        <f t="shared" si="9"/>
        <v>2.5298772752927619</v>
      </c>
      <c r="H83" s="63"/>
      <c r="I83" s="1"/>
      <c r="J83" s="1"/>
      <c r="K83" s="1"/>
      <c r="L83" s="1"/>
      <c r="M83" s="8"/>
      <c r="N83" s="14"/>
      <c r="O83" s="54"/>
      <c r="P83" s="42"/>
      <c r="Q83" s="67" t="s">
        <v>83</v>
      </c>
      <c r="R83" s="56">
        <v>2.1304509999999999</v>
      </c>
      <c r="S83" s="56">
        <v>25.697448999999999</v>
      </c>
      <c r="T83" s="56">
        <f t="shared" si="10"/>
        <v>5.0258233663513812</v>
      </c>
      <c r="U83" s="56">
        <v>2.3396409999999999</v>
      </c>
      <c r="V83" s="56">
        <v>159.17594700000001</v>
      </c>
      <c r="W83" s="56">
        <f t="shared" si="11"/>
        <v>2.1805880359751448</v>
      </c>
      <c r="X83" s="42"/>
      <c r="AC83" s="42"/>
      <c r="AD83" s="55"/>
    </row>
    <row r="84" spans="1:30" s="36" customFormat="1" x14ac:dyDescent="0.35">
      <c r="A84" s="23" t="s">
        <v>84</v>
      </c>
      <c r="B84" s="34">
        <v>3.1965319999999999</v>
      </c>
      <c r="C84" s="34">
        <v>19.490976</v>
      </c>
      <c r="D84" s="34">
        <f t="shared" si="8"/>
        <v>2.5406409195966129</v>
      </c>
      <c r="E84" s="34">
        <v>2.318546</v>
      </c>
      <c r="F84" s="34">
        <v>184.61573200000001</v>
      </c>
      <c r="G84" s="34">
        <f t="shared" si="9"/>
        <v>2.552104162451768</v>
      </c>
      <c r="H84" s="63"/>
      <c r="I84" s="1"/>
      <c r="J84" s="1"/>
      <c r="K84" s="1"/>
      <c r="L84" s="1"/>
      <c r="M84" s="8"/>
      <c r="N84" s="14"/>
      <c r="O84" s="54"/>
      <c r="P84" s="42"/>
      <c r="Q84" s="67" t="s">
        <v>84</v>
      </c>
      <c r="R84" s="56">
        <v>2.879521</v>
      </c>
      <c r="S84" s="56">
        <v>21.115379000000001</v>
      </c>
      <c r="T84" s="56">
        <f t="shared" si="10"/>
        <v>3.0553951797307031</v>
      </c>
      <c r="U84" s="56">
        <v>2.3933279999999999</v>
      </c>
      <c r="V84" s="56">
        <v>154.86707699999999</v>
      </c>
      <c r="W84" s="56">
        <f t="shared" si="11"/>
        <v>2.0739691197297718</v>
      </c>
      <c r="X84" s="42"/>
      <c r="AC84" s="42"/>
      <c r="AD84" s="55"/>
    </row>
    <row r="85" spans="1:30" s="36" customFormat="1" x14ac:dyDescent="0.35">
      <c r="A85" s="23" t="s">
        <v>85</v>
      </c>
      <c r="B85" s="34">
        <v>10.464968000000001</v>
      </c>
      <c r="C85" s="34">
        <v>44.999693000000001</v>
      </c>
      <c r="D85" s="34">
        <f t="shared" si="8"/>
        <v>1.7916798296309491</v>
      </c>
      <c r="E85" s="34">
        <v>0.83601899999999996</v>
      </c>
      <c r="F85" s="34">
        <v>64.987556999999995</v>
      </c>
      <c r="G85" s="34">
        <f t="shared" si="9"/>
        <v>2.4914918431647712</v>
      </c>
      <c r="H85" s="63"/>
      <c r="I85" s="1"/>
      <c r="J85" s="1"/>
      <c r="K85" s="1"/>
      <c r="L85" s="1"/>
      <c r="M85" s="8"/>
      <c r="N85" s="14"/>
      <c r="O85" s="54"/>
      <c r="P85" s="42"/>
      <c r="Q85" s="67" t="s">
        <v>85</v>
      </c>
      <c r="R85" s="56">
        <v>9.7246100000000002</v>
      </c>
      <c r="S85" s="56">
        <v>42.350279</v>
      </c>
      <c r="T85" s="56">
        <f t="shared" si="10"/>
        <v>1.8145662996596608</v>
      </c>
      <c r="U85" s="56">
        <v>0.98679300000000003</v>
      </c>
      <c r="V85" s="56">
        <v>63.402746</v>
      </c>
      <c r="W85" s="56">
        <f t="shared" si="11"/>
        <v>2.059336958077119</v>
      </c>
      <c r="X85" s="42"/>
      <c r="AC85" s="42"/>
      <c r="AD85" s="55"/>
    </row>
    <row r="86" spans="1:30" s="36" customFormat="1" x14ac:dyDescent="0.35">
      <c r="A86" s="23" t="s">
        <v>86</v>
      </c>
      <c r="B86" s="34">
        <v>4.5752170000000003</v>
      </c>
      <c r="C86" s="34">
        <v>14.776156</v>
      </c>
      <c r="D86" s="34">
        <f t="shared" si="8"/>
        <v>1.3456698702305632</v>
      </c>
      <c r="E86" s="34">
        <v>1.86033</v>
      </c>
      <c r="F86" s="34">
        <v>174.45392100000001</v>
      </c>
      <c r="G86" s="34">
        <f t="shared" si="9"/>
        <v>3.0056343911688126</v>
      </c>
      <c r="H86" s="63"/>
      <c r="I86" s="1"/>
      <c r="J86" s="1"/>
      <c r="K86" s="1"/>
      <c r="L86" s="1"/>
      <c r="M86" s="8"/>
      <c r="N86" s="14"/>
      <c r="O86" s="54"/>
      <c r="P86" s="42"/>
      <c r="Q86" s="67" t="s">
        <v>86</v>
      </c>
      <c r="R86" s="56">
        <v>4.8232369999999998</v>
      </c>
      <c r="S86" s="56">
        <v>14.165952000000001</v>
      </c>
      <c r="T86" s="56">
        <f t="shared" si="10"/>
        <v>1.2237590647111061</v>
      </c>
      <c r="U86" s="56">
        <v>1.8904080000000001</v>
      </c>
      <c r="V86" s="56">
        <v>162.96545900000001</v>
      </c>
      <c r="W86" s="56">
        <f t="shared" si="11"/>
        <v>2.7630288757906447</v>
      </c>
      <c r="X86" s="42"/>
      <c r="AC86" s="42"/>
      <c r="AD86" s="55"/>
    </row>
    <row r="87" spans="1:30" s="36" customFormat="1" x14ac:dyDescent="0.35">
      <c r="A87" s="23" t="s">
        <v>87</v>
      </c>
      <c r="B87" s="34">
        <v>6.5676560000000004</v>
      </c>
      <c r="C87" s="34">
        <v>29.149301999999999</v>
      </c>
      <c r="D87" s="34">
        <f t="shared" si="8"/>
        <v>1.8492963851943522</v>
      </c>
      <c r="E87" s="34">
        <v>2.1478630000000001</v>
      </c>
      <c r="F87" s="34">
        <v>172.12764000000001</v>
      </c>
      <c r="G87" s="34">
        <f t="shared" si="9"/>
        <v>2.5685583943024013</v>
      </c>
      <c r="H87" s="63"/>
      <c r="I87" s="1"/>
      <c r="J87" s="1"/>
      <c r="K87" s="1"/>
      <c r="L87" s="1"/>
      <c r="M87" s="8"/>
      <c r="N87" s="14"/>
      <c r="O87" s="54"/>
      <c r="P87" s="42"/>
      <c r="Q87" s="67" t="s">
        <v>87</v>
      </c>
      <c r="R87" s="56">
        <v>4.9925759999999997</v>
      </c>
      <c r="S87" s="56">
        <v>26.527885999999999</v>
      </c>
      <c r="T87" s="56">
        <f t="shared" si="10"/>
        <v>2.2139444313583474</v>
      </c>
      <c r="U87" s="56">
        <v>2.2286809999999999</v>
      </c>
      <c r="V87" s="56">
        <v>149.490824</v>
      </c>
      <c r="W87" s="56">
        <f t="shared" si="11"/>
        <v>2.1498691666068694</v>
      </c>
      <c r="X87" s="42"/>
      <c r="AC87" s="42"/>
      <c r="AD87" s="55"/>
    </row>
    <row r="88" spans="1:30" s="36" customFormat="1" x14ac:dyDescent="0.35">
      <c r="A88" s="23" t="s">
        <v>88</v>
      </c>
      <c r="B88" s="34">
        <v>3.434822</v>
      </c>
      <c r="C88" s="34">
        <v>17.643272</v>
      </c>
      <c r="D88" s="34">
        <f t="shared" si="8"/>
        <v>2.1402457924554268</v>
      </c>
      <c r="E88" s="34">
        <v>1.541588</v>
      </c>
      <c r="F88" s="34">
        <v>129.17154300000001</v>
      </c>
      <c r="G88" s="34">
        <f t="shared" si="9"/>
        <v>2.6856161034545596</v>
      </c>
      <c r="H88" s="63"/>
      <c r="I88" s="1"/>
      <c r="J88" s="1"/>
      <c r="K88" s="1"/>
      <c r="L88" s="1"/>
      <c r="M88" s="8"/>
      <c r="N88" s="14"/>
      <c r="O88" s="54"/>
      <c r="P88" s="42"/>
      <c r="Q88" s="67" t="s">
        <v>88</v>
      </c>
      <c r="R88" s="56">
        <v>2.866323</v>
      </c>
      <c r="S88" s="56">
        <v>16.593371999999999</v>
      </c>
      <c r="T88" s="56">
        <f t="shared" si="10"/>
        <v>2.4121164990826225</v>
      </c>
      <c r="U88" s="56">
        <v>1.786618</v>
      </c>
      <c r="V88" s="56">
        <v>120.17929700000001</v>
      </c>
      <c r="W88" s="56">
        <f t="shared" si="11"/>
        <v>2.1559732102059841</v>
      </c>
      <c r="X88" s="42"/>
      <c r="AC88" s="42"/>
      <c r="AD88" s="55"/>
    </row>
    <row r="89" spans="1:30" s="36" customFormat="1" x14ac:dyDescent="0.35">
      <c r="A89" s="23" t="s">
        <v>89</v>
      </c>
      <c r="B89" s="34">
        <v>14.614860999999999</v>
      </c>
      <c r="C89" s="34">
        <v>94.115082999999998</v>
      </c>
      <c r="D89" s="34">
        <f t="shared" si="8"/>
        <v>2.6832015656301262</v>
      </c>
      <c r="E89" s="34">
        <v>0.95145599999999997</v>
      </c>
      <c r="F89" s="34">
        <v>84.481322000000006</v>
      </c>
      <c r="G89" s="34">
        <f t="shared" si="9"/>
        <v>2.8458853373011257</v>
      </c>
      <c r="H89" s="63"/>
      <c r="I89" s="1"/>
      <c r="J89" s="1"/>
      <c r="K89" s="1"/>
      <c r="L89" s="1"/>
      <c r="M89" s="8"/>
      <c r="N89" s="14"/>
      <c r="O89" s="54"/>
      <c r="P89" s="42"/>
      <c r="Q89" s="67" t="s">
        <v>89</v>
      </c>
      <c r="R89" s="56">
        <v>17.646239000000001</v>
      </c>
      <c r="S89" s="56">
        <v>102.190636</v>
      </c>
      <c r="T89" s="56">
        <f t="shared" si="10"/>
        <v>2.4129465585650665</v>
      </c>
      <c r="U89" s="56">
        <v>1.0442070000000001</v>
      </c>
      <c r="V89" s="56">
        <v>79.128332999999998</v>
      </c>
      <c r="W89" s="56">
        <f t="shared" si="11"/>
        <v>2.4287947880360585</v>
      </c>
      <c r="X89" s="42"/>
      <c r="AC89" s="42"/>
      <c r="AD89" s="55"/>
    </row>
    <row r="90" spans="1:30" s="36" customFormat="1" x14ac:dyDescent="0.35">
      <c r="A90" s="23" t="s">
        <v>90</v>
      </c>
      <c r="B90" s="34">
        <v>6.2564130000000002</v>
      </c>
      <c r="C90" s="34">
        <v>30.977575000000002</v>
      </c>
      <c r="D90" s="34">
        <f t="shared" si="8"/>
        <v>2.0630548073899</v>
      </c>
      <c r="E90" s="34">
        <v>1.017101</v>
      </c>
      <c r="F90" s="34">
        <v>81.774805000000001</v>
      </c>
      <c r="G90" s="34">
        <f t="shared" si="9"/>
        <v>2.5769194403934219</v>
      </c>
      <c r="H90" s="63"/>
      <c r="I90" s="1"/>
      <c r="J90" s="1"/>
      <c r="K90" s="1"/>
      <c r="L90" s="1"/>
      <c r="M90" s="8"/>
      <c r="N90" s="14"/>
      <c r="O90" s="54"/>
      <c r="P90" s="42"/>
      <c r="Q90" s="67" t="s">
        <v>90</v>
      </c>
      <c r="R90" s="56">
        <v>4.8307310000000001</v>
      </c>
      <c r="S90" s="56">
        <v>24.735251999999999</v>
      </c>
      <c r="T90" s="56">
        <f t="shared" si="10"/>
        <v>2.1334980151037182</v>
      </c>
      <c r="U90" s="56">
        <v>1.1353869999999999</v>
      </c>
      <c r="V90" s="56">
        <v>75.088671000000005</v>
      </c>
      <c r="W90" s="56">
        <f t="shared" si="11"/>
        <v>2.1197073535956665</v>
      </c>
      <c r="X90" s="42"/>
      <c r="AC90" s="42"/>
      <c r="AD90" s="55"/>
    </row>
    <row r="91" spans="1:30" s="36" customFormat="1" x14ac:dyDescent="0.35">
      <c r="A91" s="23" t="s">
        <v>91</v>
      </c>
      <c r="B91" s="34">
        <v>8.8779459999999997</v>
      </c>
      <c r="C91" s="34">
        <v>33.369129000000001</v>
      </c>
      <c r="D91" s="34">
        <f t="shared" si="8"/>
        <v>1.5661059157151893</v>
      </c>
      <c r="E91" s="34">
        <v>1.77597</v>
      </c>
      <c r="F91" s="34">
        <v>141.06743299999999</v>
      </c>
      <c r="G91" s="34">
        <f t="shared" si="9"/>
        <v>2.5458718803433236</v>
      </c>
      <c r="H91" s="63"/>
      <c r="I91" s="1"/>
      <c r="J91" s="1"/>
      <c r="K91" s="1"/>
      <c r="L91" s="1"/>
      <c r="M91" s="8"/>
      <c r="N91" s="14"/>
      <c r="O91" s="54"/>
      <c r="P91" s="42"/>
      <c r="Q91" s="67" t="s">
        <v>91</v>
      </c>
      <c r="R91" s="56">
        <v>15.193643</v>
      </c>
      <c r="S91" s="56">
        <v>53.636642000000002</v>
      </c>
      <c r="T91" s="56">
        <f t="shared" si="10"/>
        <v>1.4709178590897083</v>
      </c>
      <c r="U91" s="56">
        <v>1.8127040000000001</v>
      </c>
      <c r="V91" s="56">
        <v>118.176472</v>
      </c>
      <c r="W91" s="56">
        <f t="shared" si="11"/>
        <v>2.0895344391017154</v>
      </c>
      <c r="X91" s="42"/>
      <c r="AC91" s="42"/>
      <c r="AD91" s="55"/>
    </row>
    <row r="92" spans="1:30" s="36" customFormat="1" x14ac:dyDescent="0.35">
      <c r="A92" s="23" t="s">
        <v>92</v>
      </c>
      <c r="B92" s="34">
        <v>17.328441000000002</v>
      </c>
      <c r="C92" s="34">
        <v>82.256555000000006</v>
      </c>
      <c r="D92" s="34">
        <f t="shared" si="8"/>
        <v>1.9778792900834723</v>
      </c>
      <c r="E92" s="34">
        <v>0.83802200000000004</v>
      </c>
      <c r="F92" s="34">
        <v>66.456505000000007</v>
      </c>
      <c r="G92" s="34">
        <f t="shared" si="9"/>
        <v>2.5417186970001215</v>
      </c>
      <c r="H92" s="63"/>
      <c r="I92" s="1"/>
      <c r="J92" s="1"/>
      <c r="K92" s="1"/>
      <c r="L92" s="1"/>
      <c r="M92" s="8"/>
      <c r="N92" s="14"/>
      <c r="O92" s="54"/>
      <c r="P92" s="42"/>
      <c r="Q92" s="67" t="s">
        <v>92</v>
      </c>
      <c r="R92" s="56">
        <v>14.497173</v>
      </c>
      <c r="S92" s="56">
        <v>72.100111999999996</v>
      </c>
      <c r="T92" s="56">
        <f t="shared" si="10"/>
        <v>2.0722463154253132</v>
      </c>
      <c r="U92" s="56">
        <v>1.039175</v>
      </c>
      <c r="V92" s="56">
        <v>68.267471</v>
      </c>
      <c r="W92" s="56">
        <f t="shared" si="11"/>
        <v>2.105574102483911</v>
      </c>
      <c r="X92" s="42"/>
      <c r="AC92" s="42"/>
      <c r="AD92" s="55"/>
    </row>
    <row r="93" spans="1:30" s="36" customFormat="1" x14ac:dyDescent="0.35">
      <c r="A93" s="1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4"/>
      <c r="O93" s="54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55"/>
    </row>
    <row r="94" spans="1:30" s="36" customFormat="1" x14ac:dyDescent="0.35">
      <c r="A94" s="1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4"/>
      <c r="O94" s="54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55"/>
    </row>
    <row r="95" spans="1:30" s="36" customFormat="1" x14ac:dyDescent="0.35">
      <c r="A95" s="15" t="s">
        <v>95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4"/>
      <c r="O95" s="54"/>
      <c r="P95" s="42"/>
      <c r="Q95" s="37" t="s">
        <v>95</v>
      </c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55"/>
    </row>
    <row r="96" spans="1:30" s="36" customFormat="1" x14ac:dyDescent="0.35">
      <c r="A96" s="9"/>
      <c r="B96" s="104" t="s">
        <v>25</v>
      </c>
      <c r="C96" s="104"/>
      <c r="D96" s="104"/>
      <c r="E96" s="104"/>
      <c r="F96" s="104"/>
      <c r="G96" s="104"/>
      <c r="H96" s="8"/>
      <c r="I96" s="8"/>
      <c r="J96" s="8"/>
      <c r="K96" s="8"/>
      <c r="L96" s="8"/>
      <c r="M96" s="8"/>
      <c r="N96" s="14"/>
      <c r="O96" s="54"/>
      <c r="P96" s="42"/>
      <c r="Q96" s="45"/>
      <c r="R96" s="108" t="s">
        <v>25</v>
      </c>
      <c r="S96" s="108"/>
      <c r="T96" s="108"/>
      <c r="U96" s="108"/>
      <c r="V96" s="108"/>
      <c r="W96" s="108"/>
      <c r="X96" s="42"/>
      <c r="AC96" s="42"/>
      <c r="AD96" s="55"/>
    </row>
    <row r="97" spans="1:30" s="36" customFormat="1" ht="14.5" customHeight="1" x14ac:dyDescent="0.35">
      <c r="A97" s="9"/>
      <c r="B97" s="111" t="s">
        <v>55</v>
      </c>
      <c r="C97" s="112"/>
      <c r="D97" s="113"/>
      <c r="E97" s="114" t="s">
        <v>1</v>
      </c>
      <c r="F97" s="112"/>
      <c r="G97" s="113"/>
      <c r="H97" s="8"/>
      <c r="I97" s="1"/>
      <c r="J97" s="1"/>
      <c r="K97" s="1"/>
      <c r="L97" s="1"/>
      <c r="M97" s="8"/>
      <c r="N97" s="14"/>
      <c r="O97" s="54"/>
      <c r="P97" s="42"/>
      <c r="Q97" s="45"/>
      <c r="R97" s="116" t="s">
        <v>55</v>
      </c>
      <c r="S97" s="117"/>
      <c r="T97" s="118"/>
      <c r="U97" s="119" t="s">
        <v>1</v>
      </c>
      <c r="V97" s="117"/>
      <c r="W97" s="118"/>
      <c r="X97" s="42"/>
      <c r="AC97" s="42"/>
      <c r="AD97" s="55"/>
    </row>
    <row r="98" spans="1:30" s="36" customFormat="1" ht="58" x14ac:dyDescent="0.35">
      <c r="A98" s="2" t="s">
        <v>56</v>
      </c>
      <c r="B98" s="31" t="s">
        <v>96</v>
      </c>
      <c r="C98" s="31" t="s">
        <v>97</v>
      </c>
      <c r="D98" s="31" t="s">
        <v>105</v>
      </c>
      <c r="E98" s="31" t="s">
        <v>106</v>
      </c>
      <c r="F98" s="31" t="s">
        <v>107</v>
      </c>
      <c r="G98" s="31" t="s">
        <v>93</v>
      </c>
      <c r="H98" s="8"/>
      <c r="I98" s="1"/>
      <c r="J98" s="1"/>
      <c r="K98" s="1"/>
      <c r="L98" s="1"/>
      <c r="M98" s="8"/>
      <c r="N98" s="14"/>
      <c r="O98" s="54"/>
      <c r="P98" s="42"/>
      <c r="Q98" s="43" t="s">
        <v>56</v>
      </c>
      <c r="R98" s="52" t="s">
        <v>96</v>
      </c>
      <c r="S98" s="52" t="s">
        <v>97</v>
      </c>
      <c r="T98" s="52" t="s">
        <v>105</v>
      </c>
      <c r="U98" s="52" t="s">
        <v>106</v>
      </c>
      <c r="V98" s="52" t="s">
        <v>107</v>
      </c>
      <c r="W98" s="52" t="s">
        <v>93</v>
      </c>
      <c r="X98" s="42"/>
      <c r="AC98" s="42"/>
      <c r="AD98" s="55"/>
    </row>
    <row r="99" spans="1:30" s="36" customFormat="1" x14ac:dyDescent="0.35">
      <c r="A99" s="23" t="s">
        <v>57</v>
      </c>
      <c r="B99" s="34">
        <v>1.7689E-2</v>
      </c>
      <c r="C99" s="34">
        <v>0.106132</v>
      </c>
      <c r="D99" s="34">
        <f t="shared" ref="D99:D134" si="12">C99/(B99*$G$10*$H$10)</f>
        <v>2.4999528897431551</v>
      </c>
      <c r="E99" s="34">
        <v>3.4540229999999998</v>
      </c>
      <c r="F99" s="34">
        <v>279.26700199999999</v>
      </c>
      <c r="G99" s="34">
        <f t="shared" ref="G99:G134" si="13">F99/(E99*$G$9*$H$9)</f>
        <v>2.5914319182929435</v>
      </c>
      <c r="H99" s="8"/>
      <c r="I99" s="1"/>
      <c r="J99" s="1"/>
      <c r="K99" s="1"/>
      <c r="L99" s="1"/>
      <c r="M99" s="8"/>
      <c r="N99" s="14"/>
      <c r="O99" s="54"/>
      <c r="P99" s="42"/>
      <c r="Q99" s="67" t="s">
        <v>57</v>
      </c>
      <c r="R99" s="56">
        <v>0.214033</v>
      </c>
      <c r="S99" s="56">
        <v>0.85328400000000004</v>
      </c>
      <c r="T99" s="56">
        <f t="shared" ref="T99:T134" si="14">S99/(R99*$G$10*$H$10)</f>
        <v>1.6611223502917776</v>
      </c>
      <c r="U99" s="56">
        <v>3.4463840000000001</v>
      </c>
      <c r="V99" s="56">
        <v>235.749064</v>
      </c>
      <c r="W99" s="56">
        <f t="shared" ref="W99:W134" si="15">V99/(U99*$G$9*$H$9)</f>
        <v>2.1924601970035096</v>
      </c>
      <c r="X99" s="42"/>
      <c r="AC99" s="42"/>
      <c r="AD99" s="55"/>
    </row>
    <row r="100" spans="1:30" s="36" customFormat="1" x14ac:dyDescent="0.35">
      <c r="A100" s="23" t="s">
        <v>58</v>
      </c>
      <c r="B100" s="34">
        <v>0.69137899999999997</v>
      </c>
      <c r="C100" s="34">
        <v>3.9567429999999999</v>
      </c>
      <c r="D100" s="34">
        <f t="shared" si="12"/>
        <v>2.384571872542653</v>
      </c>
      <c r="E100" s="34">
        <v>2.2044709999999998</v>
      </c>
      <c r="F100" s="34">
        <v>177.00179800000001</v>
      </c>
      <c r="G100" s="34">
        <f t="shared" si="13"/>
        <v>2.5734675354232608</v>
      </c>
      <c r="H100" s="8"/>
      <c r="I100" s="1"/>
      <c r="J100" s="1"/>
      <c r="K100" s="1"/>
      <c r="L100" s="1"/>
      <c r="M100" s="8"/>
      <c r="N100" s="14"/>
      <c r="O100" s="54"/>
      <c r="P100" s="42"/>
      <c r="Q100" s="67" t="s">
        <v>58</v>
      </c>
      <c r="R100" s="56">
        <v>0.75515100000000002</v>
      </c>
      <c r="S100" s="56">
        <v>3.791601</v>
      </c>
      <c r="T100" s="56">
        <f t="shared" si="14"/>
        <v>2.0920766177890249</v>
      </c>
      <c r="U100" s="56">
        <v>2.180879</v>
      </c>
      <c r="V100" s="56">
        <v>147.77061499999999</v>
      </c>
      <c r="W100" s="56">
        <f t="shared" si="15"/>
        <v>2.171710425134274</v>
      </c>
      <c r="X100" s="42"/>
      <c r="AC100" s="42"/>
      <c r="AD100" s="55"/>
    </row>
    <row r="101" spans="1:30" s="36" customFormat="1" x14ac:dyDescent="0.35">
      <c r="A101" s="23" t="s">
        <v>59</v>
      </c>
      <c r="B101" s="34">
        <v>5.8202480000000003</v>
      </c>
      <c r="C101" s="34">
        <v>36.357900000000001</v>
      </c>
      <c r="D101" s="34">
        <f t="shared" si="12"/>
        <v>2.6028315288283248</v>
      </c>
      <c r="E101" s="34">
        <v>2.3392089999999999</v>
      </c>
      <c r="F101" s="34">
        <v>189.14011600000001</v>
      </c>
      <c r="G101" s="34">
        <f t="shared" si="13"/>
        <v>2.591552616772681</v>
      </c>
      <c r="H101" s="8"/>
      <c r="I101" s="1"/>
      <c r="J101" s="1"/>
      <c r="K101" s="1"/>
      <c r="L101" s="1"/>
      <c r="M101" s="8"/>
      <c r="N101" s="14"/>
      <c r="O101" s="54"/>
      <c r="P101" s="42"/>
      <c r="Q101" s="67" t="s">
        <v>59</v>
      </c>
      <c r="R101" s="56">
        <v>9.150919</v>
      </c>
      <c r="S101" s="56">
        <v>60.658396000000003</v>
      </c>
      <c r="T101" s="56">
        <f t="shared" si="14"/>
        <v>2.7619446382015473</v>
      </c>
      <c r="U101" s="56">
        <v>2.4111370000000001</v>
      </c>
      <c r="V101" s="56">
        <v>173.94136</v>
      </c>
      <c r="W101" s="56">
        <f t="shared" si="15"/>
        <v>2.3122052333581995</v>
      </c>
      <c r="X101" s="42"/>
      <c r="AC101" s="42"/>
      <c r="AD101" s="55"/>
    </row>
    <row r="102" spans="1:30" s="36" customFormat="1" x14ac:dyDescent="0.35">
      <c r="A102" s="23" t="s">
        <v>60</v>
      </c>
      <c r="B102" s="34">
        <v>1.559906</v>
      </c>
      <c r="C102" s="34">
        <v>9.3772439999999992</v>
      </c>
      <c r="D102" s="34">
        <f t="shared" si="12"/>
        <v>2.5047566968778887</v>
      </c>
      <c r="E102" s="34">
        <v>2.635281</v>
      </c>
      <c r="F102" s="34">
        <v>212.19519199999999</v>
      </c>
      <c r="G102" s="34">
        <f t="shared" si="13"/>
        <v>2.5807980054946507</v>
      </c>
      <c r="H102" s="8"/>
      <c r="I102" s="1"/>
      <c r="J102" s="1"/>
      <c r="K102" s="1"/>
      <c r="L102" s="1"/>
      <c r="M102" s="8"/>
      <c r="N102" s="14"/>
      <c r="O102" s="54"/>
      <c r="P102" s="42"/>
      <c r="Q102" s="67" t="s">
        <v>60</v>
      </c>
      <c r="R102" s="56">
        <v>1.506175</v>
      </c>
      <c r="S102" s="56">
        <v>7.3783099999999999</v>
      </c>
      <c r="T102" s="56">
        <f t="shared" si="14"/>
        <v>2.0411279123165191</v>
      </c>
      <c r="U102" s="56">
        <v>2.6044160000000001</v>
      </c>
      <c r="V102" s="56">
        <v>177.177031</v>
      </c>
      <c r="W102" s="56">
        <f t="shared" si="15"/>
        <v>2.1804316182935994</v>
      </c>
      <c r="X102" s="42"/>
      <c r="AC102" s="42"/>
      <c r="AD102" s="55"/>
    </row>
    <row r="103" spans="1:30" s="36" customFormat="1" x14ac:dyDescent="0.35">
      <c r="A103" s="23" t="s">
        <v>61</v>
      </c>
      <c r="B103" s="34">
        <v>2.3340519999999998</v>
      </c>
      <c r="C103" s="34">
        <v>15.699532</v>
      </c>
      <c r="D103" s="34">
        <f t="shared" si="12"/>
        <v>2.802624648751042</v>
      </c>
      <c r="E103" s="34">
        <v>2.1550829999999999</v>
      </c>
      <c r="F103" s="34">
        <v>182.42301900000001</v>
      </c>
      <c r="G103" s="34">
        <f t="shared" si="13"/>
        <v>2.7130702783212457</v>
      </c>
      <c r="H103" s="8"/>
      <c r="I103" s="1"/>
      <c r="J103" s="1"/>
      <c r="K103" s="1"/>
      <c r="L103" s="1"/>
      <c r="M103" s="8"/>
      <c r="N103" s="14"/>
      <c r="O103" s="54"/>
      <c r="P103" s="42"/>
      <c r="Q103" s="67" t="s">
        <v>61</v>
      </c>
      <c r="R103" s="56">
        <v>1.6453960000000001</v>
      </c>
      <c r="S103" s="56">
        <v>11.821243000000001</v>
      </c>
      <c r="T103" s="56">
        <f t="shared" si="14"/>
        <v>2.9935151882383737</v>
      </c>
      <c r="U103" s="56">
        <v>2.2366890000000001</v>
      </c>
      <c r="V103" s="56">
        <v>160.09987799999999</v>
      </c>
      <c r="W103" s="56">
        <f t="shared" si="15"/>
        <v>2.2941975152351737</v>
      </c>
      <c r="X103" s="42"/>
      <c r="AC103" s="42"/>
      <c r="AD103" s="55"/>
    </row>
    <row r="104" spans="1:30" s="36" customFormat="1" x14ac:dyDescent="0.35">
      <c r="A104" s="23" t="s">
        <v>62</v>
      </c>
      <c r="B104" s="34">
        <v>0</v>
      </c>
      <c r="C104" s="34">
        <v>0</v>
      </c>
      <c r="D104" s="34">
        <v>0</v>
      </c>
      <c r="E104" s="34">
        <v>2.2510300000000001</v>
      </c>
      <c r="F104" s="34">
        <v>176.91255200000001</v>
      </c>
      <c r="G104" s="34">
        <f t="shared" si="13"/>
        <v>2.5189686954701189</v>
      </c>
      <c r="H104" s="8"/>
      <c r="I104" s="1"/>
      <c r="J104" s="1"/>
      <c r="K104" s="1"/>
      <c r="L104" s="1"/>
      <c r="M104" s="8"/>
      <c r="N104" s="14"/>
      <c r="O104" s="54"/>
      <c r="P104" s="42"/>
      <c r="Q104" s="67" t="s">
        <v>62</v>
      </c>
      <c r="R104" s="56">
        <v>2.6842999999999999E-2</v>
      </c>
      <c r="S104" s="56">
        <v>0.21474699999999999</v>
      </c>
      <c r="T104" s="56">
        <f t="shared" si="14"/>
        <v>3.3333799004085485</v>
      </c>
      <c r="U104" s="56">
        <v>2.9250509999999998</v>
      </c>
      <c r="V104" s="56">
        <v>201.796932</v>
      </c>
      <c r="W104" s="56">
        <f t="shared" si="15"/>
        <v>2.2111923466002419</v>
      </c>
      <c r="X104" s="42"/>
      <c r="AC104" s="42"/>
      <c r="AD104" s="55"/>
    </row>
    <row r="105" spans="1:30" s="36" customFormat="1" x14ac:dyDescent="0.35">
      <c r="A105" s="23" t="s">
        <v>63</v>
      </c>
      <c r="B105" s="34">
        <v>3.8359899999999998</v>
      </c>
      <c r="C105" s="34">
        <v>19.932020999999999</v>
      </c>
      <c r="D105" s="34">
        <f t="shared" si="12"/>
        <v>2.1650235662762416</v>
      </c>
      <c r="E105" s="34">
        <v>2.24268</v>
      </c>
      <c r="F105" s="34">
        <v>187.27497500000001</v>
      </c>
      <c r="G105" s="34">
        <f t="shared" si="13"/>
        <v>2.6764420447285371</v>
      </c>
      <c r="H105" s="8"/>
      <c r="I105" s="1"/>
      <c r="J105" s="1"/>
      <c r="K105" s="1"/>
      <c r="L105" s="1"/>
      <c r="M105" s="8"/>
      <c r="N105" s="14"/>
      <c r="O105" s="54"/>
      <c r="P105" s="42"/>
      <c r="Q105" s="67" t="s">
        <v>63</v>
      </c>
      <c r="R105" s="56">
        <v>2.2802750000000001</v>
      </c>
      <c r="S105" s="56">
        <v>12.776171</v>
      </c>
      <c r="T105" s="56">
        <f t="shared" si="14"/>
        <v>2.3345449927457578</v>
      </c>
      <c r="U105" s="56">
        <v>2.3187639999999998</v>
      </c>
      <c r="V105" s="56">
        <v>158.81536700000001</v>
      </c>
      <c r="W105" s="56">
        <f t="shared" si="15"/>
        <v>2.1952368252201913</v>
      </c>
      <c r="X105" s="42"/>
      <c r="AC105" s="42"/>
      <c r="AD105" s="55"/>
    </row>
    <row r="106" spans="1:30" s="36" customFormat="1" x14ac:dyDescent="0.35">
      <c r="A106" s="23" t="s">
        <v>64</v>
      </c>
      <c r="B106" s="34">
        <v>1.6337550000000001</v>
      </c>
      <c r="C106" s="34">
        <v>8.1759050000000002</v>
      </c>
      <c r="D106" s="34">
        <f t="shared" si="12"/>
        <v>2.0851517414381795</v>
      </c>
      <c r="E106" s="34">
        <v>2.7980399999999999</v>
      </c>
      <c r="F106" s="34">
        <v>226.53488200000001</v>
      </c>
      <c r="G106" s="34">
        <f t="shared" si="13"/>
        <v>2.5949355253805875</v>
      </c>
      <c r="H106" s="8"/>
      <c r="I106" s="1"/>
      <c r="J106" s="1"/>
      <c r="K106" s="1"/>
      <c r="L106" s="1"/>
      <c r="M106" s="8"/>
      <c r="N106" s="14"/>
      <c r="O106" s="54"/>
      <c r="P106" s="42"/>
      <c r="Q106" s="67" t="s">
        <v>64</v>
      </c>
      <c r="R106" s="56">
        <v>2.3145539999999998</v>
      </c>
      <c r="S106" s="56">
        <v>11.806258</v>
      </c>
      <c r="T106" s="56">
        <f t="shared" si="14"/>
        <v>2.1253659092277246</v>
      </c>
      <c r="U106" s="56">
        <v>2.523876</v>
      </c>
      <c r="V106" s="56">
        <v>163.694446</v>
      </c>
      <c r="W106" s="56">
        <f t="shared" si="15"/>
        <v>2.0787934347703128</v>
      </c>
      <c r="X106" s="42"/>
      <c r="AC106" s="42"/>
      <c r="AD106" s="55"/>
    </row>
    <row r="107" spans="1:30" s="36" customFormat="1" x14ac:dyDescent="0.35">
      <c r="A107" s="23" t="s">
        <v>65</v>
      </c>
      <c r="B107" s="34">
        <v>9.2409999999999992E-3</v>
      </c>
      <c r="C107" s="34">
        <v>0.14627699999999999</v>
      </c>
      <c r="D107" s="34">
        <f t="shared" si="12"/>
        <v>6.595471269343145</v>
      </c>
      <c r="E107" s="34">
        <v>2.5341719999999999</v>
      </c>
      <c r="F107" s="34">
        <v>193.86139499999999</v>
      </c>
      <c r="G107" s="34">
        <f t="shared" si="13"/>
        <v>2.4518881315080425</v>
      </c>
      <c r="H107" s="8"/>
      <c r="I107" s="1"/>
      <c r="J107" s="1"/>
      <c r="K107" s="1"/>
      <c r="L107" s="1"/>
      <c r="M107" s="8"/>
      <c r="N107" s="14"/>
      <c r="O107" s="54"/>
      <c r="P107" s="42"/>
      <c r="Q107" s="67" t="s">
        <v>65</v>
      </c>
      <c r="R107" s="56">
        <v>2.1514999999999999E-2</v>
      </c>
      <c r="S107" s="56">
        <v>0.193664</v>
      </c>
      <c r="T107" s="56">
        <f t="shared" si="14"/>
        <v>3.7505616236734065</v>
      </c>
      <c r="U107" s="56">
        <v>2.2493300000000001</v>
      </c>
      <c r="V107" s="56">
        <v>145.565912</v>
      </c>
      <c r="W107" s="56">
        <f t="shared" si="15"/>
        <v>2.0742061425242637</v>
      </c>
      <c r="X107" s="42"/>
      <c r="AC107" s="42"/>
      <c r="AD107" s="55"/>
    </row>
    <row r="108" spans="1:30" s="36" customFormat="1" x14ac:dyDescent="0.35">
      <c r="A108" s="23" t="s">
        <v>66</v>
      </c>
      <c r="B108" s="34">
        <v>2.292424</v>
      </c>
      <c r="C108" s="34">
        <v>10.585234</v>
      </c>
      <c r="D108" s="34">
        <f t="shared" si="12"/>
        <v>1.9239521862738598</v>
      </c>
      <c r="E108" s="34">
        <v>2.8354170000000001</v>
      </c>
      <c r="F108" s="34">
        <v>219.79439400000001</v>
      </c>
      <c r="G108" s="34">
        <f t="shared" si="13"/>
        <v>2.4845347669794653</v>
      </c>
      <c r="H108" s="8"/>
      <c r="I108" s="1"/>
      <c r="J108" s="1"/>
      <c r="K108" s="1"/>
      <c r="L108" s="1"/>
      <c r="M108" s="8"/>
      <c r="N108" s="14"/>
      <c r="O108" s="54"/>
      <c r="P108" s="42"/>
      <c r="Q108" s="67" t="s">
        <v>66</v>
      </c>
      <c r="R108" s="56">
        <v>0.64229999999999998</v>
      </c>
      <c r="S108" s="56">
        <v>2.5684939999999998</v>
      </c>
      <c r="T108" s="56">
        <f t="shared" si="14"/>
        <v>1.6662086771498261</v>
      </c>
      <c r="U108" s="56">
        <v>3.1874150000000001</v>
      </c>
      <c r="V108" s="56">
        <v>198.297461</v>
      </c>
      <c r="W108" s="56">
        <f t="shared" si="15"/>
        <v>1.993994460264541</v>
      </c>
      <c r="X108" s="42"/>
      <c r="AC108" s="42"/>
      <c r="AD108" s="55"/>
    </row>
    <row r="109" spans="1:30" s="36" customFormat="1" x14ac:dyDescent="0.35">
      <c r="A109" s="23" t="s">
        <v>67</v>
      </c>
      <c r="B109" s="34">
        <v>0.88375400000000004</v>
      </c>
      <c r="C109" s="34">
        <v>5.4190449999999997</v>
      </c>
      <c r="D109" s="34">
        <f t="shared" si="12"/>
        <v>2.554936573601553</v>
      </c>
      <c r="E109" s="34">
        <v>1.6611629999999999</v>
      </c>
      <c r="F109" s="34">
        <v>127.52865199999999</v>
      </c>
      <c r="G109" s="34">
        <f t="shared" si="13"/>
        <v>2.4605994684879176</v>
      </c>
      <c r="H109" s="8"/>
      <c r="I109" s="1"/>
      <c r="J109" s="1"/>
      <c r="K109" s="1"/>
      <c r="L109" s="1"/>
      <c r="M109" s="8"/>
      <c r="N109" s="14"/>
      <c r="O109" s="54"/>
      <c r="P109" s="42"/>
      <c r="Q109" s="67" t="s">
        <v>67</v>
      </c>
      <c r="R109" s="56">
        <v>0.74930099999999999</v>
      </c>
      <c r="S109" s="56">
        <v>3.966844</v>
      </c>
      <c r="T109" s="56">
        <f t="shared" si="14"/>
        <v>2.2058580819546041</v>
      </c>
      <c r="U109" s="56">
        <v>1.569232</v>
      </c>
      <c r="V109" s="56">
        <v>103.85159400000001</v>
      </c>
      <c r="W109" s="56">
        <f t="shared" si="15"/>
        <v>2.1211501745880983</v>
      </c>
      <c r="X109" s="42"/>
      <c r="AC109" s="42"/>
      <c r="AD109" s="55"/>
    </row>
    <row r="110" spans="1:30" s="36" customFormat="1" x14ac:dyDescent="0.35">
      <c r="A110" s="23" t="s">
        <v>68</v>
      </c>
      <c r="B110" s="34">
        <v>0.73607199999999995</v>
      </c>
      <c r="C110" s="34">
        <v>4.5919030000000003</v>
      </c>
      <c r="D110" s="34">
        <f t="shared" si="12"/>
        <v>2.5993284850757359</v>
      </c>
      <c r="E110" s="34">
        <v>2.7193489999999998</v>
      </c>
      <c r="F110" s="34">
        <v>211.46278100000001</v>
      </c>
      <c r="G110" s="34">
        <f t="shared" si="13"/>
        <v>2.4923808003972598</v>
      </c>
      <c r="H110" s="8"/>
      <c r="I110" s="1"/>
      <c r="J110" s="1"/>
      <c r="K110" s="1"/>
      <c r="L110" s="1"/>
      <c r="M110" s="8"/>
      <c r="N110" s="14"/>
      <c r="O110" s="54"/>
      <c r="P110" s="42"/>
      <c r="Q110" s="67" t="s">
        <v>68</v>
      </c>
      <c r="R110" s="56">
        <v>0.596889</v>
      </c>
      <c r="S110" s="56">
        <v>4.1426470000000002</v>
      </c>
      <c r="T110" s="56">
        <f t="shared" si="14"/>
        <v>2.8918323451540684</v>
      </c>
      <c r="U110" s="56">
        <v>2.8554339999999998</v>
      </c>
      <c r="V110" s="56">
        <v>180.579407</v>
      </c>
      <c r="W110" s="56">
        <f t="shared" si="15"/>
        <v>2.0269428417572444</v>
      </c>
      <c r="X110" s="42"/>
      <c r="AC110" s="42"/>
      <c r="AD110" s="55"/>
    </row>
    <row r="111" spans="1:30" s="36" customFormat="1" x14ac:dyDescent="0.35">
      <c r="A111" s="23" t="s">
        <v>69</v>
      </c>
      <c r="B111" s="34">
        <v>2.5268459999999999</v>
      </c>
      <c r="C111" s="34">
        <v>9.2812319999999993</v>
      </c>
      <c r="D111" s="34">
        <f t="shared" si="12"/>
        <v>1.5304375494193154</v>
      </c>
      <c r="E111" s="34">
        <v>2.950742</v>
      </c>
      <c r="F111" s="34">
        <v>241.693747</v>
      </c>
      <c r="G111" s="34">
        <f t="shared" si="13"/>
        <v>2.6253038914036555</v>
      </c>
      <c r="H111" s="8"/>
      <c r="I111" s="1"/>
      <c r="J111" s="1"/>
      <c r="K111" s="1"/>
      <c r="L111" s="1"/>
      <c r="M111" s="8"/>
      <c r="N111" s="14"/>
      <c r="O111" s="54"/>
      <c r="P111" s="42"/>
      <c r="Q111" s="67" t="s">
        <v>69</v>
      </c>
      <c r="R111" s="56">
        <v>2.037785</v>
      </c>
      <c r="S111" s="56">
        <v>6.5971609999999998</v>
      </c>
      <c r="T111" s="56">
        <f t="shared" si="14"/>
        <v>1.3489239950894396</v>
      </c>
      <c r="U111" s="56">
        <v>3.0186660000000001</v>
      </c>
      <c r="V111" s="56">
        <v>214.351777</v>
      </c>
      <c r="W111" s="56">
        <f t="shared" si="15"/>
        <v>2.2759222990620729</v>
      </c>
      <c r="X111" s="42"/>
      <c r="AC111" s="42"/>
      <c r="AD111" s="55"/>
    </row>
    <row r="112" spans="1:30" s="36" customFormat="1" x14ac:dyDescent="0.35">
      <c r="A112" s="23" t="s">
        <v>70</v>
      </c>
      <c r="B112" s="34">
        <v>1.411953</v>
      </c>
      <c r="C112" s="34">
        <v>6.2076060000000002</v>
      </c>
      <c r="D112" s="34">
        <f t="shared" si="12"/>
        <v>1.8318616129573717</v>
      </c>
      <c r="E112" s="34">
        <v>2.6764640000000002</v>
      </c>
      <c r="F112" s="34">
        <v>218.977621</v>
      </c>
      <c r="G112" s="34">
        <f t="shared" si="13"/>
        <v>2.6223081997701976</v>
      </c>
      <c r="H112" s="8"/>
      <c r="I112" s="1"/>
      <c r="J112" s="1"/>
      <c r="K112" s="1"/>
      <c r="L112" s="1"/>
      <c r="M112" s="8"/>
      <c r="N112" s="14"/>
      <c r="O112" s="54"/>
      <c r="P112" s="42"/>
      <c r="Q112" s="67" t="s">
        <v>70</v>
      </c>
      <c r="R112" s="56">
        <v>1.329779</v>
      </c>
      <c r="S112" s="56">
        <v>5.1866380000000003</v>
      </c>
      <c r="T112" s="56">
        <f t="shared" si="14"/>
        <v>1.6251566363032255</v>
      </c>
      <c r="U112" s="56">
        <v>2.3537509999999999</v>
      </c>
      <c r="V112" s="56">
        <v>166.89507699999999</v>
      </c>
      <c r="W112" s="56">
        <f t="shared" si="15"/>
        <v>2.2726283221536328</v>
      </c>
      <c r="X112" s="42"/>
      <c r="AC112" s="42"/>
      <c r="AD112" s="55"/>
    </row>
    <row r="113" spans="1:30" s="36" customFormat="1" x14ac:dyDescent="0.35">
      <c r="A113" s="23" t="s">
        <v>71</v>
      </c>
      <c r="B113" s="34">
        <v>2.997611</v>
      </c>
      <c r="C113" s="34">
        <v>13.316326</v>
      </c>
      <c r="D113" s="34">
        <f t="shared" si="12"/>
        <v>1.8509637063203552</v>
      </c>
      <c r="E113" s="34">
        <v>1.8685350000000001</v>
      </c>
      <c r="F113" s="34">
        <v>154.08154099999999</v>
      </c>
      <c r="G113" s="34">
        <f t="shared" si="13"/>
        <v>2.6429855097641619</v>
      </c>
      <c r="H113" s="8"/>
      <c r="I113" s="1"/>
      <c r="J113" s="1"/>
      <c r="K113" s="1"/>
      <c r="L113" s="1"/>
      <c r="M113" s="8"/>
      <c r="N113" s="14"/>
      <c r="O113" s="54"/>
      <c r="P113" s="42"/>
      <c r="Q113" s="67" t="s">
        <v>71</v>
      </c>
      <c r="R113" s="56">
        <v>2.2498079999999998</v>
      </c>
      <c r="S113" s="56">
        <v>9.8125649999999993</v>
      </c>
      <c r="T113" s="56">
        <f t="shared" si="14"/>
        <v>1.8172967426553732</v>
      </c>
      <c r="U113" s="56">
        <v>2.0846309999999999</v>
      </c>
      <c r="V113" s="56">
        <v>144.91157000000001</v>
      </c>
      <c r="W113" s="56">
        <f t="shared" si="15"/>
        <v>2.2280209795230439</v>
      </c>
      <c r="X113" s="42"/>
      <c r="AC113" s="42"/>
      <c r="AD113" s="55"/>
    </row>
    <row r="114" spans="1:30" s="36" customFormat="1" x14ac:dyDescent="0.35">
      <c r="A114" s="23" t="s">
        <v>72</v>
      </c>
      <c r="B114" s="34">
        <v>1.8159479999999999</v>
      </c>
      <c r="C114" s="34">
        <v>9.1306879999999992</v>
      </c>
      <c r="D114" s="34">
        <f t="shared" si="12"/>
        <v>2.0950232789338314</v>
      </c>
      <c r="E114" s="34">
        <v>2.285396</v>
      </c>
      <c r="F114" s="34">
        <v>180.555801</v>
      </c>
      <c r="G114" s="34">
        <f t="shared" si="13"/>
        <v>2.5321847521594303</v>
      </c>
      <c r="H114" s="8"/>
      <c r="I114" s="1"/>
      <c r="J114" s="1"/>
      <c r="K114" s="1"/>
      <c r="L114" s="1"/>
      <c r="M114" s="8"/>
      <c r="N114" s="14"/>
      <c r="O114" s="54"/>
      <c r="P114" s="42"/>
      <c r="Q114" s="67" t="s">
        <v>72</v>
      </c>
      <c r="R114" s="56">
        <v>2.1020910000000002</v>
      </c>
      <c r="S114" s="56">
        <v>10.894142</v>
      </c>
      <c r="T114" s="56">
        <f t="shared" si="14"/>
        <v>2.1593859796428099</v>
      </c>
      <c r="U114" s="56">
        <v>2.4009779999999998</v>
      </c>
      <c r="V114" s="56">
        <v>156.42516499999999</v>
      </c>
      <c r="W114" s="56">
        <f t="shared" si="15"/>
        <v>2.0881603593757769</v>
      </c>
      <c r="X114" s="42"/>
      <c r="AC114" s="42"/>
      <c r="AD114" s="55"/>
    </row>
    <row r="115" spans="1:30" s="36" customFormat="1" x14ac:dyDescent="0.35">
      <c r="A115" s="23" t="s">
        <v>73</v>
      </c>
      <c r="B115" s="34">
        <v>5.9172779999999996</v>
      </c>
      <c r="C115" s="34">
        <v>26.378882999999998</v>
      </c>
      <c r="D115" s="34">
        <f t="shared" si="12"/>
        <v>1.857475895166663</v>
      </c>
      <c r="E115" s="34">
        <v>2.381659</v>
      </c>
      <c r="F115" s="34">
        <v>186.12142600000001</v>
      </c>
      <c r="G115" s="34">
        <f t="shared" si="13"/>
        <v>2.5047373786561473</v>
      </c>
      <c r="H115" s="8"/>
      <c r="I115" s="1"/>
      <c r="J115" s="1"/>
      <c r="K115" s="1"/>
      <c r="L115" s="1"/>
      <c r="M115" s="8"/>
      <c r="N115" s="14"/>
      <c r="O115" s="54"/>
      <c r="P115" s="42"/>
      <c r="Q115" s="67" t="s">
        <v>73</v>
      </c>
      <c r="R115" s="56">
        <v>6.3724959999999999</v>
      </c>
      <c r="S115" s="56">
        <v>31.10558</v>
      </c>
      <c r="T115" s="56">
        <f t="shared" si="14"/>
        <v>2.0338433061916925</v>
      </c>
      <c r="U115" s="56">
        <v>2.43994</v>
      </c>
      <c r="V115" s="56">
        <v>159.874414</v>
      </c>
      <c r="W115" s="56">
        <f t="shared" si="15"/>
        <v>2.1001253866478011</v>
      </c>
      <c r="X115" s="42"/>
      <c r="AC115" s="42"/>
      <c r="AD115" s="55"/>
    </row>
    <row r="116" spans="1:30" s="36" customFormat="1" x14ac:dyDescent="0.35">
      <c r="A116" s="23" t="s">
        <v>74</v>
      </c>
      <c r="B116" s="34">
        <v>0.34299200000000002</v>
      </c>
      <c r="C116" s="34">
        <v>2.8261180000000001</v>
      </c>
      <c r="D116" s="34">
        <f t="shared" si="12"/>
        <v>3.4331680233552579</v>
      </c>
      <c r="E116" s="34">
        <v>1.9186240000000001</v>
      </c>
      <c r="F116" s="34">
        <v>173.32238000000001</v>
      </c>
      <c r="G116" s="34">
        <f t="shared" si="13"/>
        <v>2.8954107147515549</v>
      </c>
      <c r="H116" s="8"/>
      <c r="I116" s="1"/>
      <c r="J116" s="1"/>
      <c r="K116" s="1"/>
      <c r="L116" s="1"/>
      <c r="M116" s="8"/>
      <c r="N116" s="14"/>
      <c r="O116" s="54"/>
      <c r="P116" s="42"/>
      <c r="Q116" s="67" t="s">
        <v>74</v>
      </c>
      <c r="R116" s="56">
        <v>0.116185</v>
      </c>
      <c r="S116" s="56">
        <v>1.036975</v>
      </c>
      <c r="T116" s="56">
        <f t="shared" si="14"/>
        <v>3.7188356213510065</v>
      </c>
      <c r="U116" s="56">
        <v>2.3626399999999999</v>
      </c>
      <c r="V116" s="56">
        <v>180.447101</v>
      </c>
      <c r="W116" s="56">
        <f t="shared" si="15"/>
        <v>2.4479230561944183</v>
      </c>
      <c r="X116" s="42"/>
      <c r="AC116" s="42"/>
      <c r="AD116" s="55"/>
    </row>
    <row r="117" spans="1:30" s="36" customFormat="1" x14ac:dyDescent="0.35">
      <c r="A117" s="23" t="s">
        <v>75</v>
      </c>
      <c r="B117" s="34">
        <v>1.317188</v>
      </c>
      <c r="C117" s="34">
        <v>4.160291</v>
      </c>
      <c r="D117" s="34">
        <f t="shared" si="12"/>
        <v>1.3160267048692618</v>
      </c>
      <c r="E117" s="34">
        <v>1.6476839999999999</v>
      </c>
      <c r="F117" s="34">
        <v>183.010257</v>
      </c>
      <c r="G117" s="34">
        <f t="shared" si="13"/>
        <v>3.5599747071553862</v>
      </c>
      <c r="H117" s="8"/>
      <c r="I117" s="1"/>
      <c r="J117" s="1"/>
      <c r="K117" s="1"/>
      <c r="L117" s="1"/>
      <c r="M117" s="8"/>
      <c r="N117" s="14"/>
      <c r="O117" s="54"/>
      <c r="P117" s="42"/>
      <c r="Q117" s="67" t="s">
        <v>75</v>
      </c>
      <c r="R117" s="56">
        <v>3.2474820000000002</v>
      </c>
      <c r="S117" s="56">
        <v>18.367614</v>
      </c>
      <c r="T117" s="56">
        <f t="shared" si="14"/>
        <v>2.356648166179212</v>
      </c>
      <c r="U117" s="56">
        <v>1.5847439999999999</v>
      </c>
      <c r="V117" s="56">
        <v>157.57684399999999</v>
      </c>
      <c r="W117" s="56">
        <f t="shared" si="15"/>
        <v>3.1869752286772322</v>
      </c>
      <c r="X117" s="42"/>
      <c r="AC117" s="42"/>
      <c r="AD117" s="55"/>
    </row>
    <row r="118" spans="1:30" s="36" customFormat="1" x14ac:dyDescent="0.35">
      <c r="A118" s="23" t="s">
        <v>76</v>
      </c>
      <c r="B118" s="34">
        <v>1.99126</v>
      </c>
      <c r="C118" s="34">
        <v>9.3758320000000008</v>
      </c>
      <c r="D118" s="34">
        <f t="shared" si="12"/>
        <v>1.9618717127179108</v>
      </c>
      <c r="E118" s="34">
        <v>1.9791810000000001</v>
      </c>
      <c r="F118" s="34">
        <v>156.66169099999999</v>
      </c>
      <c r="G118" s="34">
        <f t="shared" si="13"/>
        <v>2.5370130598827467</v>
      </c>
      <c r="H118" s="8"/>
      <c r="I118" s="1"/>
      <c r="J118" s="1"/>
      <c r="K118" s="1"/>
      <c r="L118" s="1"/>
      <c r="M118" s="8"/>
      <c r="N118" s="14"/>
      <c r="O118" s="54"/>
      <c r="P118" s="42"/>
      <c r="Q118" s="67" t="s">
        <v>76</v>
      </c>
      <c r="R118" s="56">
        <v>1.0758190000000001</v>
      </c>
      <c r="S118" s="56">
        <v>4.7946540000000004</v>
      </c>
      <c r="T118" s="56">
        <f t="shared" si="14"/>
        <v>1.8569782649311828</v>
      </c>
      <c r="U118" s="56">
        <v>2.1294900000000001</v>
      </c>
      <c r="V118" s="56">
        <v>142.02345600000001</v>
      </c>
      <c r="W118" s="56">
        <f t="shared" si="15"/>
        <v>2.1376169158595939</v>
      </c>
      <c r="X118" s="42"/>
      <c r="AC118" s="42"/>
      <c r="AD118" s="55"/>
    </row>
    <row r="119" spans="1:30" s="36" customFormat="1" x14ac:dyDescent="0.35">
      <c r="A119" s="23" t="s">
        <v>77</v>
      </c>
      <c r="B119" s="34">
        <v>0.76322800000000002</v>
      </c>
      <c r="C119" s="34">
        <v>3.9277120000000001</v>
      </c>
      <c r="D119" s="34">
        <f t="shared" si="12"/>
        <v>2.1442434851272054</v>
      </c>
      <c r="E119" s="34">
        <v>2.4963760000000002</v>
      </c>
      <c r="F119" s="34">
        <v>193.512111</v>
      </c>
      <c r="G119" s="34">
        <f t="shared" si="13"/>
        <v>2.4845260689896072</v>
      </c>
      <c r="H119" s="8"/>
      <c r="I119" s="1"/>
      <c r="J119" s="1"/>
      <c r="K119" s="1"/>
      <c r="L119" s="1"/>
      <c r="M119" s="8"/>
      <c r="N119" s="14"/>
      <c r="O119" s="54"/>
      <c r="P119" s="42"/>
      <c r="Q119" s="67" t="s">
        <v>77</v>
      </c>
      <c r="R119" s="56">
        <v>0.50286399999999998</v>
      </c>
      <c r="S119" s="56">
        <v>2.584978</v>
      </c>
      <c r="T119" s="56">
        <f t="shared" si="14"/>
        <v>2.1418796467169385</v>
      </c>
      <c r="U119" s="56">
        <v>2.46407</v>
      </c>
      <c r="V119" s="56">
        <v>158.54710499999999</v>
      </c>
      <c r="W119" s="56">
        <f t="shared" si="15"/>
        <v>2.062294488699278</v>
      </c>
      <c r="X119" s="42"/>
      <c r="AC119" s="42"/>
      <c r="AD119" s="55"/>
    </row>
    <row r="120" spans="1:30" s="36" customFormat="1" x14ac:dyDescent="0.35">
      <c r="A120" s="23" t="s">
        <v>78</v>
      </c>
      <c r="B120" s="34">
        <v>0.49687999999999999</v>
      </c>
      <c r="C120" s="34">
        <v>3.9861170000000001</v>
      </c>
      <c r="D120" s="34">
        <f t="shared" si="12"/>
        <v>3.342622128750067</v>
      </c>
      <c r="E120" s="34">
        <v>2.0042620000000002</v>
      </c>
      <c r="F120" s="34">
        <v>172.41153800000001</v>
      </c>
      <c r="G120" s="34">
        <f t="shared" si="13"/>
        <v>2.7571299726948535</v>
      </c>
      <c r="H120" s="8"/>
      <c r="I120" s="1"/>
      <c r="J120" s="1"/>
      <c r="K120" s="1"/>
      <c r="L120" s="1"/>
      <c r="M120" s="8"/>
      <c r="N120" s="14"/>
      <c r="O120" s="54"/>
      <c r="P120" s="42"/>
      <c r="Q120" s="67" t="s">
        <v>78</v>
      </c>
      <c r="R120" s="56">
        <v>0.48982199999999998</v>
      </c>
      <c r="S120" s="56">
        <v>4.6647109999999996</v>
      </c>
      <c r="T120" s="56">
        <f t="shared" si="14"/>
        <v>3.9680324349117302</v>
      </c>
      <c r="U120" s="56">
        <v>1.9965649999999999</v>
      </c>
      <c r="V120" s="56">
        <v>158.61083400000001</v>
      </c>
      <c r="W120" s="56">
        <f t="shared" si="15"/>
        <v>2.5462134099932023</v>
      </c>
      <c r="X120" s="42"/>
      <c r="AC120" s="42"/>
      <c r="AD120" s="55"/>
    </row>
    <row r="121" spans="1:30" s="36" customFormat="1" x14ac:dyDescent="0.35">
      <c r="A121" s="23" t="s">
        <v>79</v>
      </c>
      <c r="B121" s="34">
        <v>2.909208</v>
      </c>
      <c r="C121" s="34">
        <v>13.12372</v>
      </c>
      <c r="D121" s="34">
        <f t="shared" si="12"/>
        <v>1.8796238243077386</v>
      </c>
      <c r="E121" s="34">
        <v>2.1398760000000001</v>
      </c>
      <c r="F121" s="34">
        <v>177.713494</v>
      </c>
      <c r="G121" s="34">
        <f t="shared" si="13"/>
        <v>2.6618109276017954</v>
      </c>
      <c r="H121" s="8"/>
      <c r="I121" s="1"/>
      <c r="J121" s="1"/>
      <c r="K121" s="1"/>
      <c r="L121" s="1"/>
      <c r="M121" s="8"/>
      <c r="N121" s="14"/>
      <c r="O121" s="54"/>
      <c r="P121" s="42"/>
      <c r="Q121" s="67" t="s">
        <v>79</v>
      </c>
      <c r="R121" s="56">
        <v>2.9633090000000002</v>
      </c>
      <c r="S121" s="56">
        <v>15.896506</v>
      </c>
      <c r="T121" s="56">
        <f t="shared" si="14"/>
        <v>2.2351851145684321</v>
      </c>
      <c r="U121" s="56">
        <v>2.2864230000000001</v>
      </c>
      <c r="V121" s="56">
        <v>170.39272199999999</v>
      </c>
      <c r="W121" s="56">
        <f t="shared" si="15"/>
        <v>2.3885804124204886</v>
      </c>
      <c r="X121" s="42"/>
      <c r="AC121" s="42"/>
      <c r="AD121" s="55"/>
    </row>
    <row r="122" spans="1:30" s="36" customFormat="1" x14ac:dyDescent="0.35">
      <c r="A122" s="23" t="s">
        <v>80</v>
      </c>
      <c r="B122" s="34">
        <v>7.6945E-2</v>
      </c>
      <c r="C122" s="34">
        <v>0.34943299999999999</v>
      </c>
      <c r="D122" s="34">
        <f t="shared" si="12"/>
        <v>1.8922227998353802</v>
      </c>
      <c r="E122" s="34">
        <v>3.8717199999999998</v>
      </c>
      <c r="F122" s="34">
        <v>274.60286000000002</v>
      </c>
      <c r="G122" s="34">
        <f t="shared" si="13"/>
        <v>2.2732464429113466</v>
      </c>
      <c r="H122" s="8"/>
      <c r="I122" s="1"/>
      <c r="J122" s="1"/>
      <c r="K122" s="1"/>
      <c r="L122" s="1"/>
      <c r="M122" s="8"/>
      <c r="N122" s="14"/>
      <c r="O122" s="54"/>
      <c r="P122" s="42"/>
      <c r="Q122" s="67" t="s">
        <v>80</v>
      </c>
      <c r="R122" s="56">
        <v>0</v>
      </c>
      <c r="S122" s="56">
        <v>0</v>
      </c>
      <c r="T122" s="56">
        <v>0</v>
      </c>
      <c r="U122" s="56">
        <v>3.5283280000000001</v>
      </c>
      <c r="V122" s="56">
        <v>239.28874999999999</v>
      </c>
      <c r="W122" s="56">
        <f t="shared" si="15"/>
        <v>2.1736956478957503</v>
      </c>
      <c r="X122" s="42"/>
      <c r="AC122" s="42"/>
      <c r="AD122" s="55"/>
    </row>
    <row r="123" spans="1:30" s="36" customFormat="1" x14ac:dyDescent="0.35">
      <c r="A123" s="23" t="s">
        <v>81</v>
      </c>
      <c r="B123" s="34">
        <v>12.792699000000001</v>
      </c>
      <c r="C123" s="34">
        <v>54.468781999999997</v>
      </c>
      <c r="D123" s="34">
        <f t="shared" si="12"/>
        <v>1.7740842517543274</v>
      </c>
      <c r="E123" s="34">
        <v>2.1555460000000002</v>
      </c>
      <c r="F123" s="34">
        <v>182.938703</v>
      </c>
      <c r="G123" s="34">
        <f t="shared" si="13"/>
        <v>2.7201553425205107</v>
      </c>
      <c r="H123" s="8"/>
      <c r="I123" s="1"/>
      <c r="J123" s="1"/>
      <c r="K123" s="1"/>
      <c r="L123" s="1"/>
      <c r="M123" s="8"/>
      <c r="N123" s="14"/>
      <c r="O123" s="54"/>
      <c r="P123" s="42"/>
      <c r="Q123" s="67" t="s">
        <v>81</v>
      </c>
      <c r="R123" s="56">
        <v>9.3265150000000006</v>
      </c>
      <c r="S123" s="56">
        <v>37.503126999999999</v>
      </c>
      <c r="T123" s="56">
        <f t="shared" si="14"/>
        <v>1.6754707322795992</v>
      </c>
      <c r="U123" s="56">
        <v>2.1787640000000001</v>
      </c>
      <c r="V123" s="56">
        <v>173.176309</v>
      </c>
      <c r="W123" s="56">
        <f t="shared" si="15"/>
        <v>2.5475557354348495</v>
      </c>
      <c r="X123" s="42"/>
      <c r="AC123" s="42"/>
      <c r="AD123" s="55"/>
    </row>
    <row r="124" spans="1:30" s="36" customFormat="1" x14ac:dyDescent="0.35">
      <c r="A124" s="23" t="s">
        <v>82</v>
      </c>
      <c r="B124" s="34">
        <v>11.647648</v>
      </c>
      <c r="C124" s="34">
        <v>51.931643000000001</v>
      </c>
      <c r="D124" s="34">
        <f t="shared" si="12"/>
        <v>1.8577299540073098</v>
      </c>
      <c r="E124" s="34">
        <v>2.1045340000000001</v>
      </c>
      <c r="F124" s="34">
        <v>168.75442799999999</v>
      </c>
      <c r="G124" s="34">
        <f t="shared" si="13"/>
        <v>2.5700681334826467</v>
      </c>
      <c r="H124" s="8"/>
      <c r="I124" s="1"/>
      <c r="J124" s="1"/>
      <c r="K124" s="1"/>
      <c r="L124" s="1"/>
      <c r="M124" s="8"/>
      <c r="N124" s="14"/>
      <c r="O124" s="54"/>
      <c r="P124" s="42"/>
      <c r="Q124" s="67" t="s">
        <v>82</v>
      </c>
      <c r="R124" s="56">
        <v>8.8728449999999999</v>
      </c>
      <c r="S124" s="56">
        <v>42.164875000000002</v>
      </c>
      <c r="T124" s="56">
        <f t="shared" si="14"/>
        <v>1.9800523864292308</v>
      </c>
      <c r="U124" s="56">
        <v>2.243735</v>
      </c>
      <c r="V124" s="56">
        <v>148.00399999999999</v>
      </c>
      <c r="W124" s="56">
        <f t="shared" si="15"/>
        <v>2.1142059774072912</v>
      </c>
      <c r="X124" s="42"/>
      <c r="AC124" s="42"/>
      <c r="AD124" s="55"/>
    </row>
    <row r="125" spans="1:30" s="36" customFormat="1" x14ac:dyDescent="0.35">
      <c r="A125" s="23" t="s">
        <v>83</v>
      </c>
      <c r="B125" s="34">
        <v>1.3107839999999999</v>
      </c>
      <c r="C125" s="34">
        <v>8.2685899999999997</v>
      </c>
      <c r="D125" s="34">
        <f t="shared" si="12"/>
        <v>2.6283856328222908</v>
      </c>
      <c r="E125" s="34">
        <v>2.7974510000000001</v>
      </c>
      <c r="F125" s="34">
        <v>222.45387099999999</v>
      </c>
      <c r="G125" s="34">
        <f t="shared" si="13"/>
        <v>2.5487244505160276</v>
      </c>
      <c r="H125" s="8"/>
      <c r="I125" s="1"/>
      <c r="J125" s="1"/>
      <c r="K125" s="1"/>
      <c r="L125" s="1"/>
      <c r="M125" s="8"/>
      <c r="N125" s="14"/>
      <c r="O125" s="54"/>
      <c r="P125" s="42"/>
      <c r="Q125" s="67" t="s">
        <v>83</v>
      </c>
      <c r="R125" s="56">
        <v>0.118627</v>
      </c>
      <c r="S125" s="56">
        <v>1.3724000000000001</v>
      </c>
      <c r="T125" s="56">
        <f t="shared" si="14"/>
        <v>4.8204315487480374</v>
      </c>
      <c r="U125" s="56">
        <v>2.92916</v>
      </c>
      <c r="V125" s="56">
        <v>201.69390999999999</v>
      </c>
      <c r="W125" s="56">
        <f t="shared" si="15"/>
        <v>2.2069632240764916</v>
      </c>
      <c r="X125" s="42"/>
      <c r="AC125" s="42"/>
      <c r="AD125" s="55"/>
    </row>
    <row r="126" spans="1:30" s="36" customFormat="1" x14ac:dyDescent="0.35">
      <c r="A126" s="23" t="s">
        <v>84</v>
      </c>
      <c r="B126" s="34">
        <v>1.102725</v>
      </c>
      <c r="C126" s="34">
        <v>8.5035629999999998</v>
      </c>
      <c r="D126" s="34">
        <f t="shared" si="12"/>
        <v>3.2130868983654128</v>
      </c>
      <c r="E126" s="34">
        <v>2.8929800000000001</v>
      </c>
      <c r="F126" s="34">
        <v>230.33394200000001</v>
      </c>
      <c r="G126" s="34">
        <f t="shared" si="13"/>
        <v>2.5518662904775145</v>
      </c>
      <c r="H126" s="8"/>
      <c r="I126" s="1"/>
      <c r="J126" s="1"/>
      <c r="K126" s="1"/>
      <c r="L126" s="1"/>
      <c r="M126" s="8"/>
      <c r="N126" s="14"/>
      <c r="O126" s="54"/>
      <c r="P126" s="42"/>
      <c r="Q126" s="67" t="s">
        <v>84</v>
      </c>
      <c r="R126" s="56">
        <v>0.52685499999999996</v>
      </c>
      <c r="S126" s="56">
        <v>4.3398079999999997</v>
      </c>
      <c r="T126" s="56">
        <f t="shared" si="14"/>
        <v>3.4321650802086596</v>
      </c>
      <c r="U126" s="56">
        <v>3.107593</v>
      </c>
      <c r="V126" s="56">
        <v>202.30345</v>
      </c>
      <c r="W126" s="56">
        <f t="shared" si="15"/>
        <v>2.0865296504070625</v>
      </c>
      <c r="X126" s="42"/>
      <c r="AC126" s="42"/>
      <c r="AD126" s="55"/>
    </row>
    <row r="127" spans="1:30" s="36" customFormat="1" x14ac:dyDescent="0.35">
      <c r="A127" s="23" t="s">
        <v>85</v>
      </c>
      <c r="B127" s="34">
        <v>2.284589</v>
      </c>
      <c r="C127" s="34">
        <v>12.119382</v>
      </c>
      <c r="D127" s="34">
        <f t="shared" si="12"/>
        <v>2.2103505269437962</v>
      </c>
      <c r="E127" s="34">
        <v>2.1724800000000002</v>
      </c>
      <c r="F127" s="34">
        <v>167.85770400000001</v>
      </c>
      <c r="G127" s="34">
        <f t="shared" si="13"/>
        <v>2.476457603929433</v>
      </c>
      <c r="H127" s="8"/>
      <c r="I127" s="1"/>
      <c r="J127" s="1"/>
      <c r="K127" s="1"/>
      <c r="L127" s="1"/>
      <c r="M127" s="8"/>
      <c r="N127" s="14"/>
      <c r="O127" s="54"/>
      <c r="P127" s="42"/>
      <c r="Q127" s="67" t="s">
        <v>85</v>
      </c>
      <c r="R127" s="56">
        <v>2.7074940000000001</v>
      </c>
      <c r="S127" s="56">
        <v>14.344861</v>
      </c>
      <c r="T127" s="56">
        <f t="shared" si="14"/>
        <v>2.2075858401409816</v>
      </c>
      <c r="U127" s="56">
        <v>2.2815799999999999</v>
      </c>
      <c r="V127" s="56">
        <v>146.73102700000001</v>
      </c>
      <c r="W127" s="56">
        <f t="shared" si="15"/>
        <v>2.0612547147377183</v>
      </c>
      <c r="X127" s="42"/>
      <c r="AC127" s="42"/>
      <c r="AD127" s="55"/>
    </row>
    <row r="128" spans="1:30" s="36" customFormat="1" x14ac:dyDescent="0.35">
      <c r="A128" s="23" t="s">
        <v>86</v>
      </c>
      <c r="B128" s="34">
        <v>0.20141300000000001</v>
      </c>
      <c r="C128" s="34">
        <v>0.60424</v>
      </c>
      <c r="D128" s="34">
        <f t="shared" si="12"/>
        <v>1.2500020687178417</v>
      </c>
      <c r="E128" s="34">
        <v>2.8271299999999999</v>
      </c>
      <c r="F128" s="34">
        <v>262.78040099999998</v>
      </c>
      <c r="G128" s="34">
        <f t="shared" si="13"/>
        <v>2.9791515600626783</v>
      </c>
      <c r="H128" s="8"/>
      <c r="I128" s="1"/>
      <c r="J128" s="1"/>
      <c r="K128" s="1"/>
      <c r="L128" s="1"/>
      <c r="M128" s="8"/>
      <c r="N128" s="14"/>
      <c r="O128" s="54"/>
      <c r="P128" s="42"/>
      <c r="Q128" s="67" t="s">
        <v>86</v>
      </c>
      <c r="R128" s="56">
        <v>0.28464499999999998</v>
      </c>
      <c r="S128" s="56">
        <v>0.75562799999999997</v>
      </c>
      <c r="T128" s="56">
        <f t="shared" si="14"/>
        <v>1.1060970682780304</v>
      </c>
      <c r="U128" s="56">
        <v>2.7437459999999998</v>
      </c>
      <c r="V128" s="56">
        <v>248.89623700000001</v>
      </c>
      <c r="W128" s="56">
        <f t="shared" si="15"/>
        <v>2.9075007284164585</v>
      </c>
      <c r="X128" s="42"/>
      <c r="AC128" s="42"/>
      <c r="AD128" s="55"/>
    </row>
    <row r="129" spans="1:30" s="36" customFormat="1" x14ac:dyDescent="0.35">
      <c r="A129" s="23" t="s">
        <v>87</v>
      </c>
      <c r="B129" s="34">
        <v>0.83690900000000001</v>
      </c>
      <c r="C129" s="34">
        <v>4.8233350000000002</v>
      </c>
      <c r="D129" s="34">
        <f t="shared" si="12"/>
        <v>2.4013637285136937</v>
      </c>
      <c r="E129" s="34">
        <v>2.7369469999999998</v>
      </c>
      <c r="F129" s="34">
        <v>219.10689600000001</v>
      </c>
      <c r="G129" s="34">
        <f t="shared" si="13"/>
        <v>2.5658724568202906</v>
      </c>
      <c r="H129" s="8"/>
      <c r="I129" s="1"/>
      <c r="J129" s="1"/>
      <c r="K129" s="1"/>
      <c r="L129" s="1"/>
      <c r="M129" s="8"/>
      <c r="N129" s="14"/>
      <c r="O129" s="54"/>
      <c r="P129" s="42"/>
      <c r="Q129" s="67" t="s">
        <v>87</v>
      </c>
      <c r="R129" s="56">
        <v>0.68583000000000005</v>
      </c>
      <c r="S129" s="56">
        <v>5.2769199999999996</v>
      </c>
      <c r="T129" s="56">
        <f t="shared" si="14"/>
        <v>3.205920806419472</v>
      </c>
      <c r="U129" s="56">
        <v>2.6341960000000002</v>
      </c>
      <c r="V129" s="56">
        <v>178.476598</v>
      </c>
      <c r="W129" s="56">
        <f t="shared" si="15"/>
        <v>2.1715938305468843</v>
      </c>
      <c r="X129" s="42"/>
      <c r="AC129" s="42"/>
      <c r="AD129" s="55"/>
    </row>
    <row r="130" spans="1:30" s="36" customFormat="1" x14ac:dyDescent="0.35">
      <c r="A130" s="23" t="s">
        <v>88</v>
      </c>
      <c r="B130" s="34">
        <v>0.247391</v>
      </c>
      <c r="C130" s="34">
        <v>1.6338349999999999</v>
      </c>
      <c r="D130" s="34">
        <f t="shared" si="12"/>
        <v>2.7517758662737664</v>
      </c>
      <c r="E130" s="34">
        <v>2.0144679999999999</v>
      </c>
      <c r="F130" s="34">
        <v>168.37889999999999</v>
      </c>
      <c r="G130" s="34">
        <f t="shared" si="13"/>
        <v>2.6789999222547167</v>
      </c>
      <c r="H130" s="8"/>
      <c r="I130" s="1"/>
      <c r="J130" s="1"/>
      <c r="K130" s="1"/>
      <c r="L130" s="1"/>
      <c r="M130" s="8"/>
      <c r="N130" s="14"/>
      <c r="O130" s="54"/>
      <c r="P130" s="42"/>
      <c r="Q130" s="67" t="s">
        <v>88</v>
      </c>
      <c r="R130" s="56">
        <v>0.123115</v>
      </c>
      <c r="S130" s="56">
        <v>0.85757499999999998</v>
      </c>
      <c r="T130" s="56">
        <f t="shared" si="14"/>
        <v>2.9023507831431314</v>
      </c>
      <c r="U130" s="56">
        <v>2.047571</v>
      </c>
      <c r="V130" s="56">
        <v>138.81216499999999</v>
      </c>
      <c r="W130" s="56">
        <f t="shared" si="15"/>
        <v>2.1728711007159713</v>
      </c>
      <c r="X130" s="42"/>
      <c r="AC130" s="42"/>
      <c r="AD130" s="55"/>
    </row>
    <row r="131" spans="1:30" s="36" customFormat="1" x14ac:dyDescent="0.35">
      <c r="A131" s="23" t="s">
        <v>89</v>
      </c>
      <c r="B131" s="34">
        <v>5.6690610000000001</v>
      </c>
      <c r="C131" s="34">
        <v>37.511397000000002</v>
      </c>
      <c r="D131" s="34">
        <f t="shared" si="12"/>
        <v>2.7570260312951302</v>
      </c>
      <c r="E131" s="34">
        <v>2.7119260000000001</v>
      </c>
      <c r="F131" s="34">
        <v>239.89615699999999</v>
      </c>
      <c r="G131" s="34">
        <f t="shared" si="13"/>
        <v>2.8352467548987841</v>
      </c>
      <c r="H131" s="8"/>
      <c r="I131" s="1"/>
      <c r="J131" s="1"/>
      <c r="K131" s="1"/>
      <c r="L131" s="1"/>
      <c r="M131" s="8"/>
      <c r="N131" s="14"/>
      <c r="O131" s="54"/>
      <c r="P131" s="42"/>
      <c r="Q131" s="67" t="s">
        <v>89</v>
      </c>
      <c r="R131" s="56">
        <v>8.5728519999999993</v>
      </c>
      <c r="S131" s="56">
        <v>46.564273999999997</v>
      </c>
      <c r="T131" s="56">
        <f t="shared" si="14"/>
        <v>2.2631652609112272</v>
      </c>
      <c r="U131" s="56">
        <v>2.3662070000000002</v>
      </c>
      <c r="V131" s="56">
        <v>179.03225399999999</v>
      </c>
      <c r="W131" s="56">
        <f t="shared" si="15"/>
        <v>2.4250681657313873</v>
      </c>
      <c r="X131" s="42"/>
      <c r="AC131" s="42"/>
      <c r="AD131" s="55"/>
    </row>
    <row r="132" spans="1:30" s="36" customFormat="1" x14ac:dyDescent="0.35">
      <c r="A132" s="23" t="s">
        <v>90</v>
      </c>
      <c r="B132" s="34">
        <v>1.4038360000000001</v>
      </c>
      <c r="C132" s="34">
        <v>7.7024119999999998</v>
      </c>
      <c r="D132" s="34">
        <f t="shared" si="12"/>
        <v>2.2861205534929532</v>
      </c>
      <c r="E132" s="34">
        <v>2.3006790000000001</v>
      </c>
      <c r="F132" s="34">
        <v>181.35896399999999</v>
      </c>
      <c r="G132" s="34">
        <f t="shared" si="13"/>
        <v>2.5265529470614139</v>
      </c>
      <c r="H132" s="8"/>
      <c r="I132" s="1"/>
      <c r="J132" s="1"/>
      <c r="K132" s="1"/>
      <c r="L132" s="1"/>
      <c r="M132" s="8"/>
      <c r="N132" s="14"/>
      <c r="O132" s="54"/>
      <c r="P132" s="42"/>
      <c r="Q132" s="67" t="s">
        <v>90</v>
      </c>
      <c r="R132" s="56">
        <v>1.0025649999999999</v>
      </c>
      <c r="S132" s="56">
        <v>6.3931129999999996</v>
      </c>
      <c r="T132" s="56">
        <f t="shared" si="14"/>
        <v>2.656981924696487</v>
      </c>
      <c r="U132" s="56">
        <v>2.279728</v>
      </c>
      <c r="V132" s="56">
        <v>147.50048799999999</v>
      </c>
      <c r="W132" s="56">
        <f t="shared" si="15"/>
        <v>2.0737472819519449</v>
      </c>
      <c r="X132" s="42"/>
      <c r="AC132" s="42"/>
      <c r="AD132" s="55"/>
    </row>
    <row r="133" spans="1:30" s="36" customFormat="1" x14ac:dyDescent="0.35">
      <c r="A133" s="23" t="s">
        <v>91</v>
      </c>
      <c r="B133" s="34">
        <v>1.4466699999999999</v>
      </c>
      <c r="C133" s="34">
        <v>6.3682160000000003</v>
      </c>
      <c r="D133" s="34">
        <f t="shared" si="12"/>
        <v>1.8341593682963866</v>
      </c>
      <c r="E133" s="34">
        <v>2.8244880000000001</v>
      </c>
      <c r="F133" s="34">
        <v>221.46711999999999</v>
      </c>
      <c r="G133" s="34">
        <f t="shared" si="13"/>
        <v>2.5131298586523036</v>
      </c>
      <c r="H133" s="8"/>
      <c r="I133" s="1"/>
      <c r="J133" s="1"/>
      <c r="K133" s="1"/>
      <c r="L133" s="1"/>
      <c r="M133" s="8"/>
      <c r="N133" s="14"/>
      <c r="O133" s="54"/>
      <c r="P133" s="42"/>
      <c r="Q133" s="67" t="s">
        <v>91</v>
      </c>
      <c r="R133" s="56">
        <v>1.169996</v>
      </c>
      <c r="S133" s="56">
        <v>5.838457</v>
      </c>
      <c r="T133" s="56">
        <f t="shared" si="14"/>
        <v>2.0792296868251401</v>
      </c>
      <c r="U133" s="56">
        <v>2.800773</v>
      </c>
      <c r="V133" s="56">
        <v>178.980782</v>
      </c>
      <c r="W133" s="56">
        <f t="shared" si="15"/>
        <v>2.0482072362312209</v>
      </c>
      <c r="X133" s="42"/>
      <c r="AC133" s="42"/>
      <c r="AD133" s="55"/>
    </row>
    <row r="134" spans="1:30" s="36" customFormat="1" x14ac:dyDescent="0.35">
      <c r="A134" s="23" t="s">
        <v>92</v>
      </c>
      <c r="B134" s="34">
        <v>4.0261019999999998</v>
      </c>
      <c r="C134" s="34">
        <v>20.790609</v>
      </c>
      <c r="D134" s="34">
        <f t="shared" si="12"/>
        <v>2.151647859393528</v>
      </c>
      <c r="E134" s="34">
        <v>2.6401530000000002</v>
      </c>
      <c r="F134" s="34">
        <v>208.32776899999999</v>
      </c>
      <c r="G134" s="34">
        <f t="shared" si="13"/>
        <v>2.5290852777597856</v>
      </c>
      <c r="H134" s="8"/>
      <c r="I134" s="1"/>
      <c r="J134" s="1"/>
      <c r="K134" s="1"/>
      <c r="L134" s="1"/>
      <c r="M134" s="8"/>
      <c r="N134" s="14"/>
      <c r="O134" s="54"/>
      <c r="P134" s="42"/>
      <c r="Q134" s="67" t="s">
        <v>92</v>
      </c>
      <c r="R134" s="56">
        <v>2.8462190000000001</v>
      </c>
      <c r="S134" s="56">
        <v>15.128429000000001</v>
      </c>
      <c r="T134" s="56">
        <f t="shared" si="14"/>
        <v>2.2146967901392456</v>
      </c>
      <c r="U134" s="56">
        <v>2.7891879999999998</v>
      </c>
      <c r="V134" s="56">
        <v>180.64025799999999</v>
      </c>
      <c r="W134" s="56">
        <f t="shared" si="15"/>
        <v>2.0757840127572464</v>
      </c>
      <c r="X134" s="42"/>
      <c r="AC134" s="42"/>
      <c r="AD134" s="55"/>
    </row>
    <row r="135" spans="1:30" s="36" customFormat="1" x14ac:dyDescent="0.35">
      <c r="A135" s="1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4"/>
      <c r="O135" s="54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55"/>
    </row>
    <row r="136" spans="1:30" s="36" customFormat="1" x14ac:dyDescent="0.35">
      <c r="A136" s="1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4"/>
      <c r="O136" s="54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55"/>
    </row>
    <row r="137" spans="1:30" s="36" customFormat="1" x14ac:dyDescent="0.35">
      <c r="A137" s="1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4"/>
      <c r="O137" s="54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55"/>
    </row>
    <row r="138" spans="1:30" s="36" customFormat="1" x14ac:dyDescent="0.35">
      <c r="A138" s="1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4"/>
      <c r="O138" s="54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55"/>
    </row>
    <row r="139" spans="1:30" s="36" customFormat="1" x14ac:dyDescent="0.35">
      <c r="A139" s="1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4"/>
      <c r="O139" s="54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55"/>
    </row>
    <row r="140" spans="1:30" s="36" customFormat="1" x14ac:dyDescent="0.35">
      <c r="A140" s="1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4"/>
      <c r="O140" s="54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55"/>
    </row>
    <row r="141" spans="1:30" s="36" customFormat="1" x14ac:dyDescent="0.35">
      <c r="A141" s="1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4"/>
      <c r="O141" s="54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55"/>
    </row>
    <row r="142" spans="1:30" s="36" customFormat="1" x14ac:dyDescent="0.35">
      <c r="A142" s="1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4"/>
      <c r="O142" s="54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55"/>
    </row>
    <row r="143" spans="1:30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4"/>
      <c r="O143" s="54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55"/>
    </row>
    <row r="144" spans="1:30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4"/>
      <c r="O144" s="54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55"/>
    </row>
    <row r="150" spans="1:6" x14ac:dyDescent="0.35">
      <c r="B150" s="115"/>
      <c r="C150" s="115"/>
      <c r="D150" s="115"/>
    </row>
    <row r="151" spans="1:6" x14ac:dyDescent="0.35">
      <c r="A151" s="15"/>
      <c r="B151" s="65"/>
      <c r="C151" s="65"/>
      <c r="D151" s="65"/>
    </row>
    <row r="152" spans="1:6" x14ac:dyDescent="0.35">
      <c r="A152" s="66"/>
      <c r="D152" s="60"/>
      <c r="F152" s="62"/>
    </row>
    <row r="153" spans="1:6" x14ac:dyDescent="0.35">
      <c r="A153" s="66"/>
      <c r="D153" s="60"/>
      <c r="F153" s="62"/>
    </row>
    <row r="154" spans="1:6" x14ac:dyDescent="0.35">
      <c r="A154" s="66"/>
      <c r="D154" s="60"/>
      <c r="F154" s="62"/>
    </row>
    <row r="155" spans="1:6" x14ac:dyDescent="0.35">
      <c r="A155" s="66"/>
      <c r="D155" s="60"/>
      <c r="F155" s="62"/>
    </row>
    <row r="156" spans="1:6" x14ac:dyDescent="0.35">
      <c r="A156" s="66"/>
      <c r="D156" s="60"/>
      <c r="F156" s="62"/>
    </row>
    <row r="157" spans="1:6" x14ac:dyDescent="0.35">
      <c r="A157" s="66"/>
      <c r="D157" s="60"/>
      <c r="F157" s="62"/>
    </row>
    <row r="158" spans="1:6" x14ac:dyDescent="0.35">
      <c r="A158" s="66"/>
      <c r="D158" s="60"/>
      <c r="F158" s="62"/>
    </row>
    <row r="159" spans="1:6" x14ac:dyDescent="0.35">
      <c r="A159" s="66"/>
      <c r="D159" s="60"/>
      <c r="F159" s="62"/>
    </row>
    <row r="160" spans="1:6" x14ac:dyDescent="0.35">
      <c r="A160" s="66"/>
      <c r="D160" s="60"/>
      <c r="F160" s="62"/>
    </row>
    <row r="161" spans="1:6" x14ac:dyDescent="0.35">
      <c r="A161" s="66"/>
      <c r="D161" s="60"/>
      <c r="F161" s="62"/>
    </row>
    <row r="162" spans="1:6" x14ac:dyDescent="0.35">
      <c r="A162" s="66"/>
      <c r="D162" s="60"/>
      <c r="F162" s="62"/>
    </row>
    <row r="163" spans="1:6" x14ac:dyDescent="0.35">
      <c r="A163" s="66"/>
      <c r="D163" s="60"/>
      <c r="F163" s="62"/>
    </row>
    <row r="164" spans="1:6" x14ac:dyDescent="0.35">
      <c r="A164" s="66"/>
      <c r="D164" s="60"/>
      <c r="F164" s="62"/>
    </row>
    <row r="165" spans="1:6" x14ac:dyDescent="0.35">
      <c r="A165" s="66"/>
      <c r="D165" s="60"/>
      <c r="F165" s="62"/>
    </row>
    <row r="166" spans="1:6" x14ac:dyDescent="0.35">
      <c r="A166" s="66"/>
      <c r="D166" s="60"/>
      <c r="F166" s="62"/>
    </row>
    <row r="167" spans="1:6" x14ac:dyDescent="0.35">
      <c r="A167" s="66"/>
      <c r="D167" s="60"/>
      <c r="F167" s="62"/>
    </row>
    <row r="168" spans="1:6" x14ac:dyDescent="0.35">
      <c r="A168" s="66"/>
      <c r="D168" s="60"/>
      <c r="F168" s="62"/>
    </row>
    <row r="169" spans="1:6" x14ac:dyDescent="0.35">
      <c r="A169" s="66"/>
      <c r="D169" s="60"/>
      <c r="F169" s="62"/>
    </row>
    <row r="170" spans="1:6" x14ac:dyDescent="0.35">
      <c r="A170" s="66"/>
      <c r="D170" s="60"/>
      <c r="F170" s="62"/>
    </row>
    <row r="171" spans="1:6" x14ac:dyDescent="0.35">
      <c r="A171" s="66"/>
      <c r="D171" s="60"/>
      <c r="F171" s="62"/>
    </row>
    <row r="172" spans="1:6" x14ac:dyDescent="0.35">
      <c r="A172" s="66"/>
      <c r="D172" s="60"/>
      <c r="F172" s="62"/>
    </row>
    <row r="173" spans="1:6" x14ac:dyDescent="0.35">
      <c r="A173" s="66"/>
      <c r="D173" s="60"/>
      <c r="F173" s="62"/>
    </row>
    <row r="174" spans="1:6" x14ac:dyDescent="0.35">
      <c r="A174" s="66"/>
      <c r="D174" s="60"/>
      <c r="F174" s="62"/>
    </row>
    <row r="175" spans="1:6" x14ac:dyDescent="0.35">
      <c r="A175" s="66"/>
      <c r="D175" s="60"/>
      <c r="F175" s="62"/>
    </row>
    <row r="176" spans="1:6" x14ac:dyDescent="0.35">
      <c r="A176" s="66"/>
      <c r="D176" s="60"/>
      <c r="F176" s="62"/>
    </row>
    <row r="177" spans="1:6" x14ac:dyDescent="0.35">
      <c r="A177" s="66"/>
      <c r="D177" s="60"/>
      <c r="F177" s="62"/>
    </row>
    <row r="178" spans="1:6" x14ac:dyDescent="0.35">
      <c r="A178" s="66"/>
      <c r="D178" s="60"/>
      <c r="F178" s="62"/>
    </row>
    <row r="179" spans="1:6" x14ac:dyDescent="0.35">
      <c r="A179" s="66"/>
      <c r="D179" s="60"/>
      <c r="F179" s="62"/>
    </row>
    <row r="180" spans="1:6" x14ac:dyDescent="0.35">
      <c r="A180" s="66"/>
      <c r="D180" s="60"/>
      <c r="F180" s="62"/>
    </row>
    <row r="181" spans="1:6" x14ac:dyDescent="0.35">
      <c r="A181" s="66"/>
      <c r="D181" s="60"/>
      <c r="F181" s="62"/>
    </row>
    <row r="182" spans="1:6" x14ac:dyDescent="0.35">
      <c r="A182" s="66"/>
      <c r="D182" s="60"/>
      <c r="F182" s="62"/>
    </row>
    <row r="183" spans="1:6" x14ac:dyDescent="0.35">
      <c r="A183" s="66"/>
      <c r="D183" s="60"/>
      <c r="F183" s="62"/>
    </row>
    <row r="184" spans="1:6" x14ac:dyDescent="0.35">
      <c r="A184" s="66"/>
      <c r="D184" s="60"/>
      <c r="F184" s="62"/>
    </row>
    <row r="185" spans="1:6" x14ac:dyDescent="0.35">
      <c r="A185" s="66"/>
      <c r="D185" s="60"/>
      <c r="F185" s="62"/>
    </row>
    <row r="186" spans="1:6" x14ac:dyDescent="0.35">
      <c r="A186" s="66"/>
      <c r="D186" s="60"/>
      <c r="F186" s="62"/>
    </row>
    <row r="187" spans="1:6" x14ac:dyDescent="0.35">
      <c r="A187" s="66"/>
      <c r="D187" s="60"/>
      <c r="F187" s="62"/>
    </row>
  </sheetData>
  <mergeCells count="16">
    <mergeCell ref="B150:D150"/>
    <mergeCell ref="B55:D55"/>
    <mergeCell ref="E55:G55"/>
    <mergeCell ref="R97:T97"/>
    <mergeCell ref="U97:W97"/>
    <mergeCell ref="R96:W96"/>
    <mergeCell ref="R55:T55"/>
    <mergeCell ref="U55:W55"/>
    <mergeCell ref="C17:D17"/>
    <mergeCell ref="A1:N1"/>
    <mergeCell ref="O1:AD1"/>
    <mergeCell ref="B96:G96"/>
    <mergeCell ref="B97:D97"/>
    <mergeCell ref="E97:G97"/>
    <mergeCell ref="B54:G54"/>
    <mergeCell ref="R54:W5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tabSelected="1" topLeftCell="C5" zoomScale="92" zoomScaleNormal="65" workbookViewId="0">
      <selection activeCell="Q18" sqref="Q18:Z18"/>
    </sheetView>
  </sheetViews>
  <sheetFormatPr defaultRowHeight="14.5" x14ac:dyDescent="0.35"/>
  <cols>
    <col min="1" max="1" width="12.26953125" style="13" customWidth="1"/>
    <col min="2" max="2" width="12.54296875" style="8" customWidth="1"/>
    <col min="3" max="3" width="14.26953125" style="8" customWidth="1"/>
    <col min="4" max="13" width="8.7265625" style="8"/>
    <col min="14" max="14" width="8.7265625" style="14"/>
    <col min="15" max="15" width="8.7265625" style="36"/>
    <col min="16" max="16" width="15" style="36" customWidth="1"/>
    <col min="17" max="30" width="8.7265625" style="36"/>
  </cols>
  <sheetData>
    <row r="1" spans="1:30" ht="29" thickBot="1" x14ac:dyDescent="0.7">
      <c r="A1" s="101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5"/>
      <c r="O1" s="99" t="s">
        <v>50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3"/>
    </row>
    <row r="3" spans="1:30" x14ac:dyDescent="0.35">
      <c r="A3" s="15" t="s">
        <v>13</v>
      </c>
      <c r="P3" s="41" t="s">
        <v>13</v>
      </c>
      <c r="Q3" s="42"/>
      <c r="R3" s="42"/>
    </row>
    <row r="4" spans="1:30" x14ac:dyDescent="0.35">
      <c r="A4" s="16" t="s">
        <v>31</v>
      </c>
      <c r="B4" s="2" t="s">
        <v>130</v>
      </c>
      <c r="P4" s="43" t="s">
        <v>31</v>
      </c>
      <c r="Q4" s="43" t="s">
        <v>130</v>
      </c>
    </row>
    <row r="5" spans="1:30" x14ac:dyDescent="0.35">
      <c r="A5" s="16" t="s">
        <v>129</v>
      </c>
      <c r="B5" s="88">
        <f>6.3*12/14.2</f>
        <v>5.323943661971831</v>
      </c>
      <c r="P5" s="43" t="s">
        <v>129</v>
      </c>
      <c r="Q5" s="91">
        <f>6.67*12/14.2</f>
        <v>5.6366197183098592</v>
      </c>
    </row>
    <row r="6" spans="1:30" x14ac:dyDescent="0.35">
      <c r="A6" s="15"/>
      <c r="P6" s="47"/>
    </row>
    <row r="7" spans="1:30" x14ac:dyDescent="0.35">
      <c r="A7" s="15"/>
      <c r="P7" s="47"/>
    </row>
    <row r="8" spans="1:30" x14ac:dyDescent="0.35">
      <c r="A8" s="16" t="s">
        <v>31</v>
      </c>
      <c r="B8" s="3" t="s">
        <v>14</v>
      </c>
      <c r="C8" s="89" t="s">
        <v>15</v>
      </c>
      <c r="P8" s="43" t="s">
        <v>31</v>
      </c>
      <c r="Q8" s="44" t="s">
        <v>14</v>
      </c>
      <c r="R8" s="48" t="s">
        <v>15</v>
      </c>
    </row>
    <row r="9" spans="1:30" x14ac:dyDescent="0.35">
      <c r="A9" s="95" t="s">
        <v>129</v>
      </c>
      <c r="B9" s="90">
        <f>5.03*12/14.2</f>
        <v>4.2507042253521128</v>
      </c>
      <c r="C9" s="87">
        <f>9.03*12/14.2</f>
        <v>7.6309859154929569</v>
      </c>
      <c r="P9" s="92" t="s">
        <v>129</v>
      </c>
      <c r="Q9" s="93">
        <f>5.6*12/14.2</f>
        <v>4.7323943661971821</v>
      </c>
      <c r="R9" s="94">
        <f>8.79*12/14.2</f>
        <v>7.4281690140845065</v>
      </c>
    </row>
    <row r="10" spans="1:30" x14ac:dyDescent="0.35">
      <c r="A10" s="15"/>
      <c r="P10" s="47"/>
    </row>
    <row r="11" spans="1:30" x14ac:dyDescent="0.35">
      <c r="A11" s="15"/>
      <c r="P11" s="47"/>
    </row>
    <row r="12" spans="1:30" x14ac:dyDescent="0.35">
      <c r="A12" s="15"/>
      <c r="P12" s="47"/>
    </row>
    <row r="13" spans="1:30" x14ac:dyDescent="0.35">
      <c r="A13" s="16" t="s">
        <v>129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P13" s="43" t="s">
        <v>129</v>
      </c>
      <c r="Q13" s="43">
        <v>1</v>
      </c>
      <c r="R13" s="43">
        <v>2</v>
      </c>
      <c r="S13" s="43">
        <v>3</v>
      </c>
      <c r="T13" s="43">
        <v>4</v>
      </c>
      <c r="U13" s="43">
        <v>5</v>
      </c>
      <c r="V13" s="43">
        <v>6</v>
      </c>
      <c r="W13" s="43">
        <v>7</v>
      </c>
      <c r="X13" s="43">
        <v>8</v>
      </c>
      <c r="Y13" s="43">
        <v>9</v>
      </c>
      <c r="Z13" s="43">
        <v>10</v>
      </c>
    </row>
    <row r="14" spans="1:30" x14ac:dyDescent="0.35">
      <c r="A14" s="16" t="s">
        <v>24</v>
      </c>
      <c r="B14" s="34">
        <v>1.4704225352112676</v>
      </c>
      <c r="C14" s="34">
        <v>2.4</v>
      </c>
      <c r="D14" s="34">
        <v>2.9999999999999996</v>
      </c>
      <c r="E14" s="34">
        <v>3.3464788732394366</v>
      </c>
      <c r="F14" s="34">
        <v>3.9126760563380287</v>
      </c>
      <c r="G14" s="34">
        <v>4.2929577464788737</v>
      </c>
      <c r="H14" s="34">
        <v>4.7492957746478872</v>
      </c>
      <c r="I14" s="34">
        <v>5.1464788732394364</v>
      </c>
      <c r="J14" s="34">
        <v>5.6704225352112676</v>
      </c>
      <c r="K14" s="34">
        <v>6.0591549295774643</v>
      </c>
      <c r="P14" s="43" t="s">
        <v>24</v>
      </c>
      <c r="Q14" s="56">
        <v>1.8760563380281692</v>
      </c>
      <c r="R14" s="56">
        <v>3.042253521126761</v>
      </c>
      <c r="S14" s="56">
        <v>3.6676056338028169</v>
      </c>
      <c r="T14" s="56">
        <v>4.1154929577464792</v>
      </c>
      <c r="U14" s="56">
        <v>4.394366197183099</v>
      </c>
      <c r="V14" s="56">
        <v>4.8338028169014091</v>
      </c>
      <c r="W14" s="56">
        <v>5.2309859154929583</v>
      </c>
      <c r="X14" s="56">
        <v>5.5943661971830991</v>
      </c>
      <c r="Y14" s="56">
        <v>6.0422535211267618</v>
      </c>
      <c r="Z14" s="56">
        <v>6.3464788732394375</v>
      </c>
    </row>
    <row r="15" spans="1:30" x14ac:dyDescent="0.35">
      <c r="A15" s="16" t="s">
        <v>25</v>
      </c>
      <c r="B15" s="34">
        <v>6.7014084507042257</v>
      </c>
      <c r="C15" s="34">
        <v>7.8507042253521124</v>
      </c>
      <c r="D15" s="34">
        <v>8.2563380281690133</v>
      </c>
      <c r="E15" s="34">
        <v>8.4845070422535205</v>
      </c>
      <c r="F15" s="34">
        <v>8.4591549295774655</v>
      </c>
      <c r="G15" s="34">
        <v>8.3915492957746487</v>
      </c>
      <c r="H15" s="34">
        <v>8.214084507042255</v>
      </c>
      <c r="I15" s="34">
        <v>7.9352112676056343</v>
      </c>
      <c r="J15" s="34">
        <v>7.4450704225352116</v>
      </c>
      <c r="K15" s="34">
        <v>5.8056338028169012</v>
      </c>
      <c r="P15" s="43" t="s">
        <v>25</v>
      </c>
      <c r="Q15" s="56">
        <v>7.0056338028169014</v>
      </c>
      <c r="R15" s="56">
        <v>8.2225352112676067</v>
      </c>
      <c r="S15" s="56">
        <v>8.3661971830985919</v>
      </c>
      <c r="T15" s="56">
        <v>8.1718309859154932</v>
      </c>
      <c r="U15" s="56">
        <v>8.2056338028169034</v>
      </c>
      <c r="V15" s="56">
        <v>8.1295774647887331</v>
      </c>
      <c r="W15" s="56">
        <v>8.0281690140845079</v>
      </c>
      <c r="X15" s="56">
        <v>7.6985915492957746</v>
      </c>
      <c r="Y15" s="56">
        <v>7.2422535211267611</v>
      </c>
      <c r="Z15" s="56">
        <v>5.1464788732394364</v>
      </c>
    </row>
    <row r="16" spans="1:30" x14ac:dyDescent="0.35">
      <c r="P16" s="47"/>
    </row>
    <row r="17" spans="2:26" x14ac:dyDescent="0.35">
      <c r="B17" s="63"/>
      <c r="C17" s="63"/>
      <c r="D17" s="63"/>
      <c r="E17" s="63"/>
      <c r="F17" s="63"/>
      <c r="G17" s="63"/>
      <c r="H17" s="63"/>
      <c r="I17" s="63"/>
      <c r="J17" s="63"/>
      <c r="K17" s="63"/>
      <c r="P17" s="47"/>
    </row>
    <row r="18" spans="2:26" x14ac:dyDescent="0.35">
      <c r="B18" s="63"/>
      <c r="C18" s="63"/>
      <c r="D18" s="63"/>
      <c r="E18" s="63"/>
      <c r="F18" s="63"/>
      <c r="G18" s="63"/>
      <c r="H18" s="63"/>
      <c r="I18" s="63"/>
      <c r="J18" s="63"/>
      <c r="K18" s="63"/>
      <c r="Q18" s="40">
        <f>Q14/Q15</f>
        <v>0.26779252110977081</v>
      </c>
      <c r="R18" s="40">
        <f t="shared" ref="R18:Z18" si="0">R14/R15</f>
        <v>0.36998972250770812</v>
      </c>
      <c r="S18" s="40">
        <f t="shared" si="0"/>
        <v>0.43838383838383838</v>
      </c>
      <c r="T18" s="40">
        <f t="shared" si="0"/>
        <v>0.50361944157187177</v>
      </c>
      <c r="U18" s="40">
        <f t="shared" si="0"/>
        <v>0.53553038105046336</v>
      </c>
      <c r="V18" s="40">
        <f t="shared" si="0"/>
        <v>0.59459459459459463</v>
      </c>
      <c r="W18" s="40">
        <f t="shared" si="0"/>
        <v>0.65157894736842104</v>
      </c>
      <c r="X18" s="40">
        <f t="shared" si="0"/>
        <v>0.72667398463227229</v>
      </c>
      <c r="Y18" s="40">
        <f t="shared" si="0"/>
        <v>0.83430571761960337</v>
      </c>
      <c r="Z18" s="40">
        <f t="shared" si="0"/>
        <v>1.233169129720854</v>
      </c>
    </row>
  </sheetData>
  <mergeCells count="2">
    <mergeCell ref="A1:N1"/>
    <mergeCell ref="O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J9"/>
  <sheetViews>
    <sheetView workbookViewId="0">
      <selection activeCell="C9" sqref="C9"/>
    </sheetView>
  </sheetViews>
  <sheetFormatPr defaultRowHeight="14.5" x14ac:dyDescent="0.35"/>
  <cols>
    <col min="3" max="3" width="22.6328125" customWidth="1"/>
    <col min="4" max="4" width="13.6328125" customWidth="1"/>
    <col min="5" max="5" width="14.7265625" customWidth="1"/>
    <col min="6" max="6" width="11.1796875" customWidth="1"/>
    <col min="7" max="7" width="10.26953125" customWidth="1"/>
    <col min="8" max="8" width="10.6328125" customWidth="1"/>
    <col min="10" max="10" width="13.7265625" bestFit="1" customWidth="1"/>
  </cols>
  <sheetData>
    <row r="4" spans="3:10" x14ac:dyDescent="0.35">
      <c r="C4" s="79" t="s">
        <v>31</v>
      </c>
      <c r="D4" s="79" t="s">
        <v>117</v>
      </c>
      <c r="E4" s="79" t="s">
        <v>111</v>
      </c>
      <c r="F4" s="79" t="s">
        <v>116</v>
      </c>
      <c r="G4" s="79" t="s">
        <v>123</v>
      </c>
      <c r="H4" s="79" t="s">
        <v>118</v>
      </c>
    </row>
    <row r="5" spans="3:10" x14ac:dyDescent="0.35">
      <c r="C5" s="80" t="s">
        <v>41</v>
      </c>
      <c r="D5" s="80" t="s">
        <v>109</v>
      </c>
      <c r="E5" s="80" t="s">
        <v>112</v>
      </c>
      <c r="F5" s="81">
        <f>'Average consumption - PC 30 day'!C6</f>
        <v>1.4733149999999999</v>
      </c>
      <c r="G5" s="81">
        <f>'Average consumption - PC 30 day'!S6</f>
        <v>1.5981240000000001</v>
      </c>
      <c r="H5" s="80" t="s">
        <v>119</v>
      </c>
    </row>
    <row r="6" spans="3:10" x14ac:dyDescent="0.35">
      <c r="C6" s="80" t="s">
        <v>120</v>
      </c>
      <c r="D6" s="80" t="s">
        <v>110</v>
      </c>
      <c r="E6" s="80" t="s">
        <v>113</v>
      </c>
      <c r="F6" s="82">
        <v>143.81</v>
      </c>
      <c r="G6" s="82">
        <v>143.81</v>
      </c>
      <c r="H6" s="83" t="s">
        <v>121</v>
      </c>
    </row>
    <row r="7" spans="3:10" x14ac:dyDescent="0.35">
      <c r="C7" s="80" t="s">
        <v>108</v>
      </c>
      <c r="D7" s="84" t="s">
        <v>114</v>
      </c>
      <c r="E7" s="80" t="s">
        <v>115</v>
      </c>
      <c r="F7" s="85">
        <f>F6*F5*12*(10^7)/(10^9)</f>
        <v>25.425291617999996</v>
      </c>
      <c r="G7" s="85">
        <f>G6*G5*12*(10^7)/(10^9)</f>
        <v>27.579145492799999</v>
      </c>
      <c r="H7" s="80" t="s">
        <v>122</v>
      </c>
      <c r="J7" s="78"/>
    </row>
    <row r="8" spans="3:10" x14ac:dyDescent="0.35">
      <c r="C8" s="80" t="s">
        <v>128</v>
      </c>
      <c r="D8" s="84" t="s">
        <v>114</v>
      </c>
      <c r="E8" s="80" t="s">
        <v>124</v>
      </c>
      <c r="F8" s="80">
        <v>25.61</v>
      </c>
      <c r="G8" s="80">
        <v>26.47</v>
      </c>
      <c r="H8" s="86" t="s">
        <v>127</v>
      </c>
      <c r="J8" s="78"/>
    </row>
    <row r="9" spans="3:10" x14ac:dyDescent="0.35">
      <c r="C9" s="80" t="s">
        <v>125</v>
      </c>
      <c r="D9" s="84" t="s">
        <v>114</v>
      </c>
      <c r="E9" s="80" t="s">
        <v>126</v>
      </c>
      <c r="F9" s="85">
        <f>F8-F7</f>
        <v>0.18470838200000372</v>
      </c>
      <c r="G9" s="85">
        <f>G8-G7</f>
        <v>-1.1091454927999997</v>
      </c>
      <c r="H9" s="80" t="s">
        <v>122</v>
      </c>
    </row>
  </sheetData>
  <hyperlinks>
    <hyperlink ref="H6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cooking source</vt:lpstr>
      <vt:lpstr>LPG subsidy</vt:lpstr>
      <vt:lpstr>Subsidized cylinder count</vt:lpstr>
      <vt:lpstr>Average consumption - PC 30 day</vt:lpstr>
      <vt:lpstr>Average cylinders - HH 1 yr</vt:lpstr>
      <vt:lpstr>PPAC vs HCES lpg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Abhyuday</cp:lastModifiedBy>
  <dcterms:created xsi:type="dcterms:W3CDTF">2025-04-01T07:39:05Z</dcterms:created>
  <dcterms:modified xsi:type="dcterms:W3CDTF">2025-04-25T09:52:40Z</dcterms:modified>
</cp:coreProperties>
</file>