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M\Template\"/>
    </mc:Choice>
  </mc:AlternateContent>
  <xr:revisionPtr revIDLastSave="0" documentId="13_ncr:1_{012D3EC1-1938-4E70-A005-44D1F2B2251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O9" sheetId="8" r:id="rId1"/>
    <sheet name="Sheet1" sheetId="9" r:id="rId2"/>
  </sheets>
  <definedNames>
    <definedName name="_xlnm.Print_Area" localSheetId="0">'PO9'!$A$1:$K$10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8" l="1"/>
  <c r="F8" i="8"/>
  <c r="F9" i="8"/>
  <c r="H7" i="8" l="1"/>
  <c r="E10" i="8" l="1"/>
  <c r="E12" i="8" s="1"/>
  <c r="D10" i="8"/>
  <c r="E11" i="8" s="1"/>
  <c r="E13" i="8" s="1"/>
  <c r="H9" i="8"/>
  <c r="H8" i="8"/>
  <c r="F10" i="8" l="1"/>
  <c r="I8" i="8"/>
  <c r="J8" i="8" s="1"/>
  <c r="I9" i="8"/>
  <c r="J9" i="8" s="1"/>
  <c r="H10" i="8" l="1"/>
  <c r="I7" i="8"/>
  <c r="I10" i="8" s="1"/>
  <c r="J7" i="8" l="1"/>
  <c r="J10" i="8" s="1"/>
  <c r="E14" i="8" s="1"/>
</calcChain>
</file>

<file path=xl/sharedStrings.xml><?xml version="1.0" encoding="utf-8"?>
<sst xmlns="http://schemas.openxmlformats.org/spreadsheetml/2006/main" count="34" uniqueCount="34">
  <si>
    <t>STT</t>
  </si>
  <si>
    <t>Total_ONT/LIC</t>
  </si>
  <si>
    <t>Unit Price</t>
  </si>
  <si>
    <t>$_ONTLIC_0VAT</t>
  </si>
  <si>
    <t>VAT</t>
  </si>
  <si>
    <t>Total</t>
  </si>
  <si>
    <t>Thừa Thiên Huế</t>
  </si>
  <si>
    <t>Phú Thọ</t>
  </si>
  <si>
    <t>Đồng Nai</t>
  </si>
  <si>
    <t>Ninh Thuận</t>
  </si>
  <si>
    <t>PHỤ LỤC</t>
  </si>
  <si>
    <t>(Đính kèm Giấy chứng nhận bảo hiểm hàng hóa vận chuyển nội địa số:………….)</t>
  </si>
  <si>
    <t>VNPT TTP</t>
  </si>
  <si>
    <t>Ngày khởi hành (dự kiến)</t>
  </si>
  <si>
    <t>Tổng số tiền bảo hiểm</t>
  </si>
  <si>
    <t>Địa điểm giao hàng</t>
  </si>
  <si>
    <t>Hợp đồng số: 012-2020/CUVT- ANSV/ĐTRR-KHMS</t>
  </si>
  <si>
    <t>Spare</t>
  </si>
  <si>
    <t>Grand Total ONT</t>
  </si>
  <si>
    <t>An Giang</t>
  </si>
  <si>
    <t>Bắc Giang</t>
  </si>
  <si>
    <t>Bắc Ninh</t>
  </si>
  <si>
    <t>TP Hồ Chí Minh</t>
  </si>
  <si>
    <t>Hà Tĩnh</t>
  </si>
  <si>
    <t>Quảng Bình</t>
  </si>
  <si>
    <t>Thanh Hóa</t>
  </si>
  <si>
    <t>Yên Bái</t>
  </si>
  <si>
    <t>DANH SÁCH CÁC VNPT TỈNH/THÀNH PHỐ THUỘC ĐƠN HÀNG PO9</t>
  </si>
  <si>
    <t>Hà Giang</t>
  </si>
  <si>
    <t>Hà Nam</t>
  </si>
  <si>
    <t>Quảng Nam</t>
  </si>
  <si>
    <t>Đường Trần Quốc Toản, P. Nguyễn Trãi, TP. Hà Giang, Tỉnh Hà Giang</t>
  </si>
  <si>
    <t>Số 114 Trần Phú, P. Quang Trung, TP. Phủ Lý, tỉnh Hà Nam</t>
  </si>
  <si>
    <t>Số 02A Phan Bội Châu, TP. Tam Kỳ, tỉnh Quảng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</si>
</sst>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-* #,##0.00\ _₫_-;\-* #,##0.00\ _₫_-;_-* &quot;-&quot;??\ _₫_-;_-@_-"/>
    <numFmt numFmtId="166" formatCode="_-* #,##0\ _₫_-;\-* #,##0\ _₫_-;_-* &quot;-&quot;??\ _₫_-;_-@_-"/>
    <numFmt numFmtId="167" formatCode="_(* #,##0_);_(* \(#,##0\);_(* &quot;-&quot;??_);_(@_)"/>
  </numFmts>
  <fonts count="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0"/>
      <name val="Arial"/>
      <family val="2"/>
      <scheme val="minor"/>
    </font>
    <font>
      <sz val="11"/>
      <name val="Arial"/>
      <family val="2"/>
      <charset val="163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 applyFill="1"/>
    <xf numFmtId="0" fontId="5" fillId="0" borderId="0" xfId="0" applyFont="1" applyFill="1" applyAlignment="1">
      <alignment horizontal="centerContinuous"/>
    </xf>
    <xf numFmtId="0" fontId="5" fillId="0" borderId="0" xfId="0" applyFont="1" applyFill="1" applyAlignment="1">
      <alignment horizontal="centerContinuous" vertical="center"/>
    </xf>
    <xf numFmtId="166" fontId="5" fillId="0" borderId="0" xfId="1" applyNumberFormat="1" applyFont="1" applyFill="1" applyAlignment="1">
      <alignment horizontal="centerContinuous"/>
    </xf>
    <xf numFmtId="0" fontId="4" fillId="0" borderId="0" xfId="0" applyFont="1" applyFill="1" applyAlignment="1">
      <alignment horizontal="centerContinuous"/>
    </xf>
    <xf numFmtId="0" fontId="4" fillId="0" borderId="0" xfId="0" applyFont="1" applyFill="1" applyAlignment="1">
      <alignment horizontal="center" vertical="center"/>
    </xf>
    <xf numFmtId="166" fontId="4" fillId="0" borderId="0" xfId="1" applyNumberFormat="1" applyFont="1" applyFill="1" applyAlignment="1">
      <alignment horizontal="centerContinuous"/>
    </xf>
    <xf numFmtId="0" fontId="4" fillId="0" borderId="0" xfId="0" applyFont="1" applyFill="1"/>
    <xf numFmtId="0" fontId="7" fillId="0" borderId="2" xfId="0" applyFont="1" applyFill="1" applyBorder="1" applyAlignment="1">
      <alignment horizontal="center" vertical="center" wrapText="1"/>
    </xf>
    <xf numFmtId="166" fontId="7" fillId="0" borderId="2" xfId="1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67" fontId="4" fillId="0" borderId="1" xfId="0" applyNumberFormat="1" applyFont="1" applyFill="1" applyBorder="1" applyAlignment="1">
      <alignment horizontal="left" vertical="center" wrapText="1"/>
    </xf>
    <xf numFmtId="167" fontId="4" fillId="0" borderId="1" xfId="1" applyNumberFormat="1" applyFont="1" applyFill="1" applyBorder="1" applyAlignment="1">
      <alignment vertical="center"/>
    </xf>
    <xf numFmtId="166" fontId="4" fillId="0" borderId="1" xfId="1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167" fontId="4" fillId="0" borderId="1" xfId="0" applyNumberFormat="1" applyFont="1" applyFill="1" applyBorder="1" applyAlignment="1">
      <alignment vertical="center"/>
    </xf>
    <xf numFmtId="166" fontId="4" fillId="0" borderId="1" xfId="0" applyNumberFormat="1" applyFont="1" applyFill="1" applyBorder="1" applyAlignment="1">
      <alignment vertical="center"/>
    </xf>
    <xf numFmtId="0" fontId="0" fillId="0" borderId="0" xfId="0" applyFill="1"/>
    <xf numFmtId="0" fontId="6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centerContinuous" vertical="center"/>
    </xf>
    <xf numFmtId="166" fontId="6" fillId="0" borderId="0" xfId="1" applyNumberFormat="1" applyFont="1" applyFill="1" applyAlignment="1">
      <alignment horizontal="centerContinuous"/>
    </xf>
    <xf numFmtId="0" fontId="2" fillId="0" borderId="0" xfId="0" applyFont="1" applyFill="1"/>
    <xf numFmtId="166" fontId="0" fillId="0" borderId="0" xfId="1" applyNumberFormat="1" applyFont="1" applyFill="1"/>
    <xf numFmtId="14" fontId="0" fillId="0" borderId="0" xfId="0" applyNumberFormat="1" applyFill="1"/>
    <xf numFmtId="166" fontId="2" fillId="0" borderId="0" xfId="1" applyNumberFormat="1" applyFont="1" applyFill="1"/>
    <xf numFmtId="166" fontId="2" fillId="0" borderId="0" xfId="0" applyNumberFormat="1" applyFont="1" applyFill="1"/>
  </cellXfs>
  <cellStyles count="3">
    <cellStyle name="Comma" xfId="1" builtinId="3"/>
    <cellStyle name="Comma 2" xfId="2" xr:uid="{00000000-0005-0000-0000-000001000000}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z val="12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6" formatCode="_-* #,##0\ _₫_-;\-* #,##0\ _₫_-;_-* &quot;-&quot;??\ _₫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2"/>
        <name val="Times New Roman"/>
        <scheme val="none"/>
      </font>
      <numFmt numFmtId="166" formatCode="_-* #,##0\ _₫_-;\-* #,##0\ _₫_-;_-* &quot;-&quot;??\ _₫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6" formatCode="_-* #,##0\ _₫_-;\-* #,##0\ _₫_-;_-* &quot;-&quot;??\ _₫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6" formatCode="_-* #,##0\ _₫_-;\-* #,##0\ _₫_-;_-* &quot;-&quot;??\ _₫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6" formatCode="_-* #,##0\ _₫_-;\-* #,##0\ _₫_-;_-* &quot;-&quot;??\ _₫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2"/>
        <name val="Times New Roman"/>
        <scheme val="none"/>
      </font>
      <numFmt numFmtId="166" formatCode="_-* #,##0\ _₫_-;\-* #,##0\ _₫_-;_-* &quot;-&quot;??\ _₫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7" formatCode="_(* #,##0_);_(* \(#,##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7" formatCode="_(* #,##0_);_(* \(#,##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7" formatCode="_(* #,##0_);_(* \(#,##0\);_(* &quot;-&quot;??_);_(@_)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7" formatCode="_(* #,##0_);_(* \(#,##0\);_(* &quot;-&quot;??_);_(@_)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7" formatCode="_(* #,##0_);_(* \(#,##0\);_(* &quot;-&quot;??_);_(@_)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7" formatCode="_(* #,##0_);_(* \(#,##0\);_(* &quot;-&quot;??_);_(@_)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7" formatCode="_(* #,##0_);_(* \(#,##0\);_(* &quot;-&quot;??_);_(@_)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2"/>
        <name val="Times New Roman"/>
        <scheme val="none"/>
      </font>
      <numFmt numFmtId="167" formatCode="_(* #,##0_);_(* \(#,##0\);_(* &quot;-&quot;??_);_(@_)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2"/>
        <name val="Times New Roman"/>
        <scheme val="none"/>
      </font>
      <numFmt numFmtId="167" formatCode="_(* #,##0_);_(* \(#,##0\);_(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6" formatCode="_-* #,##0\ _₫_-;\-* #,##0\ _₫_-;_-* &quot;-&quot;??\ _₫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6" formatCode="_-* #,##0\ _₫_-;\-* #,##0\ _₫_-;_-* &quot;-&quot;??\ _₫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A6:K10" totalsRowCount="1" headerRowDxfId="26" dataDxfId="24" totalsRowDxfId="23" headerRowBorderDxfId="25" totalsRowBorderDxfId="22" headerRowCellStyle="Comma" totalsRowCellStyle="Comma">
  <autoFilter ref="A6:K9" xr:uid="{00000000-0009-0000-0100-000003000000}"/>
  <tableColumns count="11">
    <tableColumn id="1" xr3:uid="{00000000-0010-0000-0000-000001000000}" name="STT" totalsRowLabel="Total" dataDxfId="21" totalsRowDxfId="20"/>
    <tableColumn id="2" xr3:uid="{00000000-0010-0000-0000-000002000000}" name="VNPT TTP" dataDxfId="19" totalsRowDxfId="18"/>
    <tableColumn id="4" xr3:uid="{00000000-0010-0000-0000-000004000000}" name="Ngày khởi hành (dự kiến)" dataDxfId="17" totalsRowDxfId="16"/>
    <tableColumn id="5" xr3:uid="{00000000-0010-0000-0000-000005000000}" name="Total_ONT/LIC" totalsRowFunction="sum" dataDxfId="15" totalsRowDxfId="14" dataCellStyle="Comma"/>
    <tableColumn id="6" xr3:uid="{00000000-0010-0000-0000-000006000000}" name="Spare" totalsRowFunction="sum" dataDxfId="13" totalsRowDxfId="12" dataCellStyle="Comma"/>
    <tableColumn id="3" xr3:uid="{00000000-0010-0000-0000-000003000000}" name="Grand Total ONT" totalsRowFunction="sum" dataDxfId="11" totalsRowDxfId="10" dataCellStyle="Comma">
      <calculatedColumnFormula>SUM(Table14[[#This Row],[Total_ONT/LIC]:[Spare]])</calculatedColumnFormula>
    </tableColumn>
    <tableColumn id="7" xr3:uid="{00000000-0010-0000-0000-000007000000}" name="Unit Price" dataDxfId="9" totalsRowDxfId="8" dataCellStyle="Comma"/>
    <tableColumn id="8" xr3:uid="{00000000-0010-0000-0000-000008000000}" name="$_ONTLIC_0VAT" totalsRowFunction="sum" dataDxfId="7" totalsRowDxfId="6" dataCellStyle="Comma">
      <calculatedColumnFormula>Table14[[#This Row],[Grand Total ONT]]*Table14[[#This Row],[Unit Price]]</calculatedColumnFormula>
    </tableColumn>
    <tableColumn id="9" xr3:uid="{00000000-0010-0000-0000-000009000000}" name="VAT" totalsRowFunction="sum" dataDxfId="5" totalsRowDxfId="4" dataCellStyle="Comma">
      <calculatedColumnFormula>Table14[[#This Row],[$_ONTLIC_0VAT]]*10%</calculatedColumnFormula>
    </tableColumn>
    <tableColumn id="10" xr3:uid="{00000000-0010-0000-0000-00000A000000}" name="Tổng số tiền bảo hiểm" totalsRowFunction="sum" dataDxfId="3" totalsRowDxfId="2" dataCellStyle="Comma">
      <calculatedColumnFormula>SUM(Table14[[#This Row],[$_ONTLIC_0VAT]:[VAT]])</calculatedColumnFormula>
    </tableColumn>
    <tableColumn id="21" xr3:uid="{00000000-0010-0000-0000-000015000000}" name="Địa điểm giao hàng" dataDxfId="1" totalsRow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view="pageBreakPreview" zoomScaleNormal="100" zoomScaleSheetLayoutView="100" workbookViewId="0">
      <selection activeCell="F4" sqref="F4"/>
    </sheetView>
  </sheetViews>
  <sheetFormatPr defaultRowHeight="14" x14ac:dyDescent="0.3"/>
  <cols>
    <col min="1" max="1" width="8.1640625" style="22" customWidth="1"/>
    <col min="2" max="2" width="19" style="22" customWidth="1"/>
    <col min="3" max="3" width="14.25" style="22" customWidth="1"/>
    <col min="4" max="4" width="12.25" style="27" customWidth="1"/>
    <col min="5" max="5" width="17.58203125" style="27" customWidth="1"/>
    <col min="6" max="6" width="19.58203125" style="27" customWidth="1"/>
    <col min="7" max="7" width="15.1640625" style="22" customWidth="1"/>
    <col min="8" max="8" width="19.25" style="22" customWidth="1"/>
    <col min="9" max="9" width="18.75" style="22" customWidth="1"/>
    <col min="10" max="10" width="20" style="22" customWidth="1"/>
    <col min="11" max="11" width="86.83203125" style="22" customWidth="1"/>
    <col min="12" max="16384" width="8.6640625" style="22"/>
  </cols>
  <sheetData>
    <row r="1" spans="1:11" ht="20" x14ac:dyDescent="0.4">
      <c r="A1" s="2" t="s">
        <v>10</v>
      </c>
      <c r="B1" s="2"/>
      <c r="C1" s="3"/>
      <c r="D1" s="2"/>
      <c r="E1" s="2"/>
      <c r="F1" s="2"/>
      <c r="G1" s="2"/>
      <c r="H1" s="4"/>
      <c r="I1" s="2"/>
      <c r="J1" s="2"/>
      <c r="K1" s="2"/>
    </row>
    <row r="2" spans="1:11" ht="20" x14ac:dyDescent="0.4">
      <c r="A2" s="2" t="s">
        <v>27</v>
      </c>
      <c r="B2" s="2"/>
      <c r="C2" s="3"/>
      <c r="D2" s="2"/>
      <c r="E2" s="2"/>
      <c r="F2" s="2"/>
      <c r="G2" s="2"/>
      <c r="H2" s="4"/>
      <c r="I2" s="2"/>
      <c r="J2" s="2"/>
      <c r="K2" s="2"/>
    </row>
    <row r="3" spans="1:11" ht="20" x14ac:dyDescent="0.4">
      <c r="A3" s="2" t="s">
        <v>16</v>
      </c>
      <c r="B3" s="2"/>
      <c r="C3" s="3"/>
      <c r="D3" s="2"/>
      <c r="E3" s="2"/>
      <c r="F3" s="2"/>
      <c r="G3" s="2"/>
      <c r="H3" s="4"/>
      <c r="I3" s="2"/>
      <c r="J3" s="2"/>
      <c r="K3" s="2"/>
    </row>
    <row r="4" spans="1:11" ht="20" x14ac:dyDescent="0.4">
      <c r="A4" s="23" t="s">
        <v>11</v>
      </c>
      <c r="B4" s="23"/>
      <c r="C4" s="24"/>
      <c r="D4" s="23"/>
      <c r="E4" s="23"/>
      <c r="F4" s="23"/>
      <c r="G4" s="23"/>
      <c r="H4" s="25"/>
      <c r="I4" s="23"/>
      <c r="J4" s="23"/>
      <c r="K4" s="23"/>
    </row>
    <row r="5" spans="1:11" s="8" customFormat="1" ht="40.5" customHeight="1" x14ac:dyDescent="0.35">
      <c r="A5" s="5"/>
      <c r="B5" s="5"/>
      <c r="C5" s="6"/>
      <c r="D5" s="5"/>
      <c r="E5" s="5"/>
      <c r="F5" s="5"/>
      <c r="G5" s="5"/>
      <c r="H5" s="7"/>
      <c r="I5" s="5"/>
      <c r="J5" s="5"/>
      <c r="K5" s="5"/>
    </row>
    <row r="6" spans="1:11" s="26" customFormat="1" ht="30" x14ac:dyDescent="0.3">
      <c r="A6" s="9" t="s">
        <v>0</v>
      </c>
      <c r="B6" s="9" t="s">
        <v>12</v>
      </c>
      <c r="C6" s="9" t="s">
        <v>13</v>
      </c>
      <c r="D6" s="10" t="s">
        <v>1</v>
      </c>
      <c r="E6" s="10" t="s">
        <v>17</v>
      </c>
      <c r="F6" s="10" t="s">
        <v>18</v>
      </c>
      <c r="G6" s="10" t="s">
        <v>2</v>
      </c>
      <c r="H6" s="10" t="s">
        <v>3</v>
      </c>
      <c r="I6" s="10" t="s">
        <v>4</v>
      </c>
      <c r="J6" s="9" t="s">
        <v>14</v>
      </c>
      <c r="K6" s="11" t="s">
        <v>15</v>
      </c>
    </row>
    <row r="7" spans="1:11" ht="21" customHeight="1" x14ac:dyDescent="0.3">
      <c r="A7" s="12">
        <v>1</v>
      </c>
      <c r="B7" s="13" t="s">
        <v>28</v>
      </c>
      <c r="C7" s="18">
        <v>44167</v>
      </c>
      <c r="D7" s="14">
        <v>200</v>
      </c>
      <c r="E7" s="14">
        <v>4</v>
      </c>
      <c r="F7" s="14">
        <f>SUM(Table14[[#This Row],[Total_ONT/LIC]:[Spare]])</f>
        <v>204</v>
      </c>
      <c r="G7" s="15">
        <v>937350</v>
      </c>
      <c r="H7" s="16">
        <f>Table14[[#This Row],[Grand Total ONT]]*Table14[[#This Row],[Unit Price]]</f>
        <v>191219400</v>
      </c>
      <c r="I7" s="16">
        <f>Table14[[#This Row],[$_ONTLIC_0VAT]]*10%</f>
        <v>19121940</v>
      </c>
      <c r="J7" s="16">
        <f>SUM(Table14[[#This Row],[$_ONTLIC_0VAT]:[VAT]])</f>
        <v>210341340</v>
      </c>
      <c r="K7" s="17" t="s">
        <v>31</v>
      </c>
    </row>
    <row r="8" spans="1:11" ht="21" customHeight="1" x14ac:dyDescent="0.3">
      <c r="A8" s="12">
        <v>2</v>
      </c>
      <c r="B8" s="13" t="s">
        <v>29</v>
      </c>
      <c r="C8" s="18">
        <v>44167</v>
      </c>
      <c r="D8" s="14">
        <v>400</v>
      </c>
      <c r="E8" s="14">
        <v>8</v>
      </c>
      <c r="F8" s="14">
        <f>SUM(Table14[[#This Row],[Total_ONT/LIC]:[Spare]])</f>
        <v>408</v>
      </c>
      <c r="G8" s="15">
        <v>937350</v>
      </c>
      <c r="H8" s="16">
        <f>Table14[[#This Row],[Grand Total ONT]]*Table14[[#This Row],[Unit Price]]</f>
        <v>382438800</v>
      </c>
      <c r="I8" s="16">
        <f>Table14[[#This Row],[$_ONTLIC_0VAT]]*10%</f>
        <v>38243880</v>
      </c>
      <c r="J8" s="16">
        <f>SUM(Table14[[#This Row],[$_ONTLIC_0VAT]:[VAT]])</f>
        <v>420682680</v>
      </c>
      <c r="K8" s="17" t="s">
        <v>32</v>
      </c>
    </row>
    <row r="9" spans="1:11" ht="21" customHeight="1" x14ac:dyDescent="0.3">
      <c r="A9" s="12">
        <v>3</v>
      </c>
      <c r="B9" s="13" t="s">
        <v>30</v>
      </c>
      <c r="C9" s="18">
        <v>44167</v>
      </c>
      <c r="D9" s="14">
        <v>400</v>
      </c>
      <c r="E9" s="14">
        <v>8</v>
      </c>
      <c r="F9" s="14">
        <f>SUM(Table14[[#This Row],[Total_ONT/LIC]:[Spare]])</f>
        <v>408</v>
      </c>
      <c r="G9" s="15">
        <v>937350</v>
      </c>
      <c r="H9" s="16">
        <f>Table14[[#This Row],[Grand Total ONT]]*Table14[[#This Row],[Unit Price]]</f>
        <v>382438800</v>
      </c>
      <c r="I9" s="16">
        <f>Table14[[#This Row],[$_ONTLIC_0VAT]]*10%</f>
        <v>38243880</v>
      </c>
      <c r="J9" s="16">
        <f>SUM(Table14[[#This Row],[$_ONTLIC_0VAT]:[VAT]])</f>
        <v>420682680</v>
      </c>
      <c r="K9" s="17" t="s">
        <v>33</v>
      </c>
    </row>
    <row r="10" spans="1:11" ht="22" customHeight="1" x14ac:dyDescent="0.3">
      <c r="A10" s="12" t="s">
        <v>5</v>
      </c>
      <c r="B10" s="13"/>
      <c r="C10" s="19"/>
      <c r="D10" s="14">
        <f>SUBTOTAL(109,Table14[Total_ONT/LIC])</f>
        <v>1000</v>
      </c>
      <c r="E10" s="14">
        <f>SUBTOTAL(109,Table14[Spare])</f>
        <v>20</v>
      </c>
      <c r="F10" s="14">
        <f>SUBTOTAL(109,Table14[Grand Total ONT])</f>
        <v>1020</v>
      </c>
      <c r="G10" s="20"/>
      <c r="H10" s="21">
        <f>SUBTOTAL(109,Table14[$_ONTLIC_0VAT])</f>
        <v>956097000</v>
      </c>
      <c r="I10" s="21">
        <f>SUBTOTAL(109,Table14[VAT])</f>
        <v>95609700</v>
      </c>
      <c r="J10" s="21">
        <f>SUBTOTAL(109,Table14[Tổng số tiền bảo hiểm])</f>
        <v>1051706700</v>
      </c>
      <c r="K10" s="17"/>
    </row>
    <row r="11" spans="1:11" x14ac:dyDescent="0.3">
      <c r="C11" s="1"/>
      <c r="E11" s="27">
        <f>Table14[[#Totals],[Total_ONT/LIC]]*G9*110%</f>
        <v>1031085000.0000001</v>
      </c>
      <c r="H11" s="28"/>
      <c r="I11" s="28"/>
      <c r="J11" s="27"/>
    </row>
    <row r="12" spans="1:11" x14ac:dyDescent="0.3">
      <c r="C12" s="1"/>
      <c r="E12" s="27">
        <f>Table14[[#Totals],[Spare]]*G9*110%</f>
        <v>20621700</v>
      </c>
      <c r="J12" s="29"/>
    </row>
    <row r="13" spans="1:11" x14ac:dyDescent="0.3">
      <c r="C13" s="1"/>
      <c r="E13" s="27">
        <f>E11+E12</f>
        <v>1051706700.0000001</v>
      </c>
      <c r="J13" s="29"/>
    </row>
    <row r="14" spans="1:11" x14ac:dyDescent="0.3">
      <c r="C14" s="1"/>
      <c r="E14" s="27">
        <f>Table14[[#Totals],[Tổng số tiền bảo hiểm]]-E13</f>
        <v>0</v>
      </c>
      <c r="J14" s="30"/>
    </row>
    <row r="15" spans="1:11" x14ac:dyDescent="0.3">
      <c r="C15" s="1"/>
    </row>
    <row r="16" spans="1:11" x14ac:dyDescent="0.3">
      <c r="C16" s="1"/>
    </row>
    <row r="17" spans="1:11" x14ac:dyDescent="0.3">
      <c r="C17" s="1"/>
    </row>
    <row r="18" spans="1:11" x14ac:dyDescent="0.3">
      <c r="C18" s="1"/>
    </row>
    <row r="19" spans="1:11" x14ac:dyDescent="0.3">
      <c r="C19" s="1"/>
    </row>
    <row r="20" spans="1:11" s="27" customFormat="1" x14ac:dyDescent="0.3">
      <c r="A20" s="22"/>
      <c r="B20" s="22"/>
      <c r="C20" s="1"/>
      <c r="G20" s="22"/>
      <c r="H20" s="22"/>
      <c r="I20" s="22"/>
      <c r="J20" s="22"/>
      <c r="K20" s="22"/>
    </row>
    <row r="21" spans="1:11" s="27" customFormat="1" x14ac:dyDescent="0.3">
      <c r="A21" s="22"/>
      <c r="B21" s="22"/>
      <c r="C21" s="1"/>
      <c r="G21" s="22"/>
      <c r="H21" s="22"/>
      <c r="I21" s="22"/>
      <c r="J21" s="22"/>
      <c r="K21" s="22"/>
    </row>
    <row r="22" spans="1:11" s="27" customFormat="1" x14ac:dyDescent="0.3">
      <c r="A22" s="22"/>
      <c r="B22" s="22"/>
      <c r="C22" s="1"/>
      <c r="G22" s="22"/>
      <c r="H22" s="22"/>
      <c r="I22" s="22"/>
      <c r="J22" s="22"/>
      <c r="K22" s="22"/>
    </row>
  </sheetData>
  <printOptions horizontalCentered="1"/>
  <pageMargins left="0.31496062992125984" right="0.31496062992125984" top="0.55118110236220474" bottom="0.35433070866141736" header="0.31496062992125984" footer="0.31496062992125984"/>
  <pageSetup paperSize="9" scale="6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sqref="A1:F12"/>
    </sheetView>
  </sheetViews>
  <sheetFormatPr defaultRowHeight="14" x14ac:dyDescent="0.3"/>
  <sheetData>
    <row r="1" spans="1:6" x14ac:dyDescent="0.3">
      <c r="A1">
        <v>1</v>
      </c>
      <c r="B1" t="s">
        <v>19</v>
      </c>
      <c r="D1">
        <v>100</v>
      </c>
      <c r="E1">
        <v>2</v>
      </c>
      <c r="F1">
        <v>102</v>
      </c>
    </row>
    <row r="2" spans="1:6" x14ac:dyDescent="0.3">
      <c r="A2">
        <v>2</v>
      </c>
      <c r="B2" t="s">
        <v>20</v>
      </c>
      <c r="D2">
        <v>70</v>
      </c>
      <c r="E2">
        <v>2</v>
      </c>
      <c r="F2">
        <v>72</v>
      </c>
    </row>
    <row r="3" spans="1:6" x14ac:dyDescent="0.3">
      <c r="A3">
        <v>3</v>
      </c>
      <c r="B3" t="s">
        <v>21</v>
      </c>
      <c r="D3">
        <v>350</v>
      </c>
      <c r="E3">
        <v>7</v>
      </c>
      <c r="F3">
        <v>357</v>
      </c>
    </row>
    <row r="4" spans="1:6" x14ac:dyDescent="0.3">
      <c r="A4">
        <v>4</v>
      </c>
      <c r="B4" t="s">
        <v>8</v>
      </c>
      <c r="D4">
        <v>2412</v>
      </c>
      <c r="E4">
        <v>48</v>
      </c>
      <c r="F4">
        <v>2460</v>
      </c>
    </row>
    <row r="5" spans="1:6" x14ac:dyDescent="0.3">
      <c r="A5">
        <v>5</v>
      </c>
      <c r="B5" t="s">
        <v>22</v>
      </c>
      <c r="D5">
        <v>800</v>
      </c>
      <c r="E5">
        <v>16</v>
      </c>
      <c r="F5">
        <v>816</v>
      </c>
    </row>
    <row r="6" spans="1:6" x14ac:dyDescent="0.3">
      <c r="A6">
        <v>6</v>
      </c>
      <c r="B6" t="s">
        <v>23</v>
      </c>
      <c r="D6">
        <v>300</v>
      </c>
      <c r="E6">
        <v>6</v>
      </c>
      <c r="F6">
        <v>306</v>
      </c>
    </row>
    <row r="7" spans="1:6" x14ac:dyDescent="0.3">
      <c r="A7">
        <v>7</v>
      </c>
      <c r="B7" t="s">
        <v>6</v>
      </c>
      <c r="D7">
        <v>50</v>
      </c>
      <c r="E7">
        <v>1</v>
      </c>
      <c r="F7">
        <v>51</v>
      </c>
    </row>
    <row r="8" spans="1:6" x14ac:dyDescent="0.3">
      <c r="A8">
        <v>8</v>
      </c>
      <c r="B8" t="s">
        <v>9</v>
      </c>
      <c r="D8">
        <v>50</v>
      </c>
      <c r="E8">
        <v>1</v>
      </c>
      <c r="F8">
        <v>51</v>
      </c>
    </row>
    <row r="9" spans="1:6" x14ac:dyDescent="0.3">
      <c r="A9">
        <v>9</v>
      </c>
      <c r="B9" t="s">
        <v>7</v>
      </c>
      <c r="D9">
        <v>400</v>
      </c>
      <c r="E9">
        <v>8</v>
      </c>
      <c r="F9">
        <v>408</v>
      </c>
    </row>
    <row r="10" spans="1:6" x14ac:dyDescent="0.3">
      <c r="A10">
        <v>10</v>
      </c>
      <c r="B10" t="s">
        <v>24</v>
      </c>
      <c r="D10">
        <v>400</v>
      </c>
      <c r="E10">
        <v>8</v>
      </c>
      <c r="F10">
        <v>408</v>
      </c>
    </row>
    <row r="11" spans="1:6" x14ac:dyDescent="0.3">
      <c r="A11">
        <v>11</v>
      </c>
      <c r="B11" t="s">
        <v>25</v>
      </c>
      <c r="D11">
        <v>1600</v>
      </c>
      <c r="E11">
        <v>32</v>
      </c>
      <c r="F11">
        <v>1632</v>
      </c>
    </row>
    <row r="12" spans="1:6" x14ac:dyDescent="0.3">
      <c r="A12">
        <v>12</v>
      </c>
      <c r="B12" t="s">
        <v>26</v>
      </c>
      <c r="D12">
        <v>200</v>
      </c>
      <c r="E12">
        <v>4</v>
      </c>
      <c r="F12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PO9</vt:lpstr>
      <vt:lpstr>Sheet1</vt:lpstr>
      <vt:lpstr>'PO9'!Print_Area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laiduchanh</dc:creator>
  <cp:lastModifiedBy>Thanh Lê Xuân</cp:lastModifiedBy>
  <dcterms:created xsi:type="dcterms:W3CDTF">2019-08-21T09:24:36Z</dcterms:created>
  <dcterms:modified xsi:type="dcterms:W3CDTF">2022-06-17T08:45:43Z</dcterms:modified>
</cp:coreProperties>
</file>