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ry-zapary\4_cours\EEPM\Lab2\"/>
    </mc:Choice>
  </mc:AlternateContent>
  <xr:revisionPtr revIDLastSave="0" documentId="8_{8A9EDF64-6EB3-4D10-BADE-3ABBA36E8C92}" xr6:coauthVersionLast="45" xr6:coauthVersionMax="45" xr10:uidLastSave="{00000000-0000-0000-0000-000000000000}"/>
  <bookViews>
    <workbookView xWindow="-108" yWindow="-108" windowWidth="23256" windowHeight="12576" firstSheet="3" xr2:uid="{00000000-000D-0000-FFFF-FFFF00000000}"/>
  </bookViews>
  <sheets>
    <sheet name="Лист1" sheetId="1" r:id="rId1"/>
    <sheet name="Answer Report 1" sheetId="5" r:id="rId2"/>
    <sheet name="Limits Report 1" sheetId="6" r:id="rId3"/>
    <sheet name="Лист3" sheetId="3" r:id="rId4"/>
    <sheet name="Лист2" sheetId="4" r:id="rId5"/>
  </sheets>
  <definedNames>
    <definedName name="solver_adj" localSheetId="3" hidden="1">Лист3!$E$36,Лист3!$D$36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Лист3!$E$32</definedName>
    <definedName name="solver_lhs2" localSheetId="3" hidden="1">Лист3!$E$32</definedName>
    <definedName name="solver_lhs3" localSheetId="3" hidden="1">Лист3!$E$32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Лист3!$I$36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Лист3!$K$32</definedName>
    <definedName name="solver_rhs2" localSheetId="3" hidden="1">Лист3!$K$32</definedName>
    <definedName name="solver_rhs3" localSheetId="3" hidden="1">Лист3!$K$32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3" hidden="1">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17</definedName>
    <definedName name="solver_ver" localSheetId="3" hidden="1">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D39" i="3" l="1"/>
  <c r="H32" i="3"/>
  <c r="G4" i="3" l="1"/>
  <c r="E39" i="3" l="1"/>
  <c r="H36" i="3" l="1"/>
  <c r="I3" i="3" l="1"/>
  <c r="I4" i="3"/>
  <c r="I5" i="3"/>
  <c r="I6" i="3"/>
  <c r="I7" i="3"/>
  <c r="I8" i="3"/>
  <c r="I9" i="3"/>
  <c r="I10" i="3"/>
  <c r="I11" i="3"/>
  <c r="I2" i="3"/>
  <c r="H3" i="3"/>
  <c r="H4" i="3"/>
  <c r="H5" i="3"/>
  <c r="H6" i="3"/>
  <c r="H7" i="3"/>
  <c r="H8" i="3"/>
  <c r="H9" i="3"/>
  <c r="H10" i="3"/>
  <c r="H11" i="3"/>
  <c r="H2" i="3"/>
  <c r="G3" i="3"/>
  <c r="G5" i="3"/>
  <c r="G6" i="3"/>
  <c r="G7" i="3"/>
  <c r="G8" i="3"/>
  <c r="G9" i="3"/>
  <c r="G10" i="3"/>
  <c r="G11" i="3"/>
  <c r="G2" i="3"/>
  <c r="F4" i="3"/>
  <c r="F5" i="3" s="1"/>
  <c r="F6" i="3" s="1"/>
  <c r="F7" i="3" s="1"/>
  <c r="F8" i="3" s="1"/>
  <c r="F9" i="3" s="1"/>
  <c r="F10" i="3" s="1"/>
  <c r="F11" i="3" s="1"/>
  <c r="A4" i="3"/>
  <c r="A5" i="3" s="1"/>
  <c r="A6" i="3" s="1"/>
  <c r="A7" i="3" s="1"/>
  <c r="A8" i="3" s="1"/>
  <c r="A9" i="3" s="1"/>
  <c r="A10" i="3" s="1"/>
  <c r="A11" i="3" s="1"/>
  <c r="G13" i="3" l="1" a="1"/>
  <c r="G13" i="3" s="1"/>
  <c r="B23" i="3"/>
  <c r="I13" i="3"/>
  <c r="H13" i="3"/>
  <c r="B24" i="3" s="1"/>
  <c r="D15" i="1"/>
  <c r="D16" i="1"/>
  <c r="D17" i="1"/>
  <c r="D18" i="1"/>
  <c r="D19" i="1"/>
  <c r="D20" i="1"/>
  <c r="D21" i="1"/>
  <c r="D22" i="1"/>
  <c r="D23" i="1"/>
  <c r="D14" i="1"/>
  <c r="C15" i="1"/>
  <c r="C16" i="1"/>
  <c r="C17" i="1"/>
  <c r="C18" i="1"/>
  <c r="C19" i="1"/>
  <c r="C20" i="1"/>
  <c r="C21" i="1"/>
  <c r="C22" i="1"/>
  <c r="C23" i="1"/>
  <c r="C14" i="1"/>
  <c r="B15" i="1"/>
  <c r="B16" i="1"/>
  <c r="B17" i="1"/>
  <c r="B18" i="1"/>
  <c r="B19" i="1"/>
  <c r="B20" i="1"/>
  <c r="B21" i="1"/>
  <c r="B22" i="1"/>
  <c r="B23" i="1"/>
  <c r="B14" i="1"/>
  <c r="A16" i="1"/>
  <c r="A17" i="1" s="1"/>
  <c r="A18" i="1" s="1"/>
  <c r="A19" i="1" s="1"/>
  <c r="A20" i="1" s="1"/>
  <c r="A21" i="1" s="1"/>
  <c r="A22" i="1" s="1"/>
  <c r="A23" i="1" s="1"/>
  <c r="A14" i="3" l="1"/>
  <c r="A19" i="3"/>
  <c r="A15" i="3"/>
  <c r="B22" i="3"/>
  <c r="A21" i="3"/>
  <c r="A4" i="1"/>
  <c r="A5" i="1" s="1"/>
  <c r="A6" i="1" s="1"/>
  <c r="A7" i="1" s="1"/>
  <c r="A8" i="1" s="1"/>
  <c r="A9" i="1" s="1"/>
  <c r="A10" i="1" s="1"/>
  <c r="A11" i="1" s="1"/>
  <c r="F36" i="3" l="1"/>
  <c r="F39" i="3" s="1"/>
  <c r="F28" i="3"/>
  <c r="G28" i="3" s="1"/>
  <c r="I28" i="3" s="1"/>
  <c r="F32" i="3"/>
  <c r="G32" i="3" s="1"/>
  <c r="I32" i="3" s="1"/>
  <c r="E3" i="3"/>
  <c r="E4" i="3"/>
  <c r="E5" i="3"/>
  <c r="E6" i="3"/>
  <c r="E7" i="3"/>
  <c r="E8" i="3"/>
  <c r="E9" i="3"/>
  <c r="E10" i="3"/>
  <c r="E11" i="3"/>
  <c r="E2" i="3"/>
  <c r="G36" i="3"/>
  <c r="I36" i="3" s="1"/>
</calcChain>
</file>

<file path=xl/sharedStrings.xml><?xml version="1.0" encoding="utf-8"?>
<sst xmlns="http://schemas.openxmlformats.org/spreadsheetml/2006/main" count="158" uniqueCount="97">
  <si>
    <t>Number</t>
  </si>
  <si>
    <t>K</t>
  </si>
  <si>
    <t>L</t>
  </si>
  <si>
    <t>F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</si>
  <si>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</si>
  <si>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</si>
  <si>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</si>
  <si>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</si>
  <si>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</si>
  <si>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</si>
  <si>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</si>
  <si>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</si>
  <si>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</si>
  <si>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</si>
  <si>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</si>
  <si>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Значимость F</t>
  </si>
  <si>
    <t>LnK</t>
  </si>
  <si>
    <t>LnL</t>
  </si>
  <si>
    <t>LnF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</si>
  <si>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</si>
  <si>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</si>
  <si>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</si>
  <si>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</si>
  <si>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</si>
  <si>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</si>
  <si>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</si>
  <si>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</si>
  <si>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</si>
  <si>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</si>
  <si>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</si>
  <si>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ВЫВОД ОСТАТКА</t>
  </si>
  <si>
    <t>Маємо, що ln(F) = 0,394*ln(K)+0,6*ln(L)</t>
  </si>
  <si>
    <t>F = (K^2,394)*(L^0,6)</t>
  </si>
  <si>
    <t>Наблюдение</t>
  </si>
  <si>
    <t>Предсказанное 6,80793494369993</t>
  </si>
  <si>
    <t>Остатки</t>
  </si>
  <si>
    <t>Microsoft Excel 16.0 Answer Report</t>
  </si>
  <si>
    <t>Worksheet: [Лаба2.xlsx]Лист3</t>
  </si>
  <si>
    <t>Report Created: 24.10.2019 2:34:14</t>
  </si>
  <si>
    <t>Result: Solver found a solution.  All Constraints and optimality conditions are satisfied.</t>
  </si>
  <si>
    <t>Solver Engine</t>
  </si>
  <si>
    <t>Engine: GRG Nonlinear</t>
  </si>
  <si>
    <t>Solution Time: 0,016 Seconds.</t>
  </si>
  <si>
    <t>Iterations: 0 Subproblems: 0</t>
  </si>
  <si>
    <t>Solver Options</t>
  </si>
  <si>
    <t>Max Time Unlimited,  Iterations Unlimited, Precision 0,000001</t>
  </si>
  <si>
    <t xml:space="preserve"> Convergence 0,0001, Population Size 0, Random Seed 0, Derivatives Forward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</si>
  <si>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</si>
  <si>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</si>
  <si>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</si>
  <si>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</si>
  <si>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</si>
  <si>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</si>
  <si>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$I$32</t>
  </si>
  <si>
    <t>Profit</t>
  </si>
  <si>
    <t>Variable Cells</t>
  </si>
  <si>
    <t>Integer</t>
  </si>
  <si>
    <t>$D$32</t>
  </si>
  <si>
    <t>Contin</t>
  </si>
  <si>
    <t>$E$32</t>
  </si>
  <si>
    <t>Constraints</t>
  </si>
  <si>
    <t>Cell Value</t>
  </si>
  <si>
    <t>Formula</t>
  </si>
  <si>
    <t>Status</t>
  </si>
  <si>
    <t>Slack</t>
  </si>
  <si>
    <t>$D$32&lt;=$J$32</t>
  </si>
  <si>
    <t>Not Binding</t>
  </si>
  <si>
    <t>$E$32&lt;=$K$32</t>
  </si>
  <si>
    <t>Microsoft Excel 16.0 Limits Report</t>
  </si>
  <si>
    <t>Report Created: 24.10.2019 2:34:15</t>
  </si>
  <si>
    <t>Objective</t>
  </si>
  <si>
    <t>Value</t>
  </si>
  <si>
    <t>Variable</t>
  </si>
  <si>
    <t>Lower</t>
  </si>
  <si>
    <t>Upper</t>
  </si>
  <si>
    <t>Limit</t>
  </si>
  <si>
    <t>Result</t>
  </si>
  <si>
    <t xml:space="preserve">Еластичність заміщення = </t>
  </si>
  <si>
    <t>-d(ln(x1/x2))/d(ln(a1*x2/(a2*x1)))</t>
  </si>
  <si>
    <t xml:space="preserve">b0 = </t>
  </si>
  <si>
    <t xml:space="preserve">b1 = </t>
  </si>
  <si>
    <t>b2 =</t>
  </si>
  <si>
    <t>w1</t>
  </si>
  <si>
    <t>Довгостроковий період:</t>
  </si>
  <si>
    <t>w2</t>
  </si>
  <si>
    <t>TR</t>
  </si>
  <si>
    <t>TC</t>
  </si>
  <si>
    <t>P</t>
  </si>
  <si>
    <t>Короткостроковий період:</t>
  </si>
  <si>
    <t>K &lt;=</t>
  </si>
  <si>
    <t>L &lt;=</t>
  </si>
  <si>
    <t>Монополія-монопсонія:</t>
  </si>
  <si>
    <t>PK</t>
  </si>
  <si>
    <t>PL</t>
  </si>
  <si>
    <t>= 1,07*(e^(0,01*x))</t>
  </si>
  <si>
    <t>= 1,13 * (e^(0,02*x))</t>
  </si>
  <si>
    <t>= 8,6 * (e^(-0,02*x))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</si>
</sst>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11" workbookViewId="0">
      <selection activeCell="A26" sqref="A26:D26"/>
    </sheetView>
  </sheetViews>
  <sheetFormatPr defaultRowHeight="14.45"/>
  <cols>
    <col min="6" max="6" width="13.7109375" customWidth="1"/>
    <col min="7" max="7" width="31.28515625" customWidth="1"/>
    <col min="8" max="8" width="17.85546875" customWidth="1"/>
    <col min="9" max="9" width="14.42578125" customWidth="1"/>
    <col min="10" max="10" width="13.42578125" customWidth="1"/>
    <col min="11" max="11" width="16.7109375" customWidth="1"/>
    <col min="12" max="12" width="12.140625" customWidth="1"/>
    <col min="13" max="13" width="14.42578125" customWidth="1"/>
    <col min="14" max="14" width="14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1</v>
      </c>
      <c r="B2">
        <v>3600</v>
      </c>
      <c r="C2">
        <v>10140</v>
      </c>
      <c r="D2">
        <v>20071</v>
      </c>
      <c r="F2" t="s">
        <v>4</v>
      </c>
    </row>
    <row r="3" spans="1:11" ht="15" thickBot="1">
      <c r="A3">
        <v>2</v>
      </c>
      <c r="B3">
        <v>3550</v>
      </c>
      <c r="C3">
        <v>10000</v>
      </c>
      <c r="D3">
        <v>20064</v>
      </c>
    </row>
    <row r="4" spans="1:11">
      <c r="A4">
        <f>A3+1</f>
        <v>3</v>
      </c>
      <c r="B4">
        <v>3630</v>
      </c>
      <c r="C4">
        <v>10000</v>
      </c>
      <c r="D4">
        <v>20226</v>
      </c>
      <c r="F4" s="4" t="s">
        <v>5</v>
      </c>
      <c r="G4" s="4"/>
    </row>
    <row r="5" spans="1:11">
      <c r="A5">
        <f t="shared" ref="A5:A11" si="0">A4+1</f>
        <v>4</v>
      </c>
      <c r="B5">
        <v>3790</v>
      </c>
      <c r="C5">
        <v>10230</v>
      </c>
      <c r="D5">
        <v>20461</v>
      </c>
      <c r="F5" s="1" t="s">
        <v>6</v>
      </c>
      <c r="G5" s="1">
        <v>0.99998175593496785</v>
      </c>
    </row>
    <row r="6" spans="1:11">
      <c r="A6">
        <f t="shared" si="0"/>
        <v>5</v>
      </c>
      <c r="B6">
        <v>3860</v>
      </c>
      <c r="C6">
        <v>10520</v>
      </c>
      <c r="D6">
        <v>20935</v>
      </c>
      <c r="F6" s="1" t="s">
        <v>7</v>
      </c>
      <c r="G6" s="1">
        <v>0.99996351220278168</v>
      </c>
    </row>
    <row r="7" spans="1:11">
      <c r="A7">
        <f t="shared" si="0"/>
        <v>6</v>
      </c>
      <c r="B7">
        <v>3380</v>
      </c>
      <c r="C7">
        <v>9900</v>
      </c>
      <c r="D7">
        <v>19700</v>
      </c>
      <c r="F7" s="1" t="s">
        <v>8</v>
      </c>
      <c r="G7" s="1">
        <v>0.85710115680317911</v>
      </c>
    </row>
    <row r="8" spans="1:11">
      <c r="A8">
        <f t="shared" si="0"/>
        <v>7</v>
      </c>
      <c r="B8">
        <v>3630</v>
      </c>
      <c r="C8">
        <v>10030</v>
      </c>
      <c r="D8">
        <v>20015</v>
      </c>
      <c r="F8" s="1" t="s">
        <v>9</v>
      </c>
      <c r="G8" s="1">
        <v>4.7031190711312738E-2</v>
      </c>
    </row>
    <row r="9" spans="1:11" ht="15" thickBot="1">
      <c r="A9">
        <f t="shared" si="0"/>
        <v>8</v>
      </c>
      <c r="B9">
        <v>3600</v>
      </c>
      <c r="C9">
        <v>10040</v>
      </c>
      <c r="D9">
        <v>20018</v>
      </c>
      <c r="F9" s="2" t="s">
        <v>10</v>
      </c>
      <c r="G9" s="2">
        <v>9</v>
      </c>
    </row>
    <row r="10" spans="1:11">
      <c r="A10">
        <f t="shared" si="0"/>
        <v>9</v>
      </c>
      <c r="B10">
        <v>3800</v>
      </c>
      <c r="C10">
        <v>10340</v>
      </c>
      <c r="D10">
        <v>20626</v>
      </c>
    </row>
    <row r="11" spans="1:11" ht="15" thickBot="1">
      <c r="A11">
        <f t="shared" si="0"/>
        <v>10</v>
      </c>
      <c r="B11">
        <v>3740</v>
      </c>
      <c r="C11">
        <v>10380</v>
      </c>
      <c r="D11">
        <v>20580</v>
      </c>
      <c r="F11" t="s">
        <v>11</v>
      </c>
    </row>
    <row r="12" spans="1:11">
      <c r="F12" s="3"/>
      <c r="G12" s="3" t="s">
        <v>12</v>
      </c>
      <c r="H12" s="3" t="s">
        <v>13</v>
      </c>
      <c r="I12" s="3" t="s">
        <v>14</v>
      </c>
      <c r="J12" s="3" t="s">
        <v>3</v>
      </c>
      <c r="K12" s="3" t="s">
        <v>15</v>
      </c>
    </row>
    <row r="13" spans="1:11">
      <c r="A13" t="s">
        <v>0</v>
      </c>
      <c r="B13" t="s">
        <v>16</v>
      </c>
      <c r="C13" t="s">
        <v>17</v>
      </c>
      <c r="D13" t="s">
        <v>18</v>
      </c>
      <c r="F13" s="1" t="s">
        <v>19</v>
      </c>
      <c r="G13" s="1">
        <v>2</v>
      </c>
      <c r="H13" s="1">
        <v>424.33269527129613</v>
      </c>
      <c r="I13" s="1">
        <v>212.16634763564807</v>
      </c>
      <c r="J13" s="1">
        <v>95918.980029699014</v>
      </c>
      <c r="K13" s="1">
        <v>3.0592104870982075E-14</v>
      </c>
    </row>
    <row r="14" spans="1:11">
      <c r="A14">
        <v>1</v>
      </c>
      <c r="B14">
        <f>LN(B2)</f>
        <v>8.1886891244442008</v>
      </c>
      <c r="C14">
        <f>LN(C2)</f>
        <v>9.2242432771451739</v>
      </c>
      <c r="D14">
        <f>LN(D2)</f>
        <v>9.9070312661594926</v>
      </c>
      <c r="F14" s="1" t="s">
        <v>20</v>
      </c>
      <c r="G14" s="1">
        <v>7</v>
      </c>
      <c r="H14" s="1">
        <v>1.5483530298067085E-2</v>
      </c>
      <c r="I14" s="1">
        <v>2.2119328997238694E-3</v>
      </c>
      <c r="J14" s="1"/>
      <c r="K14" s="1"/>
    </row>
    <row r="15" spans="1:11" ht="15" thickBot="1">
      <c r="A15">
        <v>2</v>
      </c>
      <c r="B15">
        <f t="shared" ref="B15:D23" si="1">LN(B3)</f>
        <v>8.174702882469461</v>
      </c>
      <c r="C15">
        <f t="shared" si="1"/>
        <v>9.2103403719761836</v>
      </c>
      <c r="D15">
        <f t="shared" si="1"/>
        <v>9.906682443432647</v>
      </c>
      <c r="F15" s="2" t="s">
        <v>21</v>
      </c>
      <c r="G15" s="2">
        <v>9</v>
      </c>
      <c r="H15" s="2">
        <v>424.3481788015942</v>
      </c>
      <c r="I15" s="2"/>
      <c r="J15" s="2"/>
      <c r="K15" s="2"/>
    </row>
    <row r="16" spans="1:11" ht="15" thickBot="1">
      <c r="A16">
        <f>A15+1</f>
        <v>3</v>
      </c>
      <c r="B16">
        <f t="shared" si="1"/>
        <v>8.1969879272588972</v>
      </c>
      <c r="C16">
        <f t="shared" si="1"/>
        <v>9.2103403719761836</v>
      </c>
      <c r="D16">
        <f t="shared" si="1"/>
        <v>9.9147241844621163</v>
      </c>
    </row>
    <row r="17" spans="1:14">
      <c r="A17">
        <f t="shared" ref="A17:A23" si="2">A16+1</f>
        <v>4</v>
      </c>
      <c r="B17">
        <f t="shared" si="1"/>
        <v>8.2401212980764722</v>
      </c>
      <c r="C17">
        <f t="shared" si="1"/>
        <v>9.233079858945672</v>
      </c>
      <c r="D17">
        <f t="shared" si="1"/>
        <v>9.9262759141665597</v>
      </c>
      <c r="F17" s="3"/>
      <c r="G17" s="3" t="s">
        <v>22</v>
      </c>
      <c r="H17" s="3" t="s">
        <v>9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28</v>
      </c>
    </row>
    <row r="18" spans="1:14">
      <c r="A18">
        <f t="shared" si="2"/>
        <v>5</v>
      </c>
      <c r="B18">
        <f t="shared" si="1"/>
        <v>8.258422462458876</v>
      </c>
      <c r="C18">
        <f t="shared" si="1"/>
        <v>9.2610334862917014</v>
      </c>
      <c r="D18">
        <f t="shared" si="1"/>
        <v>9.9491776784532444</v>
      </c>
      <c r="F18" s="1" t="s">
        <v>29</v>
      </c>
      <c r="G18" s="1">
        <v>0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</row>
    <row r="19" spans="1:14">
      <c r="A19">
        <f t="shared" si="2"/>
        <v>6</v>
      </c>
      <c r="B19">
        <f t="shared" si="1"/>
        <v>8.1256309884770648</v>
      </c>
      <c r="C19">
        <f t="shared" si="1"/>
        <v>9.2002900361226807</v>
      </c>
      <c r="D19">
        <f t="shared" si="1"/>
        <v>9.8883739147260794</v>
      </c>
      <c r="F19" s="1">
        <v>6.4377516497364011</v>
      </c>
      <c r="G19" s="1">
        <v>0.39401451612453264</v>
      </c>
      <c r="H19" s="1">
        <v>0.15255911769553179</v>
      </c>
      <c r="I19" s="1">
        <v>2.5827005430831269</v>
      </c>
      <c r="J19" s="1">
        <v>3.6329068574357685E-2</v>
      </c>
      <c r="K19" s="1">
        <v>3.3269526620080203E-2</v>
      </c>
      <c r="L19" s="1">
        <v>0.75475950562898508</v>
      </c>
      <c r="M19" s="1">
        <v>3.3269526620080203E-2</v>
      </c>
      <c r="N19" s="1">
        <v>0.75475950562898508</v>
      </c>
    </row>
    <row r="20" spans="1:14" ht="15" thickBot="1">
      <c r="A20">
        <f t="shared" si="2"/>
        <v>7</v>
      </c>
      <c r="B20">
        <f t="shared" si="1"/>
        <v>8.1969879272588972</v>
      </c>
      <c r="C20">
        <f t="shared" si="1"/>
        <v>9.2133358809559809</v>
      </c>
      <c r="D20">
        <f t="shared" si="1"/>
        <v>9.9042372714266733</v>
      </c>
      <c r="F20" s="2">
        <v>7.2152399787300974</v>
      </c>
      <c r="G20" s="2">
        <v>0.60080961517393094</v>
      </c>
      <c r="H20" s="2">
        <v>0.13594918746691922</v>
      </c>
      <c r="I20" s="2">
        <v>4.4193689301756738</v>
      </c>
      <c r="J20" s="2">
        <v>3.0836386367083532E-3</v>
      </c>
      <c r="K20" s="2">
        <v>0.27934086950531989</v>
      </c>
      <c r="L20" s="2">
        <v>0.922278360842542</v>
      </c>
      <c r="M20" s="2">
        <v>0.27934086950531989</v>
      </c>
      <c r="N20" s="2">
        <v>0.922278360842542</v>
      </c>
    </row>
    <row r="21" spans="1:14">
      <c r="A21">
        <f t="shared" si="2"/>
        <v>8</v>
      </c>
      <c r="B21">
        <f t="shared" si="1"/>
        <v>8.1886891244442008</v>
      </c>
      <c r="C21">
        <f t="shared" si="1"/>
        <v>9.2143323932457211</v>
      </c>
      <c r="D21">
        <f t="shared" si="1"/>
        <v>9.904387147778964</v>
      </c>
    </row>
    <row r="22" spans="1:14">
      <c r="A22">
        <f t="shared" si="2"/>
        <v>9</v>
      </c>
      <c r="B22">
        <f t="shared" si="1"/>
        <v>8.2427563457144775</v>
      </c>
      <c r="C22">
        <f t="shared" si="1"/>
        <v>9.2437751480624204</v>
      </c>
      <c r="D22">
        <f t="shared" si="1"/>
        <v>9.9343076948760149</v>
      </c>
    </row>
    <row r="23" spans="1:14">
      <c r="A23">
        <f t="shared" si="2"/>
        <v>10</v>
      </c>
      <c r="B23">
        <f t="shared" si="1"/>
        <v>8.2268408904085781</v>
      </c>
      <c r="C23">
        <f t="shared" si="1"/>
        <v>9.2476361567198797</v>
      </c>
      <c r="D23">
        <f t="shared" si="1"/>
        <v>9.9320750093880399</v>
      </c>
    </row>
    <row r="24" spans="1:14">
      <c r="F24" t="s">
        <v>30</v>
      </c>
    </row>
    <row r="25" spans="1:14" ht="15" thickBot="1">
      <c r="A25" s="17" t="s">
        <v>31</v>
      </c>
      <c r="B25" s="17"/>
      <c r="C25" s="17"/>
      <c r="D25" s="17"/>
    </row>
    <row r="26" spans="1:14">
      <c r="A26" s="17" t="s">
        <v>32</v>
      </c>
      <c r="B26" s="17"/>
      <c r="C26" s="17"/>
      <c r="D26" s="17"/>
      <c r="F26" s="3" t="s">
        <v>33</v>
      </c>
      <c r="G26" s="3" t="s">
        <v>34</v>
      </c>
      <c r="H26" s="3" t="s">
        <v>35</v>
      </c>
    </row>
    <row r="27" spans="1:14">
      <c r="F27" s="1">
        <v>1</v>
      </c>
      <c r="G27" s="1">
        <v>6.9425724391767725</v>
      </c>
      <c r="H27" s="1">
        <v>2.345174792934035E-2</v>
      </c>
    </row>
    <row r="28" spans="1:14">
      <c r="F28" s="1">
        <v>2</v>
      </c>
      <c r="G28" s="1">
        <v>6.8336791779339725</v>
      </c>
      <c r="H28" s="1">
        <v>-1.1481787313481817E-2</v>
      </c>
    </row>
    <row r="29" spans="1:14">
      <c r="F29" s="1">
        <v>3</v>
      </c>
      <c r="G29" s="1">
        <v>6.8218568816341829</v>
      </c>
      <c r="H29" s="1">
        <v>-1.0612503032889187E-2</v>
      </c>
    </row>
    <row r="30" spans="1:14">
      <c r="F30" s="1">
        <v>4</v>
      </c>
      <c r="G30" s="1">
        <v>6.8283599064337164</v>
      </c>
      <c r="H30" s="1">
        <v>0.10213485951790968</v>
      </c>
    </row>
    <row r="31" spans="1:14">
      <c r="F31" s="1">
        <v>5</v>
      </c>
      <c r="G31" s="1">
        <v>6.9079619672893386</v>
      </c>
      <c r="H31" s="1">
        <v>-2.3475315246556328E-2</v>
      </c>
    </row>
    <row r="32" spans="1:14">
      <c r="F32" s="1">
        <v>6</v>
      </c>
      <c r="G32" s="1">
        <v>6.8825726470989137</v>
      </c>
      <c r="H32" s="1">
        <v>-5.4943412596061947E-2</v>
      </c>
    </row>
    <row r="33" spans="6:8">
      <c r="F33" s="1">
        <v>7</v>
      </c>
      <c r="G33" s="1">
        <v>6.8233989409204989</v>
      </c>
      <c r="H33" s="1">
        <v>-3.3825762463690623E-3</v>
      </c>
    </row>
    <row r="34" spans="6:8">
      <c r="F34" s="1">
        <v>8</v>
      </c>
      <c r="G34" s="1">
        <v>6.9192582364660602</v>
      </c>
      <c r="H34" s="1">
        <v>-2.5601881863424936E-2</v>
      </c>
    </row>
    <row r="35" spans="6:8" ht="15" thickBot="1">
      <c r="F35" s="2">
        <v>9</v>
      </c>
      <c r="G35" s="2">
        <v>6.837055603978305</v>
      </c>
      <c r="H35" s="2">
        <v>4.5598724992865769E-3</v>
      </c>
    </row>
  </sheetData>
  <mergeCells count="2">
    <mergeCell ref="A25:D25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0463-4FFD-482C-B12D-BB845BE3C0F8}">
  <dimension ref="A1:G28"/>
  <sheetViews>
    <sheetView showGridLines="0" workbookViewId="0"/>
  </sheetViews>
  <sheetFormatPr defaultRowHeight="14.45"/>
  <cols>
    <col min="1" max="1" width="2.28515625" customWidth="1"/>
    <col min="2" max="2" width="6.28515625" bestFit="1" customWidth="1"/>
    <col min="3" max="3" width="6" bestFit="1" customWidth="1"/>
    <col min="4" max="4" width="12.7109375" bestFit="1" customWidth="1"/>
    <col min="5" max="5" width="13.140625" bestFit="1" customWidth="1"/>
    <col min="6" max="6" width="10.42578125" bestFit="1" customWidth="1"/>
    <col min="7" max="7" width="5.28515625" bestFit="1" customWidth="1"/>
  </cols>
  <sheetData>
    <row r="1" spans="1:5">
      <c r="A1" s="8" t="s">
        <v>36</v>
      </c>
    </row>
    <row r="2" spans="1:5">
      <c r="A2" s="8" t="s">
        <v>37</v>
      </c>
    </row>
    <row r="3" spans="1:5">
      <c r="A3" s="8" t="s">
        <v>38</v>
      </c>
    </row>
    <row r="4" spans="1:5">
      <c r="A4" s="8" t="s">
        <v>39</v>
      </c>
    </row>
    <row r="5" spans="1:5">
      <c r="A5" s="8" t="s">
        <v>40</v>
      </c>
    </row>
    <row r="6" spans="1:5">
      <c r="A6" s="8"/>
      <c r="B6" t="s">
        <v>41</v>
      </c>
    </row>
    <row r="7" spans="1:5">
      <c r="A7" s="8"/>
      <c r="B7" t="s">
        <v>42</v>
      </c>
    </row>
    <row r="8" spans="1:5">
      <c r="A8" s="8"/>
      <c r="B8" t="s">
        <v>43</v>
      </c>
    </row>
    <row r="9" spans="1:5">
      <c r="A9" s="8" t="s">
        <v>44</v>
      </c>
    </row>
    <row r="10" spans="1:5">
      <c r="B10" t="s">
        <v>45</v>
      </c>
    </row>
    <row r="11" spans="1:5">
      <c r="B11" t="s">
        <v>46</v>
      </c>
    </row>
    <row r="12" spans="1:5">
      <c r="B12" t="s">
        <v>47</v>
      </c>
    </row>
    <row r="14" spans="1:5" ht="15" thickBot="1">
      <c r="A14" t="s">
        <v>48</v>
      </c>
    </row>
    <row r="15" spans="1:5" ht="15" thickBot="1">
      <c r="B15" s="10" t="s">
        <v>49</v>
      </c>
      <c r="C15" s="10" t="s">
        <v>50</v>
      </c>
      <c r="D15" s="10" t="s">
        <v>51</v>
      </c>
      <c r="E15" s="10" t="s">
        <v>52</v>
      </c>
    </row>
    <row r="16" spans="1:5" ht="15" thickBot="1">
      <c r="B16" s="9" t="s">
        <v>53</v>
      </c>
      <c r="C16" s="9" t="s">
        <v>54</v>
      </c>
      <c r="D16" s="12">
        <v>0</v>
      </c>
      <c r="E16" s="12">
        <v>0</v>
      </c>
    </row>
    <row r="19" spans="1:7" ht="15" thickBot="1">
      <c r="A19" t="s">
        <v>55</v>
      </c>
    </row>
    <row r="20" spans="1:7" ht="15" thickBot="1">
      <c r="B20" s="10" t="s">
        <v>49</v>
      </c>
      <c r="C20" s="10" t="s">
        <v>50</v>
      </c>
      <c r="D20" s="10" t="s">
        <v>51</v>
      </c>
      <c r="E20" s="10" t="s">
        <v>52</v>
      </c>
      <c r="F20" s="10" t="s">
        <v>56</v>
      </c>
    </row>
    <row r="21" spans="1:7">
      <c r="B21" s="11" t="s">
        <v>57</v>
      </c>
      <c r="C21" s="11" t="s">
        <v>1</v>
      </c>
      <c r="D21" s="13">
        <v>-0.05</v>
      </c>
      <c r="E21" s="13">
        <v>0</v>
      </c>
      <c r="F21" s="11" t="s">
        <v>58</v>
      </c>
    </row>
    <row r="22" spans="1:7" ht="15" thickBot="1">
      <c r="B22" s="9" t="s">
        <v>59</v>
      </c>
      <c r="C22" s="9" t="s">
        <v>2</v>
      </c>
      <c r="D22" s="12">
        <v>-1.3333333333333332E-2</v>
      </c>
      <c r="E22" s="12">
        <v>0</v>
      </c>
      <c r="F22" s="9" t="s">
        <v>58</v>
      </c>
    </row>
    <row r="25" spans="1:7" ht="15" thickBot="1">
      <c r="A25" t="s">
        <v>60</v>
      </c>
    </row>
    <row r="26" spans="1:7" ht="15" thickBot="1">
      <c r="B26" s="10" t="s">
        <v>49</v>
      </c>
      <c r="C26" s="10" t="s">
        <v>50</v>
      </c>
      <c r="D26" s="10" t="s">
        <v>61</v>
      </c>
      <c r="E26" s="10" t="s">
        <v>62</v>
      </c>
      <c r="F26" s="10" t="s">
        <v>63</v>
      </c>
      <c r="G26" s="10" t="s">
        <v>64</v>
      </c>
    </row>
    <row r="27" spans="1:7">
      <c r="B27" s="11" t="s">
        <v>57</v>
      </c>
      <c r="C27" s="11" t="s">
        <v>1</v>
      </c>
      <c r="D27" s="13">
        <v>0</v>
      </c>
      <c r="E27" s="11" t="s">
        <v>65</v>
      </c>
      <c r="F27" s="11" t="s">
        <v>66</v>
      </c>
      <c r="G27" s="11">
        <v>50</v>
      </c>
    </row>
    <row r="28" spans="1:7" ht="15" thickBot="1">
      <c r="B28" s="9" t="s">
        <v>59</v>
      </c>
      <c r="C28" s="9" t="s">
        <v>2</v>
      </c>
      <c r="D28" s="12">
        <v>0</v>
      </c>
      <c r="E28" s="9" t="s">
        <v>67</v>
      </c>
      <c r="F28" s="9" t="s">
        <v>66</v>
      </c>
      <c r="G28" s="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3656-5408-4DEA-9635-8286C441D3C6}">
  <dimension ref="A1:J14"/>
  <sheetViews>
    <sheetView showGridLines="0" workbookViewId="0"/>
  </sheetViews>
  <sheetFormatPr defaultRowHeight="14.45"/>
  <cols>
    <col min="1" max="1" width="2.28515625" customWidth="1"/>
    <col min="2" max="2" width="6.28515625" bestFit="1" customWidth="1"/>
    <col min="3" max="3" width="9" bestFit="1" customWidth="1"/>
    <col min="4" max="4" width="5.7109375" bestFit="1" customWidth="1"/>
    <col min="5" max="5" width="2.28515625" customWidth="1"/>
    <col min="6" max="6" width="6.140625" bestFit="1" customWidth="1"/>
    <col min="7" max="7" width="9" bestFit="1" customWidth="1"/>
    <col min="8" max="8" width="2.28515625" customWidth="1"/>
    <col min="9" max="9" width="6.28515625" bestFit="1" customWidth="1"/>
    <col min="10" max="10" width="9" bestFit="1" customWidth="1"/>
  </cols>
  <sheetData>
    <row r="1" spans="1:10">
      <c r="A1" s="8" t="s">
        <v>68</v>
      </c>
    </row>
    <row r="2" spans="1:10">
      <c r="A2" s="8" t="s">
        <v>37</v>
      </c>
    </row>
    <row r="3" spans="1:10">
      <c r="A3" s="8" t="s">
        <v>69</v>
      </c>
    </row>
    <row r="5" spans="1:10" ht="15" thickBot="1"/>
    <row r="6" spans="1:10">
      <c r="B6" s="14"/>
      <c r="C6" s="14" t="s">
        <v>70</v>
      </c>
      <c r="D6" s="14"/>
    </row>
    <row r="7" spans="1:10" ht="15" thickBot="1">
      <c r="B7" s="15" t="s">
        <v>49</v>
      </c>
      <c r="C7" s="15" t="s">
        <v>50</v>
      </c>
      <c r="D7" s="15" t="s">
        <v>71</v>
      </c>
    </row>
    <row r="8" spans="1:10" ht="15" thickBot="1">
      <c r="B8" s="9" t="s">
        <v>53</v>
      </c>
      <c r="C8" s="9" t="s">
        <v>54</v>
      </c>
      <c r="D8" s="12">
        <v>0</v>
      </c>
    </row>
    <row r="10" spans="1:10" ht="15" thickBot="1"/>
    <row r="11" spans="1:10">
      <c r="B11" s="14"/>
      <c r="C11" s="14" t="s">
        <v>72</v>
      </c>
      <c r="D11" s="14"/>
      <c r="F11" s="14" t="s">
        <v>73</v>
      </c>
      <c r="G11" s="14" t="s">
        <v>70</v>
      </c>
      <c r="I11" s="14" t="s">
        <v>74</v>
      </c>
      <c r="J11" s="14" t="s">
        <v>70</v>
      </c>
    </row>
    <row r="12" spans="1:10" ht="15" thickBot="1">
      <c r="B12" s="15" t="s">
        <v>49</v>
      </c>
      <c r="C12" s="15" t="s">
        <v>50</v>
      </c>
      <c r="D12" s="15" t="s">
        <v>71</v>
      </c>
      <c r="F12" s="15" t="s">
        <v>75</v>
      </c>
      <c r="G12" s="15" t="s">
        <v>76</v>
      </c>
      <c r="I12" s="15" t="s">
        <v>75</v>
      </c>
      <c r="J12" s="15" t="s">
        <v>76</v>
      </c>
    </row>
    <row r="13" spans="1:10">
      <c r="B13" s="11" t="s">
        <v>57</v>
      </c>
      <c r="C13" s="11" t="s">
        <v>1</v>
      </c>
      <c r="D13" s="13">
        <v>0</v>
      </c>
      <c r="F13" s="13">
        <v>0</v>
      </c>
      <c r="G13" s="13">
        <v>0</v>
      </c>
      <c r="I13" s="13">
        <v>50</v>
      </c>
      <c r="J13" s="13">
        <v>-2250</v>
      </c>
    </row>
    <row r="14" spans="1:10" ht="15" thickBot="1">
      <c r="B14" s="9" t="s">
        <v>59</v>
      </c>
      <c r="C14" s="9" t="s">
        <v>2</v>
      </c>
      <c r="D14" s="12">
        <v>0</v>
      </c>
      <c r="F14" s="12">
        <v>0</v>
      </c>
      <c r="G14" s="12">
        <v>0</v>
      </c>
      <c r="I14" s="12">
        <v>50</v>
      </c>
      <c r="J14" s="12">
        <v>-600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12" workbookViewId="0">
      <selection activeCell="K7" sqref="K7"/>
    </sheetView>
  </sheetViews>
  <sheetFormatPr defaultRowHeight="14.45"/>
  <cols>
    <col min="1" max="1" width="15.7109375" customWidth="1"/>
    <col min="2" max="2" width="19.5703125" customWidth="1"/>
    <col min="3" max="3" width="21.85546875" customWidth="1"/>
    <col min="4" max="4" width="15.5703125" customWidth="1"/>
    <col min="5" max="5" width="20" customWidth="1"/>
    <col min="7" max="7" width="11" bestFit="1" customWidth="1"/>
    <col min="9" max="9" width="15" customWidth="1"/>
    <col min="11" max="11" width="1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16</v>
      </c>
      <c r="H1" t="s">
        <v>17</v>
      </c>
      <c r="I1" t="s">
        <v>18</v>
      </c>
    </row>
    <row r="2" spans="1:9">
      <c r="A2">
        <v>1</v>
      </c>
      <c r="B2">
        <v>728</v>
      </c>
      <c r="C2">
        <v>1195</v>
      </c>
      <c r="D2">
        <v>1010</v>
      </c>
      <c r="E2">
        <f>B2^$G$13*C2^$H$13*$B$22</f>
        <v>1020.5246016983687</v>
      </c>
      <c r="F2">
        <v>1</v>
      </c>
      <c r="G2">
        <f>LN(B2)</f>
        <v>6.5903010481966859</v>
      </c>
      <c r="H2">
        <f>LN(C2)</f>
        <v>7.0859014643656106</v>
      </c>
      <c r="I2">
        <f>LN(D2)</f>
        <v>6.9177056098353047</v>
      </c>
    </row>
    <row r="3" spans="1:9">
      <c r="A3">
        <v>2</v>
      </c>
      <c r="B3">
        <v>775</v>
      </c>
      <c r="C3">
        <v>1020</v>
      </c>
      <c r="D3">
        <v>888</v>
      </c>
      <c r="E3">
        <f t="shared" ref="E3:E11" si="0">B3^$G$13*C3^$H$13*$B$22</f>
        <v>962.35049893504174</v>
      </c>
      <c r="F3">
        <v>2</v>
      </c>
      <c r="G3">
        <f t="shared" ref="G3:G11" si="1">LN(B3)</f>
        <v>6.6528630293533473</v>
      </c>
      <c r="H3">
        <f t="shared" ref="H3:H11" si="2">LN(C3)</f>
        <v>6.9275579062783166</v>
      </c>
      <c r="I3">
        <f t="shared" ref="I3:I11" si="3">LN(D3)</f>
        <v>6.7889717429921701</v>
      </c>
    </row>
    <row r="4" spans="1:9">
      <c r="A4">
        <f>A3+1</f>
        <v>3</v>
      </c>
      <c r="B4">
        <v>680</v>
      </c>
      <c r="C4">
        <v>1130</v>
      </c>
      <c r="D4">
        <v>870</v>
      </c>
      <c r="E4">
        <f t="shared" si="0"/>
        <v>966.27677442501022</v>
      </c>
      <c r="F4">
        <f>F3+1</f>
        <v>3</v>
      </c>
      <c r="G4">
        <f>LN(B4)</f>
        <v>6.522092798170152</v>
      </c>
      <c r="H4">
        <f t="shared" si="2"/>
        <v>7.0299729117063858</v>
      </c>
      <c r="I4">
        <f t="shared" si="3"/>
        <v>6.7684932116486296</v>
      </c>
    </row>
    <row r="5" spans="1:9">
      <c r="A5">
        <f t="shared" ref="A5:A11" si="4">A4+1</f>
        <v>4</v>
      </c>
      <c r="B5">
        <v>710</v>
      </c>
      <c r="C5">
        <v>1100</v>
      </c>
      <c r="D5">
        <v>975</v>
      </c>
      <c r="E5">
        <f t="shared" si="0"/>
        <v>968.44213616791058</v>
      </c>
      <c r="F5">
        <f t="shared" ref="F5:F11" si="5">F4+1</f>
        <v>4</v>
      </c>
      <c r="G5">
        <f t="shared" si="1"/>
        <v>6.5652649700353614</v>
      </c>
      <c r="H5">
        <f t="shared" si="2"/>
        <v>7.0030654587864616</v>
      </c>
      <c r="I5">
        <f t="shared" si="3"/>
        <v>6.8824374709978473</v>
      </c>
    </row>
    <row r="6" spans="1:9">
      <c r="A6">
        <f t="shared" si="4"/>
        <v>5</v>
      </c>
      <c r="B6">
        <v>742</v>
      </c>
      <c r="C6">
        <v>1220</v>
      </c>
      <c r="D6">
        <v>935</v>
      </c>
      <c r="E6">
        <f t="shared" si="0"/>
        <v>1038.949419625789</v>
      </c>
      <c r="F6">
        <f t="shared" si="5"/>
        <v>5</v>
      </c>
      <c r="G6">
        <f t="shared" si="1"/>
        <v>6.6093492431673804</v>
      </c>
      <c r="H6">
        <f t="shared" si="2"/>
        <v>7.1066061377273027</v>
      </c>
      <c r="I6">
        <f t="shared" si="3"/>
        <v>6.8405465292886873</v>
      </c>
    </row>
    <row r="7" spans="1:9">
      <c r="A7">
        <f t="shared" si="4"/>
        <v>6</v>
      </c>
      <c r="B7">
        <v>750</v>
      </c>
      <c r="C7">
        <v>1150</v>
      </c>
      <c r="D7">
        <v>979</v>
      </c>
      <c r="E7">
        <f t="shared" si="0"/>
        <v>1011.6377058018928</v>
      </c>
      <c r="F7">
        <f t="shared" si="5"/>
        <v>6</v>
      </c>
      <c r="G7">
        <f t="shared" si="1"/>
        <v>6.620073206530356</v>
      </c>
      <c r="H7">
        <f t="shared" si="2"/>
        <v>7.0475172213572961</v>
      </c>
      <c r="I7">
        <f t="shared" si="3"/>
        <v>6.8865316425305103</v>
      </c>
    </row>
    <row r="8" spans="1:9">
      <c r="A8">
        <f t="shared" si="4"/>
        <v>7</v>
      </c>
      <c r="B8">
        <v>638</v>
      </c>
      <c r="C8">
        <v>1190</v>
      </c>
      <c r="D8">
        <v>868</v>
      </c>
      <c r="E8">
        <f t="shared" si="0"/>
        <v>969.10419894323411</v>
      </c>
      <c r="F8">
        <f t="shared" si="5"/>
        <v>7</v>
      </c>
      <c r="G8">
        <f t="shared" si="1"/>
        <v>6.4583382833447898</v>
      </c>
      <c r="H8">
        <f t="shared" si="2"/>
        <v>7.0817085861055746</v>
      </c>
      <c r="I8">
        <f t="shared" si="3"/>
        <v>6.7661917146603505</v>
      </c>
    </row>
    <row r="9" spans="1:9">
      <c r="A9">
        <f t="shared" si="4"/>
        <v>8</v>
      </c>
      <c r="B9">
        <v>763</v>
      </c>
      <c r="C9">
        <v>1235</v>
      </c>
      <c r="D9">
        <v>960</v>
      </c>
      <c r="E9">
        <f t="shared" si="0"/>
        <v>1056.5675291975795</v>
      </c>
      <c r="F9">
        <f t="shared" si="5"/>
        <v>8</v>
      </c>
      <c r="G9">
        <f t="shared" si="1"/>
        <v>6.6372580312844569</v>
      </c>
      <c r="H9">
        <f t="shared" si="2"/>
        <v>7.1188262490620779</v>
      </c>
      <c r="I9">
        <f t="shared" si="3"/>
        <v>6.866933284461882</v>
      </c>
    </row>
    <row r="10" spans="1:9">
      <c r="A10">
        <f t="shared" si="4"/>
        <v>9</v>
      </c>
      <c r="B10">
        <v>672</v>
      </c>
      <c r="C10">
        <v>1175</v>
      </c>
      <c r="D10">
        <v>900</v>
      </c>
      <c r="E10">
        <f t="shared" si="0"/>
        <v>981.68862785413614</v>
      </c>
      <c r="F10">
        <f t="shared" si="5"/>
        <v>9</v>
      </c>
      <c r="G10">
        <f t="shared" si="1"/>
        <v>6.5102583405231496</v>
      </c>
      <c r="H10">
        <f t="shared" si="2"/>
        <v>7.0690234265782594</v>
      </c>
      <c r="I10">
        <f t="shared" si="3"/>
        <v>6.8023947633243109</v>
      </c>
    </row>
    <row r="11" spans="1:9">
      <c r="A11">
        <f t="shared" si="4"/>
        <v>10</v>
      </c>
      <c r="B11">
        <v>695</v>
      </c>
      <c r="C11">
        <v>1180</v>
      </c>
      <c r="D11">
        <v>925</v>
      </c>
      <c r="E11">
        <f t="shared" si="0"/>
        <v>996.35891222743089</v>
      </c>
      <c r="F11">
        <f t="shared" si="5"/>
        <v>10</v>
      </c>
      <c r="G11">
        <f t="shared" si="1"/>
        <v>6.543911845564792</v>
      </c>
      <c r="H11">
        <f t="shared" si="2"/>
        <v>7.0732697174597101</v>
      </c>
      <c r="I11">
        <f t="shared" si="3"/>
        <v>6.8297937375124249</v>
      </c>
    </row>
    <row r="13" spans="1:9">
      <c r="G13">
        <f t="array" ref="G13:I13">LINEST(I2:I11,G2:H11,1,0)</f>
        <v>0.37528816248450098</v>
      </c>
      <c r="H13">
        <v>0.51894837453729703</v>
      </c>
      <c r="I13">
        <v>0.77759307179264425</v>
      </c>
    </row>
    <row r="14" spans="1:9">
      <c r="A14" s="17" t="str">
        <f>CONCATENATE("Маємо, LN(F) =", G13, "*LN(K)+", H13,"*LN(L)+",I13)</f>
        <v>Маємо, LN(F) =0,375288162484501*LN(K)+0,518948374537297*LN(L)+0,777593071792644</v>
      </c>
      <c r="B14" s="17"/>
      <c r="C14" s="17"/>
      <c r="D14" s="17"/>
      <c r="E14" s="17"/>
    </row>
    <row r="15" spans="1:9">
      <c r="A15" s="17" t="str">
        <f>CONCATENATE("F = K^",G13,"*L^",H13,"*", EXP(I13))</f>
        <v>F = K^0,375288162484501*L^0,518948374537297*2,17622793226743</v>
      </c>
      <c r="B15" s="17"/>
      <c r="C15" s="17"/>
      <c r="D15" s="17"/>
      <c r="E15" s="17"/>
    </row>
    <row r="16" spans="1:9">
      <c r="A16" s="17" t="s">
        <v>77</v>
      </c>
      <c r="B16" s="17"/>
      <c r="C16" s="17"/>
      <c r="D16" s="17"/>
      <c r="E16" s="17"/>
    </row>
    <row r="17" spans="1:11">
      <c r="A17" s="19" t="s">
        <v>78</v>
      </c>
      <c r="B17" s="19"/>
      <c r="C17" s="19"/>
      <c r="D17" s="19"/>
      <c r="E17" s="19"/>
    </row>
    <row r="19" spans="1:11">
      <c r="A19" s="17" t="str">
        <f>CONCATENATE("Ефект масштабу: E = b1 + b2, E = ", G13, " + ",  H13,"  = ",  SUM(G13,H13))</f>
        <v>Ефект масштабу: E = b1 + b2, E = 0,375288162484501 + 0,518948374537297  = 0,894236537021798</v>
      </c>
      <c r="B19" s="17"/>
      <c r="C19" s="17"/>
      <c r="D19" s="17"/>
      <c r="E19" s="17"/>
    </row>
    <row r="21" spans="1:11">
      <c r="A21" s="17" t="str">
        <f>CONCATENATE("K= (F/(", EXP(I13),"*L^",H13,")))^(1/",G13)</f>
        <v>K= (F/(2,17622793226743*L^0,518948374537297)))^(1/0,375288162484501</v>
      </c>
      <c r="B21" s="17"/>
      <c r="C21" s="17"/>
      <c r="D21" s="17"/>
      <c r="E21" s="17"/>
    </row>
    <row r="22" spans="1:11">
      <c r="A22" s="6" t="s">
        <v>79</v>
      </c>
      <c r="B22" s="16">
        <f>EXP(I13)</f>
        <v>2.1762279322674343</v>
      </c>
      <c r="C22" s="16"/>
    </row>
    <row r="23" spans="1:11">
      <c r="A23" s="6" t="s">
        <v>80</v>
      </c>
      <c r="B23" s="16">
        <f>G13</f>
        <v>0.37528816248450098</v>
      </c>
      <c r="C23" s="16"/>
    </row>
    <row r="24" spans="1:11">
      <c r="A24" s="6" t="s">
        <v>81</v>
      </c>
      <c r="B24" s="16">
        <f>H13</f>
        <v>0.51894837453729703</v>
      </c>
      <c r="C24" s="16"/>
    </row>
    <row r="25" spans="1:11">
      <c r="A25" s="6"/>
      <c r="B25" s="16"/>
      <c r="C25" s="16"/>
    </row>
    <row r="26" spans="1:11">
      <c r="A26" s="6" t="s">
        <v>82</v>
      </c>
      <c r="B26" s="16">
        <v>45</v>
      </c>
      <c r="C26" s="16"/>
      <c r="D26" s="18" t="s">
        <v>83</v>
      </c>
      <c r="E26" s="18"/>
      <c r="F26" s="18"/>
      <c r="G26" s="18"/>
      <c r="H26" s="18"/>
      <c r="I26" s="18"/>
    </row>
    <row r="27" spans="1:11">
      <c r="A27" s="6" t="s">
        <v>84</v>
      </c>
      <c r="B27" s="16">
        <v>12</v>
      </c>
      <c r="C27" s="16"/>
      <c r="D27" t="s">
        <v>1</v>
      </c>
      <c r="E27" t="s">
        <v>2</v>
      </c>
      <c r="F27" t="s">
        <v>3</v>
      </c>
      <c r="G27" t="s">
        <v>85</v>
      </c>
      <c r="H27" t="s">
        <v>86</v>
      </c>
      <c r="I27" t="s">
        <v>54</v>
      </c>
    </row>
    <row r="28" spans="1:11">
      <c r="A28" s="6" t="s">
        <v>87</v>
      </c>
      <c r="B28" s="16">
        <v>35</v>
      </c>
      <c r="C28" s="16"/>
      <c r="D28" s="5">
        <v>44.044935813744758</v>
      </c>
      <c r="E28" s="5">
        <v>228.39493829803376</v>
      </c>
      <c r="F28" s="5">
        <f>B22*(D28^B23)*(E28^B24)</f>
        <v>150.89525891478823</v>
      </c>
      <c r="G28" s="5">
        <f>F28*B28</f>
        <v>5281.3340620175877</v>
      </c>
      <c r="H28" s="5">
        <f>D28*B26+E28*B27</f>
        <v>4722.7613711949189</v>
      </c>
      <c r="I28" s="5">
        <f>G28-H28</f>
        <v>558.57269082266885</v>
      </c>
    </row>
    <row r="29" spans="1:11">
      <c r="D29">
        <v>0</v>
      </c>
      <c r="E29">
        <v>0</v>
      </c>
    </row>
    <row r="30" spans="1:11">
      <c r="D30" s="18" t="s">
        <v>88</v>
      </c>
      <c r="E30" s="18"/>
      <c r="F30" s="18"/>
      <c r="G30" s="18"/>
      <c r="H30" s="18"/>
      <c r="I30" s="18"/>
    </row>
    <row r="31" spans="1:11">
      <c r="D31" t="s">
        <v>1</v>
      </c>
      <c r="E31" t="s">
        <v>2</v>
      </c>
      <c r="F31" t="s">
        <v>3</v>
      </c>
      <c r="G31" t="s">
        <v>85</v>
      </c>
      <c r="H31" t="s">
        <v>86</v>
      </c>
      <c r="I31" t="s">
        <v>54</v>
      </c>
      <c r="J31" t="s">
        <v>89</v>
      </c>
      <c r="K31" t="s">
        <v>90</v>
      </c>
    </row>
    <row r="32" spans="1:11">
      <c r="D32">
        <v>12.470080576355768</v>
      </c>
      <c r="E32">
        <v>50</v>
      </c>
      <c r="F32">
        <f>B22*(D32^B23)*(E32^B24)</f>
        <v>42.721733169538432</v>
      </c>
      <c r="G32">
        <f>F32*B28</f>
        <v>1495.2606609338452</v>
      </c>
      <c r="H32">
        <f>D32*B26+E32*B27</f>
        <v>1161.1536259360096</v>
      </c>
      <c r="I32">
        <f>G32-H32</f>
        <v>334.10703499783563</v>
      </c>
      <c r="J32">
        <v>50</v>
      </c>
      <c r="K32">
        <v>50</v>
      </c>
    </row>
    <row r="33" spans="1:9">
      <c r="D33">
        <v>0</v>
      </c>
      <c r="E33">
        <v>0</v>
      </c>
    </row>
    <row r="34" spans="1:9">
      <c r="A34" s="7"/>
      <c r="B34" s="7"/>
      <c r="C34" s="7"/>
      <c r="D34" s="18" t="s">
        <v>91</v>
      </c>
      <c r="E34" s="18"/>
      <c r="F34" s="18"/>
      <c r="G34" s="18"/>
      <c r="H34" s="18"/>
      <c r="I34" s="18"/>
    </row>
    <row r="35" spans="1:9">
      <c r="D35" t="s">
        <v>1</v>
      </c>
      <c r="E35" t="s">
        <v>2</v>
      </c>
      <c r="F35" t="s">
        <v>3</v>
      </c>
      <c r="G35" t="s">
        <v>85</v>
      </c>
      <c r="H35" t="s">
        <v>86</v>
      </c>
      <c r="I35" t="s">
        <v>54</v>
      </c>
    </row>
    <row r="36" spans="1:9">
      <c r="D36">
        <v>16.286605952177698</v>
      </c>
      <c r="E36">
        <v>16.035130726357998</v>
      </c>
      <c r="F36">
        <f>B22*(D36^B23)*(E36^B24)</f>
        <v>26.173419911816158</v>
      </c>
      <c r="G36">
        <f>F36*F39</f>
        <v>133.35812699920288</v>
      </c>
      <c r="H36">
        <f>D36*D39+E36*E39</f>
        <v>45.479758280282738</v>
      </c>
      <c r="I36">
        <f>G36-H36</f>
        <v>87.878368718920143</v>
      </c>
    </row>
    <row r="38" spans="1:9">
      <c r="D38" t="s">
        <v>92</v>
      </c>
      <c r="E38" t="s">
        <v>93</v>
      </c>
      <c r="F38" t="s">
        <v>87</v>
      </c>
    </row>
    <row r="39" spans="1:9">
      <c r="D39" s="5">
        <f xml:space="preserve"> 1.07*(EXP(0.01*D36))</f>
        <v>1.2592605807061683</v>
      </c>
      <c r="E39">
        <f xml:space="preserve"> 1.13 * (EXP(0.02*E36))</f>
        <v>1.5572481345702387</v>
      </c>
      <c r="F39">
        <f xml:space="preserve"> 8.6 * (EXP(-0.02*F36))</f>
        <v>5.095173937854315</v>
      </c>
    </row>
    <row r="41" spans="1:9">
      <c r="A41" s="6" t="s">
        <v>92</v>
      </c>
      <c r="B41" s="20" t="s">
        <v>94</v>
      </c>
      <c r="C41" s="20"/>
      <c r="D41" s="20"/>
      <c r="E41" s="20"/>
    </row>
    <row r="42" spans="1:9">
      <c r="A42" s="6" t="s">
        <v>93</v>
      </c>
      <c r="B42" s="20" t="s">
        <v>95</v>
      </c>
      <c r="C42" s="20"/>
      <c r="D42" s="20"/>
      <c r="E42" s="20"/>
    </row>
    <row r="43" spans="1:9">
      <c r="A43" s="6" t="s">
        <v>87</v>
      </c>
      <c r="B43" s="20" t="s">
        <v>96</v>
      </c>
      <c r="C43" s="20"/>
      <c r="D43" s="20"/>
      <c r="E43" s="20"/>
    </row>
  </sheetData>
  <mergeCells count="12">
    <mergeCell ref="B41:E41"/>
    <mergeCell ref="B42:E42"/>
    <mergeCell ref="B43:E43"/>
    <mergeCell ref="D30:I30"/>
    <mergeCell ref="D34:I34"/>
    <mergeCell ref="D26:I26"/>
    <mergeCell ref="A21:E21"/>
    <mergeCell ref="A19:E19"/>
    <mergeCell ref="A14:E14"/>
    <mergeCell ref="A15:E15"/>
    <mergeCell ref="A16:E16"/>
    <mergeCell ref="A17:E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2019-09-29T16:23:25Z</dcterms:created>
  <dcterms:modified xsi:type="dcterms:W3CDTF">2020-12-02T02:11:27Z</dcterms:modified>
  <cp:category/>
  <cp:contentStatus/>
</cp:coreProperties>
</file>