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270" windowHeight="4755" tabRatio="877" firstSheet="3" activeTab="18"/>
  </bookViews>
  <sheets>
    <sheet name="№1" sheetId="1" r:id="rId1"/>
    <sheet name="№2" sheetId="3" r:id="rId2"/>
    <sheet name="№3" sheetId="4" r:id="rId3"/>
    <sheet name="№4" sheetId="5" r:id="rId4"/>
    <sheet name="№5" sheetId="6" r:id="rId5"/>
    <sheet name="№6" sheetId="7" r:id="rId6"/>
    <sheet name="№7" sheetId="8" r:id="rId7"/>
    <sheet name="№8" sheetId="9" r:id="rId8"/>
    <sheet name="№9" sheetId="2" r:id="rId9"/>
    <sheet name="№10" sheetId="10" r:id="rId10"/>
    <sheet name="№19" sheetId="26" r:id="rId11"/>
    <sheet name="№20" sheetId="29" r:id="rId12"/>
    <sheet name="№21" sheetId="27" r:id="rId13"/>
    <sheet name="№22" sheetId="11" r:id="rId14"/>
    <sheet name="№23" sheetId="13" r:id="rId15"/>
    <sheet name="№24" sheetId="14" r:id="rId16"/>
    <sheet name="№25" sheetId="15" r:id="rId17"/>
    <sheet name="№26" sheetId="16" r:id="rId18"/>
    <sheet name="№28" sheetId="18" r:id="rId19"/>
    <sheet name="№30" sheetId="20" r:id="rId20"/>
    <sheet name="№31" sheetId="21" r:id="rId21"/>
    <sheet name="№32" sheetId="22" r:id="rId2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1" l="1"/>
  <c r="J5" i="5"/>
  <c r="I5" i="5"/>
  <c r="H5" i="5"/>
  <c r="G5" i="5"/>
  <c r="F5" i="5"/>
  <c r="C44" i="18"/>
  <c r="C43" i="18"/>
  <c r="C42" i="18"/>
  <c r="C41" i="18"/>
  <c r="C40" i="18"/>
  <c r="C39" i="18"/>
  <c r="C38" i="18"/>
  <c r="C37" i="18"/>
  <c r="C29" i="18"/>
  <c r="C28" i="18"/>
  <c r="C27" i="18"/>
  <c r="C26" i="18"/>
  <c r="C25" i="18"/>
  <c r="C24" i="18"/>
  <c r="C23" i="18"/>
  <c r="C22" i="18"/>
  <c r="C14" i="18"/>
  <c r="C13" i="18"/>
  <c r="C12" i="18"/>
  <c r="C11" i="18"/>
  <c r="C10" i="18"/>
  <c r="C9" i="18"/>
  <c r="C8" i="18"/>
  <c r="C7" i="18"/>
  <c r="E102" i="29" l="1"/>
  <c r="D102" i="29"/>
  <c r="E101" i="29"/>
  <c r="D101" i="29"/>
  <c r="E100" i="29"/>
  <c r="D100" i="29"/>
  <c r="E99" i="29"/>
  <c r="D99" i="29"/>
  <c r="E98" i="29"/>
  <c r="D98" i="29"/>
  <c r="E97" i="29"/>
  <c r="D97" i="29"/>
  <c r="E96" i="29"/>
  <c r="D96" i="29"/>
  <c r="E95" i="29"/>
  <c r="D95" i="29"/>
  <c r="E94" i="29"/>
  <c r="D94" i="29"/>
  <c r="E93" i="29"/>
  <c r="D93" i="29"/>
  <c r="E92" i="29"/>
  <c r="D92" i="29"/>
  <c r="E91" i="29"/>
  <c r="D91" i="29"/>
  <c r="E90" i="29"/>
  <c r="D90" i="29"/>
  <c r="E89" i="29"/>
  <c r="D89" i="29"/>
  <c r="E88" i="29"/>
  <c r="D88" i="29"/>
  <c r="E87" i="29"/>
  <c r="D87" i="29"/>
  <c r="E86" i="29"/>
  <c r="D86" i="29"/>
  <c r="E85" i="29"/>
  <c r="D85" i="29"/>
  <c r="E84" i="29"/>
  <c r="D84" i="29"/>
  <c r="E83" i="29"/>
  <c r="D83" i="29"/>
  <c r="E82" i="29"/>
  <c r="D82" i="29"/>
  <c r="E81" i="29"/>
  <c r="D81" i="29"/>
  <c r="E80" i="29"/>
  <c r="D80" i="29"/>
  <c r="E79" i="29"/>
  <c r="D79" i="29"/>
  <c r="E78" i="29"/>
  <c r="D78" i="29"/>
  <c r="E77" i="29"/>
  <c r="D77" i="29"/>
  <c r="E76" i="29"/>
  <c r="D76" i="29"/>
  <c r="E75" i="29"/>
  <c r="D75" i="29"/>
  <c r="E74" i="29"/>
  <c r="D74" i="29"/>
  <c r="E73" i="29"/>
  <c r="D73" i="29"/>
  <c r="E72" i="29"/>
  <c r="D72" i="29"/>
  <c r="E71" i="29"/>
  <c r="D71" i="29"/>
  <c r="E70" i="29"/>
  <c r="D70" i="29"/>
  <c r="E69" i="29"/>
  <c r="D69" i="29"/>
  <c r="E68" i="29"/>
  <c r="D68" i="29"/>
  <c r="E67" i="29"/>
  <c r="D67" i="29"/>
  <c r="E66" i="29"/>
  <c r="D66" i="29"/>
  <c r="E65" i="29"/>
  <c r="D65" i="29"/>
  <c r="E64" i="29"/>
  <c r="D64" i="29"/>
  <c r="E63" i="29"/>
  <c r="D63" i="29"/>
  <c r="E62" i="29"/>
  <c r="D62" i="29"/>
  <c r="E61" i="29"/>
  <c r="D61" i="29"/>
  <c r="E60" i="29"/>
  <c r="D60" i="29"/>
  <c r="E59" i="29"/>
  <c r="D59" i="29"/>
  <c r="E58" i="29"/>
  <c r="D58" i="29"/>
  <c r="E57" i="29"/>
  <c r="D57" i="29"/>
  <c r="E56" i="29"/>
  <c r="D56" i="29"/>
  <c r="E55" i="29"/>
  <c r="D55" i="29"/>
  <c r="E54" i="29"/>
  <c r="D54" i="29"/>
  <c r="E53" i="29"/>
  <c r="D53" i="29"/>
  <c r="E52" i="29"/>
  <c r="D52" i="29"/>
  <c r="E51" i="29"/>
  <c r="D51" i="29"/>
  <c r="E50" i="29"/>
  <c r="D50" i="29"/>
  <c r="E49" i="29"/>
  <c r="D49" i="29"/>
  <c r="E48" i="29"/>
  <c r="D48" i="29"/>
  <c r="E47" i="29"/>
  <c r="D47" i="29"/>
  <c r="E46" i="29"/>
  <c r="D46" i="29"/>
  <c r="E45" i="29"/>
  <c r="D45" i="29"/>
  <c r="E44" i="29"/>
  <c r="D44" i="29"/>
  <c r="E43" i="29"/>
  <c r="D43" i="29"/>
  <c r="E42" i="29"/>
  <c r="D42" i="29"/>
  <c r="E41" i="29"/>
  <c r="D41" i="29"/>
  <c r="E40" i="29"/>
  <c r="D40" i="29"/>
  <c r="E39" i="29"/>
  <c r="D39" i="29"/>
  <c r="E38" i="29"/>
  <c r="D38" i="29"/>
  <c r="E37" i="29"/>
  <c r="D37" i="29"/>
  <c r="E36" i="29"/>
  <c r="D36" i="29"/>
  <c r="E35" i="29"/>
  <c r="D35" i="29"/>
  <c r="E34" i="29"/>
  <c r="D34" i="29"/>
  <c r="E33" i="29"/>
  <c r="D33" i="29"/>
  <c r="E32" i="29"/>
  <c r="D32" i="29"/>
  <c r="E31" i="29"/>
  <c r="D31" i="29"/>
  <c r="E30" i="29"/>
  <c r="D30" i="29"/>
  <c r="E29" i="29"/>
  <c r="D29" i="29"/>
  <c r="E28" i="29"/>
  <c r="D28" i="29"/>
  <c r="E27" i="29"/>
  <c r="D27" i="29"/>
  <c r="E26" i="29"/>
  <c r="D26" i="29"/>
  <c r="E25" i="29"/>
  <c r="D25" i="29"/>
  <c r="E24" i="29"/>
  <c r="D24" i="29"/>
  <c r="E23" i="29"/>
  <c r="D23" i="29"/>
  <c r="E22" i="29"/>
  <c r="D22" i="29"/>
  <c r="E21" i="29"/>
  <c r="D21" i="29"/>
  <c r="E20" i="29"/>
  <c r="D20" i="29"/>
  <c r="E19" i="29"/>
  <c r="D19" i="29"/>
  <c r="E18" i="29"/>
  <c r="D18" i="29"/>
  <c r="E17" i="29"/>
  <c r="D17" i="29"/>
  <c r="E16" i="29"/>
  <c r="D16" i="29"/>
  <c r="E15" i="29"/>
  <c r="D15" i="29"/>
  <c r="E14" i="29"/>
  <c r="D14" i="29"/>
  <c r="E13" i="29"/>
  <c r="D13" i="29"/>
  <c r="E12" i="29"/>
  <c r="D12" i="29"/>
  <c r="E11" i="29"/>
  <c r="D11" i="29"/>
  <c r="E10" i="29"/>
  <c r="D10" i="29"/>
  <c r="E9" i="29"/>
  <c r="D9" i="29"/>
  <c r="E8" i="29"/>
  <c r="D8" i="29"/>
  <c r="E7" i="29"/>
  <c r="D7" i="29"/>
  <c r="E6" i="29"/>
  <c r="D6" i="29"/>
  <c r="E5" i="29"/>
  <c r="D5" i="29"/>
  <c r="E4" i="29"/>
  <c r="D4" i="29"/>
  <c r="E3" i="29"/>
  <c r="D3" i="29"/>
  <c r="C13" i="27"/>
  <c r="C14" i="27" s="1"/>
  <c r="C7" i="26"/>
  <c r="C6" i="26"/>
  <c r="C5" i="26"/>
  <c r="A9" i="1" l="1"/>
  <c r="C4" i="20" l="1"/>
  <c r="B14" i="8"/>
  <c r="B6" i="22"/>
  <c r="B7" i="22" s="1"/>
  <c r="F4" i="20"/>
  <c r="E4" i="20"/>
  <c r="D4" i="20"/>
  <c r="B4" i="20"/>
  <c r="B9" i="16"/>
  <c r="B7" i="16"/>
  <c r="A12" i="15"/>
  <c r="A11" i="15"/>
  <c r="C11" i="14"/>
  <c r="D11" i="14" s="1"/>
  <c r="C10" i="14"/>
  <c r="D10" i="14" s="1"/>
  <c r="C9" i="14"/>
  <c r="D9" i="14" s="1"/>
  <c r="D8" i="14"/>
  <c r="C8" i="14"/>
  <c r="D7" i="14"/>
  <c r="C7" i="14"/>
  <c r="D13" i="13"/>
  <c r="D12" i="13"/>
  <c r="D11" i="13"/>
  <c r="D10" i="13"/>
  <c r="D9" i="13"/>
  <c r="D8" i="13"/>
  <c r="D7" i="13"/>
  <c r="D6" i="13"/>
  <c r="D5" i="13"/>
  <c r="D4" i="13"/>
  <c r="E4" i="13" s="1"/>
  <c r="B3" i="13"/>
  <c r="F3" i="11"/>
  <c r="E3" i="11"/>
  <c r="B2" i="10"/>
  <c r="B3" i="10" s="1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C3" i="8"/>
  <c r="B5" i="7"/>
  <c r="B6" i="7" s="1"/>
  <c r="C2" i="7"/>
  <c r="B3" i="6"/>
  <c r="B4" i="6" s="1"/>
  <c r="B7" i="6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8" i="4" s="1"/>
  <c r="C2" i="4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E5" i="13" l="1"/>
  <c r="E6" i="13" s="1"/>
  <c r="E7" i="13" s="1"/>
  <c r="E8" i="13" s="1"/>
  <c r="E9" i="13" s="1"/>
  <c r="E10" i="13" s="1"/>
  <c r="E11" i="13" s="1"/>
  <c r="E12" i="13" s="1"/>
  <c r="E13" i="13" s="1"/>
  <c r="B15" i="13" s="1"/>
  <c r="B13" i="8"/>
  <c r="B3" i="1" l="1"/>
  <c r="B4" i="1" s="1"/>
  <c r="B5" i="1" s="1"/>
  <c r="B6" i="1" s="1"/>
</calcChain>
</file>

<file path=xl/sharedStrings.xml><?xml version="1.0" encoding="utf-8"?>
<sst xmlns="http://schemas.openxmlformats.org/spreadsheetml/2006/main" count="238" uniqueCount="102">
  <si>
    <t>Вклад</t>
  </si>
  <si>
    <t>% в рік</t>
  </si>
  <si>
    <t>БС</t>
  </si>
  <si>
    <t>ПС</t>
  </si>
  <si>
    <t>Ставка</t>
  </si>
  <si>
    <t>(0.006/12)</t>
  </si>
  <si>
    <t>А = К * S</t>
  </si>
  <si>
    <t>К = (i * (1 + i)^n) / ((1+i)^n-1)</t>
  </si>
  <si>
    <t>А – сумма платежа по кредиту</t>
  </si>
  <si>
    <t>К – коэффициент аннуитетного платежа</t>
  </si>
  <si>
    <t>S – величина займа</t>
  </si>
  <si>
    <t xml:space="preserve">K = </t>
  </si>
  <si>
    <t>A =</t>
  </si>
  <si>
    <t>Період</t>
  </si>
  <si>
    <t>Місяць</t>
  </si>
  <si>
    <t>Борг =</t>
  </si>
  <si>
    <t>Рахунок</t>
  </si>
  <si>
    <t>Початковий внесок</t>
  </si>
  <si>
    <t>Оренда</t>
  </si>
  <si>
    <t>Рік</t>
  </si>
  <si>
    <t>Заплатити</t>
  </si>
  <si>
    <t>%</t>
  </si>
  <si>
    <t>n – термін кредита в місяць</t>
  </si>
  <si>
    <t>S0</t>
  </si>
  <si>
    <t>S</t>
  </si>
  <si>
    <t>N</t>
  </si>
  <si>
    <t>R</t>
  </si>
  <si>
    <t>?</t>
  </si>
  <si>
    <t>S = S0(1 + N*R/100)</t>
  </si>
  <si>
    <t>R = 60</t>
  </si>
  <si>
    <t>Кредит</t>
  </si>
  <si>
    <t>Місячна ставка</t>
  </si>
  <si>
    <t>Місячна виплата</t>
  </si>
  <si>
    <t>Кількість часу для погашения</t>
  </si>
  <si>
    <t>М</t>
  </si>
  <si>
    <t>Стаж (М)</t>
  </si>
  <si>
    <t>Стать</t>
  </si>
  <si>
    <t>Ж</t>
  </si>
  <si>
    <t>Кількість етапів</t>
  </si>
  <si>
    <t>Кількість приготувань</t>
  </si>
  <si>
    <t>Сладання ОУ</t>
  </si>
  <si>
    <t>Вартість ОУ</t>
  </si>
  <si>
    <t xml:space="preserve">Податок </t>
  </si>
  <si>
    <t>Зарплати</t>
  </si>
  <si>
    <t>Сума</t>
  </si>
  <si>
    <t>3 роки %</t>
  </si>
  <si>
    <t>Збиток</t>
  </si>
  <si>
    <t>Прибуток</t>
  </si>
  <si>
    <t>Ліквідна вартість</t>
  </si>
  <si>
    <t>Амортизація</t>
  </si>
  <si>
    <t>Сума кредита</t>
  </si>
  <si>
    <t>Період, міс.</t>
  </si>
  <si>
    <t>% 2 роки</t>
  </si>
  <si>
    <t>Початкова ставка</t>
  </si>
  <si>
    <t>Накопичення</t>
  </si>
  <si>
    <t>i – відсоткова ставка за місяць</t>
  </si>
  <si>
    <t>15 місяців 23 дні</t>
  </si>
  <si>
    <t>К-сть сировини</t>
  </si>
  <si>
    <t>КВ</t>
  </si>
  <si>
    <t>Початкова сировина для входу</t>
  </si>
  <si>
    <t>Вигідно</t>
  </si>
  <si>
    <t>Невигідно</t>
  </si>
  <si>
    <t>Час Р.</t>
  </si>
  <si>
    <t>Виплати</t>
  </si>
  <si>
    <t>Позики</t>
  </si>
  <si>
    <t>Працівники</t>
  </si>
  <si>
    <t>Коефіцієнти</t>
  </si>
  <si>
    <t>Зар. Плата</t>
  </si>
  <si>
    <t>Вартість товару</t>
  </si>
  <si>
    <t>Відсоток кредиту</t>
  </si>
  <si>
    <t>Дата початку</t>
  </si>
  <si>
    <t>Місячний платіж</t>
  </si>
  <si>
    <t>Кількість днів до виплати</t>
  </si>
  <si>
    <t>Сума виплати</t>
  </si>
  <si>
    <t>Зарплата</t>
  </si>
  <si>
    <t>№ рейсу</t>
  </si>
  <si>
    <t>Дата відправлення</t>
  </si>
  <si>
    <t>Години</t>
  </si>
  <si>
    <t>Хвилини</t>
  </si>
  <si>
    <t>Пункт призначення 3</t>
  </si>
  <si>
    <t>Атланта</t>
  </si>
  <si>
    <t>Пекін</t>
  </si>
  <si>
    <t>Лондон</t>
  </si>
  <si>
    <t>Токіо</t>
  </si>
  <si>
    <t>Лос-Анджелес</t>
  </si>
  <si>
    <t>Дубай</t>
  </si>
  <si>
    <t>Відсоткова ставка</t>
  </si>
  <si>
    <t>Завдання 28</t>
  </si>
  <si>
    <t>Вхідні дані</t>
  </si>
  <si>
    <t>Термін амортизації(рік)</t>
  </si>
  <si>
    <t>Початкова вартість</t>
  </si>
  <si>
    <t>Кінцева вартість</t>
  </si>
  <si>
    <t>Завдання 27</t>
  </si>
  <si>
    <t>Завдання 29</t>
  </si>
  <si>
    <t>Завдання 4</t>
  </si>
  <si>
    <t>Первісна сума(ПС)</t>
  </si>
  <si>
    <t>Термін(міс)</t>
  </si>
  <si>
    <t>Відсоток(ставка)</t>
  </si>
  <si>
    <t>Щомісячна виплата</t>
  </si>
  <si>
    <t>Отже, ми бачимо, що клієнт був не правий і 1% не достатньо, щоб при виплатах в 500 грн. щомісячно, його рахунок згодом збільшився</t>
  </si>
  <si>
    <t>Термін(рік)</t>
  </si>
  <si>
    <t>Позичка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</si>
</sst>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#,##0.00\ &quot;₴&quot;"/>
    <numFmt numFmtId="167" formatCode="#,##0.00\ &quot;₴&quot;;[Red]\-#,##0.00\ &quot;₴&quot;"/>
    <numFmt numFmtId="168" formatCode="_-* #,##0.00\ &quot;₴&quot;_-;\-* #,##0.00\ &quot;₴&quot;_-;_-* &quot;-&quot;??\ &quot;₴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165" fontId="0" fillId="0" borderId="0" xfId="1" applyFont="1"/>
    <xf numFmtId="10" fontId="0" fillId="0" borderId="0" xfId="0" applyNumberFormat="1"/>
    <xf numFmtId="9" fontId="0" fillId="0" borderId="0" xfId="0" applyNumberFormat="1" applyFill="1"/>
    <xf numFmtId="0" fontId="2" fillId="0" borderId="0" xfId="0" applyFont="1" applyFill="1"/>
    <xf numFmtId="0" fontId="0" fillId="0" borderId="0" xfId="0" quotePrefix="1" applyFill="1"/>
    <xf numFmtId="10" fontId="0" fillId="0" borderId="0" xfId="0" applyNumberFormat="1" applyFill="1"/>
    <xf numFmtId="165" fontId="0" fillId="0" borderId="0" xfId="1" applyFont="1" applyFill="1"/>
    <xf numFmtId="164" fontId="0" fillId="0" borderId="0" xfId="0" applyNumberFormat="1" applyFill="1"/>
    <xf numFmtId="0" fontId="3" fillId="0" borderId="0" xfId="0" applyFont="1" applyFill="1"/>
    <xf numFmtId="0" fontId="0" fillId="4" borderId="0" xfId="0" applyFill="1"/>
    <xf numFmtId="0" fontId="2" fillId="4" borderId="0" xfId="0" applyFont="1" applyFill="1"/>
    <xf numFmtId="0" fontId="0" fillId="0" borderId="0" xfId="0" applyBorder="1"/>
    <xf numFmtId="0" fontId="0" fillId="5" borderId="0" xfId="0" applyFill="1" applyBorder="1"/>
    <xf numFmtId="14" fontId="0" fillId="0" borderId="0" xfId="0" applyNumberFormat="1"/>
    <xf numFmtId="166" fontId="0" fillId="0" borderId="0" xfId="0" applyNumberFormat="1" applyBorder="1"/>
    <xf numFmtId="14" fontId="0" fillId="0" borderId="0" xfId="0" applyNumberFormat="1" applyBorder="1"/>
    <xf numFmtId="1" fontId="0" fillId="0" borderId="0" xfId="0" applyNumberFormat="1" applyBorder="1"/>
    <xf numFmtId="0" fontId="4" fillId="0" borderId="0" xfId="0" applyFont="1" applyFill="1" applyBorder="1"/>
    <xf numFmtId="166" fontId="0" fillId="4" borderId="0" xfId="0" applyNumberFormat="1" applyFill="1" applyBorder="1"/>
    <xf numFmtId="0" fontId="0" fillId="0" borderId="0" xfId="0" applyFill="1" applyBorder="1"/>
    <xf numFmtId="0" fontId="5" fillId="0" borderId="1" xfId="0" applyFont="1" applyFill="1" applyBorder="1"/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0" fillId="0" borderId="1" xfId="0" applyFill="1" applyBorder="1"/>
    <xf numFmtId="0" fontId="5" fillId="0" borderId="0" xfId="0" applyFont="1" applyFill="1"/>
    <xf numFmtId="0" fontId="5" fillId="0" borderId="4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165" fontId="5" fillId="0" borderId="0" xfId="1" applyFont="1" applyFill="1" applyBorder="1"/>
    <xf numFmtId="0" fontId="0" fillId="0" borderId="0" xfId="0" applyFill="1" applyBorder="1" applyAlignment="1">
      <alignment horizontal="center"/>
    </xf>
    <xf numFmtId="167" fontId="5" fillId="0" borderId="0" xfId="0" applyNumberFormat="1" applyFont="1" applyFill="1" applyBorder="1"/>
    <xf numFmtId="168" fontId="5" fillId="0" borderId="5" xfId="0" applyNumberFormat="1" applyFont="1" applyFill="1" applyBorder="1"/>
    <xf numFmtId="167" fontId="0" fillId="0" borderId="1" xfId="0" applyNumberFormat="1" applyFill="1" applyBorder="1"/>
    <xf numFmtId="9" fontId="5" fillId="0" borderId="5" xfId="2" applyFont="1" applyFill="1" applyBorder="1"/>
    <xf numFmtId="0" fontId="5" fillId="0" borderId="5" xfId="0" applyFont="1" applyFill="1" applyBorder="1"/>
    <xf numFmtId="9" fontId="0" fillId="0" borderId="0" xfId="2" applyFont="1" applyFill="1" applyBorder="1"/>
    <xf numFmtId="167" fontId="0" fillId="0" borderId="0" xfId="0" applyNumberFormat="1" applyFill="1" applyBorder="1"/>
    <xf numFmtId="0" fontId="0" fillId="0" borderId="0" xfId="0" applyFill="1" applyBorder="1" applyAlignment="1">
      <alignment horizontal="center" vertical="center" textRotation="90"/>
    </xf>
    <xf numFmtId="165" fontId="0" fillId="0" borderId="0" xfId="1" applyFont="1" applyFill="1" applyBorder="1"/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235"/>
  <sheetViews>
    <sheetView zoomScale="85" zoomScaleNormal="85" workbookViewId="0">
      <selection activeCell="A9" sqref="A9"/>
    </sheetView>
  </sheetViews>
  <sheetFormatPr defaultColWidth="8.85546875" defaultRowHeight="15" x14ac:dyDescent="0.25"/>
  <cols>
    <col min="29" max="29" width="13.42578125" customWidth="1"/>
    <col min="50" max="50" width="9" customWidth="1"/>
    <col min="52" max="52" width="27.7109375" customWidth="1"/>
    <col min="53" max="53" width="18.28515625" customWidth="1"/>
    <col min="59" max="59" width="12.28515625" customWidth="1"/>
    <col min="60" max="60" width="11.28515625" customWidth="1"/>
    <col min="62" max="62" width="36.28515625" customWidth="1"/>
    <col min="65" max="65" width="16.85546875" customWidth="1"/>
    <col min="66" max="66" width="14" customWidth="1"/>
    <col min="71" max="71" width="12.42578125" customWidth="1"/>
    <col min="73" max="73" width="9" customWidth="1"/>
    <col min="85" max="85" width="16" customWidth="1"/>
    <col min="88" max="88" width="15" customWidth="1"/>
    <col min="90" max="90" width="27.28515625" customWidth="1"/>
    <col min="91" max="91" width="12" customWidth="1"/>
    <col min="92" max="92" width="27.7109375" customWidth="1"/>
    <col min="94" max="94" width="14.85546875" customWidth="1"/>
    <col min="96" max="96" width="11.42578125" customWidth="1"/>
    <col min="102" max="102" width="9" customWidth="1"/>
    <col min="103" max="103" width="11.140625" customWidth="1"/>
    <col min="104" max="104" width="11" customWidth="1"/>
    <col min="105" max="105" width="10.42578125" customWidth="1"/>
    <col min="109" max="109" width="11.7109375" customWidth="1"/>
    <col min="110" max="110" width="13" customWidth="1"/>
    <col min="111" max="111" width="11.85546875" customWidth="1"/>
    <col min="112" max="112" width="11" customWidth="1"/>
    <col min="113" max="113" width="11.28515625" customWidth="1"/>
    <col min="114" max="114" width="11" customWidth="1"/>
    <col min="116" max="116" width="17.140625" customWidth="1"/>
  </cols>
  <sheetData>
    <row r="1" spans="1:122" x14ac:dyDescent="0.25">
      <c r="A1" s="5"/>
      <c r="B1" s="5"/>
      <c r="C1" s="5" t="s">
        <v>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9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6.25" x14ac:dyDescent="0.4">
      <c r="A2" s="5" t="s">
        <v>0</v>
      </c>
      <c r="B2" s="5">
        <v>20000</v>
      </c>
      <c r="C2" s="5">
        <v>0.01</v>
      </c>
      <c r="D2" s="5"/>
      <c r="E2" s="1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10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8"/>
      <c r="DN2" s="5"/>
      <c r="DO2" s="5"/>
      <c r="DP2" s="5"/>
      <c r="DQ2" s="5"/>
      <c r="DR2" s="5"/>
    </row>
    <row r="3" spans="1:122" x14ac:dyDescent="0.25">
      <c r="A3" s="5"/>
      <c r="B3" s="5">
        <f>B2+B2*C2</f>
        <v>20200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11"/>
      <c r="CX3" s="11"/>
      <c r="CY3" s="11"/>
      <c r="CZ3" s="11"/>
      <c r="DA3" s="11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x14ac:dyDescent="0.25">
      <c r="A4" s="5"/>
      <c r="B4" s="5">
        <f>B3+B3*C2</f>
        <v>20402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8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12"/>
      <c r="CX4" s="12"/>
      <c r="CY4" s="12"/>
      <c r="CZ4" s="12"/>
      <c r="DA4" s="12"/>
      <c r="DB4" s="5"/>
      <c r="DC4" s="5"/>
      <c r="DD4" s="5"/>
      <c r="DE4" s="5"/>
      <c r="DF4" s="11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x14ac:dyDescent="0.25">
      <c r="A5" s="5"/>
      <c r="B5" s="5">
        <f>B4+B4*C2</f>
        <v>20606.02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8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x14ac:dyDescent="0.25">
      <c r="A6" s="5"/>
      <c r="B6" s="5">
        <f>B5+B5*C2</f>
        <v>20812.0802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12"/>
      <c r="DF6" s="8"/>
      <c r="DG6" s="11"/>
      <c r="DH6" s="8"/>
      <c r="DI6" s="8"/>
      <c r="DJ6" s="11"/>
      <c r="DK6" s="5"/>
      <c r="DL6" s="5"/>
      <c r="DM6" s="5"/>
      <c r="DN6" s="5"/>
      <c r="DO6" s="5"/>
      <c r="DP6" s="5"/>
      <c r="DQ6" s="5"/>
      <c r="DR6" s="5"/>
    </row>
    <row r="7" spans="1:122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13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12"/>
      <c r="DG7" s="12"/>
      <c r="DH7" s="12"/>
      <c r="DI7" s="12"/>
      <c r="DJ7" s="12"/>
      <c r="DK7" s="5"/>
      <c r="DL7" s="5"/>
      <c r="DM7" s="5"/>
      <c r="DN7" s="5"/>
      <c r="DO7" s="5"/>
      <c r="DP7" s="5"/>
      <c r="DQ7" s="5"/>
      <c r="DR7" s="5"/>
    </row>
    <row r="8" spans="1:122" x14ac:dyDescent="0.25">
      <c r="A8" s="16" t="s">
        <v>54</v>
      </c>
      <c r="B8" s="1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13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12"/>
      <c r="DG8" s="12"/>
      <c r="DH8" s="12"/>
      <c r="DI8" s="12"/>
      <c r="DJ8" s="12"/>
      <c r="DK8" s="5"/>
      <c r="DL8" s="5"/>
      <c r="DM8" s="5"/>
      <c r="DN8" s="5"/>
      <c r="DO8" s="5"/>
      <c r="DP8" s="5"/>
      <c r="DQ8" s="5"/>
      <c r="DR8" s="5"/>
    </row>
    <row r="9" spans="1:122" x14ac:dyDescent="0.25">
      <c r="A9" s="15">
        <f>B6+B6*C2</f>
        <v>21020.201002000002</v>
      </c>
      <c r="B9" s="1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13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12"/>
      <c r="DG9" s="12"/>
      <c r="DH9" s="12"/>
      <c r="DI9" s="12"/>
      <c r="DJ9" s="12"/>
      <c r="DK9" s="5"/>
      <c r="DL9" s="5"/>
      <c r="DM9" s="5"/>
      <c r="DN9" s="5"/>
      <c r="DO9" s="5"/>
      <c r="DP9" s="5"/>
      <c r="DQ9" s="5"/>
      <c r="DR9" s="5"/>
    </row>
    <row r="10" spans="1:122" x14ac:dyDescent="0.25"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8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13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12"/>
      <c r="DG10" s="12"/>
      <c r="DH10" s="12"/>
      <c r="DI10" s="12"/>
      <c r="DJ10" s="12"/>
      <c r="DK10" s="5"/>
      <c r="DL10" s="5"/>
      <c r="DM10" s="5"/>
      <c r="DN10" s="5"/>
      <c r="DO10" s="5"/>
      <c r="DP10" s="5"/>
      <c r="DQ10" s="5"/>
      <c r="DR10" s="5"/>
    </row>
    <row r="11" spans="1:122" x14ac:dyDescent="0.25"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13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12"/>
      <c r="DG11" s="12"/>
      <c r="DH11" s="12"/>
      <c r="DI11" s="12"/>
      <c r="DJ11" s="12"/>
      <c r="DK11" s="5"/>
      <c r="DL11" s="5"/>
      <c r="DM11" s="5"/>
      <c r="DN11" s="5"/>
      <c r="DO11" s="5"/>
      <c r="DP11" s="5"/>
      <c r="DQ11" s="5"/>
      <c r="DR11" s="5"/>
    </row>
    <row r="12" spans="1:122" x14ac:dyDescent="0.25"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13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</row>
    <row r="13" spans="1:122" x14ac:dyDescent="0.25"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13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</row>
    <row r="14" spans="1:122" x14ac:dyDescent="0.25"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13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</row>
    <row r="15" spans="1:122" x14ac:dyDescent="0.25"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</row>
    <row r="16" spans="1:122" x14ac:dyDescent="0.25"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4:122" x14ac:dyDescent="0.25"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12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4:122" x14ac:dyDescent="0.25"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4:122" x14ac:dyDescent="0.25"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4:122" x14ac:dyDescent="0.25"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4:122" x14ac:dyDescent="0.25"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4:122" x14ac:dyDescent="0.25"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4:122" x14ac:dyDescent="0.25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4:122" x14ac:dyDescent="0.25"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4:122" x14ac:dyDescent="0.25"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4:122" x14ac:dyDescent="0.25"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4:122" x14ac:dyDescent="0.25"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4:122" x14ac:dyDescent="0.25"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4:122" x14ac:dyDescent="0.25"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4:122" x14ac:dyDescent="0.25"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4:122" x14ac:dyDescent="0.25">
      <c r="AS31" s="1"/>
      <c r="AT31" s="1"/>
    </row>
    <row r="32" spans="4:122" x14ac:dyDescent="0.25">
      <c r="AS32" s="1"/>
      <c r="AT32" s="1"/>
    </row>
    <row r="33" spans="45:46" x14ac:dyDescent="0.25">
      <c r="AS33" s="1"/>
      <c r="AT33" s="1"/>
    </row>
    <row r="34" spans="45:46" x14ac:dyDescent="0.25">
      <c r="AS34" s="1"/>
      <c r="AT34" s="1"/>
    </row>
    <row r="35" spans="45:46" x14ac:dyDescent="0.25">
      <c r="AS35" s="1"/>
      <c r="AT35" s="1"/>
    </row>
    <row r="36" spans="45:46" x14ac:dyDescent="0.25">
      <c r="AS36" s="1"/>
      <c r="AT36" s="1"/>
    </row>
    <row r="37" spans="45:46" x14ac:dyDescent="0.25">
      <c r="AS37" s="1"/>
      <c r="AT37" s="1"/>
    </row>
    <row r="38" spans="45:46" x14ac:dyDescent="0.25">
      <c r="AS38" s="1"/>
      <c r="AT38" s="1"/>
    </row>
    <row r="39" spans="45:46" x14ac:dyDescent="0.25">
      <c r="AS39" s="1"/>
      <c r="AT39" s="1"/>
    </row>
    <row r="40" spans="45:46" x14ac:dyDescent="0.25">
      <c r="AS40" s="1"/>
      <c r="AT40" s="1"/>
    </row>
    <row r="41" spans="45:46" x14ac:dyDescent="0.25">
      <c r="AS41" s="1"/>
      <c r="AT41" s="1"/>
    </row>
    <row r="42" spans="45:46" x14ac:dyDescent="0.25">
      <c r="AS42" s="1"/>
      <c r="AT42" s="1"/>
    </row>
    <row r="43" spans="45:46" x14ac:dyDescent="0.25">
      <c r="AS43" s="1"/>
      <c r="AT43" s="1"/>
    </row>
    <row r="44" spans="45:46" x14ac:dyDescent="0.25">
      <c r="AS44" s="1"/>
      <c r="AT44" s="1"/>
    </row>
    <row r="45" spans="45:46" x14ac:dyDescent="0.25">
      <c r="AS45" s="1"/>
      <c r="AT45" s="1"/>
    </row>
    <row r="46" spans="45:46" x14ac:dyDescent="0.25">
      <c r="AS46" s="1"/>
      <c r="AT46" s="1"/>
    </row>
    <row r="47" spans="45:46" x14ac:dyDescent="0.25">
      <c r="AS47" s="1"/>
      <c r="AT47" s="1"/>
    </row>
    <row r="48" spans="45:46" x14ac:dyDescent="0.25">
      <c r="AS48" s="1"/>
      <c r="AT48" s="1"/>
    </row>
    <row r="49" spans="45:46" x14ac:dyDescent="0.25">
      <c r="AS49" s="1"/>
      <c r="AT49" s="1"/>
    </row>
    <row r="50" spans="45:46" x14ac:dyDescent="0.25">
      <c r="AS50" s="1"/>
      <c r="AT50" s="1"/>
    </row>
    <row r="51" spans="45:46" x14ac:dyDescent="0.25">
      <c r="AS51" s="1"/>
      <c r="AT51" s="1"/>
    </row>
    <row r="52" spans="45:46" x14ac:dyDescent="0.25">
      <c r="AS52" s="1"/>
      <c r="AT52" s="1"/>
    </row>
    <row r="53" spans="45:46" x14ac:dyDescent="0.25">
      <c r="AS53" s="1"/>
      <c r="AT53" s="1"/>
    </row>
    <row r="54" spans="45:46" x14ac:dyDescent="0.25">
      <c r="AS54" s="1"/>
      <c r="AT54" s="1"/>
    </row>
    <row r="55" spans="45:46" x14ac:dyDescent="0.25">
      <c r="AS55" s="1"/>
      <c r="AT55" s="1"/>
    </row>
    <row r="56" spans="45:46" x14ac:dyDescent="0.25">
      <c r="AS56" s="1"/>
      <c r="AT56" s="1"/>
    </row>
    <row r="57" spans="45:46" x14ac:dyDescent="0.25">
      <c r="AS57" s="1"/>
      <c r="AT57" s="1"/>
    </row>
    <row r="58" spans="45:46" x14ac:dyDescent="0.25">
      <c r="AS58" s="1"/>
      <c r="AT58" s="1"/>
    </row>
    <row r="59" spans="45:46" x14ac:dyDescent="0.25">
      <c r="AS59" s="1"/>
      <c r="AT59" s="1"/>
    </row>
    <row r="60" spans="45:46" x14ac:dyDescent="0.25">
      <c r="AS60" s="1"/>
      <c r="AT60" s="1"/>
    </row>
    <row r="61" spans="45:46" x14ac:dyDescent="0.25">
      <c r="AS61" s="1"/>
      <c r="AT61" s="1"/>
    </row>
    <row r="62" spans="45:46" x14ac:dyDescent="0.25">
      <c r="AS62" s="1"/>
      <c r="AT62" s="1"/>
    </row>
    <row r="63" spans="45:46" x14ac:dyDescent="0.25">
      <c r="AS63" s="1"/>
      <c r="AT63" s="1"/>
    </row>
    <row r="64" spans="45:46" x14ac:dyDescent="0.25">
      <c r="AS64" s="1"/>
      <c r="AT64" s="1"/>
    </row>
    <row r="65" spans="45:46" x14ac:dyDescent="0.25">
      <c r="AS65" s="1"/>
      <c r="AT65" s="1"/>
    </row>
    <row r="66" spans="45:46" x14ac:dyDescent="0.25">
      <c r="AS66" s="1"/>
      <c r="AT66" s="1"/>
    </row>
    <row r="67" spans="45:46" x14ac:dyDescent="0.25">
      <c r="AS67" s="1"/>
      <c r="AT67" s="1"/>
    </row>
    <row r="68" spans="45:46" x14ac:dyDescent="0.25">
      <c r="AS68" s="1"/>
      <c r="AT68" s="1"/>
    </row>
    <row r="69" spans="45:46" x14ac:dyDescent="0.25">
      <c r="AS69" s="1"/>
      <c r="AT69" s="1"/>
    </row>
    <row r="70" spans="45:46" x14ac:dyDescent="0.25">
      <c r="AS70" s="1"/>
      <c r="AT70" s="1"/>
    </row>
    <row r="71" spans="45:46" x14ac:dyDescent="0.25">
      <c r="AS71" s="1"/>
      <c r="AT71" s="1"/>
    </row>
    <row r="72" spans="45:46" x14ac:dyDescent="0.25">
      <c r="AS72" s="1"/>
      <c r="AT72" s="1"/>
    </row>
    <row r="73" spans="45:46" x14ac:dyDescent="0.25">
      <c r="AS73" s="1"/>
      <c r="AT73" s="1"/>
    </row>
    <row r="74" spans="45:46" x14ac:dyDescent="0.25">
      <c r="AS74" s="1"/>
      <c r="AT74" s="1"/>
    </row>
    <row r="75" spans="45:46" x14ac:dyDescent="0.25">
      <c r="AS75" s="1"/>
      <c r="AT75" s="1"/>
    </row>
    <row r="76" spans="45:46" x14ac:dyDescent="0.25">
      <c r="AS76" s="1"/>
      <c r="AT76" s="1"/>
    </row>
    <row r="77" spans="45:46" x14ac:dyDescent="0.25">
      <c r="AS77" s="1"/>
      <c r="AT77" s="1"/>
    </row>
    <row r="78" spans="45:46" x14ac:dyDescent="0.25">
      <c r="AS78" s="1"/>
      <c r="AT78" s="1"/>
    </row>
    <row r="79" spans="45:46" x14ac:dyDescent="0.25">
      <c r="AS79" s="1"/>
      <c r="AT79" s="1"/>
    </row>
    <row r="80" spans="45:46" x14ac:dyDescent="0.25">
      <c r="AS80" s="1"/>
      <c r="AT80" s="1"/>
    </row>
    <row r="81" spans="45:46" x14ac:dyDescent="0.25">
      <c r="AS81" s="1"/>
      <c r="AT81" s="1"/>
    </row>
    <row r="82" spans="45:46" x14ac:dyDescent="0.25">
      <c r="AS82" s="1"/>
      <c r="AT82" s="1"/>
    </row>
    <row r="83" spans="45:46" x14ac:dyDescent="0.25">
      <c r="AS83" s="1"/>
      <c r="AT83" s="1"/>
    </row>
    <row r="84" spans="45:46" x14ac:dyDescent="0.25">
      <c r="AS84" s="1"/>
      <c r="AT84" s="1"/>
    </row>
    <row r="85" spans="45:46" x14ac:dyDescent="0.25">
      <c r="AS85" s="1"/>
      <c r="AT85" s="1"/>
    </row>
    <row r="86" spans="45:46" x14ac:dyDescent="0.25">
      <c r="AS86" s="1"/>
      <c r="AT86" s="1"/>
    </row>
    <row r="87" spans="45:46" x14ac:dyDescent="0.25">
      <c r="AS87" s="1"/>
      <c r="AT87" s="1"/>
    </row>
    <row r="88" spans="45:46" x14ac:dyDescent="0.25">
      <c r="AS88" s="1"/>
      <c r="AT88" s="1"/>
    </row>
    <row r="89" spans="45:46" x14ac:dyDescent="0.25">
      <c r="AS89" s="1"/>
      <c r="AT89" s="1"/>
    </row>
    <row r="90" spans="45:46" x14ac:dyDescent="0.25">
      <c r="AS90" s="1"/>
      <c r="AT90" s="1"/>
    </row>
    <row r="91" spans="45:46" x14ac:dyDescent="0.25">
      <c r="AS91" s="1"/>
      <c r="AT91" s="1"/>
    </row>
    <row r="92" spans="45:46" x14ac:dyDescent="0.25">
      <c r="AS92" s="1"/>
      <c r="AT92" s="1"/>
    </row>
    <row r="93" spans="45:46" x14ac:dyDescent="0.25">
      <c r="AS93" s="1"/>
      <c r="AT93" s="1"/>
    </row>
    <row r="94" spans="45:46" x14ac:dyDescent="0.25">
      <c r="AS94" s="1"/>
      <c r="AT94" s="1"/>
    </row>
    <row r="95" spans="45:46" x14ac:dyDescent="0.25">
      <c r="AS95" s="1"/>
      <c r="AT95" s="1"/>
    </row>
    <row r="96" spans="45:46" x14ac:dyDescent="0.25">
      <c r="AS96" s="1"/>
      <c r="AT96" s="1"/>
    </row>
    <row r="97" spans="45:46" x14ac:dyDescent="0.25">
      <c r="AS97" s="1"/>
      <c r="AT97" s="1"/>
    </row>
    <row r="98" spans="45:46" x14ac:dyDescent="0.25">
      <c r="AS98" s="1"/>
      <c r="AT98" s="1"/>
    </row>
    <row r="99" spans="45:46" x14ac:dyDescent="0.25">
      <c r="AS99" s="1"/>
      <c r="AT99" s="1"/>
    </row>
    <row r="100" spans="45:46" x14ac:dyDescent="0.25">
      <c r="AS100" s="1"/>
      <c r="AT100" s="1"/>
    </row>
    <row r="101" spans="45:46" x14ac:dyDescent="0.25">
      <c r="AS101" s="1"/>
      <c r="AT101" s="1"/>
    </row>
    <row r="102" spans="45:46" x14ac:dyDescent="0.25">
      <c r="AS102" s="1"/>
      <c r="AT102" s="1"/>
    </row>
    <row r="103" spans="45:46" x14ac:dyDescent="0.25">
      <c r="AS103" s="1"/>
      <c r="AT103" s="1"/>
    </row>
    <row r="104" spans="45:46" x14ac:dyDescent="0.25">
      <c r="AS104" s="1"/>
      <c r="AT104" s="1"/>
    </row>
    <row r="105" spans="45:46" x14ac:dyDescent="0.25">
      <c r="AS105" s="1"/>
      <c r="AT105" s="1"/>
    </row>
    <row r="106" spans="45:46" x14ac:dyDescent="0.25">
      <c r="AS106" s="1"/>
      <c r="AT106" s="1"/>
    </row>
    <row r="107" spans="45:46" x14ac:dyDescent="0.25">
      <c r="AS107" s="1"/>
      <c r="AT107" s="1"/>
    </row>
    <row r="108" spans="45:46" x14ac:dyDescent="0.25">
      <c r="AS108" s="1"/>
      <c r="AT108" s="1"/>
    </row>
    <row r="109" spans="45:46" x14ac:dyDescent="0.25">
      <c r="AS109" s="1"/>
      <c r="AT109" s="1"/>
    </row>
    <row r="110" spans="45:46" x14ac:dyDescent="0.25">
      <c r="AS110" s="1"/>
      <c r="AT110" s="1"/>
    </row>
    <row r="111" spans="45:46" x14ac:dyDescent="0.25">
      <c r="AS111" s="1"/>
      <c r="AT111" s="1"/>
    </row>
    <row r="112" spans="45:46" x14ac:dyDescent="0.25">
      <c r="AS112" s="1"/>
      <c r="AT112" s="1"/>
    </row>
    <row r="113" spans="45:46" x14ac:dyDescent="0.25">
      <c r="AS113" s="1"/>
      <c r="AT113" s="1"/>
    </row>
    <row r="114" spans="45:46" x14ac:dyDescent="0.25">
      <c r="AS114" s="1"/>
      <c r="AT114" s="1"/>
    </row>
    <row r="115" spans="45:46" x14ac:dyDescent="0.25">
      <c r="AS115" s="1"/>
      <c r="AT115" s="1"/>
    </row>
    <row r="116" spans="45:46" x14ac:dyDescent="0.25">
      <c r="AS116" s="1"/>
      <c r="AT116" s="1"/>
    </row>
    <row r="117" spans="45:46" x14ac:dyDescent="0.25">
      <c r="AS117" s="1"/>
      <c r="AT117" s="1"/>
    </row>
    <row r="118" spans="45:46" x14ac:dyDescent="0.25">
      <c r="AS118" s="1"/>
      <c r="AT118" s="1"/>
    </row>
    <row r="119" spans="45:46" x14ac:dyDescent="0.25">
      <c r="AS119" s="1"/>
      <c r="AT119" s="1"/>
    </row>
    <row r="120" spans="45:46" x14ac:dyDescent="0.25">
      <c r="AS120" s="1"/>
      <c r="AT120" s="1"/>
    </row>
    <row r="121" spans="45:46" x14ac:dyDescent="0.25">
      <c r="AS121" s="1"/>
      <c r="AT121" s="1"/>
    </row>
    <row r="122" spans="45:46" x14ac:dyDescent="0.25">
      <c r="AS122" s="1"/>
      <c r="AT122" s="1"/>
    </row>
    <row r="123" spans="45:46" x14ac:dyDescent="0.25">
      <c r="AS123" s="1"/>
      <c r="AT123" s="1"/>
    </row>
    <row r="124" spans="45:46" x14ac:dyDescent="0.25">
      <c r="AS124" s="1"/>
      <c r="AT124" s="1"/>
    </row>
    <row r="125" spans="45:46" x14ac:dyDescent="0.25">
      <c r="AS125" s="1"/>
      <c r="AT125" s="1"/>
    </row>
    <row r="126" spans="45:46" x14ac:dyDescent="0.25">
      <c r="AS126" s="1"/>
      <c r="AT126" s="1"/>
    </row>
    <row r="127" spans="45:46" x14ac:dyDescent="0.25">
      <c r="AS127" s="1"/>
      <c r="AT127" s="1"/>
    </row>
    <row r="128" spans="45:46" x14ac:dyDescent="0.25">
      <c r="AS128" s="1"/>
      <c r="AT128" s="1"/>
    </row>
    <row r="129" spans="45:46" x14ac:dyDescent="0.25">
      <c r="AS129" s="1"/>
      <c r="AT129" s="1"/>
    </row>
    <row r="130" spans="45:46" x14ac:dyDescent="0.25">
      <c r="AS130" s="1"/>
      <c r="AT130" s="1"/>
    </row>
    <row r="131" spans="45:46" x14ac:dyDescent="0.25">
      <c r="AS131" s="1"/>
      <c r="AT131" s="1"/>
    </row>
    <row r="132" spans="45:46" x14ac:dyDescent="0.25">
      <c r="AS132" s="1"/>
      <c r="AT132" s="1"/>
    </row>
    <row r="133" spans="45:46" x14ac:dyDescent="0.25">
      <c r="AS133" s="1"/>
      <c r="AT133" s="1"/>
    </row>
    <row r="134" spans="45:46" x14ac:dyDescent="0.25">
      <c r="AS134" s="1"/>
      <c r="AT134" s="1"/>
    </row>
    <row r="135" spans="45:46" x14ac:dyDescent="0.25">
      <c r="AS135" s="1"/>
      <c r="AT135" s="1"/>
    </row>
    <row r="136" spans="45:46" x14ac:dyDescent="0.25">
      <c r="AS136" s="1"/>
      <c r="AT136" s="1"/>
    </row>
    <row r="137" spans="45:46" x14ac:dyDescent="0.25">
      <c r="AS137" s="1"/>
      <c r="AT137" s="1"/>
    </row>
    <row r="138" spans="45:46" x14ac:dyDescent="0.25">
      <c r="AS138" s="1"/>
      <c r="AT138" s="1"/>
    </row>
    <row r="139" spans="45:46" x14ac:dyDescent="0.25">
      <c r="AS139" s="1"/>
      <c r="AT139" s="1"/>
    </row>
    <row r="140" spans="45:46" x14ac:dyDescent="0.25">
      <c r="AS140" s="1"/>
      <c r="AT140" s="1"/>
    </row>
    <row r="141" spans="45:46" x14ac:dyDescent="0.25">
      <c r="AS141" s="1"/>
      <c r="AT141" s="1"/>
    </row>
    <row r="142" spans="45:46" x14ac:dyDescent="0.25">
      <c r="AS142" s="1"/>
      <c r="AT142" s="1"/>
    </row>
    <row r="143" spans="45:46" x14ac:dyDescent="0.25">
      <c r="AS143" s="1"/>
      <c r="AT143" s="1"/>
    </row>
    <row r="144" spans="45:46" x14ac:dyDescent="0.25">
      <c r="AS144" s="1"/>
      <c r="AT144" s="1"/>
    </row>
    <row r="145" spans="45:46" x14ac:dyDescent="0.25">
      <c r="AS145" s="1"/>
      <c r="AT145" s="1"/>
    </row>
    <row r="146" spans="45:46" x14ac:dyDescent="0.25">
      <c r="AS146" s="1"/>
      <c r="AT146" s="1"/>
    </row>
    <row r="147" spans="45:46" x14ac:dyDescent="0.25">
      <c r="AS147" s="1"/>
      <c r="AT147" s="1"/>
    </row>
    <row r="148" spans="45:46" x14ac:dyDescent="0.25">
      <c r="AS148" s="1"/>
      <c r="AT148" s="1"/>
    </row>
    <row r="149" spans="45:46" x14ac:dyDescent="0.25">
      <c r="AS149" s="1"/>
      <c r="AT149" s="1"/>
    </row>
    <row r="150" spans="45:46" x14ac:dyDescent="0.25">
      <c r="AS150" s="1"/>
      <c r="AT150" s="1"/>
    </row>
    <row r="151" spans="45:46" x14ac:dyDescent="0.25">
      <c r="AS151" s="1"/>
      <c r="AT151" s="1"/>
    </row>
    <row r="152" spans="45:46" x14ac:dyDescent="0.25">
      <c r="AS152" s="1"/>
      <c r="AT152" s="1"/>
    </row>
    <row r="153" spans="45:46" x14ac:dyDescent="0.25">
      <c r="AS153" s="1"/>
      <c r="AT153" s="1"/>
    </row>
    <row r="154" spans="45:46" x14ac:dyDescent="0.25">
      <c r="AS154" s="1"/>
      <c r="AT154" s="1"/>
    </row>
    <row r="155" spans="45:46" x14ac:dyDescent="0.25">
      <c r="AS155" s="1"/>
      <c r="AT155" s="1"/>
    </row>
    <row r="156" spans="45:46" x14ac:dyDescent="0.25">
      <c r="AS156" s="1"/>
      <c r="AT156" s="1"/>
    </row>
    <row r="157" spans="45:46" x14ac:dyDescent="0.25">
      <c r="AS157" s="1"/>
      <c r="AT157" s="1"/>
    </row>
    <row r="158" spans="45:46" x14ac:dyDescent="0.25">
      <c r="AS158" s="1"/>
      <c r="AT158" s="1"/>
    </row>
    <row r="159" spans="45:46" x14ac:dyDescent="0.25">
      <c r="AS159" s="1"/>
      <c r="AT159" s="1"/>
    </row>
    <row r="160" spans="45:46" x14ac:dyDescent="0.25">
      <c r="AS160" s="1"/>
      <c r="AT160" s="1"/>
    </row>
    <row r="161" spans="45:46" x14ac:dyDescent="0.25">
      <c r="AS161" s="1"/>
      <c r="AT161" s="1"/>
    </row>
    <row r="162" spans="45:46" x14ac:dyDescent="0.25">
      <c r="AS162" s="1"/>
      <c r="AT162" s="1"/>
    </row>
    <row r="163" spans="45:46" x14ac:dyDescent="0.25">
      <c r="AS163" s="1"/>
      <c r="AT163" s="1"/>
    </row>
    <row r="164" spans="45:46" x14ac:dyDescent="0.25">
      <c r="AS164" s="1"/>
      <c r="AT164" s="1"/>
    </row>
    <row r="165" spans="45:46" x14ac:dyDescent="0.25">
      <c r="AS165" s="1"/>
      <c r="AT165" s="1"/>
    </row>
    <row r="166" spans="45:46" x14ac:dyDescent="0.25">
      <c r="AS166" s="1"/>
      <c r="AT166" s="1"/>
    </row>
    <row r="167" spans="45:46" x14ac:dyDescent="0.25">
      <c r="AS167" s="1"/>
      <c r="AT167" s="1"/>
    </row>
    <row r="168" spans="45:46" x14ac:dyDescent="0.25">
      <c r="AS168" s="1"/>
      <c r="AT168" s="1"/>
    </row>
    <row r="169" spans="45:46" x14ac:dyDescent="0.25">
      <c r="AS169" s="1"/>
      <c r="AT169" s="1"/>
    </row>
    <row r="170" spans="45:46" x14ac:dyDescent="0.25">
      <c r="AS170" s="1"/>
      <c r="AT170" s="1"/>
    </row>
    <row r="171" spans="45:46" x14ac:dyDescent="0.25">
      <c r="AS171" s="1"/>
      <c r="AT171" s="1"/>
    </row>
    <row r="172" spans="45:46" x14ac:dyDescent="0.25">
      <c r="AS172" s="1"/>
      <c r="AT172" s="1"/>
    </row>
    <row r="173" spans="45:46" x14ac:dyDescent="0.25">
      <c r="AS173" s="1"/>
      <c r="AT173" s="1"/>
    </row>
    <row r="174" spans="45:46" x14ac:dyDescent="0.25">
      <c r="AS174" s="1"/>
      <c r="AT174" s="1"/>
    </row>
    <row r="175" spans="45:46" x14ac:dyDescent="0.25">
      <c r="AS175" s="1"/>
      <c r="AT175" s="1"/>
    </row>
    <row r="176" spans="45:46" x14ac:dyDescent="0.25">
      <c r="AS176" s="1"/>
      <c r="AT176" s="1"/>
    </row>
    <row r="177" spans="45:46" x14ac:dyDescent="0.25">
      <c r="AS177" s="1"/>
      <c r="AT177" s="1"/>
    </row>
    <row r="178" spans="45:46" x14ac:dyDescent="0.25">
      <c r="AS178" s="1"/>
      <c r="AT178" s="1"/>
    </row>
    <row r="179" spans="45:46" x14ac:dyDescent="0.25">
      <c r="AS179" s="1"/>
      <c r="AT179" s="1"/>
    </row>
    <row r="180" spans="45:46" x14ac:dyDescent="0.25">
      <c r="AS180" s="1"/>
      <c r="AT180" s="1"/>
    </row>
    <row r="181" spans="45:46" x14ac:dyDescent="0.25">
      <c r="AS181" s="1"/>
      <c r="AT181" s="1"/>
    </row>
    <row r="182" spans="45:46" x14ac:dyDescent="0.25">
      <c r="AS182" s="1"/>
      <c r="AT182" s="1"/>
    </row>
    <row r="183" spans="45:46" x14ac:dyDescent="0.25">
      <c r="AS183" s="1"/>
      <c r="AT183" s="1"/>
    </row>
    <row r="184" spans="45:46" x14ac:dyDescent="0.25">
      <c r="AS184" s="1"/>
      <c r="AT184" s="1"/>
    </row>
    <row r="185" spans="45:46" x14ac:dyDescent="0.25">
      <c r="AS185" s="1"/>
      <c r="AT185" s="1"/>
    </row>
    <row r="186" spans="45:46" x14ac:dyDescent="0.25">
      <c r="AS186" s="1"/>
      <c r="AT186" s="1"/>
    </row>
    <row r="187" spans="45:46" x14ac:dyDescent="0.25">
      <c r="AS187" s="1"/>
      <c r="AT187" s="1"/>
    </row>
    <row r="188" spans="45:46" x14ac:dyDescent="0.25">
      <c r="AS188" s="1"/>
      <c r="AT188" s="1"/>
    </row>
    <row r="189" spans="45:46" x14ac:dyDescent="0.25">
      <c r="AS189" s="1"/>
      <c r="AT189" s="1"/>
    </row>
    <row r="190" spans="45:46" x14ac:dyDescent="0.25">
      <c r="AS190" s="1"/>
      <c r="AT190" s="1"/>
    </row>
    <row r="191" spans="45:46" x14ac:dyDescent="0.25">
      <c r="AS191" s="1"/>
      <c r="AT191" s="1"/>
    </row>
    <row r="192" spans="45:46" x14ac:dyDescent="0.25">
      <c r="AS192" s="1"/>
      <c r="AT192" s="1"/>
    </row>
    <row r="193" spans="45:46" x14ac:dyDescent="0.25">
      <c r="AS193" s="1"/>
      <c r="AT193" s="1"/>
    </row>
    <row r="194" spans="45:46" x14ac:dyDescent="0.25">
      <c r="AS194" s="1"/>
      <c r="AT194" s="1"/>
    </row>
    <row r="195" spans="45:46" x14ac:dyDescent="0.25">
      <c r="AS195" s="1"/>
      <c r="AT195" s="1"/>
    </row>
    <row r="196" spans="45:46" x14ac:dyDescent="0.25">
      <c r="AS196" s="1"/>
      <c r="AT196" s="1"/>
    </row>
    <row r="197" spans="45:46" x14ac:dyDescent="0.25">
      <c r="AS197" s="1"/>
      <c r="AT197" s="1"/>
    </row>
    <row r="198" spans="45:46" x14ac:dyDescent="0.25">
      <c r="AS198" s="1"/>
      <c r="AT198" s="1"/>
    </row>
    <row r="199" spans="45:46" x14ac:dyDescent="0.25">
      <c r="AS199" s="1"/>
      <c r="AT199" s="1"/>
    </row>
    <row r="200" spans="45:46" x14ac:dyDescent="0.25">
      <c r="AS200" s="1"/>
      <c r="AT200" s="1"/>
    </row>
    <row r="201" spans="45:46" x14ac:dyDescent="0.25">
      <c r="AS201" s="1"/>
      <c r="AT201" s="1"/>
    </row>
    <row r="202" spans="45:46" x14ac:dyDescent="0.25">
      <c r="AS202" s="1"/>
      <c r="AT202" s="1"/>
    </row>
    <row r="203" spans="45:46" x14ac:dyDescent="0.25">
      <c r="AS203" s="1"/>
      <c r="AT203" s="1"/>
    </row>
    <row r="204" spans="45:46" x14ac:dyDescent="0.25">
      <c r="AS204" s="1"/>
      <c r="AT204" s="1"/>
    </row>
    <row r="205" spans="45:46" x14ac:dyDescent="0.25">
      <c r="AS205" s="1"/>
      <c r="AT205" s="1"/>
    </row>
    <row r="206" spans="45:46" x14ac:dyDescent="0.25">
      <c r="AS206" s="1"/>
      <c r="AT206" s="1"/>
    </row>
    <row r="207" spans="45:46" x14ac:dyDescent="0.25">
      <c r="AS207" s="1"/>
      <c r="AT207" s="1"/>
    </row>
    <row r="208" spans="45:46" x14ac:dyDescent="0.25">
      <c r="AS208" s="1"/>
      <c r="AT208" s="1"/>
    </row>
    <row r="209" spans="45:46" x14ac:dyDescent="0.25">
      <c r="AS209" s="1"/>
      <c r="AT209" s="1"/>
    </row>
    <row r="210" spans="45:46" x14ac:dyDescent="0.25">
      <c r="AS210" s="1"/>
      <c r="AT210" s="1"/>
    </row>
    <row r="211" spans="45:46" x14ac:dyDescent="0.25">
      <c r="AS211" s="1"/>
      <c r="AT211" s="1"/>
    </row>
    <row r="212" spans="45:46" x14ac:dyDescent="0.25">
      <c r="AS212" s="1"/>
      <c r="AT212" s="1"/>
    </row>
    <row r="213" spans="45:46" x14ac:dyDescent="0.25">
      <c r="AS213" s="1"/>
      <c r="AT213" s="1"/>
    </row>
    <row r="214" spans="45:46" x14ac:dyDescent="0.25">
      <c r="AS214" s="1"/>
      <c r="AT214" s="1"/>
    </row>
    <row r="215" spans="45:46" x14ac:dyDescent="0.25">
      <c r="AS215" s="1"/>
      <c r="AT215" s="1"/>
    </row>
    <row r="216" spans="45:46" x14ac:dyDescent="0.25">
      <c r="AS216" s="1"/>
      <c r="AT216" s="1"/>
    </row>
    <row r="217" spans="45:46" x14ac:dyDescent="0.25">
      <c r="AS217" s="1"/>
      <c r="AT217" s="1"/>
    </row>
    <row r="218" spans="45:46" x14ac:dyDescent="0.25">
      <c r="AS218" s="1"/>
      <c r="AT218" s="1"/>
    </row>
    <row r="219" spans="45:46" x14ac:dyDescent="0.25">
      <c r="AS219" s="1"/>
      <c r="AT219" s="1"/>
    </row>
    <row r="220" spans="45:46" x14ac:dyDescent="0.25">
      <c r="AS220" s="1"/>
      <c r="AT220" s="1"/>
    </row>
    <row r="221" spans="45:46" x14ac:dyDescent="0.25">
      <c r="AS221" s="1"/>
      <c r="AT221" s="1"/>
    </row>
    <row r="222" spans="45:46" x14ac:dyDescent="0.25">
      <c r="AS222" s="1"/>
      <c r="AT222" s="1"/>
    </row>
    <row r="223" spans="45:46" x14ac:dyDescent="0.25">
      <c r="AS223" s="1"/>
      <c r="AT223" s="1"/>
    </row>
    <row r="224" spans="45:46" x14ac:dyDescent="0.25">
      <c r="AS224" s="1"/>
      <c r="AT224" s="1"/>
    </row>
    <row r="225" spans="45:46" x14ac:dyDescent="0.25">
      <c r="AS225" s="1"/>
      <c r="AT225" s="1"/>
    </row>
    <row r="226" spans="45:46" x14ac:dyDescent="0.25">
      <c r="AS226" s="1"/>
      <c r="AT226" s="1"/>
    </row>
    <row r="227" spans="45:46" x14ac:dyDescent="0.25">
      <c r="AS227" s="1"/>
      <c r="AT227" s="1"/>
    </row>
    <row r="228" spans="45:46" x14ac:dyDescent="0.25">
      <c r="AS228" s="1"/>
      <c r="AT228" s="1"/>
    </row>
    <row r="229" spans="45:46" x14ac:dyDescent="0.25">
      <c r="AS229" s="1"/>
      <c r="AT229" s="1"/>
    </row>
    <row r="230" spans="45:46" x14ac:dyDescent="0.25">
      <c r="AS230" s="1"/>
      <c r="AT230" s="1"/>
    </row>
    <row r="231" spans="45:46" x14ac:dyDescent="0.25">
      <c r="AS231" s="1"/>
      <c r="AT231" s="1"/>
    </row>
    <row r="232" spans="45:46" x14ac:dyDescent="0.25">
      <c r="AS232" s="1"/>
      <c r="AT232" s="1"/>
    </row>
    <row r="233" spans="45:46" x14ac:dyDescent="0.25">
      <c r="AS233" s="1"/>
      <c r="AT233" s="1"/>
    </row>
    <row r="234" spans="45:46" x14ac:dyDescent="0.25">
      <c r="AS234" s="1"/>
      <c r="AT234" s="1"/>
    </row>
    <row r="235" spans="45:46" x14ac:dyDescent="0.25">
      <c r="AS235" s="1"/>
      <c r="AT235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Normal="100" workbookViewId="0">
      <selection activeCell="G12" sqref="G12"/>
    </sheetView>
  </sheetViews>
  <sheetFormatPr defaultColWidth="11.42578125" defaultRowHeight="15" x14ac:dyDescent="0.25"/>
  <cols>
    <col min="3" max="3" width="16.42578125" customWidth="1"/>
  </cols>
  <sheetData>
    <row r="1" spans="1:4" x14ac:dyDescent="0.25">
      <c r="A1" s="5"/>
      <c r="B1" s="1"/>
      <c r="C1" s="1" t="s">
        <v>30</v>
      </c>
      <c r="D1" s="1">
        <v>15000</v>
      </c>
    </row>
    <row r="2" spans="1:4" x14ac:dyDescent="0.25">
      <c r="A2" s="1"/>
      <c r="B2" s="1">
        <f>D1 * (1  + D2) - D3</f>
        <v>14090</v>
      </c>
      <c r="C2" s="1" t="s">
        <v>31</v>
      </c>
      <c r="D2" s="1">
        <v>6.0000000000000001E-3</v>
      </c>
    </row>
    <row r="3" spans="1:4" x14ac:dyDescent="0.25">
      <c r="A3" s="1"/>
      <c r="B3" s="1">
        <f>B2 * (1  + D2) - D3</f>
        <v>13174.54</v>
      </c>
      <c r="C3" s="1" t="s">
        <v>32</v>
      </c>
      <c r="D3" s="1">
        <v>1000</v>
      </c>
    </row>
    <row r="4" spans="1:4" x14ac:dyDescent="0.25">
      <c r="A4" s="1"/>
      <c r="B4" s="1">
        <f>B3 * (1  + D2) - D3</f>
        <v>12253.587240000001</v>
      </c>
      <c r="C4" s="1" t="s">
        <v>33</v>
      </c>
      <c r="D4" s="15" t="s">
        <v>56</v>
      </c>
    </row>
    <row r="5" spans="1:4" x14ac:dyDescent="0.25">
      <c r="A5" s="1"/>
      <c r="B5" s="1">
        <f>B4 * (1  + D2) - D3</f>
        <v>11327.108763440001</v>
      </c>
      <c r="C5" s="1"/>
      <c r="D5" s="1"/>
    </row>
    <row r="6" spans="1:4" x14ac:dyDescent="0.25">
      <c r="A6" s="1"/>
      <c r="B6" s="1">
        <f>B5 *(1  + D2) - D3</f>
        <v>10395.071416020641</v>
      </c>
      <c r="C6" s="1"/>
      <c r="D6" s="1"/>
    </row>
    <row r="7" spans="1:4" x14ac:dyDescent="0.25">
      <c r="A7" s="1"/>
      <c r="B7" s="1">
        <f>B6 * (1  + D2) - D3</f>
        <v>9457.4418445167648</v>
      </c>
      <c r="C7" s="1"/>
      <c r="D7" s="1"/>
    </row>
    <row r="8" spans="1:4" x14ac:dyDescent="0.25">
      <c r="A8" s="1"/>
      <c r="B8" s="1">
        <f>B7 * (1  + D2) - D3</f>
        <v>8514.1864955838646</v>
      </c>
      <c r="C8" s="1"/>
      <c r="D8" s="1"/>
    </row>
    <row r="9" spans="1:4" x14ac:dyDescent="0.25">
      <c r="A9" s="1"/>
      <c r="B9" s="1">
        <f>B8 * (1  + D2) - D3</f>
        <v>7565.2716145573686</v>
      </c>
      <c r="C9" s="1"/>
      <c r="D9" s="1"/>
    </row>
    <row r="10" spans="1:4" x14ac:dyDescent="0.25">
      <c r="A10" s="1"/>
      <c r="B10" s="1">
        <f>B9 * (1  + D2) - D3</f>
        <v>6610.6632442447126</v>
      </c>
      <c r="C10" s="1"/>
      <c r="D10" s="1"/>
    </row>
    <row r="11" spans="1:4" x14ac:dyDescent="0.25">
      <c r="A11" s="1"/>
      <c r="B11" s="1">
        <f>B10 * (1  + D2) - D3</f>
        <v>5650.327223710181</v>
      </c>
      <c r="C11" s="1"/>
      <c r="D11" s="1"/>
    </row>
    <row r="12" spans="1:4" x14ac:dyDescent="0.25">
      <c r="A12" s="1"/>
      <c r="B12" s="1">
        <f>B11 * (1  + D2) - D3</f>
        <v>4684.2291870524423</v>
      </c>
      <c r="C12" s="1"/>
      <c r="D12" s="1"/>
    </row>
    <row r="13" spans="1:4" x14ac:dyDescent="0.25">
      <c r="A13" s="1"/>
      <c r="B13" s="1">
        <f>B12 * (1  + D2) - D3</f>
        <v>3712.3345621747567</v>
      </c>
      <c r="C13" s="1"/>
      <c r="D13" s="1"/>
    </row>
    <row r="14" spans="1:4" x14ac:dyDescent="0.25">
      <c r="A14" s="1"/>
      <c r="B14" s="1">
        <f>B13 * (1  + D2) - D3</f>
        <v>2734.608569547805</v>
      </c>
      <c r="C14" s="1"/>
      <c r="D14" s="1"/>
    </row>
    <row r="15" spans="1:4" x14ac:dyDescent="0.25">
      <c r="A15" s="1"/>
      <c r="B15" s="1">
        <f>B14 * (1  + D2) - D3</f>
        <v>1751.0162209650921</v>
      </c>
      <c r="C15" s="1"/>
      <c r="D15" s="1"/>
    </row>
    <row r="16" spans="1:4" x14ac:dyDescent="0.25">
      <c r="A16" s="1"/>
      <c r="B16" s="1">
        <f>B15 * (1  + D2) - D3</f>
        <v>761.52231829088259</v>
      </c>
      <c r="C16" s="1"/>
      <c r="D16" s="1"/>
    </row>
    <row r="17" spans="1:4" x14ac:dyDescent="0.25">
      <c r="A17" s="1"/>
      <c r="B17" s="1">
        <f>B16 * (1  + D2) - D3</f>
        <v>-233.90854779937206</v>
      </c>
      <c r="C17" s="1"/>
      <c r="D1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C7" sqref="C7"/>
    </sheetView>
  </sheetViews>
  <sheetFormatPr defaultRowHeight="15" x14ac:dyDescent="0.25"/>
  <cols>
    <col min="1" max="1" width="13.85546875" customWidth="1"/>
    <col min="2" max="2" width="14.85546875" customWidth="1"/>
    <col min="3" max="3" width="21.85546875" customWidth="1"/>
  </cols>
  <sheetData>
    <row r="2" spans="1:3" x14ac:dyDescent="0.25">
      <c r="A2" s="18"/>
      <c r="B2" s="17"/>
      <c r="C2" s="17"/>
    </row>
    <row r="3" spans="1:3" x14ac:dyDescent="0.25">
      <c r="A3" s="17" t="s">
        <v>74</v>
      </c>
      <c r="B3" s="17">
        <v>30000</v>
      </c>
      <c r="C3" s="17"/>
    </row>
    <row r="4" spans="1:3" x14ac:dyDescent="0.25">
      <c r="A4" s="17" t="s">
        <v>65</v>
      </c>
      <c r="B4" s="17" t="s">
        <v>66</v>
      </c>
      <c r="C4" s="17" t="s">
        <v>67</v>
      </c>
    </row>
    <row r="5" spans="1:3" x14ac:dyDescent="0.25">
      <c r="A5" s="17">
        <v>1</v>
      </c>
      <c r="B5" s="17">
        <v>0.4</v>
      </c>
      <c r="C5" s="17">
        <f>B5*B3</f>
        <v>12000</v>
      </c>
    </row>
    <row r="6" spans="1:3" x14ac:dyDescent="0.25">
      <c r="A6" s="17">
        <v>2</v>
      </c>
      <c r="B6" s="17">
        <v>0.3</v>
      </c>
      <c r="C6" s="17">
        <f>B6*B3</f>
        <v>9000</v>
      </c>
    </row>
    <row r="7" spans="1:3" x14ac:dyDescent="0.25">
      <c r="A7" s="17">
        <v>3</v>
      </c>
      <c r="B7" s="17">
        <v>0.3</v>
      </c>
      <c r="C7" s="17">
        <f>B7*B3</f>
        <v>9000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4"/>
  <sheetViews>
    <sheetView workbookViewId="0">
      <selection activeCell="D69" sqref="D69"/>
    </sheetView>
  </sheetViews>
  <sheetFormatPr defaultRowHeight="15" x14ac:dyDescent="0.25"/>
  <cols>
    <col min="3" max="3" width="11.5703125" customWidth="1"/>
  </cols>
  <sheetData>
    <row r="2" spans="2:6" x14ac:dyDescent="0.25">
      <c r="B2" s="1" t="s">
        <v>75</v>
      </c>
      <c r="C2" s="1" t="s">
        <v>76</v>
      </c>
      <c r="D2" s="1" t="s">
        <v>77</v>
      </c>
      <c r="E2" s="1" t="s">
        <v>78</v>
      </c>
      <c r="F2" s="1" t="s">
        <v>79</v>
      </c>
    </row>
    <row r="3" spans="2:6" x14ac:dyDescent="0.25">
      <c r="B3" s="1">
        <v>10</v>
      </c>
      <c r="C3" s="19">
        <v>44288.6875</v>
      </c>
      <c r="D3" s="1">
        <f t="shared" ref="D3:D66" si="0">HOUR(C3)</f>
        <v>16</v>
      </c>
      <c r="E3" s="1">
        <f t="shared" ref="E3:E66" si="1">MINUTE(C3)</f>
        <v>30</v>
      </c>
      <c r="F3" s="1" t="s">
        <v>80</v>
      </c>
    </row>
    <row r="4" spans="2:6" x14ac:dyDescent="0.25">
      <c r="B4" s="1">
        <v>11</v>
      </c>
      <c r="C4" s="19">
        <v>44289.701388888891</v>
      </c>
      <c r="D4" s="1">
        <f t="shared" si="0"/>
        <v>16</v>
      </c>
      <c r="E4" s="1">
        <f t="shared" si="1"/>
        <v>50</v>
      </c>
      <c r="F4" s="1" t="s">
        <v>81</v>
      </c>
    </row>
    <row r="5" spans="2:6" x14ac:dyDescent="0.25">
      <c r="B5" s="1">
        <v>12</v>
      </c>
      <c r="C5" s="19">
        <v>44290.715277777781</v>
      </c>
      <c r="D5" s="1">
        <f t="shared" si="0"/>
        <v>17</v>
      </c>
      <c r="E5" s="1">
        <f t="shared" si="1"/>
        <v>10</v>
      </c>
      <c r="F5" s="1" t="s">
        <v>82</v>
      </c>
    </row>
    <row r="6" spans="2:6" x14ac:dyDescent="0.25">
      <c r="B6" s="1">
        <v>13</v>
      </c>
      <c r="C6" s="19">
        <v>44291.729166666664</v>
      </c>
      <c r="D6" s="1">
        <f t="shared" si="0"/>
        <v>17</v>
      </c>
      <c r="E6" s="1">
        <f t="shared" si="1"/>
        <v>30</v>
      </c>
      <c r="F6" s="1" t="s">
        <v>83</v>
      </c>
    </row>
    <row r="7" spans="2:6" x14ac:dyDescent="0.25">
      <c r="B7" s="1">
        <v>14</v>
      </c>
      <c r="C7" s="19">
        <v>44292.743055555555</v>
      </c>
      <c r="D7" s="1">
        <f t="shared" si="0"/>
        <v>17</v>
      </c>
      <c r="E7" s="1">
        <f t="shared" si="1"/>
        <v>50</v>
      </c>
      <c r="F7" s="1" t="s">
        <v>84</v>
      </c>
    </row>
    <row r="8" spans="2:6" x14ac:dyDescent="0.25">
      <c r="B8" s="1">
        <v>15</v>
      </c>
      <c r="C8" s="19">
        <v>44293.756944444445</v>
      </c>
      <c r="D8" s="1">
        <f t="shared" si="0"/>
        <v>18</v>
      </c>
      <c r="E8" s="1">
        <f t="shared" si="1"/>
        <v>10</v>
      </c>
      <c r="F8" s="1" t="s">
        <v>85</v>
      </c>
    </row>
    <row r="9" spans="2:6" x14ac:dyDescent="0.25">
      <c r="B9" s="1">
        <v>16</v>
      </c>
      <c r="C9" s="19">
        <v>44294.770833333336</v>
      </c>
      <c r="D9" s="1">
        <f t="shared" si="0"/>
        <v>18</v>
      </c>
      <c r="E9" s="1">
        <f t="shared" si="1"/>
        <v>30</v>
      </c>
      <c r="F9" s="1" t="s">
        <v>80</v>
      </c>
    </row>
    <row r="10" spans="2:6" x14ac:dyDescent="0.25">
      <c r="B10" s="1">
        <v>17</v>
      </c>
      <c r="C10" s="19">
        <v>44295.784722222219</v>
      </c>
      <c r="D10" s="1">
        <f t="shared" si="0"/>
        <v>18</v>
      </c>
      <c r="E10" s="1">
        <f t="shared" si="1"/>
        <v>50</v>
      </c>
      <c r="F10" s="1" t="s">
        <v>81</v>
      </c>
    </row>
    <row r="11" spans="2:6" x14ac:dyDescent="0.25">
      <c r="B11" s="1">
        <v>18</v>
      </c>
      <c r="C11" s="19">
        <v>44296.798611111109</v>
      </c>
      <c r="D11" s="1">
        <f t="shared" si="0"/>
        <v>19</v>
      </c>
      <c r="E11" s="1">
        <f t="shared" si="1"/>
        <v>10</v>
      </c>
      <c r="F11" s="1" t="s">
        <v>82</v>
      </c>
    </row>
    <row r="12" spans="2:6" x14ac:dyDescent="0.25">
      <c r="B12" s="1">
        <v>19</v>
      </c>
      <c r="C12" s="19">
        <v>44297.8125</v>
      </c>
      <c r="D12" s="1">
        <f t="shared" si="0"/>
        <v>19</v>
      </c>
      <c r="E12" s="1">
        <f t="shared" si="1"/>
        <v>30</v>
      </c>
      <c r="F12" s="1" t="s">
        <v>83</v>
      </c>
    </row>
    <row r="13" spans="2:6" x14ac:dyDescent="0.25">
      <c r="B13" s="1">
        <v>20</v>
      </c>
      <c r="C13" s="19">
        <v>44298.826388888891</v>
      </c>
      <c r="D13" s="1">
        <f t="shared" si="0"/>
        <v>19</v>
      </c>
      <c r="E13" s="1">
        <f t="shared" si="1"/>
        <v>50</v>
      </c>
      <c r="F13" s="1" t="s">
        <v>84</v>
      </c>
    </row>
    <row r="14" spans="2:6" x14ac:dyDescent="0.25">
      <c r="B14" s="1">
        <v>21</v>
      </c>
      <c r="C14" s="19">
        <v>44299.840277777781</v>
      </c>
      <c r="D14" s="1">
        <f t="shared" si="0"/>
        <v>20</v>
      </c>
      <c r="E14" s="1">
        <f t="shared" si="1"/>
        <v>10</v>
      </c>
      <c r="F14" s="1" t="s">
        <v>85</v>
      </c>
    </row>
    <row r="15" spans="2:6" x14ac:dyDescent="0.25">
      <c r="B15" s="1">
        <v>22</v>
      </c>
      <c r="C15" s="19">
        <v>44300.854166666664</v>
      </c>
      <c r="D15" s="1">
        <f t="shared" si="0"/>
        <v>20</v>
      </c>
      <c r="E15" s="1">
        <f t="shared" si="1"/>
        <v>30</v>
      </c>
      <c r="F15" s="1" t="s">
        <v>80</v>
      </c>
    </row>
    <row r="16" spans="2:6" x14ac:dyDescent="0.25">
      <c r="B16" s="1">
        <v>23</v>
      </c>
      <c r="C16" s="19">
        <v>44301.868055555555</v>
      </c>
      <c r="D16" s="1">
        <f t="shared" si="0"/>
        <v>20</v>
      </c>
      <c r="E16" s="1">
        <f t="shared" si="1"/>
        <v>50</v>
      </c>
      <c r="F16" s="1" t="s">
        <v>81</v>
      </c>
    </row>
    <row r="17" spans="2:6" x14ac:dyDescent="0.25">
      <c r="B17" s="1">
        <v>24</v>
      </c>
      <c r="C17" s="19">
        <v>44302.881944444445</v>
      </c>
      <c r="D17" s="1">
        <f t="shared" si="0"/>
        <v>21</v>
      </c>
      <c r="E17" s="1">
        <f t="shared" si="1"/>
        <v>10</v>
      </c>
      <c r="F17" s="1" t="s">
        <v>82</v>
      </c>
    </row>
    <row r="18" spans="2:6" x14ac:dyDescent="0.25">
      <c r="B18" s="1">
        <v>25</v>
      </c>
      <c r="C18" s="19">
        <v>44303.895833391201</v>
      </c>
      <c r="D18" s="1">
        <f t="shared" si="0"/>
        <v>21</v>
      </c>
      <c r="E18" s="1">
        <f t="shared" si="1"/>
        <v>30</v>
      </c>
      <c r="F18" s="1" t="s">
        <v>83</v>
      </c>
    </row>
    <row r="19" spans="2:6" x14ac:dyDescent="0.25">
      <c r="B19" s="1">
        <v>26</v>
      </c>
      <c r="C19" s="19">
        <v>44304.909722337965</v>
      </c>
      <c r="D19" s="1">
        <f t="shared" si="0"/>
        <v>21</v>
      </c>
      <c r="E19" s="1">
        <f t="shared" si="1"/>
        <v>50</v>
      </c>
      <c r="F19" s="1" t="s">
        <v>84</v>
      </c>
    </row>
    <row r="20" spans="2:6" x14ac:dyDescent="0.25">
      <c r="B20" s="1">
        <v>27</v>
      </c>
      <c r="C20" s="19">
        <v>44305.923611284721</v>
      </c>
      <c r="D20" s="1">
        <f t="shared" si="0"/>
        <v>22</v>
      </c>
      <c r="E20" s="1">
        <f t="shared" si="1"/>
        <v>10</v>
      </c>
      <c r="F20" s="1" t="s">
        <v>85</v>
      </c>
    </row>
    <row r="21" spans="2:6" x14ac:dyDescent="0.25">
      <c r="B21" s="1">
        <v>28</v>
      </c>
      <c r="C21" s="19">
        <v>44306.937500231485</v>
      </c>
      <c r="D21" s="1">
        <f t="shared" si="0"/>
        <v>22</v>
      </c>
      <c r="E21" s="1">
        <f t="shared" si="1"/>
        <v>30</v>
      </c>
      <c r="F21" s="1" t="s">
        <v>80</v>
      </c>
    </row>
    <row r="22" spans="2:6" x14ac:dyDescent="0.25">
      <c r="B22" s="1">
        <v>29</v>
      </c>
      <c r="C22" s="19">
        <v>44307.951389178241</v>
      </c>
      <c r="D22" s="1">
        <f t="shared" si="0"/>
        <v>22</v>
      </c>
      <c r="E22" s="1">
        <f t="shared" si="1"/>
        <v>50</v>
      </c>
      <c r="F22" s="1" t="s">
        <v>81</v>
      </c>
    </row>
    <row r="23" spans="2:6" x14ac:dyDescent="0.25">
      <c r="B23" s="1">
        <v>30</v>
      </c>
      <c r="C23" s="19">
        <v>44308.965278124997</v>
      </c>
      <c r="D23" s="1">
        <f t="shared" si="0"/>
        <v>23</v>
      </c>
      <c r="E23" s="1">
        <f t="shared" si="1"/>
        <v>10</v>
      </c>
      <c r="F23" s="1" t="s">
        <v>82</v>
      </c>
    </row>
    <row r="24" spans="2:6" x14ac:dyDescent="0.25">
      <c r="B24" s="1">
        <v>31</v>
      </c>
      <c r="C24" s="19">
        <v>44309.97916707176</v>
      </c>
      <c r="D24" s="1">
        <f t="shared" si="0"/>
        <v>23</v>
      </c>
      <c r="E24" s="1">
        <f t="shared" si="1"/>
        <v>30</v>
      </c>
      <c r="F24" s="1" t="s">
        <v>83</v>
      </c>
    </row>
    <row r="25" spans="2:6" x14ac:dyDescent="0.25">
      <c r="B25" s="1">
        <v>32</v>
      </c>
      <c r="C25" s="19">
        <v>44310.993056018517</v>
      </c>
      <c r="D25" s="1">
        <f t="shared" si="0"/>
        <v>23</v>
      </c>
      <c r="E25" s="1">
        <f t="shared" si="1"/>
        <v>50</v>
      </c>
      <c r="F25" s="1" t="s">
        <v>84</v>
      </c>
    </row>
    <row r="26" spans="2:6" x14ac:dyDescent="0.25">
      <c r="B26" s="1">
        <v>33</v>
      </c>
      <c r="C26" s="19">
        <v>44312.00694496528</v>
      </c>
      <c r="D26" s="1">
        <f t="shared" si="0"/>
        <v>0</v>
      </c>
      <c r="E26" s="1">
        <f t="shared" si="1"/>
        <v>10</v>
      </c>
      <c r="F26" s="1" t="s">
        <v>85</v>
      </c>
    </row>
    <row r="27" spans="2:6" x14ac:dyDescent="0.25">
      <c r="B27" s="1">
        <v>34</v>
      </c>
      <c r="C27" s="19">
        <v>44313.020833912036</v>
      </c>
      <c r="D27" s="1">
        <f t="shared" si="0"/>
        <v>0</v>
      </c>
      <c r="E27" s="1">
        <f t="shared" si="1"/>
        <v>30</v>
      </c>
      <c r="F27" s="1" t="s">
        <v>80</v>
      </c>
    </row>
    <row r="28" spans="2:6" x14ac:dyDescent="0.25">
      <c r="B28" s="1">
        <v>35</v>
      </c>
      <c r="C28" s="19">
        <v>44314.0347228588</v>
      </c>
      <c r="D28" s="1">
        <f t="shared" si="0"/>
        <v>0</v>
      </c>
      <c r="E28" s="1">
        <f t="shared" si="1"/>
        <v>50</v>
      </c>
      <c r="F28" s="1" t="s">
        <v>81</v>
      </c>
    </row>
    <row r="29" spans="2:6" x14ac:dyDescent="0.25">
      <c r="B29" s="1">
        <v>36</v>
      </c>
      <c r="C29" s="19">
        <v>44315.048611805556</v>
      </c>
      <c r="D29" s="1">
        <f t="shared" si="0"/>
        <v>1</v>
      </c>
      <c r="E29" s="1">
        <f t="shared" si="1"/>
        <v>10</v>
      </c>
      <c r="F29" s="1" t="s">
        <v>82</v>
      </c>
    </row>
    <row r="30" spans="2:6" x14ac:dyDescent="0.25">
      <c r="B30" s="1">
        <v>37</v>
      </c>
      <c r="C30" s="19">
        <v>44316.062500752312</v>
      </c>
      <c r="D30" s="1">
        <f t="shared" si="0"/>
        <v>1</v>
      </c>
      <c r="E30" s="1">
        <f t="shared" si="1"/>
        <v>30</v>
      </c>
      <c r="F30" s="1" t="s">
        <v>83</v>
      </c>
    </row>
    <row r="31" spans="2:6" x14ac:dyDescent="0.25">
      <c r="B31" s="1">
        <v>38</v>
      </c>
      <c r="C31" s="19">
        <v>44317.076389699076</v>
      </c>
      <c r="D31" s="1">
        <f t="shared" si="0"/>
        <v>1</v>
      </c>
      <c r="E31" s="1">
        <f t="shared" si="1"/>
        <v>50</v>
      </c>
      <c r="F31" s="1" t="s">
        <v>84</v>
      </c>
    </row>
    <row r="32" spans="2:6" x14ac:dyDescent="0.25">
      <c r="B32" s="1">
        <v>39</v>
      </c>
      <c r="C32" s="19">
        <v>44318.090278645832</v>
      </c>
      <c r="D32" s="1">
        <f t="shared" si="0"/>
        <v>2</v>
      </c>
      <c r="E32" s="1">
        <f t="shared" si="1"/>
        <v>10</v>
      </c>
      <c r="F32" s="1" t="s">
        <v>85</v>
      </c>
    </row>
    <row r="33" spans="2:6" x14ac:dyDescent="0.25">
      <c r="B33" s="1">
        <v>40</v>
      </c>
      <c r="C33" s="19">
        <v>44319.104167592595</v>
      </c>
      <c r="D33" s="1">
        <f t="shared" si="0"/>
        <v>2</v>
      </c>
      <c r="E33" s="1">
        <f t="shared" si="1"/>
        <v>30</v>
      </c>
      <c r="F33" s="1" t="s">
        <v>80</v>
      </c>
    </row>
    <row r="34" spans="2:6" x14ac:dyDescent="0.25">
      <c r="B34" s="1">
        <v>41</v>
      </c>
      <c r="C34" s="19">
        <v>44320.118056539352</v>
      </c>
      <c r="D34" s="1">
        <f t="shared" si="0"/>
        <v>2</v>
      </c>
      <c r="E34" s="1">
        <f t="shared" si="1"/>
        <v>50</v>
      </c>
      <c r="F34" s="1" t="s">
        <v>81</v>
      </c>
    </row>
    <row r="35" spans="2:6" x14ac:dyDescent="0.25">
      <c r="B35" s="1">
        <v>42</v>
      </c>
      <c r="C35" s="19">
        <v>44321.131945486108</v>
      </c>
      <c r="D35" s="1">
        <f t="shared" si="0"/>
        <v>3</v>
      </c>
      <c r="E35" s="1">
        <f t="shared" si="1"/>
        <v>10</v>
      </c>
      <c r="F35" s="1" t="s">
        <v>82</v>
      </c>
    </row>
    <row r="36" spans="2:6" x14ac:dyDescent="0.25">
      <c r="B36" s="1">
        <v>43</v>
      </c>
      <c r="C36" s="19">
        <v>44322.145834432871</v>
      </c>
      <c r="D36" s="1">
        <f t="shared" si="0"/>
        <v>3</v>
      </c>
      <c r="E36" s="1">
        <f t="shared" si="1"/>
        <v>30</v>
      </c>
      <c r="F36" s="1" t="s">
        <v>83</v>
      </c>
    </row>
    <row r="37" spans="2:6" x14ac:dyDescent="0.25">
      <c r="B37" s="1">
        <v>44</v>
      </c>
      <c r="C37" s="19">
        <v>44323.159723379627</v>
      </c>
      <c r="D37" s="1">
        <f t="shared" si="0"/>
        <v>3</v>
      </c>
      <c r="E37" s="1">
        <f t="shared" si="1"/>
        <v>50</v>
      </c>
      <c r="F37" s="1" t="s">
        <v>84</v>
      </c>
    </row>
    <row r="38" spans="2:6" x14ac:dyDescent="0.25">
      <c r="B38" s="1">
        <v>45</v>
      </c>
      <c r="C38" s="19">
        <v>44324.173612326391</v>
      </c>
      <c r="D38" s="1">
        <f t="shared" si="0"/>
        <v>4</v>
      </c>
      <c r="E38" s="1">
        <f t="shared" si="1"/>
        <v>10</v>
      </c>
      <c r="F38" s="1" t="s">
        <v>85</v>
      </c>
    </row>
    <row r="39" spans="2:6" x14ac:dyDescent="0.25">
      <c r="B39" s="1">
        <v>46</v>
      </c>
      <c r="C39" s="19">
        <v>44325.187501273147</v>
      </c>
      <c r="D39" s="1">
        <f t="shared" si="0"/>
        <v>4</v>
      </c>
      <c r="E39" s="1">
        <f t="shared" si="1"/>
        <v>30</v>
      </c>
      <c r="F39" s="1" t="s">
        <v>80</v>
      </c>
    </row>
    <row r="40" spans="2:6" x14ac:dyDescent="0.25">
      <c r="B40" s="1">
        <v>47</v>
      </c>
      <c r="C40" s="19">
        <v>44326.201390219911</v>
      </c>
      <c r="D40" s="1">
        <f t="shared" si="0"/>
        <v>4</v>
      </c>
      <c r="E40" s="1">
        <f t="shared" si="1"/>
        <v>50</v>
      </c>
      <c r="F40" s="1" t="s">
        <v>81</v>
      </c>
    </row>
    <row r="41" spans="2:6" x14ac:dyDescent="0.25">
      <c r="B41" s="1">
        <v>48</v>
      </c>
      <c r="C41" s="19">
        <v>44327.215279166667</v>
      </c>
      <c r="D41" s="1">
        <f t="shared" si="0"/>
        <v>5</v>
      </c>
      <c r="E41" s="1">
        <f t="shared" si="1"/>
        <v>10</v>
      </c>
      <c r="F41" s="1" t="s">
        <v>82</v>
      </c>
    </row>
    <row r="42" spans="2:6" x14ac:dyDescent="0.25">
      <c r="B42" s="1">
        <v>49</v>
      </c>
      <c r="C42" s="19">
        <v>44328.229168113423</v>
      </c>
      <c r="D42" s="1">
        <f t="shared" si="0"/>
        <v>5</v>
      </c>
      <c r="E42" s="1">
        <f t="shared" si="1"/>
        <v>30</v>
      </c>
      <c r="F42" s="1" t="s">
        <v>83</v>
      </c>
    </row>
    <row r="43" spans="2:6" x14ac:dyDescent="0.25">
      <c r="B43" s="1">
        <v>50</v>
      </c>
      <c r="C43" s="19">
        <v>44329.243057060186</v>
      </c>
      <c r="D43" s="1">
        <f t="shared" si="0"/>
        <v>5</v>
      </c>
      <c r="E43" s="1">
        <f t="shared" si="1"/>
        <v>50</v>
      </c>
      <c r="F43" s="1" t="s">
        <v>84</v>
      </c>
    </row>
    <row r="44" spans="2:6" x14ac:dyDescent="0.25">
      <c r="B44" s="1">
        <v>51</v>
      </c>
      <c r="C44" s="19">
        <v>44330.256946006943</v>
      </c>
      <c r="D44" s="1">
        <f t="shared" si="0"/>
        <v>6</v>
      </c>
      <c r="E44" s="1">
        <f t="shared" si="1"/>
        <v>10</v>
      </c>
      <c r="F44" s="1" t="s">
        <v>85</v>
      </c>
    </row>
    <row r="45" spans="2:6" x14ac:dyDescent="0.25">
      <c r="B45" s="1">
        <v>52</v>
      </c>
      <c r="C45" s="19">
        <v>44331.270834953706</v>
      </c>
      <c r="D45" s="1">
        <f t="shared" si="0"/>
        <v>6</v>
      </c>
      <c r="E45" s="1">
        <f t="shared" si="1"/>
        <v>30</v>
      </c>
      <c r="F45" s="1" t="s">
        <v>80</v>
      </c>
    </row>
    <row r="46" spans="2:6" x14ac:dyDescent="0.25">
      <c r="B46" s="1">
        <v>53</v>
      </c>
      <c r="C46" s="19">
        <v>44332.284723900462</v>
      </c>
      <c r="D46" s="1">
        <f t="shared" si="0"/>
        <v>6</v>
      </c>
      <c r="E46" s="1">
        <f t="shared" si="1"/>
        <v>50</v>
      </c>
      <c r="F46" s="1" t="s">
        <v>81</v>
      </c>
    </row>
    <row r="47" spans="2:6" x14ac:dyDescent="0.25">
      <c r="B47" s="1">
        <v>54</v>
      </c>
      <c r="C47" s="19">
        <v>44333.298612847226</v>
      </c>
      <c r="D47" s="1">
        <f t="shared" si="0"/>
        <v>7</v>
      </c>
      <c r="E47" s="1">
        <f t="shared" si="1"/>
        <v>10</v>
      </c>
      <c r="F47" s="1" t="s">
        <v>82</v>
      </c>
    </row>
    <row r="48" spans="2:6" x14ac:dyDescent="0.25">
      <c r="B48" s="1">
        <v>55</v>
      </c>
      <c r="C48" s="19">
        <v>44334.312501793982</v>
      </c>
      <c r="D48" s="1">
        <f t="shared" si="0"/>
        <v>7</v>
      </c>
      <c r="E48" s="1">
        <f t="shared" si="1"/>
        <v>30</v>
      </c>
      <c r="F48" s="1" t="s">
        <v>83</v>
      </c>
    </row>
    <row r="49" spans="2:6" x14ac:dyDescent="0.25">
      <c r="B49" s="1">
        <v>56</v>
      </c>
      <c r="C49" s="19">
        <v>44335.326390740738</v>
      </c>
      <c r="D49" s="1">
        <f t="shared" si="0"/>
        <v>7</v>
      </c>
      <c r="E49" s="1">
        <f t="shared" si="1"/>
        <v>50</v>
      </c>
      <c r="F49" s="1" t="s">
        <v>84</v>
      </c>
    </row>
    <row r="50" spans="2:6" x14ac:dyDescent="0.25">
      <c r="B50" s="1">
        <v>57</v>
      </c>
      <c r="C50" s="19">
        <v>44336.340279687502</v>
      </c>
      <c r="D50" s="1">
        <f t="shared" si="0"/>
        <v>8</v>
      </c>
      <c r="E50" s="1">
        <f t="shared" si="1"/>
        <v>10</v>
      </c>
      <c r="F50" s="1" t="s">
        <v>85</v>
      </c>
    </row>
    <row r="51" spans="2:6" x14ac:dyDescent="0.25">
      <c r="B51" s="1">
        <v>58</v>
      </c>
      <c r="C51" s="19">
        <v>44337.354168634258</v>
      </c>
      <c r="D51" s="1">
        <f t="shared" si="0"/>
        <v>8</v>
      </c>
      <c r="E51" s="1">
        <f t="shared" si="1"/>
        <v>30</v>
      </c>
      <c r="F51" s="1" t="s">
        <v>80</v>
      </c>
    </row>
    <row r="52" spans="2:6" x14ac:dyDescent="0.25">
      <c r="B52" s="1">
        <v>59</v>
      </c>
      <c r="C52" s="19">
        <v>44338.368057581021</v>
      </c>
      <c r="D52" s="1">
        <f t="shared" si="0"/>
        <v>8</v>
      </c>
      <c r="E52" s="1">
        <f t="shared" si="1"/>
        <v>50</v>
      </c>
      <c r="F52" s="1" t="s">
        <v>81</v>
      </c>
    </row>
    <row r="53" spans="2:6" x14ac:dyDescent="0.25">
      <c r="B53" s="1">
        <v>60</v>
      </c>
      <c r="C53" s="19">
        <v>44339.381946527777</v>
      </c>
      <c r="D53" s="1">
        <f t="shared" si="0"/>
        <v>9</v>
      </c>
      <c r="E53" s="1">
        <f t="shared" si="1"/>
        <v>10</v>
      </c>
      <c r="F53" s="1" t="s">
        <v>82</v>
      </c>
    </row>
    <row r="54" spans="2:6" x14ac:dyDescent="0.25">
      <c r="B54" s="1">
        <v>61</v>
      </c>
      <c r="C54" s="19">
        <v>44340.395835474534</v>
      </c>
      <c r="D54" s="1">
        <f t="shared" si="0"/>
        <v>9</v>
      </c>
      <c r="E54" s="1">
        <f t="shared" si="1"/>
        <v>30</v>
      </c>
      <c r="F54" s="1" t="s">
        <v>83</v>
      </c>
    </row>
    <row r="55" spans="2:6" x14ac:dyDescent="0.25">
      <c r="B55" s="1">
        <v>62</v>
      </c>
      <c r="C55" s="19">
        <v>44341.409724421297</v>
      </c>
      <c r="D55" s="1">
        <f t="shared" si="0"/>
        <v>9</v>
      </c>
      <c r="E55" s="1">
        <f t="shared" si="1"/>
        <v>50</v>
      </c>
      <c r="F55" s="1" t="s">
        <v>84</v>
      </c>
    </row>
    <row r="56" spans="2:6" x14ac:dyDescent="0.25">
      <c r="B56" s="1">
        <v>63</v>
      </c>
      <c r="C56" s="19">
        <v>44342.423613368053</v>
      </c>
      <c r="D56" s="1">
        <f t="shared" si="0"/>
        <v>10</v>
      </c>
      <c r="E56" s="1">
        <f t="shared" si="1"/>
        <v>10</v>
      </c>
      <c r="F56" s="1" t="s">
        <v>85</v>
      </c>
    </row>
    <row r="57" spans="2:6" x14ac:dyDescent="0.25">
      <c r="B57" s="1">
        <v>64</v>
      </c>
      <c r="C57" s="19">
        <v>44343.437502314817</v>
      </c>
      <c r="D57" s="1">
        <f t="shared" si="0"/>
        <v>10</v>
      </c>
      <c r="E57" s="1">
        <f t="shared" si="1"/>
        <v>30</v>
      </c>
      <c r="F57" s="1" t="s">
        <v>80</v>
      </c>
    </row>
    <row r="58" spans="2:6" x14ac:dyDescent="0.25">
      <c r="B58" s="1">
        <v>65</v>
      </c>
      <c r="C58" s="19">
        <v>44344.451391261573</v>
      </c>
      <c r="D58" s="1">
        <f t="shared" si="0"/>
        <v>10</v>
      </c>
      <c r="E58" s="1">
        <f t="shared" si="1"/>
        <v>50</v>
      </c>
      <c r="F58" s="1" t="s">
        <v>81</v>
      </c>
    </row>
    <row r="59" spans="2:6" x14ac:dyDescent="0.25">
      <c r="B59" s="1">
        <v>66</v>
      </c>
      <c r="C59" s="19">
        <v>44345.465280208336</v>
      </c>
      <c r="D59" s="1">
        <f t="shared" si="0"/>
        <v>11</v>
      </c>
      <c r="E59" s="1">
        <f t="shared" si="1"/>
        <v>10</v>
      </c>
      <c r="F59" s="1" t="s">
        <v>82</v>
      </c>
    </row>
    <row r="60" spans="2:6" x14ac:dyDescent="0.25">
      <c r="B60" s="1">
        <v>67</v>
      </c>
      <c r="C60" s="19">
        <v>44346.479169155093</v>
      </c>
      <c r="D60" s="1">
        <f t="shared" si="0"/>
        <v>11</v>
      </c>
      <c r="E60" s="1">
        <f t="shared" si="1"/>
        <v>30</v>
      </c>
      <c r="F60" s="1" t="s">
        <v>83</v>
      </c>
    </row>
    <row r="61" spans="2:6" x14ac:dyDescent="0.25">
      <c r="B61" s="1">
        <v>68</v>
      </c>
      <c r="C61" s="19">
        <v>44347.493058101849</v>
      </c>
      <c r="D61" s="1">
        <f t="shared" si="0"/>
        <v>11</v>
      </c>
      <c r="E61" s="1">
        <f t="shared" si="1"/>
        <v>50</v>
      </c>
      <c r="F61" s="1" t="s">
        <v>84</v>
      </c>
    </row>
    <row r="62" spans="2:6" x14ac:dyDescent="0.25">
      <c r="B62" s="1">
        <v>69</v>
      </c>
      <c r="C62" s="19">
        <v>44348.506947048612</v>
      </c>
      <c r="D62" s="1">
        <f t="shared" si="0"/>
        <v>12</v>
      </c>
      <c r="E62" s="1">
        <f t="shared" si="1"/>
        <v>10</v>
      </c>
      <c r="F62" s="1" t="s">
        <v>85</v>
      </c>
    </row>
    <row r="63" spans="2:6" x14ac:dyDescent="0.25">
      <c r="B63" s="1">
        <v>70</v>
      </c>
      <c r="C63" s="19">
        <v>44349.520835995369</v>
      </c>
      <c r="D63" s="1">
        <f t="shared" si="0"/>
        <v>12</v>
      </c>
      <c r="E63" s="1">
        <f t="shared" si="1"/>
        <v>30</v>
      </c>
      <c r="F63" s="1" t="s">
        <v>80</v>
      </c>
    </row>
    <row r="64" spans="2:6" x14ac:dyDescent="0.25">
      <c r="B64" s="1">
        <v>71</v>
      </c>
      <c r="C64" s="19">
        <v>44350.534724942132</v>
      </c>
      <c r="D64" s="1">
        <f t="shared" si="0"/>
        <v>12</v>
      </c>
      <c r="E64" s="1">
        <f t="shared" si="1"/>
        <v>50</v>
      </c>
      <c r="F64" s="1" t="s">
        <v>81</v>
      </c>
    </row>
    <row r="65" spans="2:6" x14ac:dyDescent="0.25">
      <c r="B65" s="1">
        <v>72</v>
      </c>
      <c r="C65" s="19">
        <v>44351.548613888888</v>
      </c>
      <c r="D65" s="1">
        <f t="shared" si="0"/>
        <v>13</v>
      </c>
      <c r="E65" s="1">
        <f t="shared" si="1"/>
        <v>10</v>
      </c>
      <c r="F65" s="1" t="s">
        <v>82</v>
      </c>
    </row>
    <row r="66" spans="2:6" x14ac:dyDescent="0.25">
      <c r="B66" s="1">
        <v>73</v>
      </c>
      <c r="C66" s="19">
        <v>44352.562502835652</v>
      </c>
      <c r="D66" s="1">
        <f t="shared" si="0"/>
        <v>13</v>
      </c>
      <c r="E66" s="1">
        <f t="shared" si="1"/>
        <v>30</v>
      </c>
      <c r="F66" s="1" t="s">
        <v>83</v>
      </c>
    </row>
    <row r="67" spans="2:6" x14ac:dyDescent="0.25">
      <c r="B67" s="1">
        <v>74</v>
      </c>
      <c r="C67" s="19">
        <v>44353.576391782408</v>
      </c>
      <c r="D67" s="1">
        <f t="shared" ref="D67:D102" si="2">HOUR(C67)</f>
        <v>13</v>
      </c>
      <c r="E67" s="1">
        <f t="shared" ref="E67:E102" si="3">MINUTE(C67)</f>
        <v>50</v>
      </c>
      <c r="F67" s="1" t="s">
        <v>84</v>
      </c>
    </row>
    <row r="68" spans="2:6" x14ac:dyDescent="0.25">
      <c r="B68" s="1">
        <v>75</v>
      </c>
      <c r="C68" s="19">
        <v>44354.590280729164</v>
      </c>
      <c r="D68" s="1">
        <f t="shared" si="2"/>
        <v>14</v>
      </c>
      <c r="E68" s="1">
        <f t="shared" si="3"/>
        <v>10</v>
      </c>
      <c r="F68" s="1" t="s">
        <v>85</v>
      </c>
    </row>
    <row r="69" spans="2:6" x14ac:dyDescent="0.25">
      <c r="B69" s="1">
        <v>76</v>
      </c>
      <c r="C69" s="19">
        <v>44355.604169675928</v>
      </c>
      <c r="D69" s="1">
        <f t="shared" si="2"/>
        <v>14</v>
      </c>
      <c r="E69" s="1">
        <f t="shared" si="3"/>
        <v>30</v>
      </c>
      <c r="F69" s="1" t="s">
        <v>80</v>
      </c>
    </row>
    <row r="70" spans="2:6" x14ac:dyDescent="0.25">
      <c r="B70" s="1">
        <v>77</v>
      </c>
      <c r="C70" s="19">
        <v>44356.618058622684</v>
      </c>
      <c r="D70" s="1">
        <f t="shared" si="2"/>
        <v>14</v>
      </c>
      <c r="E70" s="1">
        <f t="shared" si="3"/>
        <v>50</v>
      </c>
      <c r="F70" s="1" t="s">
        <v>81</v>
      </c>
    </row>
    <row r="71" spans="2:6" x14ac:dyDescent="0.25">
      <c r="B71" s="1">
        <v>78</v>
      </c>
      <c r="C71" s="19">
        <v>44357.631947569447</v>
      </c>
      <c r="D71" s="1">
        <f t="shared" si="2"/>
        <v>15</v>
      </c>
      <c r="E71" s="1">
        <f t="shared" si="3"/>
        <v>10</v>
      </c>
      <c r="F71" s="1" t="s">
        <v>82</v>
      </c>
    </row>
    <row r="72" spans="2:6" x14ac:dyDescent="0.25">
      <c r="B72" s="1">
        <v>79</v>
      </c>
      <c r="C72" s="19">
        <v>44358.645836516203</v>
      </c>
      <c r="D72" s="1">
        <f t="shared" si="2"/>
        <v>15</v>
      </c>
      <c r="E72" s="1">
        <f t="shared" si="3"/>
        <v>30</v>
      </c>
      <c r="F72" s="1" t="s">
        <v>83</v>
      </c>
    </row>
    <row r="73" spans="2:6" x14ac:dyDescent="0.25">
      <c r="B73" s="1">
        <v>80</v>
      </c>
      <c r="C73" s="19">
        <v>44359.65972546296</v>
      </c>
      <c r="D73" s="1">
        <f t="shared" si="2"/>
        <v>15</v>
      </c>
      <c r="E73" s="1">
        <f t="shared" si="3"/>
        <v>50</v>
      </c>
      <c r="F73" s="1" t="s">
        <v>84</v>
      </c>
    </row>
    <row r="74" spans="2:6" x14ac:dyDescent="0.25">
      <c r="B74" s="1">
        <v>81</v>
      </c>
      <c r="C74" s="19">
        <v>44360.673614409723</v>
      </c>
      <c r="D74" s="1">
        <f t="shared" si="2"/>
        <v>16</v>
      </c>
      <c r="E74" s="1">
        <f t="shared" si="3"/>
        <v>10</v>
      </c>
      <c r="F74" s="1" t="s">
        <v>85</v>
      </c>
    </row>
    <row r="75" spans="2:6" x14ac:dyDescent="0.25">
      <c r="B75" s="1">
        <v>82</v>
      </c>
      <c r="C75" s="19">
        <v>44361.687503356479</v>
      </c>
      <c r="D75" s="1">
        <f t="shared" si="2"/>
        <v>16</v>
      </c>
      <c r="E75" s="1">
        <f t="shared" si="3"/>
        <v>30</v>
      </c>
      <c r="F75" s="1" t="s">
        <v>80</v>
      </c>
    </row>
    <row r="76" spans="2:6" x14ac:dyDescent="0.25">
      <c r="B76" s="1">
        <v>83</v>
      </c>
      <c r="C76" s="19">
        <v>44362.701392303243</v>
      </c>
      <c r="D76" s="1">
        <f t="shared" si="2"/>
        <v>16</v>
      </c>
      <c r="E76" s="1">
        <f t="shared" si="3"/>
        <v>50</v>
      </c>
      <c r="F76" s="1" t="s">
        <v>81</v>
      </c>
    </row>
    <row r="77" spans="2:6" x14ac:dyDescent="0.25">
      <c r="B77" s="1">
        <v>84</v>
      </c>
      <c r="C77" s="19">
        <v>44363.715281249999</v>
      </c>
      <c r="D77" s="1">
        <f t="shared" si="2"/>
        <v>17</v>
      </c>
      <c r="E77" s="1">
        <f t="shared" si="3"/>
        <v>10</v>
      </c>
      <c r="F77" s="1" t="s">
        <v>82</v>
      </c>
    </row>
    <row r="78" spans="2:6" x14ac:dyDescent="0.25">
      <c r="B78" s="1">
        <v>85</v>
      </c>
      <c r="C78" s="19">
        <v>44364.729170196762</v>
      </c>
      <c r="D78" s="1">
        <f t="shared" si="2"/>
        <v>17</v>
      </c>
      <c r="E78" s="1">
        <f t="shared" si="3"/>
        <v>30</v>
      </c>
      <c r="F78" s="1" t="s">
        <v>83</v>
      </c>
    </row>
    <row r="79" spans="2:6" x14ac:dyDescent="0.25">
      <c r="B79" s="1">
        <v>86</v>
      </c>
      <c r="C79" s="19">
        <v>44365.743059143519</v>
      </c>
      <c r="D79" s="1">
        <f t="shared" si="2"/>
        <v>17</v>
      </c>
      <c r="E79" s="1">
        <f t="shared" si="3"/>
        <v>50</v>
      </c>
      <c r="F79" s="1" t="s">
        <v>84</v>
      </c>
    </row>
    <row r="80" spans="2:6" x14ac:dyDescent="0.25">
      <c r="B80" s="1">
        <v>87</v>
      </c>
      <c r="C80" s="19">
        <v>44366.756948090275</v>
      </c>
      <c r="D80" s="1">
        <f t="shared" si="2"/>
        <v>18</v>
      </c>
      <c r="E80" s="1">
        <f t="shared" si="3"/>
        <v>10</v>
      </c>
      <c r="F80" s="1" t="s">
        <v>85</v>
      </c>
    </row>
    <row r="81" spans="2:6" x14ac:dyDescent="0.25">
      <c r="B81" s="1">
        <v>88</v>
      </c>
      <c r="C81" s="19">
        <v>44367.770837037038</v>
      </c>
      <c r="D81" s="1">
        <f t="shared" si="2"/>
        <v>18</v>
      </c>
      <c r="E81" s="1">
        <f t="shared" si="3"/>
        <v>30</v>
      </c>
      <c r="F81" s="1" t="s">
        <v>80</v>
      </c>
    </row>
    <row r="82" spans="2:6" x14ac:dyDescent="0.25">
      <c r="B82" s="1">
        <v>89</v>
      </c>
      <c r="C82" s="19">
        <v>44368.784725983794</v>
      </c>
      <c r="D82" s="1">
        <f t="shared" si="2"/>
        <v>18</v>
      </c>
      <c r="E82" s="1">
        <f t="shared" si="3"/>
        <v>50</v>
      </c>
      <c r="F82" s="1" t="s">
        <v>81</v>
      </c>
    </row>
    <row r="83" spans="2:6" x14ac:dyDescent="0.25">
      <c r="B83" s="1">
        <v>90</v>
      </c>
      <c r="C83" s="19">
        <v>44369.798614930558</v>
      </c>
      <c r="D83" s="1">
        <f t="shared" si="2"/>
        <v>19</v>
      </c>
      <c r="E83" s="1">
        <f t="shared" si="3"/>
        <v>10</v>
      </c>
      <c r="F83" s="1" t="s">
        <v>82</v>
      </c>
    </row>
    <row r="84" spans="2:6" x14ac:dyDescent="0.25">
      <c r="B84" s="1">
        <v>91</v>
      </c>
      <c r="C84" s="19">
        <v>44370.812503877314</v>
      </c>
      <c r="D84" s="1">
        <f t="shared" si="2"/>
        <v>19</v>
      </c>
      <c r="E84" s="1">
        <f t="shared" si="3"/>
        <v>30</v>
      </c>
      <c r="F84" s="1" t="s">
        <v>83</v>
      </c>
    </row>
    <row r="85" spans="2:6" x14ac:dyDescent="0.25">
      <c r="B85" s="1">
        <v>92</v>
      </c>
      <c r="C85" s="19">
        <v>44371.826392824078</v>
      </c>
      <c r="D85" s="1">
        <f t="shared" si="2"/>
        <v>19</v>
      </c>
      <c r="E85" s="1">
        <f t="shared" si="3"/>
        <v>50</v>
      </c>
      <c r="F85" s="1" t="s">
        <v>84</v>
      </c>
    </row>
    <row r="86" spans="2:6" x14ac:dyDescent="0.25">
      <c r="B86" s="1">
        <v>93</v>
      </c>
      <c r="C86" s="19">
        <v>44372.840281770834</v>
      </c>
      <c r="D86" s="1">
        <f t="shared" si="2"/>
        <v>20</v>
      </c>
      <c r="E86" s="1">
        <f t="shared" si="3"/>
        <v>10</v>
      </c>
      <c r="F86" s="1" t="s">
        <v>85</v>
      </c>
    </row>
    <row r="87" spans="2:6" x14ac:dyDescent="0.25">
      <c r="B87" s="1">
        <v>94</v>
      </c>
      <c r="C87" s="19">
        <v>44373.85417071759</v>
      </c>
      <c r="D87" s="1">
        <f t="shared" si="2"/>
        <v>20</v>
      </c>
      <c r="E87" s="1">
        <f t="shared" si="3"/>
        <v>30</v>
      </c>
      <c r="F87" s="1" t="s">
        <v>80</v>
      </c>
    </row>
    <row r="88" spans="2:6" x14ac:dyDescent="0.25">
      <c r="B88" s="1">
        <v>95</v>
      </c>
      <c r="C88" s="19">
        <v>44374.868059664353</v>
      </c>
      <c r="D88" s="1">
        <f t="shared" si="2"/>
        <v>20</v>
      </c>
      <c r="E88" s="1">
        <f t="shared" si="3"/>
        <v>50</v>
      </c>
      <c r="F88" s="1" t="s">
        <v>81</v>
      </c>
    </row>
    <row r="89" spans="2:6" x14ac:dyDescent="0.25">
      <c r="B89" s="1">
        <v>96</v>
      </c>
      <c r="C89" s="19">
        <v>44375.88194861111</v>
      </c>
      <c r="D89" s="1">
        <f t="shared" si="2"/>
        <v>21</v>
      </c>
      <c r="E89" s="1">
        <f t="shared" si="3"/>
        <v>10</v>
      </c>
      <c r="F89" s="1" t="s">
        <v>82</v>
      </c>
    </row>
    <row r="90" spans="2:6" x14ac:dyDescent="0.25">
      <c r="B90" s="1">
        <v>97</v>
      </c>
      <c r="C90" s="19">
        <v>44376.895837557873</v>
      </c>
      <c r="D90" s="1">
        <f t="shared" si="2"/>
        <v>21</v>
      </c>
      <c r="E90" s="1">
        <f t="shared" si="3"/>
        <v>30</v>
      </c>
      <c r="F90" s="1" t="s">
        <v>83</v>
      </c>
    </row>
    <row r="91" spans="2:6" x14ac:dyDescent="0.25">
      <c r="B91" s="1">
        <v>98</v>
      </c>
      <c r="C91" s="19">
        <v>44377.909726504629</v>
      </c>
      <c r="D91" s="1">
        <f t="shared" si="2"/>
        <v>21</v>
      </c>
      <c r="E91" s="1">
        <f t="shared" si="3"/>
        <v>50</v>
      </c>
      <c r="F91" s="1" t="s">
        <v>84</v>
      </c>
    </row>
    <row r="92" spans="2:6" x14ac:dyDescent="0.25">
      <c r="B92" s="1">
        <v>99</v>
      </c>
      <c r="C92" s="19">
        <v>44378.923615451386</v>
      </c>
      <c r="D92" s="1">
        <f t="shared" si="2"/>
        <v>22</v>
      </c>
      <c r="E92" s="1">
        <f t="shared" si="3"/>
        <v>10</v>
      </c>
      <c r="F92" s="1" t="s">
        <v>85</v>
      </c>
    </row>
    <row r="93" spans="2:6" x14ac:dyDescent="0.25">
      <c r="B93" s="1">
        <v>100</v>
      </c>
      <c r="C93" s="19">
        <v>44379.937504398149</v>
      </c>
      <c r="D93" s="1">
        <f t="shared" si="2"/>
        <v>22</v>
      </c>
      <c r="E93" s="1">
        <f t="shared" si="3"/>
        <v>30</v>
      </c>
      <c r="F93" s="1" t="s">
        <v>80</v>
      </c>
    </row>
    <row r="94" spans="2:6" x14ac:dyDescent="0.25">
      <c r="B94" s="1">
        <v>101</v>
      </c>
      <c r="C94" s="19">
        <v>44380.951393344905</v>
      </c>
      <c r="D94" s="1">
        <f t="shared" si="2"/>
        <v>22</v>
      </c>
      <c r="E94" s="1">
        <f t="shared" si="3"/>
        <v>50</v>
      </c>
      <c r="F94" s="1" t="s">
        <v>81</v>
      </c>
    </row>
    <row r="95" spans="2:6" x14ac:dyDescent="0.25">
      <c r="B95" s="1">
        <v>102</v>
      </c>
      <c r="C95" s="19">
        <v>44381.965282291669</v>
      </c>
      <c r="D95" s="1">
        <f t="shared" si="2"/>
        <v>23</v>
      </c>
      <c r="E95" s="1">
        <f t="shared" si="3"/>
        <v>10</v>
      </c>
      <c r="F95" s="1" t="s">
        <v>82</v>
      </c>
    </row>
    <row r="96" spans="2:6" x14ac:dyDescent="0.25">
      <c r="B96" s="1">
        <v>103</v>
      </c>
      <c r="C96" s="19">
        <v>44382.979171238425</v>
      </c>
      <c r="D96" s="1">
        <f t="shared" si="2"/>
        <v>23</v>
      </c>
      <c r="E96" s="1">
        <f t="shared" si="3"/>
        <v>30</v>
      </c>
      <c r="F96" s="1" t="s">
        <v>83</v>
      </c>
    </row>
    <row r="97" spans="2:6" x14ac:dyDescent="0.25">
      <c r="B97" s="1">
        <v>104</v>
      </c>
      <c r="C97" s="19">
        <v>44383.993060185188</v>
      </c>
      <c r="D97" s="1">
        <f t="shared" si="2"/>
        <v>23</v>
      </c>
      <c r="E97" s="1">
        <f t="shared" si="3"/>
        <v>50</v>
      </c>
      <c r="F97" s="1" t="s">
        <v>84</v>
      </c>
    </row>
    <row r="98" spans="2:6" x14ac:dyDescent="0.25">
      <c r="B98" s="1">
        <v>105</v>
      </c>
      <c r="C98" s="19">
        <v>44385.006949131945</v>
      </c>
      <c r="D98" s="1">
        <f t="shared" si="2"/>
        <v>0</v>
      </c>
      <c r="E98" s="1">
        <f t="shared" si="3"/>
        <v>10</v>
      </c>
      <c r="F98" s="1" t="s">
        <v>85</v>
      </c>
    </row>
    <row r="99" spans="2:6" x14ac:dyDescent="0.25">
      <c r="B99" s="1">
        <v>106</v>
      </c>
      <c r="C99" s="19">
        <v>44386.020838078701</v>
      </c>
      <c r="D99" s="1">
        <f t="shared" si="2"/>
        <v>0</v>
      </c>
      <c r="E99" s="1">
        <f t="shared" si="3"/>
        <v>30</v>
      </c>
      <c r="F99" s="1" t="s">
        <v>80</v>
      </c>
    </row>
    <row r="100" spans="2:6" x14ac:dyDescent="0.25">
      <c r="B100" s="1">
        <v>107</v>
      </c>
      <c r="C100" s="19">
        <v>44387.034727025464</v>
      </c>
      <c r="D100" s="1">
        <f t="shared" si="2"/>
        <v>0</v>
      </c>
      <c r="E100" s="1">
        <f t="shared" si="3"/>
        <v>50</v>
      </c>
      <c r="F100" s="1" t="s">
        <v>81</v>
      </c>
    </row>
    <row r="101" spans="2:6" x14ac:dyDescent="0.25">
      <c r="B101" s="1">
        <v>108</v>
      </c>
      <c r="C101" s="19">
        <v>44388.04861597222</v>
      </c>
      <c r="D101" s="1">
        <f t="shared" si="2"/>
        <v>1</v>
      </c>
      <c r="E101" s="1">
        <f t="shared" si="3"/>
        <v>10</v>
      </c>
      <c r="F101" s="1" t="s">
        <v>82</v>
      </c>
    </row>
    <row r="102" spans="2:6" x14ac:dyDescent="0.25">
      <c r="B102" s="1">
        <v>109</v>
      </c>
      <c r="C102" s="19">
        <v>44389.062504918984</v>
      </c>
      <c r="D102" s="1">
        <f t="shared" si="2"/>
        <v>1</v>
      </c>
      <c r="E102" s="1">
        <f t="shared" si="3"/>
        <v>30</v>
      </c>
      <c r="F102" s="1" t="s">
        <v>83</v>
      </c>
    </row>
    <row r="103" spans="2:6" x14ac:dyDescent="0.25">
      <c r="B103" s="1"/>
      <c r="C103" s="1"/>
      <c r="D103" s="1"/>
      <c r="E103" s="1"/>
      <c r="F103" s="1"/>
    </row>
    <row r="104" spans="2:6" x14ac:dyDescent="0.25">
      <c r="B104" s="1"/>
      <c r="C104" s="1"/>
      <c r="D104" s="1"/>
      <c r="E104" s="1"/>
      <c r="F10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C14"/>
  <sheetViews>
    <sheetView topLeftCell="A7" workbookViewId="0">
      <selection activeCell="C14" sqref="C14"/>
    </sheetView>
  </sheetViews>
  <sheetFormatPr defaultRowHeight="15" x14ac:dyDescent="0.25"/>
  <cols>
    <col min="2" max="2" width="21.5703125" customWidth="1"/>
    <col min="3" max="3" width="23.7109375" customWidth="1"/>
  </cols>
  <sheetData>
    <row r="8" spans="2:3" x14ac:dyDescent="0.25">
      <c r="B8" s="23"/>
      <c r="C8" s="17"/>
    </row>
    <row r="9" spans="2:3" x14ac:dyDescent="0.25">
      <c r="B9" s="17" t="s">
        <v>68</v>
      </c>
      <c r="C9" s="20">
        <v>15000</v>
      </c>
    </row>
    <row r="10" spans="2:3" x14ac:dyDescent="0.25">
      <c r="B10" s="17" t="s">
        <v>69</v>
      </c>
      <c r="C10" s="17">
        <v>1.5</v>
      </c>
    </row>
    <row r="11" spans="2:3" x14ac:dyDescent="0.25">
      <c r="B11" s="17" t="s">
        <v>70</v>
      </c>
      <c r="C11" s="21">
        <v>36526</v>
      </c>
    </row>
    <row r="12" spans="2:3" x14ac:dyDescent="0.25">
      <c r="B12" s="17" t="s">
        <v>71</v>
      </c>
      <c r="C12" s="20">
        <v>1000</v>
      </c>
    </row>
    <row r="13" spans="2:3" x14ac:dyDescent="0.25">
      <c r="B13" s="17" t="s">
        <v>72</v>
      </c>
      <c r="C13" s="22">
        <f>NPER(C10/100,-C12,C9)</f>
        <v>17.119946518574523</v>
      </c>
    </row>
    <row r="14" spans="2:3" x14ac:dyDescent="0.25">
      <c r="B14" s="17" t="s">
        <v>73</v>
      </c>
      <c r="C14" s="24">
        <f>C9+C13*(C10/100)*C9</f>
        <v>18851.987966679266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85" zoomScaleNormal="85" workbookViewId="0">
      <selection activeCell="E3" sqref="E3"/>
    </sheetView>
  </sheetViews>
  <sheetFormatPr defaultColWidth="11.42578125" defaultRowHeight="15" x14ac:dyDescent="0.25"/>
  <sheetData>
    <row r="1" spans="1:6" x14ac:dyDescent="0.25">
      <c r="A1" s="5"/>
      <c r="B1" s="1"/>
      <c r="C1" s="1"/>
      <c r="D1" s="1"/>
      <c r="E1" s="1"/>
      <c r="F1" s="1"/>
    </row>
    <row r="2" spans="1:6" x14ac:dyDescent="0.25">
      <c r="A2" s="1"/>
      <c r="B2" s="1" t="s">
        <v>34</v>
      </c>
      <c r="C2" s="1" t="s">
        <v>35</v>
      </c>
      <c r="D2" s="1" t="s">
        <v>36</v>
      </c>
      <c r="E2" s="1" t="s">
        <v>37</v>
      </c>
      <c r="F2" s="1" t="s">
        <v>34</v>
      </c>
    </row>
    <row r="3" spans="1:6" x14ac:dyDescent="0.25">
      <c r="A3" s="1"/>
      <c r="B3" s="1">
        <v>10000</v>
      </c>
      <c r="C3" s="1">
        <v>11</v>
      </c>
      <c r="D3" s="1" t="s">
        <v>34</v>
      </c>
      <c r="E3" s="15">
        <f>COUNTIFS(B3:B12,"&gt; 8000",C3:C12, "&gt;6", D3:D12, "Ж")</f>
        <v>2</v>
      </c>
      <c r="F3" s="15">
        <f>COUNTIFS(B3:B12,"&gt; 9000",C3:C12, "&gt;10", D3:D12, "М")</f>
        <v>3</v>
      </c>
    </row>
    <row r="4" spans="1:6" x14ac:dyDescent="0.25">
      <c r="A4" s="1"/>
      <c r="B4" s="1">
        <v>7000</v>
      </c>
      <c r="C4" s="1">
        <v>11</v>
      </c>
      <c r="D4" s="1" t="s">
        <v>34</v>
      </c>
      <c r="E4" s="1"/>
      <c r="F4" s="1"/>
    </row>
    <row r="5" spans="1:6" x14ac:dyDescent="0.25">
      <c r="A5" s="1"/>
      <c r="B5" s="1">
        <v>5000</v>
      </c>
      <c r="C5" s="1">
        <v>5</v>
      </c>
      <c r="D5" s="1" t="s">
        <v>34</v>
      </c>
      <c r="E5" s="1"/>
      <c r="F5" s="1"/>
    </row>
    <row r="6" spans="1:6" x14ac:dyDescent="0.25">
      <c r="A6" s="1"/>
      <c r="B6" s="1">
        <v>9500</v>
      </c>
      <c r="C6" s="1">
        <v>12</v>
      </c>
      <c r="D6" s="1" t="s">
        <v>34</v>
      </c>
      <c r="E6" s="1"/>
      <c r="F6" s="1"/>
    </row>
    <row r="7" spans="1:6" x14ac:dyDescent="0.25">
      <c r="A7" s="1"/>
      <c r="B7" s="1">
        <v>20000</v>
      </c>
      <c r="C7" s="1">
        <v>15</v>
      </c>
      <c r="D7" s="1" t="s">
        <v>34</v>
      </c>
      <c r="E7" s="1"/>
      <c r="F7" s="1"/>
    </row>
    <row r="8" spans="1:6" x14ac:dyDescent="0.25">
      <c r="A8" s="1"/>
      <c r="B8" s="1">
        <v>12000</v>
      </c>
      <c r="C8" s="1">
        <v>10</v>
      </c>
      <c r="D8" s="1" t="s">
        <v>37</v>
      </c>
      <c r="E8" s="1"/>
      <c r="F8" s="1"/>
    </row>
    <row r="9" spans="1:6" x14ac:dyDescent="0.25">
      <c r="A9" s="1"/>
      <c r="B9" s="1">
        <v>8000</v>
      </c>
      <c r="C9" s="1">
        <v>11</v>
      </c>
      <c r="D9" s="1" t="s">
        <v>37</v>
      </c>
      <c r="E9" s="1"/>
      <c r="F9" s="1"/>
    </row>
    <row r="10" spans="1:6" x14ac:dyDescent="0.25">
      <c r="A10" s="1"/>
      <c r="B10" s="1">
        <v>4000</v>
      </c>
      <c r="C10" s="1">
        <v>5</v>
      </c>
      <c r="D10" s="1" t="s">
        <v>37</v>
      </c>
      <c r="E10" s="1"/>
      <c r="F10" s="1"/>
    </row>
    <row r="11" spans="1:6" x14ac:dyDescent="0.25">
      <c r="A11" s="1"/>
      <c r="B11" s="1">
        <v>8500</v>
      </c>
      <c r="C11" s="1">
        <v>7</v>
      </c>
      <c r="D11" s="1" t="s">
        <v>37</v>
      </c>
      <c r="E11" s="1"/>
      <c r="F11" s="1"/>
    </row>
    <row r="12" spans="1:6" x14ac:dyDescent="0.25">
      <c r="A12" s="1"/>
      <c r="B12" s="1">
        <v>4000</v>
      </c>
      <c r="C12" s="1">
        <v>15</v>
      </c>
      <c r="D12" s="1" t="s">
        <v>37</v>
      </c>
      <c r="E12" s="1"/>
      <c r="F1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55" zoomScaleNormal="55" workbookViewId="0">
      <selection activeCell="G17" sqref="G17"/>
    </sheetView>
  </sheetViews>
  <sheetFormatPr defaultColWidth="11.42578125" defaultRowHeight="15" x14ac:dyDescent="0.25"/>
  <cols>
    <col min="1" max="1" width="21.140625" customWidth="1"/>
  </cols>
  <sheetData>
    <row r="1" spans="1:6" x14ac:dyDescent="0.25">
      <c r="A1" s="5"/>
      <c r="B1" s="1"/>
      <c r="C1" s="1"/>
      <c r="D1" s="1"/>
      <c r="E1" s="1"/>
      <c r="F1" s="1"/>
    </row>
    <row r="2" spans="1:6" x14ac:dyDescent="0.25">
      <c r="A2" s="1" t="s">
        <v>38</v>
      </c>
      <c r="B2" s="1">
        <v>10</v>
      </c>
      <c r="C2" s="1"/>
      <c r="D2" s="1"/>
      <c r="E2" s="1"/>
      <c r="F2" s="1"/>
    </row>
    <row r="3" spans="1:6" x14ac:dyDescent="0.25">
      <c r="A3" s="1" t="s">
        <v>39</v>
      </c>
      <c r="B3" s="1">
        <f ca="1">RANDBETWEEN(1, 1000)</f>
        <v>103</v>
      </c>
      <c r="C3" s="1"/>
      <c r="D3" s="1" t="s">
        <v>58</v>
      </c>
      <c r="E3" s="1" t="s">
        <v>59</v>
      </c>
      <c r="F3" s="1"/>
    </row>
    <row r="4" spans="1:6" x14ac:dyDescent="0.25">
      <c r="A4" s="1"/>
      <c r="B4" s="1"/>
      <c r="C4" s="1">
        <v>10</v>
      </c>
      <c r="D4" s="1">
        <f t="shared" ref="D4:D12" ca="1" si="0">1/RANDBETWEEN(2, 50)</f>
        <v>0.14285714285714285</v>
      </c>
      <c r="E4" s="1">
        <f ca="1">1*(1+D4)</f>
        <v>1.1428571428571428</v>
      </c>
      <c r="F4" s="1"/>
    </row>
    <row r="5" spans="1:6" x14ac:dyDescent="0.25">
      <c r="A5" s="1"/>
      <c r="B5" s="1"/>
      <c r="C5" s="1">
        <v>9</v>
      </c>
      <c r="D5" s="1">
        <f t="shared" ca="1" si="0"/>
        <v>0.16666666666666666</v>
      </c>
      <c r="E5" s="1">
        <f ca="1">E4*(D5+1)</f>
        <v>1.3333333333333333</v>
      </c>
      <c r="F5" s="1"/>
    </row>
    <row r="6" spans="1:6" x14ac:dyDescent="0.25">
      <c r="A6" s="1"/>
      <c r="B6" s="1"/>
      <c r="C6" s="1">
        <v>8</v>
      </c>
      <c r="D6" s="1">
        <f t="shared" ca="1" si="0"/>
        <v>0.33333333333333331</v>
      </c>
      <c r="E6" s="1">
        <f t="shared" ref="E6:E13" ca="1" si="1">E5*(D6+1)</f>
        <v>1.7777777777777777</v>
      </c>
      <c r="F6" s="1"/>
    </row>
    <row r="7" spans="1:6" x14ac:dyDescent="0.25">
      <c r="A7" s="1"/>
      <c r="B7" s="1"/>
      <c r="C7" s="1">
        <v>7</v>
      </c>
      <c r="D7" s="1">
        <f t="shared" ca="1" si="0"/>
        <v>0.1</v>
      </c>
      <c r="E7" s="1">
        <f t="shared" ca="1" si="1"/>
        <v>1.9555555555555557</v>
      </c>
      <c r="F7" s="1"/>
    </row>
    <row r="8" spans="1:6" x14ac:dyDescent="0.25">
      <c r="A8" s="1"/>
      <c r="B8" s="1"/>
      <c r="C8" s="1">
        <v>6</v>
      </c>
      <c r="D8" s="1">
        <f t="shared" ca="1" si="0"/>
        <v>2.4390243902439025E-2</v>
      </c>
      <c r="E8" s="1">
        <f t="shared" ca="1" si="1"/>
        <v>2.0032520325203254</v>
      </c>
      <c r="F8" s="1"/>
    </row>
    <row r="9" spans="1:6" x14ac:dyDescent="0.25">
      <c r="A9" s="1"/>
      <c r="B9" s="1"/>
      <c r="C9" s="1">
        <v>5</v>
      </c>
      <c r="D9" s="1">
        <f t="shared" ca="1" si="0"/>
        <v>3.125E-2</v>
      </c>
      <c r="E9" s="1">
        <f t="shared" ca="1" si="1"/>
        <v>2.0658536585365854</v>
      </c>
      <c r="F9" s="1"/>
    </row>
    <row r="10" spans="1:6" x14ac:dyDescent="0.25">
      <c r="A10" s="1"/>
      <c r="B10" s="1"/>
      <c r="C10" s="1">
        <v>4</v>
      </c>
      <c r="D10" s="1">
        <f t="shared" ca="1" si="0"/>
        <v>9.0909090909090912E-2</v>
      </c>
      <c r="E10" s="1">
        <f t="shared" ca="1" si="1"/>
        <v>2.2536585365853656</v>
      </c>
      <c r="F10" s="1"/>
    </row>
    <row r="11" spans="1:6" x14ac:dyDescent="0.25">
      <c r="A11" s="1"/>
      <c r="B11" s="1"/>
      <c r="C11" s="1">
        <v>3</v>
      </c>
      <c r="D11" s="1">
        <f t="shared" ca="1" si="0"/>
        <v>2.7027027027027029E-2</v>
      </c>
      <c r="E11" s="1">
        <f t="shared" ca="1" si="1"/>
        <v>2.3145682267633485</v>
      </c>
      <c r="F11" s="1"/>
    </row>
    <row r="12" spans="1:6" x14ac:dyDescent="0.25">
      <c r="A12" s="1"/>
      <c r="B12" s="1"/>
      <c r="C12" s="1">
        <v>2</v>
      </c>
      <c r="D12" s="1">
        <f t="shared" ca="1" si="0"/>
        <v>0.14285714285714285</v>
      </c>
      <c r="E12" s="1">
        <f t="shared" ca="1" si="1"/>
        <v>2.645220830586684</v>
      </c>
      <c r="F12" s="1"/>
    </row>
    <row r="13" spans="1:6" x14ac:dyDescent="0.25">
      <c r="A13" s="1"/>
      <c r="B13" s="1"/>
      <c r="C13" s="1">
        <v>1</v>
      </c>
      <c r="D13" s="1">
        <f ca="1">1/RANDBETWEEN(2, 50)</f>
        <v>7.1428571428571425E-2</v>
      </c>
      <c r="E13" s="1">
        <f t="shared" ca="1" si="1"/>
        <v>2.8341651756285899</v>
      </c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 t="s">
        <v>57</v>
      </c>
      <c r="B15" s="15">
        <f ca="1">B3*E13</f>
        <v>291.91901308974474</v>
      </c>
      <c r="C15" s="1"/>
      <c r="D15" s="1"/>
      <c r="E15" s="1"/>
      <c r="F15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55" zoomScaleNormal="55" workbookViewId="0">
      <selection activeCell="G7" sqref="G7"/>
    </sheetView>
  </sheetViews>
  <sheetFormatPr defaultColWidth="11.42578125" defaultRowHeight="15" x14ac:dyDescent="0.25"/>
  <sheetData>
    <row r="1" spans="1:5" x14ac:dyDescent="0.25">
      <c r="A1" s="5"/>
      <c r="B1" s="1"/>
      <c r="C1" s="1"/>
      <c r="D1" s="1"/>
      <c r="E1" s="1"/>
    </row>
    <row r="2" spans="1:5" x14ac:dyDescent="0.25">
      <c r="A2" s="1"/>
      <c r="B2" s="1" t="s">
        <v>40</v>
      </c>
      <c r="C2" s="1">
        <v>700</v>
      </c>
      <c r="D2" s="1"/>
      <c r="E2" s="1"/>
    </row>
    <row r="3" spans="1:5" x14ac:dyDescent="0.25">
      <c r="A3" s="1"/>
      <c r="B3" s="1" t="s">
        <v>41</v>
      </c>
      <c r="C3" s="1">
        <v>2100</v>
      </c>
      <c r="D3" s="1"/>
      <c r="E3" s="1"/>
    </row>
    <row r="4" spans="1:5" x14ac:dyDescent="0.25">
      <c r="A4" s="1"/>
      <c r="B4" s="1" t="s">
        <v>42</v>
      </c>
      <c r="C4" s="2">
        <v>0.3</v>
      </c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1"/>
      <c r="B6" s="15" t="s">
        <v>43</v>
      </c>
      <c r="C6" s="15" t="s">
        <v>42</v>
      </c>
      <c r="D6" s="15" t="s">
        <v>44</v>
      </c>
      <c r="E6" s="1"/>
    </row>
    <row r="7" spans="1:5" x14ac:dyDescent="0.25">
      <c r="A7" s="1"/>
      <c r="B7" s="1">
        <v>2900</v>
      </c>
      <c r="C7" s="1">
        <f>B7*C4</f>
        <v>870</v>
      </c>
      <c r="D7" s="1">
        <f>SUM(C2,C3,C7)</f>
        <v>3670</v>
      </c>
      <c r="E7" s="1"/>
    </row>
    <row r="8" spans="1:5" x14ac:dyDescent="0.25">
      <c r="A8" s="1"/>
      <c r="B8" s="1">
        <v>3500</v>
      </c>
      <c r="C8" s="1">
        <f>B8*C4</f>
        <v>1050</v>
      </c>
      <c r="D8" s="1">
        <f>SUM(C2,C3,C8)</f>
        <v>3850</v>
      </c>
      <c r="E8" s="1"/>
    </row>
    <row r="9" spans="1:5" x14ac:dyDescent="0.25">
      <c r="A9" s="1"/>
      <c r="B9" s="1">
        <v>4000</v>
      </c>
      <c r="C9" s="1">
        <f>B9*C4</f>
        <v>1200</v>
      </c>
      <c r="D9" s="1">
        <f>SUM(C2,C3,C9)</f>
        <v>4000</v>
      </c>
      <c r="E9" s="1"/>
    </row>
    <row r="10" spans="1:5" x14ac:dyDescent="0.25">
      <c r="A10" s="1"/>
      <c r="B10" s="1">
        <v>5300</v>
      </c>
      <c r="C10" s="1">
        <f>B10*C4</f>
        <v>1590</v>
      </c>
      <c r="D10" s="1">
        <f>SUM(C10,C3,C2)</f>
        <v>4390</v>
      </c>
      <c r="E10" s="1"/>
    </row>
    <row r="11" spans="1:5" x14ac:dyDescent="0.25">
      <c r="A11" s="1"/>
      <c r="B11" s="1">
        <v>6400</v>
      </c>
      <c r="C11" s="1">
        <f>B11*C4</f>
        <v>1920</v>
      </c>
      <c r="D11" s="1">
        <f>SUM(C11,C3,C2)</f>
        <v>4720</v>
      </c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="70" zoomScaleNormal="70" workbookViewId="0">
      <selection activeCell="A11" sqref="A11"/>
    </sheetView>
  </sheetViews>
  <sheetFormatPr defaultColWidth="11.42578125" defaultRowHeight="15" x14ac:dyDescent="0.25"/>
  <sheetData>
    <row r="1" spans="1:3" x14ac:dyDescent="0.25">
      <c r="A1" s="9"/>
      <c r="B1" s="1"/>
      <c r="C1" s="1"/>
    </row>
    <row r="2" spans="1:3" x14ac:dyDescent="0.25">
      <c r="A2" s="1" t="s">
        <v>44</v>
      </c>
      <c r="B2" s="1">
        <v>100000</v>
      </c>
      <c r="C2" s="1"/>
    </row>
    <row r="3" spans="1:3" x14ac:dyDescent="0.25">
      <c r="A3" s="1" t="s">
        <v>46</v>
      </c>
      <c r="B3" s="1">
        <v>7000</v>
      </c>
      <c r="C3" s="1"/>
    </row>
    <row r="4" spans="1:3" x14ac:dyDescent="0.25">
      <c r="A4" s="1" t="s">
        <v>47</v>
      </c>
      <c r="B4" s="1"/>
      <c r="C4" s="1"/>
    </row>
    <row r="5" spans="1:3" x14ac:dyDescent="0.25">
      <c r="A5" s="1">
        <v>1</v>
      </c>
      <c r="B5" s="1">
        <v>25000</v>
      </c>
      <c r="C5" s="1"/>
    </row>
    <row r="6" spans="1:3" x14ac:dyDescent="0.25">
      <c r="A6" s="1">
        <v>2</v>
      </c>
      <c r="B6" s="1">
        <v>30000</v>
      </c>
      <c r="C6" s="1"/>
    </row>
    <row r="7" spans="1:3" x14ac:dyDescent="0.25">
      <c r="A7" s="1">
        <v>3</v>
      </c>
      <c r="B7" s="1">
        <v>60000</v>
      </c>
      <c r="C7" s="1"/>
    </row>
    <row r="8" spans="1:3" x14ac:dyDescent="0.25">
      <c r="A8" s="1" t="s">
        <v>4</v>
      </c>
      <c r="B8" s="1">
        <v>0.14000000000000001</v>
      </c>
      <c r="C8" s="1"/>
    </row>
    <row r="9" spans="1:3" x14ac:dyDescent="0.25">
      <c r="A9" s="1"/>
      <c r="B9" s="1"/>
      <c r="C9" s="1"/>
    </row>
    <row r="10" spans="1:3" x14ac:dyDescent="0.25">
      <c r="A10" s="2" t="s">
        <v>45</v>
      </c>
      <c r="B10" s="1" t="s">
        <v>61</v>
      </c>
      <c r="C10" s="1"/>
    </row>
    <row r="11" spans="1:3" x14ac:dyDescent="0.25">
      <c r="A11" s="15">
        <f>B2*(1+B8)^3</f>
        <v>148154.40000000005</v>
      </c>
      <c r="B11" s="1"/>
      <c r="C11" s="1"/>
    </row>
    <row r="12" spans="1:3" x14ac:dyDescent="0.25">
      <c r="A12" s="15">
        <f>B5+B6+B7-B3</f>
        <v>108000</v>
      </c>
      <c r="B12" s="1"/>
      <c r="C12" s="1"/>
    </row>
    <row r="13" spans="1:3" x14ac:dyDescent="0.25">
      <c r="A13" s="1"/>
      <c r="B13" s="1"/>
      <c r="C13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85" zoomScaleNormal="85" workbookViewId="0">
      <selection activeCell="E8" sqref="E8"/>
    </sheetView>
  </sheetViews>
  <sheetFormatPr defaultColWidth="11.42578125" defaultRowHeight="15" x14ac:dyDescent="0.25"/>
  <sheetData>
    <row r="1" spans="1:6" x14ac:dyDescent="0.25">
      <c r="A1" s="5"/>
      <c r="B1" s="1"/>
      <c r="C1" s="1"/>
      <c r="D1" s="1"/>
      <c r="E1" s="1"/>
      <c r="F1" s="1"/>
    </row>
    <row r="2" spans="1:6" x14ac:dyDescent="0.25">
      <c r="A2" s="1"/>
      <c r="B2" s="3">
        <v>70000</v>
      </c>
      <c r="C2" s="1"/>
      <c r="D2" s="1"/>
      <c r="E2" s="1"/>
      <c r="F2" s="1"/>
    </row>
    <row r="3" spans="1:6" x14ac:dyDescent="0.25">
      <c r="A3" s="1"/>
      <c r="B3" s="1">
        <v>24000</v>
      </c>
      <c r="C3" s="1"/>
      <c r="D3" s="1"/>
      <c r="E3" s="1"/>
      <c r="F3" s="1"/>
    </row>
    <row r="4" spans="1:6" x14ac:dyDescent="0.25">
      <c r="A4" s="1"/>
      <c r="B4" s="1">
        <v>20000</v>
      </c>
      <c r="C4" s="1"/>
      <c r="D4" s="1"/>
      <c r="E4" s="1"/>
      <c r="F4" s="1"/>
    </row>
    <row r="5" spans="1:6" x14ac:dyDescent="0.25">
      <c r="A5" s="1"/>
      <c r="B5" s="1">
        <v>27000</v>
      </c>
      <c r="C5" s="1"/>
      <c r="D5" s="1"/>
      <c r="E5" s="1"/>
      <c r="F5" s="1"/>
    </row>
    <row r="6" spans="1:6" x14ac:dyDescent="0.25">
      <c r="A6" s="1"/>
      <c r="B6" s="1">
        <v>37000</v>
      </c>
      <c r="C6" s="1"/>
      <c r="D6" s="1"/>
      <c r="E6" s="1"/>
      <c r="F6" s="1"/>
    </row>
    <row r="7" spans="1:6" x14ac:dyDescent="0.25">
      <c r="A7" s="1"/>
      <c r="B7" s="1">
        <f>SUM(B3:B6)</f>
        <v>108000</v>
      </c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5">
        <f>(108000-10800)</f>
        <v>97200</v>
      </c>
      <c r="C9" s="15" t="s">
        <v>60</v>
      </c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topLeftCell="A25" zoomScale="85" zoomScaleNormal="85" workbookViewId="0">
      <selection activeCell="C39" sqref="C39"/>
    </sheetView>
  </sheetViews>
  <sheetFormatPr defaultColWidth="11.42578125" defaultRowHeight="15" x14ac:dyDescent="0.25"/>
  <cols>
    <col min="1" max="1" width="26.42578125" customWidth="1"/>
    <col min="3" max="3" width="21.7109375" customWidth="1"/>
    <col min="4" max="4" width="20.85546875" customWidth="1"/>
  </cols>
  <sheetData>
    <row r="1" spans="1:6" x14ac:dyDescent="0.25">
      <c r="A1" s="25"/>
      <c r="B1" s="25"/>
      <c r="C1" s="25"/>
      <c r="D1" s="17"/>
      <c r="E1" s="1"/>
      <c r="F1" s="1"/>
    </row>
    <row r="2" spans="1:6" ht="15.75" x14ac:dyDescent="0.25">
      <c r="A2" s="32" t="s">
        <v>92</v>
      </c>
      <c r="B2" s="33" t="s">
        <v>88</v>
      </c>
      <c r="C2" s="33"/>
      <c r="D2" s="17"/>
      <c r="E2" s="1"/>
      <c r="F2" s="1"/>
    </row>
    <row r="3" spans="1:6" x14ac:dyDescent="0.25">
      <c r="A3" s="25"/>
      <c r="B3" s="25" t="s">
        <v>89</v>
      </c>
      <c r="C3" s="25">
        <v>8</v>
      </c>
      <c r="D3" s="17"/>
      <c r="E3" s="1"/>
      <c r="F3" s="1"/>
    </row>
    <row r="4" spans="1:6" ht="15.75" x14ac:dyDescent="0.25">
      <c r="A4" s="32"/>
      <c r="B4" s="32" t="s">
        <v>90</v>
      </c>
      <c r="C4" s="34">
        <v>9000</v>
      </c>
      <c r="D4" s="25"/>
      <c r="E4" s="1"/>
      <c r="F4" s="1"/>
    </row>
    <row r="5" spans="1:6" ht="15.75" x14ac:dyDescent="0.25">
      <c r="A5" s="32"/>
      <c r="B5" s="32" t="s">
        <v>91</v>
      </c>
      <c r="C5" s="34">
        <v>700</v>
      </c>
      <c r="D5" s="25"/>
      <c r="E5" s="1"/>
      <c r="F5" s="1"/>
    </row>
    <row r="6" spans="1:6" x14ac:dyDescent="0.25">
      <c r="A6" s="25"/>
      <c r="B6" s="35" t="s">
        <v>13</v>
      </c>
      <c r="C6" s="35" t="s">
        <v>49</v>
      </c>
      <c r="D6" s="25"/>
      <c r="E6" s="1"/>
      <c r="F6" s="1"/>
    </row>
    <row r="7" spans="1:6" ht="15.75" x14ac:dyDescent="0.25">
      <c r="A7" s="32"/>
      <c r="B7" s="33">
        <v>1</v>
      </c>
      <c r="C7" s="36">
        <f>SLN($C$4,$C$5,$C$3)</f>
        <v>1037.5</v>
      </c>
      <c r="D7" s="25"/>
      <c r="F7" s="1"/>
    </row>
    <row r="8" spans="1:6" ht="15.75" x14ac:dyDescent="0.25">
      <c r="A8" s="25"/>
      <c r="B8" s="33">
        <v>2</v>
      </c>
      <c r="C8" s="36">
        <f>SLN($C$4,$C$5,$C$3)</f>
        <v>1037.5</v>
      </c>
      <c r="D8" s="25"/>
      <c r="E8" s="1"/>
      <c r="F8" s="1"/>
    </row>
    <row r="9" spans="1:6" ht="15.75" x14ac:dyDescent="0.25">
      <c r="A9" s="25"/>
      <c r="B9" s="33">
        <v>3</v>
      </c>
      <c r="C9" s="36">
        <f>SLN($C$4,$C$5,$C$3)</f>
        <v>1037.5</v>
      </c>
      <c r="D9" s="25"/>
      <c r="E9" s="1"/>
      <c r="F9" s="1"/>
    </row>
    <row r="10" spans="1:6" ht="15.75" x14ac:dyDescent="0.25">
      <c r="A10" s="25"/>
      <c r="B10" s="33">
        <v>4</v>
      </c>
      <c r="C10" s="36">
        <f>SLN($C$4,$C$5,$C$3)</f>
        <v>1037.5</v>
      </c>
      <c r="D10" s="25"/>
      <c r="E10" s="1"/>
      <c r="F10" s="1"/>
    </row>
    <row r="11" spans="1:6" ht="15.75" x14ac:dyDescent="0.25">
      <c r="A11" s="25"/>
      <c r="B11" s="33">
        <v>5</v>
      </c>
      <c r="C11" s="36">
        <f>SLN($C$4,$C$5,$C$3)</f>
        <v>1037.5</v>
      </c>
      <c r="D11" s="25"/>
      <c r="E11" s="1"/>
      <c r="F11" s="1"/>
    </row>
    <row r="12" spans="1:6" ht="15.75" x14ac:dyDescent="0.25">
      <c r="A12" s="25"/>
      <c r="B12" s="33">
        <v>6</v>
      </c>
      <c r="C12" s="36">
        <f>SLN($C$4,$C$5,$C$3)</f>
        <v>1037.5</v>
      </c>
      <c r="D12" s="25"/>
      <c r="E12" s="1"/>
      <c r="F12" s="1"/>
    </row>
    <row r="13" spans="1:6" ht="15.75" x14ac:dyDescent="0.25">
      <c r="A13" s="25"/>
      <c r="B13" s="33">
        <v>7</v>
      </c>
      <c r="C13" s="36">
        <f>SLN($C$4,$C$5,$C$3)</f>
        <v>1037.5</v>
      </c>
      <c r="D13" s="25"/>
      <c r="E13" s="1"/>
      <c r="F13" s="1"/>
    </row>
    <row r="14" spans="1:6" ht="15.75" x14ac:dyDescent="0.25">
      <c r="A14" s="25"/>
      <c r="B14" s="33">
        <v>8</v>
      </c>
      <c r="C14" s="36">
        <f>SLN($C$4,$C$5,$C$3)</f>
        <v>1037.5</v>
      </c>
      <c r="D14" s="25"/>
    </row>
    <row r="15" spans="1:6" x14ac:dyDescent="0.25">
      <c r="A15" s="25"/>
      <c r="B15" s="25"/>
      <c r="C15" s="25"/>
      <c r="D15" s="25"/>
    </row>
    <row r="16" spans="1:6" x14ac:dyDescent="0.25">
      <c r="A16" s="25"/>
      <c r="B16" s="25"/>
      <c r="C16" s="25"/>
      <c r="D16" s="17"/>
    </row>
    <row r="17" spans="1:4" ht="15.75" x14ac:dyDescent="0.25">
      <c r="A17" s="32" t="s">
        <v>87</v>
      </c>
      <c r="B17" s="33" t="s">
        <v>88</v>
      </c>
      <c r="C17" s="33"/>
      <c r="D17" s="17"/>
    </row>
    <row r="18" spans="1:4" x14ac:dyDescent="0.25">
      <c r="A18" s="25"/>
      <c r="B18" s="25" t="s">
        <v>89</v>
      </c>
      <c r="C18" s="25">
        <v>8</v>
      </c>
      <c r="D18" s="17"/>
    </row>
    <row r="19" spans="1:4" ht="15.75" x14ac:dyDescent="0.25">
      <c r="A19" s="32"/>
      <c r="B19" s="32" t="s">
        <v>90</v>
      </c>
      <c r="C19" s="34">
        <v>9000</v>
      </c>
      <c r="D19" s="17"/>
    </row>
    <row r="20" spans="1:4" ht="15.75" x14ac:dyDescent="0.25">
      <c r="A20" s="32"/>
      <c r="B20" s="32" t="s">
        <v>91</v>
      </c>
      <c r="C20" s="34">
        <v>700</v>
      </c>
      <c r="D20" s="17"/>
    </row>
    <row r="21" spans="1:4" x14ac:dyDescent="0.25">
      <c r="A21" s="25"/>
      <c r="B21" s="35" t="s">
        <v>13</v>
      </c>
      <c r="C21" s="35" t="s">
        <v>49</v>
      </c>
      <c r="D21" s="17"/>
    </row>
    <row r="22" spans="1:4" ht="15.75" x14ac:dyDescent="0.25">
      <c r="A22" s="32"/>
      <c r="B22" s="33">
        <v>1</v>
      </c>
      <c r="C22" s="36">
        <f>SYD($C$19,$C$20,$C$3,B7)</f>
        <v>1844.4444444444443</v>
      </c>
      <c r="D22" s="17"/>
    </row>
    <row r="23" spans="1:4" ht="15.75" x14ac:dyDescent="0.25">
      <c r="A23" s="25"/>
      <c r="B23" s="33">
        <v>2</v>
      </c>
      <c r="C23" s="36">
        <f>SYD($C$19,$C$20,$C$3,B8)</f>
        <v>1613.8888888888889</v>
      </c>
      <c r="D23" s="17"/>
    </row>
    <row r="24" spans="1:4" ht="15.75" x14ac:dyDescent="0.25">
      <c r="A24" s="25"/>
      <c r="B24" s="33">
        <v>3</v>
      </c>
      <c r="C24" s="36">
        <f>SYD($C$19,$C$20,$C$3,B9)</f>
        <v>1383.3333333333333</v>
      </c>
      <c r="D24" s="17"/>
    </row>
    <row r="25" spans="1:4" ht="15.75" x14ac:dyDescent="0.25">
      <c r="A25" s="25"/>
      <c r="B25" s="33">
        <v>4</v>
      </c>
      <c r="C25" s="36">
        <f>SYD($C$19,$C$20,$C$3,B10)</f>
        <v>1152.7777777777778</v>
      </c>
      <c r="D25" s="17"/>
    </row>
    <row r="26" spans="1:4" ht="15.75" x14ac:dyDescent="0.25">
      <c r="A26" s="25"/>
      <c r="B26" s="33">
        <v>5</v>
      </c>
      <c r="C26" s="36">
        <f>SYD($C$19,$C$20,$C$3,B11)</f>
        <v>922.22222222222217</v>
      </c>
      <c r="D26" s="17"/>
    </row>
    <row r="27" spans="1:4" ht="15.75" x14ac:dyDescent="0.25">
      <c r="A27" s="25"/>
      <c r="B27" s="33">
        <v>6</v>
      </c>
      <c r="C27" s="36">
        <f>SYD($C$19,$C$20,$C$3,B12)</f>
        <v>691.66666666666663</v>
      </c>
      <c r="D27" s="17"/>
    </row>
    <row r="28" spans="1:4" ht="15.75" x14ac:dyDescent="0.25">
      <c r="A28" s="25"/>
      <c r="B28" s="33">
        <v>7</v>
      </c>
      <c r="C28" s="36">
        <f>SYD($C$19,$C$20,$C$3,B13)</f>
        <v>461.11111111111109</v>
      </c>
      <c r="D28" s="17"/>
    </row>
    <row r="29" spans="1:4" ht="15.75" x14ac:dyDescent="0.25">
      <c r="A29" s="25"/>
      <c r="B29" s="33">
        <v>8</v>
      </c>
      <c r="C29" s="36">
        <f>SYD($C$19,$C$20,$C$3,B14)</f>
        <v>230.55555555555554</v>
      </c>
      <c r="D29" s="17"/>
    </row>
    <row r="30" spans="1:4" x14ac:dyDescent="0.25">
      <c r="A30" s="25"/>
      <c r="B30" s="25"/>
      <c r="C30" s="25"/>
      <c r="D30" s="17"/>
    </row>
    <row r="31" spans="1:4" x14ac:dyDescent="0.25">
      <c r="A31" s="25"/>
      <c r="B31" s="25"/>
      <c r="C31" s="25"/>
      <c r="D31" s="17"/>
    </row>
    <row r="32" spans="1:4" ht="15.75" x14ac:dyDescent="0.25">
      <c r="A32" s="32" t="s">
        <v>93</v>
      </c>
      <c r="B32" s="33" t="s">
        <v>88</v>
      </c>
      <c r="C32" s="33"/>
      <c r="D32" s="17"/>
    </row>
    <row r="33" spans="1:4" x14ac:dyDescent="0.25">
      <c r="A33" s="25"/>
      <c r="B33" s="25" t="s">
        <v>89</v>
      </c>
      <c r="C33" s="25">
        <v>8</v>
      </c>
      <c r="D33" s="17"/>
    </row>
    <row r="34" spans="1:4" ht="15.75" x14ac:dyDescent="0.25">
      <c r="A34" s="32"/>
      <c r="B34" s="32" t="s">
        <v>90</v>
      </c>
      <c r="C34" s="34">
        <v>9000</v>
      </c>
      <c r="D34" s="17"/>
    </row>
    <row r="35" spans="1:4" ht="15.75" x14ac:dyDescent="0.25">
      <c r="A35" s="32"/>
      <c r="B35" s="32" t="s">
        <v>91</v>
      </c>
      <c r="C35" s="34">
        <v>700</v>
      </c>
      <c r="D35" s="17"/>
    </row>
    <row r="36" spans="1:4" x14ac:dyDescent="0.25">
      <c r="A36" s="25"/>
      <c r="B36" s="35" t="s">
        <v>13</v>
      </c>
      <c r="C36" s="35" t="s">
        <v>49</v>
      </c>
      <c r="D36" s="17"/>
    </row>
    <row r="37" spans="1:4" ht="15.75" x14ac:dyDescent="0.25">
      <c r="A37" s="32"/>
      <c r="B37" s="33">
        <v>1</v>
      </c>
      <c r="C37" s="36">
        <f>DB($C$34,$C$35,$C$33,B37)</f>
        <v>2457</v>
      </c>
      <c r="D37" s="17"/>
    </row>
    <row r="38" spans="1:4" ht="15.75" x14ac:dyDescent="0.25">
      <c r="A38" s="25"/>
      <c r="B38" s="33">
        <v>2</v>
      </c>
      <c r="C38" s="36">
        <f>DB($C$34,$C$35,$C$33,B38)</f>
        <v>1786.239</v>
      </c>
      <c r="D38" s="17"/>
    </row>
    <row r="39" spans="1:4" ht="15.75" x14ac:dyDescent="0.25">
      <c r="A39" s="25"/>
      <c r="B39" s="33">
        <v>3</v>
      </c>
      <c r="C39" s="36">
        <f>DB($C$34,$C$35,$C$33,B39)</f>
        <v>1298.5957530000003</v>
      </c>
      <c r="D39" s="17"/>
    </row>
    <row r="40" spans="1:4" ht="15.75" x14ac:dyDescent="0.25">
      <c r="A40" s="25"/>
      <c r="B40" s="33">
        <v>4</v>
      </c>
      <c r="C40" s="36">
        <f>DB($C$34,$C$35,$C$33,B40)</f>
        <v>944.079112431</v>
      </c>
      <c r="D40" s="17"/>
    </row>
    <row r="41" spans="1:4" ht="15.75" x14ac:dyDescent="0.25">
      <c r="A41" s="25"/>
      <c r="B41" s="33">
        <v>5</v>
      </c>
      <c r="C41" s="36">
        <f>DB($C$34,$C$35,$C$33,B41)</f>
        <v>686.34551473733711</v>
      </c>
      <c r="D41" s="17"/>
    </row>
    <row r="42" spans="1:4" ht="15.75" x14ac:dyDescent="0.25">
      <c r="A42" s="25"/>
      <c r="B42" s="33">
        <v>6</v>
      </c>
      <c r="C42" s="36">
        <f>DB($C$34,$C$35,$C$33,B42)</f>
        <v>498.97318921404406</v>
      </c>
      <c r="D42" s="17"/>
    </row>
    <row r="43" spans="1:4" ht="15.75" x14ac:dyDescent="0.25">
      <c r="A43" s="25"/>
      <c r="B43" s="33">
        <v>7</v>
      </c>
      <c r="C43" s="36">
        <f>DB($C$34,$C$35,$C$33,B43)</f>
        <v>362.75350855861006</v>
      </c>
      <c r="D43" s="17"/>
    </row>
    <row r="44" spans="1:4" ht="15.75" x14ac:dyDescent="0.25">
      <c r="A44" s="25"/>
      <c r="B44" s="33">
        <v>8</v>
      </c>
      <c r="C44" s="36">
        <f>DB($C$34,$C$35,$C$33,B44)</f>
        <v>263.72180072210949</v>
      </c>
      <c r="D44" s="17"/>
    </row>
    <row r="45" spans="1:4" x14ac:dyDescent="0.25">
      <c r="A45" s="25"/>
      <c r="B45" s="25"/>
      <c r="C45" s="25"/>
      <c r="D45" s="17"/>
    </row>
    <row r="46" spans="1:4" x14ac:dyDescent="0.25">
      <c r="A46" s="17"/>
      <c r="B46" s="17"/>
      <c r="C46" s="17"/>
      <c r="D46" s="17"/>
    </row>
    <row r="47" spans="1:4" x14ac:dyDescent="0.25">
      <c r="A47" s="17"/>
      <c r="B47" s="17"/>
      <c r="C47" s="17"/>
      <c r="D47" s="17"/>
    </row>
    <row r="48" spans="1:4" x14ac:dyDescent="0.25">
      <c r="A48" s="17"/>
      <c r="B48" s="17"/>
      <c r="C48" s="17"/>
      <c r="D48" s="17"/>
    </row>
    <row r="49" spans="1:4" x14ac:dyDescent="0.25">
      <c r="A49" s="17"/>
      <c r="B49" s="17"/>
      <c r="C49" s="17"/>
      <c r="D49" s="17"/>
    </row>
    <row r="50" spans="1:4" x14ac:dyDescent="0.25">
      <c r="A50" s="17"/>
      <c r="B50" s="17"/>
      <c r="C50" s="17"/>
      <c r="D50" s="17"/>
    </row>
    <row r="51" spans="1:4" x14ac:dyDescent="0.25">
      <c r="A51" s="17"/>
      <c r="B51" s="17"/>
      <c r="C51" s="17"/>
      <c r="D51" s="17"/>
    </row>
    <row r="52" spans="1:4" x14ac:dyDescent="0.25">
      <c r="A52" s="17"/>
      <c r="B52" s="17"/>
      <c r="C52" s="17"/>
      <c r="D52" s="17"/>
    </row>
    <row r="53" spans="1:4" x14ac:dyDescent="0.25">
      <c r="A53" s="17"/>
      <c r="B53" s="17"/>
      <c r="C53" s="17"/>
      <c r="D53" s="17"/>
    </row>
    <row r="54" spans="1:4" x14ac:dyDescent="0.25">
      <c r="A54" s="17"/>
      <c r="B54" s="17"/>
      <c r="C54" s="17"/>
      <c r="D54" s="17"/>
    </row>
    <row r="55" spans="1:4" x14ac:dyDescent="0.25">
      <c r="A55" s="17"/>
      <c r="B55" s="17"/>
      <c r="C55" s="17"/>
      <c r="D55" s="17"/>
    </row>
    <row r="56" spans="1:4" x14ac:dyDescent="0.25">
      <c r="A56" s="17"/>
      <c r="B56" s="17"/>
      <c r="C56" s="17"/>
      <c r="D56" s="17"/>
    </row>
    <row r="57" spans="1:4" x14ac:dyDescent="0.25">
      <c r="A57" s="17"/>
      <c r="B57" s="17"/>
      <c r="C57" s="17"/>
      <c r="D57" s="17"/>
    </row>
    <row r="58" spans="1:4" x14ac:dyDescent="0.25">
      <c r="A58" s="17"/>
      <c r="B58" s="17"/>
      <c r="C58" s="17"/>
      <c r="D58" s="17"/>
    </row>
    <row r="59" spans="1:4" x14ac:dyDescent="0.25">
      <c r="A59" s="17"/>
      <c r="B59" s="17"/>
      <c r="C59" s="17"/>
      <c r="D59" s="17"/>
    </row>
    <row r="60" spans="1:4" x14ac:dyDescent="0.25">
      <c r="A60" s="17"/>
      <c r="B60" s="17"/>
      <c r="C60" s="17"/>
      <c r="D60" s="17"/>
    </row>
    <row r="61" spans="1:4" x14ac:dyDescent="0.25">
      <c r="A61" s="17"/>
      <c r="B61" s="17"/>
      <c r="C61" s="17"/>
      <c r="D61" s="17"/>
    </row>
    <row r="62" spans="1:4" x14ac:dyDescent="0.25">
      <c r="A62" s="17"/>
      <c r="B62" s="17"/>
      <c r="C62" s="17"/>
      <c r="D62" s="17"/>
    </row>
    <row r="63" spans="1:4" x14ac:dyDescent="0.25">
      <c r="A63" s="17"/>
      <c r="B63" s="17"/>
      <c r="C63" s="17"/>
      <c r="D63" s="17"/>
    </row>
    <row r="64" spans="1:4" x14ac:dyDescent="0.25">
      <c r="A64" s="17"/>
      <c r="B64" s="17"/>
      <c r="C64" s="17"/>
      <c r="D64" s="17"/>
    </row>
    <row r="65" spans="1:4" x14ac:dyDescent="0.25">
      <c r="A65" s="17"/>
      <c r="B65" s="17"/>
      <c r="C65" s="17"/>
      <c r="D65" s="17"/>
    </row>
    <row r="66" spans="1:4" x14ac:dyDescent="0.25">
      <c r="A66" s="17"/>
      <c r="B66" s="17"/>
      <c r="C66" s="17"/>
      <c r="D66" s="17"/>
    </row>
    <row r="67" spans="1:4" x14ac:dyDescent="0.25">
      <c r="A67" s="17"/>
      <c r="B67" s="17"/>
      <c r="C67" s="17"/>
      <c r="D67" s="17"/>
    </row>
    <row r="68" spans="1:4" x14ac:dyDescent="0.25">
      <c r="A68" s="17"/>
      <c r="B68" s="17"/>
      <c r="C68" s="17"/>
      <c r="D68" s="17"/>
    </row>
    <row r="69" spans="1:4" x14ac:dyDescent="0.25">
      <c r="A69" s="17"/>
      <c r="B69" s="17"/>
      <c r="C69" s="17"/>
      <c r="D69" s="17"/>
    </row>
    <row r="70" spans="1:4" x14ac:dyDescent="0.25">
      <c r="A70" s="17"/>
      <c r="B70" s="17"/>
      <c r="C70" s="17"/>
      <c r="D70" s="17"/>
    </row>
    <row r="71" spans="1:4" x14ac:dyDescent="0.25">
      <c r="A71" s="17"/>
      <c r="B71" s="17"/>
      <c r="C71" s="17"/>
      <c r="D71" s="17"/>
    </row>
    <row r="72" spans="1:4" x14ac:dyDescent="0.25">
      <c r="A72" s="17"/>
      <c r="B72" s="17"/>
      <c r="C72" s="17"/>
      <c r="D72" s="17"/>
    </row>
    <row r="73" spans="1:4" x14ac:dyDescent="0.25">
      <c r="A73" s="17"/>
      <c r="B73" s="17"/>
      <c r="C73" s="17"/>
      <c r="D73" s="17"/>
    </row>
    <row r="74" spans="1:4" x14ac:dyDescent="0.25">
      <c r="A74" s="17"/>
      <c r="B74" s="17"/>
      <c r="C74" s="17"/>
      <c r="D74" s="17"/>
    </row>
    <row r="75" spans="1:4" x14ac:dyDescent="0.25">
      <c r="A75" s="17"/>
      <c r="B75" s="17"/>
      <c r="C75" s="17"/>
      <c r="D75" s="17"/>
    </row>
    <row r="76" spans="1:4" x14ac:dyDescent="0.25">
      <c r="A76" s="17"/>
      <c r="B76" s="17"/>
      <c r="C76" s="17"/>
      <c r="D76" s="17"/>
    </row>
    <row r="77" spans="1:4" x14ac:dyDescent="0.25">
      <c r="A77" s="17"/>
      <c r="B77" s="17"/>
      <c r="C77" s="17"/>
      <c r="D77" s="17"/>
    </row>
    <row r="78" spans="1:4" x14ac:dyDescent="0.25">
      <c r="A78" s="17"/>
      <c r="B78" s="17"/>
      <c r="C78" s="17"/>
      <c r="D78" s="17"/>
    </row>
    <row r="79" spans="1:4" x14ac:dyDescent="0.25">
      <c r="A79" s="17"/>
      <c r="B79" s="17"/>
      <c r="C79" s="17"/>
      <c r="D79" s="17"/>
    </row>
    <row r="80" spans="1:4" x14ac:dyDescent="0.25">
      <c r="A80" s="17"/>
      <c r="B80" s="17"/>
      <c r="C80" s="17"/>
      <c r="D80" s="17"/>
    </row>
    <row r="81" spans="1:4" x14ac:dyDescent="0.25">
      <c r="A81" s="17"/>
      <c r="B81" s="17"/>
      <c r="C81" s="17"/>
      <c r="D81" s="17"/>
    </row>
    <row r="82" spans="1:4" x14ac:dyDescent="0.25">
      <c r="A82" s="17"/>
      <c r="B82" s="17"/>
      <c r="C82" s="17"/>
      <c r="D82" s="17"/>
    </row>
    <row r="83" spans="1:4" x14ac:dyDescent="0.25">
      <c r="A83" s="17"/>
      <c r="B83" s="17"/>
      <c r="C83" s="17"/>
      <c r="D83" s="17"/>
    </row>
    <row r="84" spans="1:4" x14ac:dyDescent="0.25">
      <c r="A84" s="17"/>
      <c r="B84" s="17"/>
      <c r="C84" s="17"/>
      <c r="D84" s="17"/>
    </row>
    <row r="85" spans="1:4" x14ac:dyDescent="0.25">
      <c r="A85" s="17"/>
      <c r="B85" s="17"/>
      <c r="C85" s="17"/>
      <c r="D85" s="17"/>
    </row>
    <row r="86" spans="1:4" x14ac:dyDescent="0.25">
      <c r="A86" s="17"/>
      <c r="B86" s="17"/>
      <c r="C86" s="17"/>
      <c r="D86" s="17"/>
    </row>
    <row r="87" spans="1:4" x14ac:dyDescent="0.25">
      <c r="A87" s="17"/>
      <c r="B87" s="17"/>
      <c r="C87" s="17"/>
      <c r="D87" s="17"/>
    </row>
    <row r="88" spans="1:4" x14ac:dyDescent="0.25">
      <c r="A88" s="17"/>
      <c r="B88" s="17"/>
      <c r="C88" s="17"/>
      <c r="D88" s="17"/>
    </row>
    <row r="89" spans="1:4" x14ac:dyDescent="0.25">
      <c r="A89" s="17"/>
      <c r="B89" s="17"/>
      <c r="C89" s="17"/>
      <c r="D89" s="17"/>
    </row>
    <row r="90" spans="1:4" x14ac:dyDescent="0.25">
      <c r="A90" s="17"/>
      <c r="B90" s="17"/>
      <c r="C90" s="17"/>
      <c r="D90" s="17"/>
    </row>
    <row r="91" spans="1:4" x14ac:dyDescent="0.25">
      <c r="A91" s="17"/>
      <c r="B91" s="17"/>
      <c r="C91" s="17"/>
      <c r="D91" s="17"/>
    </row>
    <row r="92" spans="1:4" x14ac:dyDescent="0.25">
      <c r="A92" s="17"/>
      <c r="B92" s="17"/>
      <c r="C92" s="17"/>
      <c r="D92" s="17"/>
    </row>
    <row r="93" spans="1:4" x14ac:dyDescent="0.25">
      <c r="A93" s="17"/>
      <c r="B93" s="17"/>
      <c r="C93" s="17"/>
      <c r="D93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="85" zoomScaleNormal="85" workbookViewId="0">
      <selection activeCell="C3" sqref="C3"/>
    </sheetView>
  </sheetViews>
  <sheetFormatPr defaultColWidth="11.42578125" defaultRowHeight="15" x14ac:dyDescent="0.25"/>
  <cols>
    <col min="1" max="1" width="25.140625" customWidth="1"/>
  </cols>
  <sheetData>
    <row r="1" spans="1:6" x14ac:dyDescent="0.25">
      <c r="A1" s="5"/>
      <c r="B1" s="5"/>
      <c r="C1" s="5" t="s">
        <v>54</v>
      </c>
      <c r="D1" s="5" t="s">
        <v>14</v>
      </c>
      <c r="E1" s="5"/>
      <c r="F1" s="5"/>
    </row>
    <row r="2" spans="1:6" x14ac:dyDescent="0.25">
      <c r="A2" s="5" t="s">
        <v>53</v>
      </c>
      <c r="B2" s="5">
        <v>1000</v>
      </c>
      <c r="C2" s="15">
        <f>B2*(1+B3)</f>
        <v>1004.9999999999999</v>
      </c>
      <c r="D2" s="15">
        <v>1</v>
      </c>
      <c r="E2" s="5"/>
      <c r="F2" s="5"/>
    </row>
    <row r="3" spans="1:6" x14ac:dyDescent="0.25">
      <c r="A3" s="5" t="s">
        <v>4</v>
      </c>
      <c r="B3" s="5">
        <v>5.0000000000000001E-3</v>
      </c>
      <c r="C3" s="15">
        <f>(C2+B2)*(1+B3)</f>
        <v>2015.0249999999999</v>
      </c>
      <c r="D3" s="15">
        <v>2</v>
      </c>
      <c r="E3" s="5"/>
      <c r="F3" s="5"/>
    </row>
    <row r="4" spans="1:6" x14ac:dyDescent="0.25">
      <c r="A4" s="5" t="s">
        <v>13</v>
      </c>
      <c r="B4" s="5">
        <v>24</v>
      </c>
      <c r="C4" s="15">
        <f>(C3+B2)*(1+B3)</f>
        <v>3030.1001249999995</v>
      </c>
      <c r="D4" s="15">
        <v>3</v>
      </c>
      <c r="E4" s="5"/>
      <c r="F4" s="5"/>
    </row>
    <row r="5" spans="1:6" x14ac:dyDescent="0.25">
      <c r="A5" s="5"/>
      <c r="B5" s="5"/>
      <c r="C5" s="15">
        <f>(C4+B2)*(1+B3)</f>
        <v>4050.250625624999</v>
      </c>
      <c r="D5" s="15">
        <v>4</v>
      </c>
      <c r="E5" s="5"/>
      <c r="F5" s="5"/>
    </row>
    <row r="6" spans="1:6" x14ac:dyDescent="0.25">
      <c r="A6" s="5"/>
      <c r="B6" s="5"/>
      <c r="C6" s="15">
        <f>(C5+B2)*(1+B3)</f>
        <v>5075.5018787531235</v>
      </c>
      <c r="D6" s="15">
        <v>5</v>
      </c>
      <c r="E6" s="5"/>
      <c r="F6" s="5"/>
    </row>
    <row r="7" spans="1:6" x14ac:dyDescent="0.25">
      <c r="A7" s="5"/>
      <c r="B7" s="5"/>
      <c r="C7" s="15">
        <f>(C6+B2)*(1+B3)</f>
        <v>6105.8793881468882</v>
      </c>
      <c r="D7" s="15">
        <v>6</v>
      </c>
      <c r="E7" s="5"/>
      <c r="F7" s="5"/>
    </row>
    <row r="8" spans="1:6" x14ac:dyDescent="0.25">
      <c r="A8" s="5"/>
      <c r="B8" s="5"/>
      <c r="C8" s="15">
        <f>(C7+B2)*(1+B3)</f>
        <v>7141.4087850876222</v>
      </c>
      <c r="D8" s="15">
        <v>7</v>
      </c>
      <c r="E8" s="5"/>
      <c r="F8" s="5"/>
    </row>
    <row r="9" spans="1:6" x14ac:dyDescent="0.25">
      <c r="A9" s="5"/>
      <c r="B9" s="5"/>
      <c r="C9" s="15">
        <f>(C8+B2)*(1+B3)</f>
        <v>8182.1158290130597</v>
      </c>
      <c r="D9" s="15">
        <v>8</v>
      </c>
      <c r="E9" s="5"/>
      <c r="F9" s="5"/>
    </row>
    <row r="10" spans="1:6" x14ac:dyDescent="0.25">
      <c r="A10" s="5"/>
      <c r="B10" s="5"/>
      <c r="C10" s="15">
        <f>(C9+B2)*(1+B3)</f>
        <v>9228.0264081581226</v>
      </c>
      <c r="D10" s="15">
        <v>9</v>
      </c>
      <c r="E10" s="5"/>
      <c r="F10" s="5"/>
    </row>
    <row r="11" spans="1:6" x14ac:dyDescent="0.25">
      <c r="A11" s="5"/>
      <c r="B11" s="5"/>
      <c r="C11" s="15">
        <f>(C10+B2)*(1+B3)</f>
        <v>10279.166540198912</v>
      </c>
      <c r="D11" s="15">
        <v>10</v>
      </c>
      <c r="E11" s="5"/>
      <c r="F11" s="5"/>
    </row>
    <row r="12" spans="1:6" x14ac:dyDescent="0.25">
      <c r="A12" s="5"/>
      <c r="B12" s="5"/>
      <c r="C12" s="15">
        <f>(C11+B2)*(1+B3)</f>
        <v>11335.562372899905</v>
      </c>
      <c r="D12" s="15">
        <v>11</v>
      </c>
      <c r="E12" s="5"/>
      <c r="F12" s="5"/>
    </row>
    <row r="13" spans="1:6" x14ac:dyDescent="0.25">
      <c r="A13" s="5"/>
      <c r="B13" s="5"/>
      <c r="C13" s="15">
        <f>(C12+B2)*(1+B3)</f>
        <v>12397.240184764403</v>
      </c>
      <c r="D13" s="15">
        <v>12</v>
      </c>
      <c r="E13" s="5"/>
      <c r="F13" s="5"/>
    </row>
    <row r="14" spans="1:6" x14ac:dyDescent="0.25">
      <c r="A14" s="5"/>
      <c r="B14" s="5"/>
      <c r="C14" s="15">
        <f>(C13+B2)*(1+B3)</f>
        <v>13464.226385688224</v>
      </c>
      <c r="D14" s="15">
        <v>13</v>
      </c>
      <c r="E14" s="5"/>
      <c r="F14" s="5"/>
    </row>
    <row r="15" spans="1:6" x14ac:dyDescent="0.25">
      <c r="A15" s="5"/>
      <c r="B15" s="5"/>
      <c r="C15" s="15">
        <f>(C14+B2)*(1+B3)</f>
        <v>14536.547517616664</v>
      </c>
      <c r="D15" s="15">
        <v>14</v>
      </c>
      <c r="E15" s="5"/>
      <c r="F15" s="5"/>
    </row>
    <row r="16" spans="1:6" x14ac:dyDescent="0.25">
      <c r="A16" s="5"/>
      <c r="B16" s="5"/>
      <c r="C16" s="15">
        <f>(C15+B2)*(1+B3)</f>
        <v>15614.230255204746</v>
      </c>
      <c r="D16" s="15">
        <v>15</v>
      </c>
      <c r="E16" s="5"/>
      <c r="F16" s="5"/>
    </row>
    <row r="17" spans="1:6" x14ac:dyDescent="0.25">
      <c r="A17" s="5"/>
      <c r="B17" s="5"/>
      <c r="C17" s="15">
        <f>(C16+B2)*(1+B3)</f>
        <v>16697.301406480768</v>
      </c>
      <c r="D17" s="15">
        <v>16</v>
      </c>
      <c r="E17" s="5"/>
      <c r="F17" s="5"/>
    </row>
    <row r="18" spans="1:6" x14ac:dyDescent="0.25">
      <c r="A18" s="5"/>
      <c r="B18" s="5"/>
      <c r="C18" s="15">
        <f>(C17+B2)*(1+B3)</f>
        <v>17785.78791351317</v>
      </c>
      <c r="D18" s="15">
        <v>17</v>
      </c>
      <c r="E18" s="5"/>
      <c r="F18" s="5"/>
    </row>
    <row r="19" spans="1:6" x14ac:dyDescent="0.25">
      <c r="A19" s="5"/>
      <c r="B19" s="5"/>
      <c r="C19" s="15">
        <f>(C18+B2)*(1+B3)</f>
        <v>18879.716853080732</v>
      </c>
      <c r="D19" s="15">
        <v>18</v>
      </c>
      <c r="E19" s="5"/>
      <c r="F19" s="5"/>
    </row>
    <row r="20" spans="1:6" x14ac:dyDescent="0.25">
      <c r="A20" s="5"/>
      <c r="B20" s="5"/>
      <c r="C20" s="15">
        <f>(C19+B2)*(1+B3)</f>
        <v>19979.115437346132</v>
      </c>
      <c r="D20" s="15">
        <v>19</v>
      </c>
      <c r="E20" s="5"/>
      <c r="F20" s="5"/>
    </row>
    <row r="21" spans="1:6" x14ac:dyDescent="0.25">
      <c r="A21" s="5"/>
      <c r="B21" s="5"/>
      <c r="C21" s="15">
        <f>(C20+B2)*(1+B3)</f>
        <v>21084.011014532862</v>
      </c>
      <c r="D21" s="15">
        <v>20</v>
      </c>
      <c r="E21" s="5"/>
      <c r="F21" s="5"/>
    </row>
    <row r="22" spans="1:6" x14ac:dyDescent="0.25">
      <c r="A22" s="5"/>
      <c r="B22" s="5"/>
      <c r="C22" s="15">
        <f>(C21+B2)*(1+B3)</f>
        <v>22194.431069605525</v>
      </c>
      <c r="D22" s="15">
        <v>21</v>
      </c>
      <c r="E22" s="5"/>
      <c r="F22" s="5"/>
    </row>
    <row r="23" spans="1:6" x14ac:dyDescent="0.25">
      <c r="A23" s="5"/>
      <c r="B23" s="5"/>
      <c r="C23" s="15">
        <f>(C22+B2)*(1+B3)</f>
        <v>23310.403224953552</v>
      </c>
      <c r="D23" s="15">
        <v>22</v>
      </c>
      <c r="E23" s="5"/>
      <c r="F23" s="5"/>
    </row>
    <row r="24" spans="1:6" x14ac:dyDescent="0.25">
      <c r="A24" s="5"/>
      <c r="B24" s="5"/>
      <c r="C24" s="15">
        <f>(C23+B2)*(1+B3)</f>
        <v>24431.955241078318</v>
      </c>
      <c r="D24" s="15">
        <v>23</v>
      </c>
      <c r="E24" s="5"/>
      <c r="F24" s="5"/>
    </row>
    <row r="25" spans="1:6" x14ac:dyDescent="0.25">
      <c r="A25" s="5"/>
      <c r="B25" s="5"/>
      <c r="C25" s="15">
        <f>(C24+B2)*(1+B3)</f>
        <v>25559.115017283708</v>
      </c>
      <c r="D25" s="15">
        <v>24</v>
      </c>
      <c r="E25" s="5"/>
      <c r="F25" s="5"/>
    </row>
    <row r="26" spans="1:6" x14ac:dyDescent="0.25">
      <c r="A26" s="5"/>
      <c r="B26" s="5"/>
      <c r="C26" s="5"/>
      <c r="D26" s="5"/>
      <c r="E26" s="5"/>
      <c r="F26" s="5"/>
    </row>
    <row r="27" spans="1:6" x14ac:dyDescent="0.25">
      <c r="A27" s="5"/>
      <c r="B27" s="5"/>
      <c r="C27" s="5"/>
      <c r="D27" s="5"/>
      <c r="E27" s="5"/>
      <c r="F27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85" zoomScaleNormal="85" workbookViewId="0">
      <selection activeCell="F4" sqref="F4"/>
    </sheetView>
  </sheetViews>
  <sheetFormatPr defaultColWidth="11.42578125" defaultRowHeight="15" x14ac:dyDescent="0.25"/>
  <sheetData>
    <row r="1" spans="1:7" x14ac:dyDescent="0.25">
      <c r="A1" s="5"/>
      <c r="B1" s="1"/>
      <c r="C1" s="1"/>
      <c r="D1" s="1"/>
      <c r="E1" s="1"/>
      <c r="F1" s="1"/>
      <c r="G1" s="1"/>
    </row>
    <row r="2" spans="1:7" x14ac:dyDescent="0.25">
      <c r="A2" s="1"/>
      <c r="B2" s="15">
        <v>30000</v>
      </c>
      <c r="C2" s="1"/>
      <c r="D2" s="1"/>
      <c r="E2" s="1"/>
      <c r="F2" s="1"/>
      <c r="G2" s="1"/>
    </row>
    <row r="3" spans="1:7" x14ac:dyDescent="0.25">
      <c r="A3" s="1"/>
      <c r="B3" s="7">
        <v>0.01</v>
      </c>
      <c r="C3" s="7">
        <v>0.02</v>
      </c>
      <c r="D3" s="7">
        <v>0.03</v>
      </c>
      <c r="E3" s="7">
        <v>0.04</v>
      </c>
      <c r="F3" s="7">
        <v>0.05</v>
      </c>
      <c r="G3" s="1"/>
    </row>
    <row r="4" spans="1:7" x14ac:dyDescent="0.25">
      <c r="A4" s="1"/>
      <c r="B4" s="6">
        <f>PMT(B3,60,30000,0,0)</f>
        <v>-667.33343054705313</v>
      </c>
      <c r="C4" s="6">
        <f>PMT(C3,60,30000,0,0)</f>
        <v>-863.03897477419002</v>
      </c>
      <c r="D4" s="6">
        <f>PMT(D3,60,30000,0,0)</f>
        <v>-1083.9887621413172</v>
      </c>
      <c r="E4" s="6">
        <f t="shared" ref="E4:F4" si="0">PMT(E3,60,30000,0,0)</f>
        <v>-1326.0553536984964</v>
      </c>
      <c r="F4" s="6">
        <f t="shared" si="0"/>
        <v>-1584.8455358172712</v>
      </c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="85" zoomScaleNormal="85" workbookViewId="0">
      <selection activeCell="D10" sqref="D10"/>
    </sheetView>
  </sheetViews>
  <sheetFormatPr defaultColWidth="11.42578125" defaultRowHeight="15" x14ac:dyDescent="0.25"/>
  <cols>
    <col min="2" max="2" width="17" customWidth="1"/>
    <col min="3" max="3" width="15.85546875" customWidth="1"/>
  </cols>
  <sheetData>
    <row r="1" spans="1:15" x14ac:dyDescent="0.25">
      <c r="A1" s="1"/>
      <c r="B1" s="1"/>
      <c r="C1" s="5"/>
      <c r="D1" s="1"/>
      <c r="E1" s="1"/>
      <c r="F1" s="1"/>
      <c r="G1" s="1"/>
      <c r="H1" s="1"/>
    </row>
    <row r="2" spans="1:15" x14ac:dyDescent="0.25">
      <c r="A2" s="1"/>
      <c r="B2" s="25"/>
      <c r="C2" s="25"/>
      <c r="D2" s="25"/>
      <c r="E2" s="25"/>
      <c r="F2" s="25"/>
      <c r="G2" s="25"/>
      <c r="H2" s="25"/>
      <c r="I2" s="25"/>
      <c r="J2" s="25"/>
      <c r="K2" s="5"/>
      <c r="L2" s="5"/>
      <c r="M2" s="5"/>
      <c r="N2" s="5"/>
      <c r="O2" s="5"/>
    </row>
    <row r="3" spans="1:15" ht="15.75" x14ac:dyDescent="0.25">
      <c r="A3" s="1"/>
      <c r="B3" s="32"/>
      <c r="C3" s="33" t="s">
        <v>88</v>
      </c>
      <c r="D3" s="33"/>
      <c r="E3" s="25"/>
      <c r="F3" s="25"/>
      <c r="G3" s="25"/>
      <c r="H3" s="25"/>
      <c r="I3" s="25"/>
      <c r="J3" s="25"/>
      <c r="K3" s="5"/>
      <c r="L3" s="5"/>
      <c r="M3" s="5"/>
      <c r="N3" s="5"/>
      <c r="O3" s="5"/>
    </row>
    <row r="4" spans="1:15" x14ac:dyDescent="0.25">
      <c r="A4" s="1"/>
      <c r="B4" s="25"/>
      <c r="C4" s="25" t="s">
        <v>100</v>
      </c>
      <c r="D4" s="25">
        <v>5</v>
      </c>
      <c r="E4" s="25"/>
      <c r="F4" s="25"/>
      <c r="G4" s="25"/>
      <c r="H4" s="25"/>
      <c r="I4" s="25"/>
      <c r="J4" s="25"/>
      <c r="K4" s="5"/>
      <c r="L4" s="5"/>
      <c r="M4" s="5"/>
      <c r="N4" s="5"/>
      <c r="O4" s="5"/>
    </row>
    <row r="5" spans="1:15" x14ac:dyDescent="0.25">
      <c r="A5" s="1"/>
      <c r="B5" s="25"/>
      <c r="C5" s="25" t="s">
        <v>101</v>
      </c>
      <c r="D5" s="25">
        <v>-30000</v>
      </c>
      <c r="E5" s="25"/>
      <c r="F5" s="25"/>
      <c r="G5" s="25"/>
      <c r="H5" s="25"/>
      <c r="I5" s="25"/>
      <c r="J5" s="25"/>
      <c r="K5" s="5"/>
      <c r="L5" s="5"/>
      <c r="M5" s="5"/>
      <c r="N5" s="5"/>
      <c r="O5" s="5"/>
    </row>
    <row r="6" spans="1:15" x14ac:dyDescent="0.25">
      <c r="B6" s="25"/>
      <c r="C6" s="25" t="s">
        <v>4</v>
      </c>
      <c r="D6" s="41">
        <v>0.01</v>
      </c>
      <c r="E6" s="25"/>
      <c r="F6" s="25"/>
      <c r="G6" s="25"/>
      <c r="H6" s="25"/>
      <c r="I6" s="25"/>
      <c r="J6" s="25"/>
      <c r="K6" s="5"/>
      <c r="L6" s="5"/>
      <c r="M6" s="5"/>
      <c r="N6" s="5"/>
      <c r="O6" s="5"/>
    </row>
    <row r="7" spans="1:15" x14ac:dyDescent="0.25">
      <c r="A7" s="1"/>
      <c r="B7" s="25"/>
      <c r="C7" s="25"/>
      <c r="D7" s="25"/>
      <c r="E7" s="25"/>
      <c r="F7" s="25"/>
      <c r="G7" s="25"/>
      <c r="H7" s="25"/>
      <c r="I7" s="25"/>
      <c r="J7" s="25"/>
      <c r="K7" s="5"/>
      <c r="L7" s="5"/>
      <c r="M7" s="5"/>
      <c r="N7" s="5"/>
      <c r="O7" s="5"/>
    </row>
    <row r="8" spans="1:15" x14ac:dyDescent="0.25">
      <c r="A8" s="1"/>
      <c r="B8" s="25"/>
      <c r="C8" s="25"/>
      <c r="D8" s="35" t="s">
        <v>86</v>
      </c>
      <c r="E8" s="35"/>
      <c r="F8" s="35"/>
      <c r="G8" s="35"/>
      <c r="H8" s="35"/>
      <c r="I8" s="35"/>
      <c r="J8" s="25"/>
      <c r="K8" s="5"/>
      <c r="L8" s="5"/>
      <c r="M8" s="5"/>
      <c r="N8" s="5"/>
      <c r="O8" s="5"/>
    </row>
    <row r="9" spans="1:15" x14ac:dyDescent="0.25">
      <c r="A9" s="1"/>
      <c r="B9" s="25"/>
      <c r="C9" s="42">
        <f>PMT(D6,D4,D5)</f>
        <v>6181.1939884763997</v>
      </c>
      <c r="D9" s="41">
        <v>0.01</v>
      </c>
      <c r="E9" s="41">
        <v>0.02</v>
      </c>
      <c r="F9" s="41">
        <v>0.03</v>
      </c>
      <c r="G9" s="41">
        <v>0.04</v>
      </c>
      <c r="H9" s="41">
        <v>0.05</v>
      </c>
      <c r="I9" s="41">
        <v>0.06</v>
      </c>
      <c r="J9" s="25"/>
      <c r="K9" s="5"/>
      <c r="L9" s="5"/>
      <c r="M9" s="5"/>
      <c r="N9" s="5"/>
      <c r="O9" s="5"/>
    </row>
    <row r="10" spans="1:15" ht="44.25" x14ac:dyDescent="0.25">
      <c r="A10" s="1"/>
      <c r="B10" s="43" t="s">
        <v>101</v>
      </c>
      <c r="C10" s="44">
        <v>-20000</v>
      </c>
      <c r="D10" s="25"/>
      <c r="E10" s="25">
        <v>4243.1678820864454</v>
      </c>
      <c r="F10" s="25">
        <v>4367.0914280115212</v>
      </c>
      <c r="G10" s="25">
        <v>4492.542269860679</v>
      </c>
      <c r="H10" s="25">
        <v>4619.4959625653628</v>
      </c>
      <c r="I10" s="25">
        <v>4747.9280086237923</v>
      </c>
      <c r="J10" s="25"/>
      <c r="K10" s="5"/>
      <c r="L10" s="5"/>
      <c r="M10" s="5"/>
      <c r="N10" s="5"/>
      <c r="O10" s="5"/>
    </row>
    <row r="11" spans="1:15" x14ac:dyDescent="0.25">
      <c r="A11" s="1"/>
      <c r="B11" s="43"/>
      <c r="C11" s="44">
        <v>-30000</v>
      </c>
      <c r="D11" s="25">
        <v>6181.1939884763997</v>
      </c>
      <c r="E11" s="25">
        <v>6364.7518231296672</v>
      </c>
      <c r="F11" s="25">
        <v>6550.6371420172809</v>
      </c>
      <c r="G11" s="25">
        <v>6738.813404791018</v>
      </c>
      <c r="H11" s="25">
        <v>6929.2439438480433</v>
      </c>
      <c r="I11" s="25">
        <v>7121.8920129356884</v>
      </c>
      <c r="J11" s="25"/>
      <c r="K11" s="5"/>
      <c r="L11" s="5"/>
      <c r="M11" s="5"/>
      <c r="N11" s="5"/>
      <c r="O11" s="5"/>
    </row>
    <row r="12" spans="1:15" x14ac:dyDescent="0.25">
      <c r="B12" s="43"/>
      <c r="C12" s="44">
        <v>-40000</v>
      </c>
      <c r="D12" s="25">
        <v>8241.591984635199</v>
      </c>
      <c r="E12" s="25">
        <v>8486.3357641728908</v>
      </c>
      <c r="F12" s="25">
        <v>8734.1828560230424</v>
      </c>
      <c r="G12" s="25">
        <v>8985.0845397213579</v>
      </c>
      <c r="H12" s="25">
        <v>9238.9919251307256</v>
      </c>
      <c r="I12" s="25">
        <v>9495.8560172475845</v>
      </c>
      <c r="J12" s="25"/>
      <c r="K12" s="5"/>
      <c r="L12" s="5"/>
      <c r="M12" s="5"/>
      <c r="N12" s="5"/>
      <c r="O12" s="5"/>
    </row>
    <row r="13" spans="1:15" x14ac:dyDescent="0.25">
      <c r="B13" s="43"/>
      <c r="C13" s="44">
        <v>-50000</v>
      </c>
      <c r="D13" s="25">
        <v>10301.989980794</v>
      </c>
      <c r="E13" s="25">
        <v>10607.919705216113</v>
      </c>
      <c r="F13" s="25">
        <v>10917.728570028801</v>
      </c>
      <c r="G13" s="25">
        <v>11231.355674651697</v>
      </c>
      <c r="H13" s="25">
        <v>11548.739906413406</v>
      </c>
      <c r="I13" s="25">
        <v>11869.820021559481</v>
      </c>
      <c r="J13" s="25"/>
      <c r="K13" s="5"/>
      <c r="L13" s="5"/>
      <c r="M13" s="5"/>
      <c r="N13" s="5"/>
      <c r="O13" s="5"/>
    </row>
    <row r="14" spans="1:15" x14ac:dyDescent="0.25">
      <c r="B14" s="25"/>
      <c r="C14" s="25"/>
      <c r="D14" s="25"/>
      <c r="E14" s="25"/>
      <c r="F14" s="25"/>
      <c r="G14" s="25"/>
      <c r="H14" s="25"/>
      <c r="I14" s="25"/>
      <c r="J14" s="25"/>
      <c r="K14" s="5"/>
      <c r="L14" s="5"/>
      <c r="M14" s="5"/>
      <c r="N14" s="5"/>
      <c r="O14" s="5"/>
    </row>
    <row r="15" spans="1:15" x14ac:dyDescent="0.25">
      <c r="B15" s="17"/>
      <c r="C15" s="17"/>
      <c r="D15" s="17"/>
      <c r="E15" s="17"/>
      <c r="F15" s="17"/>
      <c r="G15" s="17"/>
      <c r="H15" s="17"/>
      <c r="I15" s="17"/>
      <c r="J15" s="17"/>
    </row>
    <row r="16" spans="1:15" x14ac:dyDescent="0.25">
      <c r="B16" s="17"/>
      <c r="C16" s="17"/>
      <c r="D16" s="17"/>
      <c r="E16" s="17"/>
      <c r="F16" s="17"/>
      <c r="G16" s="17"/>
      <c r="H16" s="17"/>
      <c r="I16" s="17"/>
      <c r="J16" s="17"/>
    </row>
    <row r="22" spans="10:10" x14ac:dyDescent="0.25">
      <c r="J22" s="1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85" zoomScaleNormal="85" workbookViewId="0">
      <selection activeCell="B13" sqref="B13"/>
    </sheetView>
  </sheetViews>
  <sheetFormatPr defaultColWidth="11.42578125" defaultRowHeight="15" x14ac:dyDescent="0.25"/>
  <cols>
    <col min="1" max="1" width="20.7109375" customWidth="1"/>
  </cols>
  <sheetData>
    <row r="1" spans="1:2" x14ac:dyDescent="0.25">
      <c r="A1" s="5"/>
      <c r="B1" s="1"/>
    </row>
    <row r="2" spans="1:2" x14ac:dyDescent="0.25">
      <c r="A2" s="1" t="s">
        <v>4</v>
      </c>
      <c r="B2" s="2">
        <v>0.05</v>
      </c>
    </row>
    <row r="3" spans="1:2" x14ac:dyDescent="0.25">
      <c r="A3" s="1" t="s">
        <v>62</v>
      </c>
      <c r="B3" s="1">
        <v>2</v>
      </c>
    </row>
    <row r="4" spans="1:2" x14ac:dyDescent="0.25">
      <c r="A4" s="1" t="s">
        <v>48</v>
      </c>
      <c r="B4" s="1">
        <v>3000</v>
      </c>
    </row>
    <row r="5" spans="1:2" x14ac:dyDescent="0.25">
      <c r="A5" s="1"/>
      <c r="B5" s="1"/>
    </row>
    <row r="6" spans="1:2" x14ac:dyDescent="0.25">
      <c r="A6" s="1" t="s">
        <v>63</v>
      </c>
      <c r="B6" s="1">
        <f>3000*B3*12</f>
        <v>72000</v>
      </c>
    </row>
    <row r="7" spans="1:2" x14ac:dyDescent="0.25">
      <c r="A7" s="1" t="s">
        <v>64</v>
      </c>
      <c r="B7" s="15">
        <f>B6/(1+B2)^2</f>
        <v>65306.122448979593</v>
      </c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zoomScale="85" zoomScaleNormal="85" workbookViewId="0">
      <selection activeCell="C28" sqref="C28"/>
    </sheetView>
  </sheetViews>
  <sheetFormatPr defaultColWidth="11.42578125" defaultRowHeight="15" x14ac:dyDescent="0.25"/>
  <sheetData>
    <row r="1" spans="1:4" x14ac:dyDescent="0.25">
      <c r="A1" s="5"/>
      <c r="B1" s="1"/>
      <c r="C1" s="1" t="s">
        <v>2</v>
      </c>
      <c r="D1" s="1" t="s">
        <v>14</v>
      </c>
    </row>
    <row r="2" spans="1:4" x14ac:dyDescent="0.25">
      <c r="A2" s="1" t="s">
        <v>3</v>
      </c>
      <c r="B2" s="1">
        <v>1000</v>
      </c>
      <c r="C2" s="1">
        <f>B2*(1+B3)</f>
        <v>1004.9999999999999</v>
      </c>
      <c r="D2" s="1">
        <v>1</v>
      </c>
    </row>
    <row r="3" spans="1:4" x14ac:dyDescent="0.25">
      <c r="A3" s="1" t="s">
        <v>4</v>
      </c>
      <c r="B3" s="1">
        <v>5.0000000000000001E-3</v>
      </c>
      <c r="C3" s="1">
        <f>(C2+B2)*(1+B3)</f>
        <v>2015.0249999999999</v>
      </c>
      <c r="D3" s="1">
        <v>2</v>
      </c>
    </row>
    <row r="4" spans="1:4" x14ac:dyDescent="0.25">
      <c r="A4" s="1" t="s">
        <v>13</v>
      </c>
      <c r="B4" s="1">
        <v>24</v>
      </c>
      <c r="C4" s="1">
        <f>(C3+B2)*(1+B3)</f>
        <v>3030.1001249999995</v>
      </c>
      <c r="D4" s="1">
        <v>3</v>
      </c>
    </row>
    <row r="5" spans="1:4" x14ac:dyDescent="0.25">
      <c r="A5" s="1"/>
      <c r="B5" s="1"/>
      <c r="C5" s="1">
        <f>(C4+B2)*(1+B3)</f>
        <v>4050.250625624999</v>
      </c>
      <c r="D5" s="1">
        <v>4</v>
      </c>
    </row>
    <row r="6" spans="1:4" x14ac:dyDescent="0.25">
      <c r="A6" s="1"/>
      <c r="B6" s="1"/>
      <c r="C6" s="1">
        <f>(C5+B2)*(1+B3)</f>
        <v>5075.5018787531235</v>
      </c>
      <c r="D6" s="1">
        <v>5</v>
      </c>
    </row>
    <row r="7" spans="1:4" x14ac:dyDescent="0.25">
      <c r="A7" s="1"/>
      <c r="B7" s="1"/>
      <c r="C7" s="1">
        <f>(C6+B2)*(1+B3)</f>
        <v>6105.8793881468882</v>
      </c>
      <c r="D7" s="1">
        <v>6</v>
      </c>
    </row>
    <row r="8" spans="1:4" x14ac:dyDescent="0.25">
      <c r="A8" s="1"/>
      <c r="B8" s="1"/>
      <c r="C8" s="1">
        <f>(C7+B2)*(1+B3)</f>
        <v>7141.4087850876222</v>
      </c>
      <c r="D8" s="1">
        <v>7</v>
      </c>
    </row>
    <row r="9" spans="1:4" x14ac:dyDescent="0.25">
      <c r="A9" s="1"/>
      <c r="B9" s="1"/>
      <c r="C9" s="1">
        <f>(C8+B2)*(1+B3)</f>
        <v>8182.1158290130597</v>
      </c>
      <c r="D9" s="1">
        <v>8</v>
      </c>
    </row>
    <row r="10" spans="1:4" x14ac:dyDescent="0.25">
      <c r="A10" s="1"/>
      <c r="B10" s="1"/>
      <c r="C10" s="1">
        <f>(C9+B2)*(1+B3)</f>
        <v>9228.0264081581226</v>
      </c>
      <c r="D10" s="1">
        <v>9</v>
      </c>
    </row>
    <row r="11" spans="1:4" x14ac:dyDescent="0.25">
      <c r="A11" s="1"/>
      <c r="B11" s="1"/>
      <c r="C11" s="1">
        <f>(C10+B2)*(1+B3)</f>
        <v>10279.166540198912</v>
      </c>
      <c r="D11" s="1">
        <v>10</v>
      </c>
    </row>
    <row r="12" spans="1:4" x14ac:dyDescent="0.25">
      <c r="A12" s="1"/>
      <c r="B12" s="1"/>
      <c r="C12" s="1">
        <f>(C11+B2)*(1+B3)</f>
        <v>11335.562372899905</v>
      </c>
      <c r="D12" s="1">
        <v>11</v>
      </c>
    </row>
    <row r="13" spans="1:4" x14ac:dyDescent="0.25">
      <c r="A13" s="1"/>
      <c r="B13" s="1"/>
      <c r="C13" s="1">
        <f>(C12+B2)*(1+B3)</f>
        <v>12397.240184764403</v>
      </c>
      <c r="D13" s="1">
        <v>12</v>
      </c>
    </row>
    <row r="14" spans="1:4" x14ac:dyDescent="0.25">
      <c r="A14" s="1"/>
      <c r="B14" s="1"/>
      <c r="C14" s="1">
        <f>(C13+B2)*(1+B3)</f>
        <v>13464.226385688224</v>
      </c>
      <c r="D14" s="1">
        <v>13</v>
      </c>
    </row>
    <row r="15" spans="1:4" x14ac:dyDescent="0.25">
      <c r="A15" s="1"/>
      <c r="B15" s="1"/>
      <c r="C15" s="1">
        <f>(C14+B2)*(1+B3)</f>
        <v>14536.547517616664</v>
      </c>
      <c r="D15" s="1">
        <v>14</v>
      </c>
    </row>
    <row r="16" spans="1:4" x14ac:dyDescent="0.25">
      <c r="A16" s="1"/>
      <c r="B16" s="1"/>
      <c r="C16" s="1">
        <f>(C15+B2)*(1+B3)</f>
        <v>15614.230255204746</v>
      </c>
      <c r="D16" s="1">
        <v>15</v>
      </c>
    </row>
    <row r="17" spans="1:4" x14ac:dyDescent="0.25">
      <c r="A17" s="1"/>
      <c r="B17" s="1"/>
      <c r="C17" s="1">
        <f>(C16+B2)*(1+B3)</f>
        <v>16697.301406480768</v>
      </c>
      <c r="D17" s="1">
        <v>16</v>
      </c>
    </row>
    <row r="18" spans="1:4" x14ac:dyDescent="0.25">
      <c r="A18" s="1"/>
      <c r="B18" s="1"/>
      <c r="C18" s="1">
        <f>(C17+B2)*(1+B3)</f>
        <v>17785.78791351317</v>
      </c>
      <c r="D18" s="1">
        <v>17</v>
      </c>
    </row>
    <row r="19" spans="1:4" x14ac:dyDescent="0.25">
      <c r="A19" s="1"/>
      <c r="B19" s="1"/>
      <c r="C19" s="1">
        <f>(C18+B2)*(1+B3)</f>
        <v>18879.716853080732</v>
      </c>
      <c r="D19" s="1">
        <v>18</v>
      </c>
    </row>
    <row r="20" spans="1:4" x14ac:dyDescent="0.25">
      <c r="A20" s="1"/>
      <c r="B20" s="1"/>
      <c r="C20" s="1">
        <f>(C19+B2)*(1+B3)</f>
        <v>19979.115437346132</v>
      </c>
      <c r="D20" s="1">
        <v>19</v>
      </c>
    </row>
    <row r="21" spans="1:4" x14ac:dyDescent="0.25">
      <c r="A21" s="1"/>
      <c r="B21" s="1"/>
      <c r="C21" s="1">
        <f>(C20+B2)*(1+B3)</f>
        <v>21084.011014532862</v>
      </c>
      <c r="D21" s="1">
        <v>20</v>
      </c>
    </row>
    <row r="22" spans="1:4" x14ac:dyDescent="0.25">
      <c r="A22" s="1"/>
      <c r="B22" s="1"/>
      <c r="C22" s="1">
        <f>(C21+B2)*(1+B3)</f>
        <v>22194.431069605525</v>
      </c>
      <c r="D22" s="1">
        <v>21</v>
      </c>
    </row>
    <row r="23" spans="1:4" x14ac:dyDescent="0.25">
      <c r="A23" s="1"/>
      <c r="B23" s="1"/>
      <c r="C23" s="1">
        <f>(C22+B2)*(1+B3)</f>
        <v>23310.403224953552</v>
      </c>
      <c r="D23" s="1">
        <v>22</v>
      </c>
    </row>
    <row r="24" spans="1:4" x14ac:dyDescent="0.25">
      <c r="A24" s="1"/>
      <c r="B24" s="1"/>
      <c r="C24" s="1">
        <f>(C23+B2)*(1+B3)</f>
        <v>24431.955241078318</v>
      </c>
      <c r="D24" s="1">
        <v>23</v>
      </c>
    </row>
    <row r="25" spans="1:4" x14ac:dyDescent="0.25">
      <c r="A25" s="1"/>
      <c r="B25" s="1"/>
      <c r="C25" s="1">
        <f>(C24+B2)*(1+B3)</f>
        <v>25559.115017283708</v>
      </c>
      <c r="D25" s="1">
        <v>24</v>
      </c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5" t="s">
        <v>15</v>
      </c>
      <c r="D27" s="1"/>
    </row>
    <row r="28" spans="1:4" x14ac:dyDescent="0.25">
      <c r="A28" s="1"/>
      <c r="B28" s="1"/>
      <c r="C28" s="15">
        <f>C25-24000</f>
        <v>1559.1150172837079</v>
      </c>
      <c r="D2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opLeftCell="B1" zoomScale="70" zoomScaleNormal="70" workbookViewId="0">
      <selection activeCell="J5" sqref="J5"/>
    </sheetView>
  </sheetViews>
  <sheetFormatPr defaultColWidth="11.42578125" defaultRowHeight="15" x14ac:dyDescent="0.25"/>
  <cols>
    <col min="2" max="2" width="14.85546875" customWidth="1"/>
    <col min="3" max="3" width="13.28515625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25"/>
      <c r="B2" s="25"/>
      <c r="C2" s="25"/>
      <c r="D2" s="25"/>
      <c r="E2" s="25"/>
      <c r="F2" s="25"/>
      <c r="G2" s="25"/>
      <c r="H2" s="25"/>
      <c r="I2" s="25"/>
      <c r="J2" s="5"/>
      <c r="K2" s="5"/>
      <c r="L2" s="5"/>
      <c r="M2" s="5"/>
      <c r="N2" s="5"/>
      <c r="O2" s="5"/>
    </row>
    <row r="3" spans="1:15" ht="15.75" x14ac:dyDescent="0.25">
      <c r="A3" s="26" t="s">
        <v>94</v>
      </c>
      <c r="B3" s="27" t="s">
        <v>88</v>
      </c>
      <c r="C3" s="28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15.75" x14ac:dyDescent="0.25">
      <c r="A4" s="30"/>
      <c r="B4" s="31" t="s">
        <v>95</v>
      </c>
      <c r="C4" s="37">
        <v>-5000</v>
      </c>
      <c r="D4" s="5"/>
      <c r="E4" s="38" t="s">
        <v>96</v>
      </c>
      <c r="F4" s="29">
        <v>12</v>
      </c>
      <c r="G4" s="29">
        <v>18</v>
      </c>
      <c r="H4" s="29">
        <v>24</v>
      </c>
      <c r="I4" s="29">
        <v>30</v>
      </c>
      <c r="J4" s="29">
        <v>60</v>
      </c>
      <c r="K4" s="5"/>
      <c r="L4" s="5"/>
      <c r="M4" s="5"/>
      <c r="N4" s="5"/>
      <c r="O4" s="5"/>
    </row>
    <row r="5" spans="1:15" ht="15.75" x14ac:dyDescent="0.25">
      <c r="A5" s="30"/>
      <c r="B5" s="31" t="s">
        <v>97</v>
      </c>
      <c r="C5" s="39">
        <v>0.01</v>
      </c>
      <c r="D5" s="5"/>
      <c r="E5" s="29" t="s">
        <v>54</v>
      </c>
      <c r="F5" s="38">
        <f>FV(C5,F4,0,C4,0)-C6*F4</f>
        <v>-365.87484934015083</v>
      </c>
      <c r="G5" s="38">
        <f>FV(C5,G4,0,C4,0)-C6*G4</f>
        <v>-3019.2626215666742</v>
      </c>
      <c r="H5" s="38">
        <f>FV(C5,H4,0,C4,0)-C6*H4</f>
        <v>-5651.3267573404255</v>
      </c>
      <c r="I5" s="38">
        <f>FV(C5,I4,0,C4,0)-C6*I4</f>
        <v>-8260.7554233354676</v>
      </c>
      <c r="J5" s="38">
        <f>FV(C5,J4,0,C4,0)-C6*J4</f>
        <v>-20916.516507179542</v>
      </c>
      <c r="K5" s="5"/>
      <c r="L5" s="5"/>
      <c r="M5" s="5"/>
      <c r="N5" s="5"/>
      <c r="O5" s="5"/>
    </row>
    <row r="6" spans="1:15" ht="15.75" x14ac:dyDescent="0.25">
      <c r="A6" s="30"/>
      <c r="B6" s="31" t="s">
        <v>98</v>
      </c>
      <c r="C6" s="40">
        <v>500</v>
      </c>
      <c r="D6" s="5"/>
      <c r="E6" s="5" t="s">
        <v>99</v>
      </c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25">
      <c r="A7" s="1"/>
      <c r="B7" s="1"/>
      <c r="C7" s="1"/>
      <c r="D7" s="1"/>
      <c r="E7" s="1"/>
    </row>
    <row r="8" spans="1:15" x14ac:dyDescent="0.25">
      <c r="A8" s="1"/>
      <c r="B8" s="1"/>
      <c r="C8" s="1"/>
      <c r="D8" s="1"/>
      <c r="E8" s="1"/>
    </row>
    <row r="9" spans="1:15" x14ac:dyDescent="0.25">
      <c r="A9" s="1"/>
      <c r="B9" s="1"/>
      <c r="C9" s="1"/>
      <c r="D9" s="1"/>
      <c r="E9" s="1"/>
    </row>
    <row r="10" spans="1:15" x14ac:dyDescent="0.25">
      <c r="A10" s="1"/>
      <c r="B10" s="1"/>
      <c r="C10" s="1"/>
      <c r="D10" s="1"/>
      <c r="E10" s="1"/>
    </row>
    <row r="11" spans="1:15" x14ac:dyDescent="0.25">
      <c r="A11" s="1"/>
      <c r="B11" s="1"/>
      <c r="C11" s="1"/>
      <c r="D11" s="1"/>
      <c r="E11" s="1"/>
    </row>
    <row r="12" spans="1:15" x14ac:dyDescent="0.25">
      <c r="A12" s="1"/>
      <c r="B12" s="1"/>
      <c r="C12" s="1"/>
      <c r="D12" s="1"/>
      <c r="E12" s="1"/>
    </row>
    <row r="13" spans="1:15" x14ac:dyDescent="0.25">
      <c r="A13" s="1"/>
      <c r="B13" s="1"/>
      <c r="C13" s="1"/>
      <c r="D13" s="1"/>
      <c r="E13" s="1"/>
    </row>
    <row r="14" spans="1:15" x14ac:dyDescent="0.25">
      <c r="A14" s="1"/>
      <c r="B14" s="1"/>
      <c r="C14" s="1"/>
      <c r="D14" s="1"/>
      <c r="E14" s="1"/>
    </row>
    <row r="15" spans="1:15" x14ac:dyDescent="0.25">
      <c r="A15" s="1"/>
      <c r="B15" s="1"/>
      <c r="C15" s="1"/>
      <c r="D15" s="1"/>
      <c r="E15" s="1"/>
    </row>
    <row r="16" spans="1:15" x14ac:dyDescent="0.25">
      <c r="A16" s="1"/>
      <c r="B16" s="1"/>
      <c r="C16" s="1"/>
      <c r="D16" s="1"/>
      <c r="E16" s="1"/>
    </row>
    <row r="17" spans="1:5" x14ac:dyDescent="0.25">
      <c r="A17" s="5"/>
      <c r="B17" s="5"/>
      <c r="C17" s="5"/>
      <c r="D17" s="5"/>
      <c r="E1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15" zoomScaleNormal="115" workbookViewId="0">
      <selection activeCell="B7" sqref="B7"/>
    </sheetView>
  </sheetViews>
  <sheetFormatPr defaultColWidth="11.42578125" defaultRowHeight="15" x14ac:dyDescent="0.25"/>
  <sheetData>
    <row r="1" spans="1:3" x14ac:dyDescent="0.25">
      <c r="A1" s="5"/>
      <c r="B1" s="1"/>
      <c r="C1" s="1" t="s">
        <v>1</v>
      </c>
    </row>
    <row r="2" spans="1:3" x14ac:dyDescent="0.25">
      <c r="A2" s="1" t="s">
        <v>16</v>
      </c>
      <c r="B2" s="1">
        <v>10000</v>
      </c>
      <c r="C2" s="1">
        <v>0.01</v>
      </c>
    </row>
    <row r="3" spans="1:3" x14ac:dyDescent="0.25">
      <c r="A3" s="1"/>
      <c r="B3" s="1">
        <f>B2 / (1 + C2)</f>
        <v>9900.9900990099013</v>
      </c>
      <c r="C3" s="1"/>
    </row>
    <row r="4" spans="1:3" x14ac:dyDescent="0.25">
      <c r="A4" s="1"/>
      <c r="B4" s="1">
        <f>B3 / (1 + C2)</f>
        <v>9802.9604940692097</v>
      </c>
      <c r="C4" s="1"/>
    </row>
    <row r="5" spans="1:3" x14ac:dyDescent="0.25">
      <c r="A5" s="1"/>
      <c r="B5" s="1"/>
      <c r="C5" s="1"/>
    </row>
    <row r="6" spans="1:3" x14ac:dyDescent="0.25">
      <c r="A6" s="1"/>
      <c r="B6" s="15" t="s">
        <v>17</v>
      </c>
      <c r="C6" s="1"/>
    </row>
    <row r="7" spans="1:3" x14ac:dyDescent="0.25">
      <c r="A7" s="1"/>
      <c r="B7" s="15">
        <f>B4 / (1 + C2)</f>
        <v>9705.9014792764447</v>
      </c>
      <c r="C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Normal="100" workbookViewId="0">
      <selection activeCell="C2" sqref="C2"/>
    </sheetView>
  </sheetViews>
  <sheetFormatPr defaultColWidth="11.42578125" defaultRowHeight="15" x14ac:dyDescent="0.25"/>
  <sheetData>
    <row r="1" spans="1:3" x14ac:dyDescent="0.25">
      <c r="A1" s="5"/>
      <c r="B1" s="5"/>
      <c r="C1" s="1" t="s">
        <v>52</v>
      </c>
    </row>
    <row r="2" spans="1:3" x14ac:dyDescent="0.25">
      <c r="A2" s="1" t="s">
        <v>44</v>
      </c>
      <c r="B2" s="1">
        <v>100000</v>
      </c>
      <c r="C2" s="1">
        <f>B2*(1+B3)^2</f>
        <v>112360.00000000001</v>
      </c>
    </row>
    <row r="3" spans="1:3" x14ac:dyDescent="0.25">
      <c r="A3" s="1" t="s">
        <v>21</v>
      </c>
      <c r="B3" s="1">
        <v>0.06</v>
      </c>
      <c r="C3" s="1"/>
    </row>
    <row r="4" spans="1:3" x14ac:dyDescent="0.25">
      <c r="A4" s="1" t="s">
        <v>19</v>
      </c>
      <c r="B4" s="1">
        <v>2</v>
      </c>
      <c r="C4" s="1"/>
    </row>
    <row r="5" spans="1:3" x14ac:dyDescent="0.25">
      <c r="A5" s="1" t="s">
        <v>18</v>
      </c>
      <c r="B5" s="1">
        <f>B2*B3</f>
        <v>6000</v>
      </c>
      <c r="C5" s="1"/>
    </row>
    <row r="6" spans="1:3" x14ac:dyDescent="0.25">
      <c r="A6" s="1"/>
      <c r="B6" s="1">
        <f>B5*B4</f>
        <v>12000</v>
      </c>
      <c r="C6" s="1"/>
    </row>
    <row r="7" spans="1:3" x14ac:dyDescent="0.25">
      <c r="A7" s="1"/>
      <c r="B7" s="1"/>
      <c r="C7" s="1"/>
    </row>
    <row r="8" spans="1:3" x14ac:dyDescent="0.25">
      <c r="A8" s="15" t="s">
        <v>20</v>
      </c>
      <c r="B8" s="1"/>
      <c r="C8" s="1"/>
    </row>
    <row r="9" spans="1:3" x14ac:dyDescent="0.25">
      <c r="A9" s="15">
        <v>100360</v>
      </c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85" zoomScaleNormal="85" workbookViewId="0">
      <selection activeCell="B13" sqref="B13"/>
    </sheetView>
  </sheetViews>
  <sheetFormatPr defaultColWidth="11.42578125" defaultRowHeight="15" x14ac:dyDescent="0.25"/>
  <sheetData>
    <row r="1" spans="1:7" x14ac:dyDescent="0.25">
      <c r="A1" s="4">
        <v>7</v>
      </c>
      <c r="B1" s="1"/>
      <c r="C1" s="1"/>
      <c r="D1" s="1"/>
      <c r="E1" s="1"/>
      <c r="F1" s="1"/>
      <c r="G1" s="1"/>
    </row>
    <row r="2" spans="1:7" x14ac:dyDescent="0.25">
      <c r="A2" s="1" t="s">
        <v>50</v>
      </c>
      <c r="B2" s="1"/>
      <c r="C2" s="1">
        <v>100000</v>
      </c>
      <c r="D2" s="1"/>
      <c r="E2" s="1"/>
      <c r="F2" s="1"/>
      <c r="G2" s="1"/>
    </row>
    <row r="3" spans="1:7" x14ac:dyDescent="0.25">
      <c r="A3" s="1" t="s">
        <v>4</v>
      </c>
      <c r="B3" s="1"/>
      <c r="C3" s="1">
        <f>0.006/12</f>
        <v>5.0000000000000001E-4</v>
      </c>
      <c r="D3" s="1" t="s">
        <v>5</v>
      </c>
      <c r="E3" s="1"/>
      <c r="F3" s="1"/>
      <c r="G3" s="1"/>
    </row>
    <row r="4" spans="1:7" x14ac:dyDescent="0.25">
      <c r="A4" s="1" t="s">
        <v>51</v>
      </c>
      <c r="B4" s="1"/>
      <c r="C4" s="1">
        <v>120</v>
      </c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 t="s">
        <v>7</v>
      </c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 t="s">
        <v>55</v>
      </c>
      <c r="F8" s="1"/>
      <c r="G8" s="1"/>
    </row>
    <row r="9" spans="1:7" x14ac:dyDescent="0.25">
      <c r="A9" s="1"/>
      <c r="B9" s="1"/>
      <c r="C9" s="1"/>
      <c r="D9" s="1"/>
      <c r="E9" s="1" t="s">
        <v>22</v>
      </c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 t="s">
        <v>6</v>
      </c>
      <c r="F11" s="1"/>
      <c r="G11" s="1"/>
    </row>
    <row r="12" spans="1:7" x14ac:dyDescent="0.25">
      <c r="A12" s="1"/>
      <c r="B12" s="1"/>
      <c r="C12" s="1"/>
      <c r="D12" s="1"/>
      <c r="E12" s="1" t="s">
        <v>8</v>
      </c>
      <c r="F12" s="1"/>
      <c r="G12" s="1"/>
    </row>
    <row r="13" spans="1:7" x14ac:dyDescent="0.25">
      <c r="A13" s="15" t="s">
        <v>11</v>
      </c>
      <c r="B13" s="15">
        <f>(C3*(1+C3)^C4)/((1+C3)^C4-1)</f>
        <v>8.5879157184329345E-3</v>
      </c>
      <c r="C13" s="1"/>
      <c r="D13" s="1"/>
      <c r="E13" s="1" t="s">
        <v>9</v>
      </c>
      <c r="F13" s="1"/>
      <c r="G13" s="1"/>
    </row>
    <row r="14" spans="1:7" x14ac:dyDescent="0.25">
      <c r="A14" s="15" t="s">
        <v>12</v>
      </c>
      <c r="B14" s="15">
        <f>B13*C2</f>
        <v>858.79157184329347</v>
      </c>
      <c r="C14" s="1"/>
      <c r="D14" s="1"/>
      <c r="E14" s="1" t="s">
        <v>10</v>
      </c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6"/>
      <c r="B17" s="1"/>
      <c r="C17" s="1"/>
      <c r="D17" s="1"/>
      <c r="E17" s="1"/>
      <c r="F17" s="1"/>
      <c r="G1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15" zoomScaleNormal="115" workbookViewId="0">
      <selection activeCell="C6" sqref="C6"/>
    </sheetView>
  </sheetViews>
  <sheetFormatPr defaultColWidth="11.42578125" defaultRowHeight="15" x14ac:dyDescent="0.25"/>
  <sheetData>
    <row r="1" spans="1:5" x14ac:dyDescent="0.25">
      <c r="A1" s="5"/>
      <c r="B1" s="5"/>
      <c r="C1" s="5"/>
      <c r="D1" s="5"/>
      <c r="E1" s="5"/>
    </row>
    <row r="2" spans="1:5" x14ac:dyDescent="0.25">
      <c r="A2" s="5"/>
      <c r="B2" s="5" t="s">
        <v>23</v>
      </c>
      <c r="C2" s="5" t="s">
        <v>24</v>
      </c>
      <c r="D2" s="5" t="s">
        <v>25</v>
      </c>
      <c r="E2" s="5"/>
    </row>
    <row r="3" spans="1:5" x14ac:dyDescent="0.25">
      <c r="A3" s="5"/>
      <c r="B3" s="5">
        <v>10000</v>
      </c>
      <c r="C3" s="5">
        <v>40000</v>
      </c>
      <c r="D3" s="5">
        <v>5</v>
      </c>
      <c r="E3" s="5"/>
    </row>
    <row r="4" spans="1:5" x14ac:dyDescent="0.25">
      <c r="A4" s="5"/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5"/>
      <c r="B6" s="5" t="s">
        <v>26</v>
      </c>
      <c r="C6" s="5" t="s">
        <v>28</v>
      </c>
      <c r="E6" s="5"/>
    </row>
    <row r="7" spans="1:5" x14ac:dyDescent="0.25">
      <c r="A7" s="5"/>
      <c r="B7" s="5" t="s">
        <v>27</v>
      </c>
      <c r="C7" s="5"/>
      <c r="D7" s="5"/>
      <c r="E7" s="5"/>
    </row>
    <row r="8" spans="1:5" x14ac:dyDescent="0.25">
      <c r="A8" s="5"/>
      <c r="B8" s="15" t="s">
        <v>29</v>
      </c>
      <c r="C8" s="5"/>
      <c r="D8" s="5"/>
      <c r="E8" s="5"/>
    </row>
    <row r="9" spans="1:5" x14ac:dyDescent="0.25">
      <c r="A9" s="5"/>
      <c r="B9" s="5"/>
      <c r="C9" s="5"/>
      <c r="D9" s="5"/>
      <c r="E9" s="5"/>
    </row>
    <row r="10" spans="1:5" x14ac:dyDescent="0.25">
      <c r="A10" s="5"/>
      <c r="B10" s="5"/>
      <c r="C10" s="5"/>
      <c r="D10" s="5"/>
      <c r="E10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5"/>
  <sheetViews>
    <sheetView zoomScale="70" zoomScaleNormal="70" workbookViewId="0">
      <selection activeCell="B235" sqref="B235"/>
    </sheetView>
  </sheetViews>
  <sheetFormatPr defaultColWidth="11.42578125" defaultRowHeight="15" x14ac:dyDescent="0.25"/>
  <sheetData>
    <row r="1" spans="1:5" x14ac:dyDescent="0.25">
      <c r="A1" s="5"/>
      <c r="B1" s="1"/>
      <c r="C1" s="1" t="s">
        <v>13</v>
      </c>
      <c r="D1" s="1"/>
      <c r="E1" s="1"/>
    </row>
    <row r="2" spans="1:5" x14ac:dyDescent="0.25">
      <c r="A2" s="1" t="s">
        <v>53</v>
      </c>
      <c r="B2" s="1">
        <v>10000</v>
      </c>
      <c r="C2" s="1">
        <v>1</v>
      </c>
      <c r="D2" s="1"/>
      <c r="E2" s="1"/>
    </row>
    <row r="3" spans="1:5" x14ac:dyDescent="0.25">
      <c r="A3" s="1"/>
      <c r="B3" s="1">
        <f>B2+(B2*0.02)</f>
        <v>10200</v>
      </c>
      <c r="C3" s="1">
        <v>2</v>
      </c>
      <c r="D3" s="5"/>
    </row>
    <row r="4" spans="1:5" x14ac:dyDescent="0.25">
      <c r="A4" s="1"/>
      <c r="B4" s="1">
        <f t="shared" ref="B4:B67" si="0">B3+(B3*0.02)</f>
        <v>10404</v>
      </c>
      <c r="C4" s="1">
        <v>3</v>
      </c>
      <c r="D4" s="1"/>
      <c r="E4" s="1"/>
    </row>
    <row r="5" spans="1:5" x14ac:dyDescent="0.25">
      <c r="A5" s="1"/>
      <c r="B5" s="1">
        <f t="shared" si="0"/>
        <v>10612.08</v>
      </c>
      <c r="C5" s="1">
        <v>4</v>
      </c>
      <c r="D5" s="1"/>
      <c r="E5" s="1"/>
    </row>
    <row r="6" spans="1:5" x14ac:dyDescent="0.25">
      <c r="A6" s="1"/>
      <c r="B6" s="1">
        <f t="shared" si="0"/>
        <v>10824.321599999999</v>
      </c>
      <c r="C6" s="1">
        <v>5</v>
      </c>
      <c r="D6" s="1"/>
      <c r="E6" s="1"/>
    </row>
    <row r="7" spans="1:5" x14ac:dyDescent="0.25">
      <c r="A7" s="1"/>
      <c r="B7" s="1">
        <f t="shared" si="0"/>
        <v>11040.808031999999</v>
      </c>
      <c r="C7" s="1">
        <v>6</v>
      </c>
      <c r="D7" s="1"/>
      <c r="E7" s="1"/>
    </row>
    <row r="8" spans="1:5" x14ac:dyDescent="0.25">
      <c r="A8" s="1"/>
      <c r="B8" s="1">
        <f t="shared" si="0"/>
        <v>11261.62419264</v>
      </c>
      <c r="C8" s="1">
        <v>7</v>
      </c>
      <c r="D8" s="1"/>
      <c r="E8" s="1"/>
    </row>
    <row r="9" spans="1:5" x14ac:dyDescent="0.25">
      <c r="A9" s="1"/>
      <c r="B9" s="1">
        <f t="shared" si="0"/>
        <v>11486.8566764928</v>
      </c>
      <c r="C9" s="1">
        <v>8</v>
      </c>
      <c r="D9" s="1"/>
      <c r="E9" s="1"/>
    </row>
    <row r="10" spans="1:5" x14ac:dyDescent="0.25">
      <c r="A10" s="1"/>
      <c r="B10" s="1">
        <f t="shared" si="0"/>
        <v>11716.593810022656</v>
      </c>
      <c r="C10" s="1">
        <v>9</v>
      </c>
      <c r="D10" s="1"/>
      <c r="E10" s="1"/>
    </row>
    <row r="11" spans="1:5" x14ac:dyDescent="0.25">
      <c r="A11" s="1"/>
      <c r="B11" s="1">
        <f t="shared" si="0"/>
        <v>11950.925686223109</v>
      </c>
      <c r="C11" s="1">
        <v>10</v>
      </c>
      <c r="D11" s="1"/>
      <c r="E11" s="1"/>
    </row>
    <row r="12" spans="1:5" x14ac:dyDescent="0.25">
      <c r="A12" s="1"/>
      <c r="B12" s="1">
        <f t="shared" si="0"/>
        <v>12189.944199947571</v>
      </c>
      <c r="C12" s="1">
        <v>11</v>
      </c>
      <c r="D12" s="1"/>
      <c r="E12" s="1"/>
    </row>
    <row r="13" spans="1:5" x14ac:dyDescent="0.25">
      <c r="A13" s="1"/>
      <c r="B13" s="1">
        <f t="shared" si="0"/>
        <v>12433.743083946523</v>
      </c>
      <c r="C13" s="1">
        <v>12</v>
      </c>
      <c r="D13" s="1"/>
      <c r="E13" s="1"/>
    </row>
    <row r="14" spans="1:5" x14ac:dyDescent="0.25">
      <c r="A14" s="1"/>
      <c r="B14" s="1">
        <f t="shared" si="0"/>
        <v>12682.417945625453</v>
      </c>
      <c r="C14" s="1">
        <v>13</v>
      </c>
      <c r="D14" s="1"/>
      <c r="E14" s="1"/>
    </row>
    <row r="15" spans="1:5" x14ac:dyDescent="0.25">
      <c r="A15" s="1"/>
      <c r="B15" s="1">
        <f t="shared" si="0"/>
        <v>12936.066304537962</v>
      </c>
      <c r="C15" s="1">
        <v>14</v>
      </c>
      <c r="D15" s="1"/>
      <c r="E15" s="1"/>
    </row>
    <row r="16" spans="1:5" x14ac:dyDescent="0.25">
      <c r="A16" s="1"/>
      <c r="B16" s="1">
        <f t="shared" si="0"/>
        <v>13194.787630628722</v>
      </c>
      <c r="C16" s="1">
        <v>15</v>
      </c>
      <c r="D16" s="1"/>
      <c r="E16" s="1"/>
    </row>
    <row r="17" spans="1:5" x14ac:dyDescent="0.25">
      <c r="A17" s="1"/>
      <c r="B17" s="1">
        <f t="shared" si="0"/>
        <v>13458.683383241296</v>
      </c>
      <c r="C17" s="1">
        <v>16</v>
      </c>
      <c r="D17" s="1"/>
      <c r="E17" s="1"/>
    </row>
    <row r="18" spans="1:5" x14ac:dyDescent="0.25">
      <c r="A18" s="1"/>
      <c r="B18" s="1">
        <f t="shared" si="0"/>
        <v>13727.857050906121</v>
      </c>
      <c r="C18" s="1">
        <v>17</v>
      </c>
      <c r="D18" s="1"/>
      <c r="E18" s="1"/>
    </row>
    <row r="19" spans="1:5" x14ac:dyDescent="0.25">
      <c r="A19" s="1"/>
      <c r="B19" s="1">
        <f t="shared" si="0"/>
        <v>14002.414191924243</v>
      </c>
      <c r="C19" s="1">
        <v>18</v>
      </c>
      <c r="D19" s="1"/>
      <c r="E19" s="1"/>
    </row>
    <row r="20" spans="1:5" x14ac:dyDescent="0.25">
      <c r="A20" s="1"/>
      <c r="B20" s="1">
        <f t="shared" si="0"/>
        <v>14282.462475762728</v>
      </c>
      <c r="C20" s="1">
        <v>19</v>
      </c>
      <c r="D20" s="1"/>
      <c r="E20" s="1"/>
    </row>
    <row r="21" spans="1:5" x14ac:dyDescent="0.25">
      <c r="A21" s="1"/>
      <c r="B21" s="1">
        <f t="shared" si="0"/>
        <v>14568.111725277982</v>
      </c>
      <c r="C21" s="1">
        <v>20</v>
      </c>
      <c r="D21" s="1"/>
      <c r="E21" s="1"/>
    </row>
    <row r="22" spans="1:5" x14ac:dyDescent="0.25">
      <c r="A22" s="1"/>
      <c r="B22" s="1">
        <f t="shared" si="0"/>
        <v>14859.473959783541</v>
      </c>
      <c r="C22" s="1">
        <v>21</v>
      </c>
      <c r="D22" s="1"/>
      <c r="E22" s="1"/>
    </row>
    <row r="23" spans="1:5" x14ac:dyDescent="0.25">
      <c r="A23" s="1"/>
      <c r="B23" s="1">
        <f t="shared" si="0"/>
        <v>15156.663438979213</v>
      </c>
      <c r="C23" s="1">
        <v>22</v>
      </c>
      <c r="D23" s="1"/>
      <c r="E23" s="1"/>
    </row>
    <row r="24" spans="1:5" x14ac:dyDescent="0.25">
      <c r="A24" s="1"/>
      <c r="B24" s="1">
        <f t="shared" si="0"/>
        <v>15459.796707758796</v>
      </c>
      <c r="C24" s="1">
        <v>23</v>
      </c>
      <c r="D24" s="1"/>
      <c r="E24" s="1"/>
    </row>
    <row r="25" spans="1:5" x14ac:dyDescent="0.25">
      <c r="A25" s="1"/>
      <c r="B25" s="1">
        <f t="shared" si="0"/>
        <v>15768.992641913972</v>
      </c>
      <c r="C25" s="1">
        <v>24</v>
      </c>
      <c r="D25" s="1"/>
      <c r="E25" s="1"/>
    </row>
    <row r="26" spans="1:5" x14ac:dyDescent="0.25">
      <c r="A26" s="1"/>
      <c r="B26" s="1">
        <f t="shared" si="0"/>
        <v>16084.372494752251</v>
      </c>
      <c r="C26" s="1">
        <v>25</v>
      </c>
      <c r="D26" s="1"/>
      <c r="E26" s="1"/>
    </row>
    <row r="27" spans="1:5" x14ac:dyDescent="0.25">
      <c r="A27" s="1"/>
      <c r="B27" s="1">
        <f t="shared" si="0"/>
        <v>16406.059944647295</v>
      </c>
      <c r="C27" s="1">
        <v>26</v>
      </c>
      <c r="D27" s="1"/>
      <c r="E27" s="1"/>
    </row>
    <row r="28" spans="1:5" x14ac:dyDescent="0.25">
      <c r="A28" s="1"/>
      <c r="B28" s="1">
        <f t="shared" si="0"/>
        <v>16734.181143540241</v>
      </c>
      <c r="C28" s="1">
        <v>27</v>
      </c>
      <c r="D28" s="1"/>
      <c r="E28" s="1"/>
    </row>
    <row r="29" spans="1:5" x14ac:dyDescent="0.25">
      <c r="A29" s="1"/>
      <c r="B29" s="1">
        <f t="shared" si="0"/>
        <v>17068.864766411047</v>
      </c>
      <c r="C29" s="1">
        <v>28</v>
      </c>
      <c r="D29" s="1"/>
      <c r="E29" s="1"/>
    </row>
    <row r="30" spans="1:5" x14ac:dyDescent="0.25">
      <c r="A30" s="1"/>
      <c r="B30" s="1">
        <f t="shared" si="0"/>
        <v>17410.242061739267</v>
      </c>
      <c r="C30" s="1">
        <v>29</v>
      </c>
      <c r="D30" s="1"/>
      <c r="E30" s="1"/>
    </row>
    <row r="31" spans="1:5" x14ac:dyDescent="0.25">
      <c r="A31" s="1"/>
      <c r="B31" s="1">
        <f t="shared" si="0"/>
        <v>17758.446902974054</v>
      </c>
      <c r="C31" s="1">
        <v>30</v>
      </c>
      <c r="D31" s="1"/>
      <c r="E31" s="1"/>
    </row>
    <row r="32" spans="1:5" x14ac:dyDescent="0.25">
      <c r="A32" s="1"/>
      <c r="B32" s="1">
        <f t="shared" si="0"/>
        <v>18113.615841033534</v>
      </c>
      <c r="C32" s="1">
        <v>31</v>
      </c>
      <c r="D32" s="1"/>
      <c r="E32" s="1"/>
    </row>
    <row r="33" spans="1:5" x14ac:dyDescent="0.25">
      <c r="A33" s="1"/>
      <c r="B33" s="1">
        <f t="shared" si="0"/>
        <v>18475.888157854206</v>
      </c>
      <c r="C33" s="1">
        <v>32</v>
      </c>
      <c r="D33" s="1"/>
      <c r="E33" s="1"/>
    </row>
    <row r="34" spans="1:5" x14ac:dyDescent="0.25">
      <c r="A34" s="1"/>
      <c r="B34" s="1">
        <f t="shared" si="0"/>
        <v>18845.40592101129</v>
      </c>
      <c r="C34" s="1">
        <v>33</v>
      </c>
      <c r="D34" s="1"/>
      <c r="E34" s="1"/>
    </row>
    <row r="35" spans="1:5" x14ac:dyDescent="0.25">
      <c r="A35" s="1"/>
      <c r="B35" s="1">
        <f t="shared" si="0"/>
        <v>19222.314039431516</v>
      </c>
      <c r="C35" s="1">
        <v>34</v>
      </c>
      <c r="D35" s="1"/>
      <c r="E35" s="1"/>
    </row>
    <row r="36" spans="1:5" x14ac:dyDescent="0.25">
      <c r="A36" s="1"/>
      <c r="B36" s="1">
        <f t="shared" si="0"/>
        <v>19606.760320220146</v>
      </c>
      <c r="C36" s="1">
        <v>35</v>
      </c>
      <c r="D36" s="1"/>
      <c r="E36" s="1"/>
    </row>
    <row r="37" spans="1:5" x14ac:dyDescent="0.25">
      <c r="A37" s="1"/>
      <c r="B37" s="1">
        <f t="shared" si="0"/>
        <v>19998.89552662455</v>
      </c>
      <c r="C37" s="1">
        <v>36</v>
      </c>
      <c r="D37" s="1"/>
      <c r="E37" s="1"/>
    </row>
    <row r="38" spans="1:5" x14ac:dyDescent="0.25">
      <c r="A38" s="1"/>
      <c r="B38" s="1">
        <f t="shared" si="0"/>
        <v>20398.873437157043</v>
      </c>
      <c r="C38" s="1">
        <v>37</v>
      </c>
      <c r="D38" s="1"/>
      <c r="E38" s="1"/>
    </row>
    <row r="39" spans="1:5" x14ac:dyDescent="0.25">
      <c r="A39" s="1"/>
      <c r="B39" s="1">
        <f t="shared" si="0"/>
        <v>20806.850905900184</v>
      </c>
      <c r="C39" s="1">
        <v>38</v>
      </c>
      <c r="D39" s="1"/>
      <c r="E39" s="1"/>
    </row>
    <row r="40" spans="1:5" x14ac:dyDescent="0.25">
      <c r="A40" s="1"/>
      <c r="B40" s="1">
        <f t="shared" si="0"/>
        <v>21222.987924018187</v>
      </c>
      <c r="C40" s="1">
        <v>39</v>
      </c>
      <c r="D40" s="1"/>
      <c r="E40" s="1"/>
    </row>
    <row r="41" spans="1:5" x14ac:dyDescent="0.25">
      <c r="A41" s="1"/>
      <c r="B41" s="1">
        <f t="shared" si="0"/>
        <v>21647.44768249855</v>
      </c>
      <c r="C41" s="1">
        <v>40</v>
      </c>
      <c r="D41" s="1"/>
      <c r="E41" s="1"/>
    </row>
    <row r="42" spans="1:5" x14ac:dyDescent="0.25">
      <c r="A42" s="1"/>
      <c r="B42" s="1">
        <f t="shared" si="0"/>
        <v>22080.396636148522</v>
      </c>
      <c r="C42" s="1">
        <v>41</v>
      </c>
      <c r="D42" s="1"/>
      <c r="E42" s="1"/>
    </row>
    <row r="43" spans="1:5" x14ac:dyDescent="0.25">
      <c r="A43" s="1"/>
      <c r="B43" s="1">
        <f t="shared" si="0"/>
        <v>22522.004568871493</v>
      </c>
      <c r="C43" s="1">
        <v>42</v>
      </c>
      <c r="D43" s="1"/>
      <c r="E43" s="1"/>
    </row>
    <row r="44" spans="1:5" x14ac:dyDescent="0.25">
      <c r="A44" s="1"/>
      <c r="B44" s="1">
        <f t="shared" si="0"/>
        <v>22972.444660248922</v>
      </c>
      <c r="C44" s="1">
        <v>43</v>
      </c>
      <c r="D44" s="1"/>
      <c r="E44" s="1"/>
    </row>
    <row r="45" spans="1:5" x14ac:dyDescent="0.25">
      <c r="A45" s="1"/>
      <c r="B45" s="1">
        <f t="shared" si="0"/>
        <v>23431.893553453901</v>
      </c>
      <c r="C45" s="1">
        <v>44</v>
      </c>
      <c r="D45" s="1"/>
      <c r="E45" s="1"/>
    </row>
    <row r="46" spans="1:5" x14ac:dyDescent="0.25">
      <c r="A46" s="1"/>
      <c r="B46" s="1">
        <f t="shared" si="0"/>
        <v>23900.531424522978</v>
      </c>
      <c r="C46" s="1">
        <v>45</v>
      </c>
      <c r="D46" s="1"/>
      <c r="E46" s="1"/>
    </row>
    <row r="47" spans="1:5" x14ac:dyDescent="0.25">
      <c r="A47" s="1"/>
      <c r="B47" s="1">
        <f t="shared" si="0"/>
        <v>24378.542053013436</v>
      </c>
      <c r="C47" s="1">
        <v>46</v>
      </c>
      <c r="D47" s="1"/>
      <c r="E47" s="1"/>
    </row>
    <row r="48" spans="1:5" x14ac:dyDescent="0.25">
      <c r="A48" s="1"/>
      <c r="B48" s="1">
        <f t="shared" si="0"/>
        <v>24866.112894073704</v>
      </c>
      <c r="C48" s="1">
        <v>47</v>
      </c>
      <c r="D48" s="1"/>
      <c r="E48" s="1"/>
    </row>
    <row r="49" spans="1:5" x14ac:dyDescent="0.25">
      <c r="A49" s="1"/>
      <c r="B49" s="1">
        <f t="shared" si="0"/>
        <v>25363.435151955178</v>
      </c>
      <c r="C49" s="1">
        <v>48</v>
      </c>
      <c r="D49" s="1"/>
      <c r="E49" s="1"/>
    </row>
    <row r="50" spans="1:5" x14ac:dyDescent="0.25">
      <c r="A50" s="1"/>
      <c r="B50" s="1">
        <f t="shared" si="0"/>
        <v>25870.703854994281</v>
      </c>
      <c r="C50" s="1">
        <v>49</v>
      </c>
      <c r="D50" s="1"/>
      <c r="E50" s="1"/>
    </row>
    <row r="51" spans="1:5" x14ac:dyDescent="0.25">
      <c r="A51" s="1"/>
      <c r="B51" s="1">
        <f t="shared" si="0"/>
        <v>26388.117932094166</v>
      </c>
      <c r="C51" s="1">
        <v>50</v>
      </c>
      <c r="D51" s="1"/>
      <c r="E51" s="1"/>
    </row>
    <row r="52" spans="1:5" x14ac:dyDescent="0.25">
      <c r="A52" s="1"/>
      <c r="B52" s="1">
        <f t="shared" si="0"/>
        <v>26915.880290736051</v>
      </c>
      <c r="C52" s="1">
        <v>51</v>
      </c>
      <c r="D52" s="1"/>
      <c r="E52" s="1"/>
    </row>
    <row r="53" spans="1:5" x14ac:dyDescent="0.25">
      <c r="A53" s="1"/>
      <c r="B53" s="1">
        <f t="shared" si="0"/>
        <v>27454.197896550773</v>
      </c>
      <c r="C53" s="1">
        <v>52</v>
      </c>
      <c r="D53" s="1"/>
      <c r="E53" s="1"/>
    </row>
    <row r="54" spans="1:5" x14ac:dyDescent="0.25">
      <c r="A54" s="1"/>
      <c r="B54" s="1">
        <f t="shared" si="0"/>
        <v>28003.281854481789</v>
      </c>
      <c r="C54" s="1">
        <v>53</v>
      </c>
      <c r="D54" s="1"/>
      <c r="E54" s="1"/>
    </row>
    <row r="55" spans="1:5" x14ac:dyDescent="0.25">
      <c r="A55" s="1"/>
      <c r="B55" s="1">
        <f t="shared" si="0"/>
        <v>28563.347491571425</v>
      </c>
      <c r="C55" s="1">
        <v>54</v>
      </c>
      <c r="D55" s="1"/>
      <c r="E55" s="1"/>
    </row>
    <row r="56" spans="1:5" x14ac:dyDescent="0.25">
      <c r="A56" s="1"/>
      <c r="B56" s="1">
        <f t="shared" si="0"/>
        <v>29134.614441402853</v>
      </c>
      <c r="C56" s="1">
        <v>55</v>
      </c>
      <c r="D56" s="1"/>
      <c r="E56" s="1"/>
    </row>
    <row r="57" spans="1:5" x14ac:dyDescent="0.25">
      <c r="A57" s="1"/>
      <c r="B57" s="1">
        <f t="shared" si="0"/>
        <v>29717.30673023091</v>
      </c>
      <c r="C57" s="1">
        <v>56</v>
      </c>
      <c r="D57" s="1"/>
      <c r="E57" s="1"/>
    </row>
    <row r="58" spans="1:5" x14ac:dyDescent="0.25">
      <c r="A58" s="1"/>
      <c r="B58" s="1">
        <f t="shared" si="0"/>
        <v>30311.652864835527</v>
      </c>
      <c r="C58" s="1">
        <v>57</v>
      </c>
      <c r="D58" s="1"/>
      <c r="E58" s="1"/>
    </row>
    <row r="59" spans="1:5" x14ac:dyDescent="0.25">
      <c r="A59" s="1"/>
      <c r="B59" s="1">
        <f t="shared" si="0"/>
        <v>30917.885922132238</v>
      </c>
      <c r="C59" s="1">
        <v>58</v>
      </c>
      <c r="D59" s="1"/>
      <c r="E59" s="1"/>
    </row>
    <row r="60" spans="1:5" x14ac:dyDescent="0.25">
      <c r="A60" s="1"/>
      <c r="B60" s="1">
        <f t="shared" si="0"/>
        <v>31536.243640574881</v>
      </c>
      <c r="C60" s="1">
        <v>59</v>
      </c>
      <c r="D60" s="1"/>
      <c r="E60" s="1"/>
    </row>
    <row r="61" spans="1:5" x14ac:dyDescent="0.25">
      <c r="A61" s="1"/>
      <c r="B61" s="1">
        <f t="shared" si="0"/>
        <v>32166.968513386379</v>
      </c>
      <c r="C61" s="1">
        <v>60</v>
      </c>
      <c r="D61" s="1"/>
      <c r="E61" s="1"/>
    </row>
    <row r="62" spans="1:5" x14ac:dyDescent="0.25">
      <c r="A62" s="1"/>
      <c r="B62" s="1">
        <f t="shared" si="0"/>
        <v>32810.307883654103</v>
      </c>
      <c r="C62" s="1">
        <v>61</v>
      </c>
      <c r="D62" s="1"/>
      <c r="E62" s="1"/>
    </row>
    <row r="63" spans="1:5" x14ac:dyDescent="0.25">
      <c r="A63" s="1"/>
      <c r="B63" s="1">
        <f t="shared" si="0"/>
        <v>33466.514041327187</v>
      </c>
      <c r="C63" s="1">
        <v>62</v>
      </c>
      <c r="D63" s="1"/>
      <c r="E63" s="1"/>
    </row>
    <row r="64" spans="1:5" x14ac:dyDescent="0.25">
      <c r="A64" s="1"/>
      <c r="B64" s="1">
        <f t="shared" si="0"/>
        <v>34135.844322153731</v>
      </c>
      <c r="C64" s="1">
        <v>63</v>
      </c>
      <c r="D64" s="1"/>
      <c r="E64" s="1"/>
    </row>
    <row r="65" spans="1:5" x14ac:dyDescent="0.25">
      <c r="A65" s="1"/>
      <c r="B65" s="1">
        <f t="shared" si="0"/>
        <v>34818.561208596802</v>
      </c>
      <c r="C65" s="1">
        <v>64</v>
      </c>
      <c r="D65" s="1"/>
      <c r="E65" s="1"/>
    </row>
    <row r="66" spans="1:5" x14ac:dyDescent="0.25">
      <c r="A66" s="1"/>
      <c r="B66" s="1">
        <f t="shared" si="0"/>
        <v>35514.932432768735</v>
      </c>
      <c r="C66" s="1">
        <v>65</v>
      </c>
      <c r="D66" s="1"/>
      <c r="E66" s="1"/>
    </row>
    <row r="67" spans="1:5" x14ac:dyDescent="0.25">
      <c r="A67" s="1"/>
      <c r="B67" s="1">
        <f t="shared" si="0"/>
        <v>36225.231081424114</v>
      </c>
      <c r="C67" s="1">
        <v>66</v>
      </c>
      <c r="D67" s="1"/>
      <c r="E67" s="1"/>
    </row>
    <row r="68" spans="1:5" x14ac:dyDescent="0.25">
      <c r="A68" s="1"/>
      <c r="B68" s="1">
        <f t="shared" ref="B68:B131" si="1">B67+(B67*0.02)</f>
        <v>36949.735703052596</v>
      </c>
      <c r="C68" s="1">
        <v>67</v>
      </c>
      <c r="D68" s="1"/>
      <c r="E68" s="1"/>
    </row>
    <row r="69" spans="1:5" x14ac:dyDescent="0.25">
      <c r="A69" s="1"/>
      <c r="B69" s="1">
        <f t="shared" si="1"/>
        <v>37688.730417113649</v>
      </c>
      <c r="C69" s="1">
        <v>68</v>
      </c>
      <c r="D69" s="1"/>
      <c r="E69" s="1"/>
    </row>
    <row r="70" spans="1:5" x14ac:dyDescent="0.25">
      <c r="A70" s="1"/>
      <c r="B70" s="1">
        <f t="shared" si="1"/>
        <v>38442.505025455925</v>
      </c>
      <c r="C70" s="1">
        <v>69</v>
      </c>
      <c r="D70" s="1"/>
      <c r="E70" s="1"/>
    </row>
    <row r="71" spans="1:5" x14ac:dyDescent="0.25">
      <c r="A71" s="1"/>
      <c r="B71" s="1">
        <f t="shared" si="1"/>
        <v>39211.355125965041</v>
      </c>
      <c r="C71" s="1">
        <v>70</v>
      </c>
      <c r="D71" s="1"/>
      <c r="E71" s="1"/>
    </row>
    <row r="72" spans="1:5" x14ac:dyDescent="0.25">
      <c r="A72" s="1"/>
      <c r="B72" s="1">
        <f t="shared" si="1"/>
        <v>39995.582228484345</v>
      </c>
      <c r="C72" s="1">
        <v>71</v>
      </c>
      <c r="D72" s="1"/>
      <c r="E72" s="1"/>
    </row>
    <row r="73" spans="1:5" x14ac:dyDescent="0.25">
      <c r="A73" s="1"/>
      <c r="B73" s="1">
        <f t="shared" si="1"/>
        <v>40795.493873054031</v>
      </c>
      <c r="C73" s="1">
        <v>72</v>
      </c>
      <c r="D73" s="1"/>
      <c r="E73" s="1"/>
    </row>
    <row r="74" spans="1:5" x14ac:dyDescent="0.25">
      <c r="A74" s="1"/>
      <c r="B74" s="1">
        <f t="shared" si="1"/>
        <v>41611.403750515114</v>
      </c>
      <c r="C74" s="1">
        <v>73</v>
      </c>
      <c r="D74" s="1"/>
      <c r="E74" s="1"/>
    </row>
    <row r="75" spans="1:5" x14ac:dyDescent="0.25">
      <c r="A75" s="1"/>
      <c r="B75" s="1">
        <f t="shared" si="1"/>
        <v>42443.631825525415</v>
      </c>
      <c r="C75" s="1">
        <v>74</v>
      </c>
      <c r="D75" s="1"/>
      <c r="E75" s="1"/>
    </row>
    <row r="76" spans="1:5" x14ac:dyDescent="0.25">
      <c r="A76" s="1"/>
      <c r="B76" s="1">
        <f t="shared" si="1"/>
        <v>43292.504462035926</v>
      </c>
      <c r="C76" s="1">
        <v>75</v>
      </c>
      <c r="D76" s="1"/>
      <c r="E76" s="1"/>
    </row>
    <row r="77" spans="1:5" x14ac:dyDescent="0.25">
      <c r="A77" s="1"/>
      <c r="B77" s="1">
        <f t="shared" si="1"/>
        <v>44158.354551276643</v>
      </c>
      <c r="C77" s="1">
        <v>76</v>
      </c>
      <c r="D77" s="1"/>
      <c r="E77" s="1"/>
    </row>
    <row r="78" spans="1:5" x14ac:dyDescent="0.25">
      <c r="A78" s="1"/>
      <c r="B78" s="1">
        <f t="shared" si="1"/>
        <v>45041.521642302177</v>
      </c>
      <c r="C78" s="1">
        <v>77</v>
      </c>
      <c r="D78" s="1"/>
      <c r="E78" s="1"/>
    </row>
    <row r="79" spans="1:5" x14ac:dyDescent="0.25">
      <c r="A79" s="1"/>
      <c r="B79" s="1">
        <f t="shared" si="1"/>
        <v>45942.352075148221</v>
      </c>
      <c r="C79" s="1">
        <v>78</v>
      </c>
      <c r="D79" s="1"/>
      <c r="E79" s="1"/>
    </row>
    <row r="80" spans="1:5" x14ac:dyDescent="0.25">
      <c r="A80" s="1"/>
      <c r="B80" s="1">
        <f t="shared" si="1"/>
        <v>46861.199116651187</v>
      </c>
      <c r="C80" s="1">
        <v>79</v>
      </c>
      <c r="D80" s="1"/>
      <c r="E80" s="1"/>
    </row>
    <row r="81" spans="1:5" x14ac:dyDescent="0.25">
      <c r="A81" s="1"/>
      <c r="B81" s="1">
        <f t="shared" si="1"/>
        <v>47798.423098984211</v>
      </c>
      <c r="C81" s="1">
        <v>80</v>
      </c>
      <c r="D81" s="1"/>
      <c r="E81" s="1"/>
    </row>
    <row r="82" spans="1:5" x14ac:dyDescent="0.25">
      <c r="A82" s="1"/>
      <c r="B82" s="1">
        <f t="shared" si="1"/>
        <v>48754.391560963893</v>
      </c>
      <c r="C82" s="1">
        <v>81</v>
      </c>
      <c r="D82" s="1"/>
      <c r="E82" s="1"/>
    </row>
    <row r="83" spans="1:5" x14ac:dyDescent="0.25">
      <c r="A83" s="1"/>
      <c r="B83" s="1">
        <f t="shared" si="1"/>
        <v>49729.479392183173</v>
      </c>
      <c r="C83" s="1">
        <v>82</v>
      </c>
      <c r="D83" s="1"/>
      <c r="E83" s="1"/>
    </row>
    <row r="84" spans="1:5" x14ac:dyDescent="0.25">
      <c r="A84" s="1"/>
      <c r="B84" s="1">
        <f t="shared" si="1"/>
        <v>50724.068980026837</v>
      </c>
      <c r="C84" s="1">
        <v>83</v>
      </c>
      <c r="D84" s="1"/>
      <c r="E84" s="1"/>
    </row>
    <row r="85" spans="1:5" x14ac:dyDescent="0.25">
      <c r="A85" s="1"/>
      <c r="B85" s="1">
        <f t="shared" si="1"/>
        <v>51738.550359627377</v>
      </c>
      <c r="C85" s="1">
        <v>84</v>
      </c>
      <c r="D85" s="1"/>
      <c r="E85" s="1"/>
    </row>
    <row r="86" spans="1:5" x14ac:dyDescent="0.25">
      <c r="A86" s="1"/>
      <c r="B86" s="1">
        <f t="shared" si="1"/>
        <v>52773.321366819924</v>
      </c>
      <c r="C86" s="1">
        <v>85</v>
      </c>
      <c r="D86" s="1"/>
      <c r="E86" s="1"/>
    </row>
    <row r="87" spans="1:5" x14ac:dyDescent="0.25">
      <c r="A87" s="1"/>
      <c r="B87" s="1">
        <f t="shared" si="1"/>
        <v>53828.78779415632</v>
      </c>
      <c r="C87" s="1">
        <v>86</v>
      </c>
      <c r="D87" s="1"/>
      <c r="E87" s="1"/>
    </row>
    <row r="88" spans="1:5" x14ac:dyDescent="0.25">
      <c r="A88" s="1"/>
      <c r="B88" s="1">
        <f t="shared" si="1"/>
        <v>54905.363550039445</v>
      </c>
      <c r="C88" s="1">
        <v>87</v>
      </c>
      <c r="D88" s="1"/>
      <c r="E88" s="1"/>
    </row>
    <row r="89" spans="1:5" x14ac:dyDescent="0.25">
      <c r="A89" s="1"/>
      <c r="B89" s="1">
        <f t="shared" si="1"/>
        <v>56003.470821040231</v>
      </c>
      <c r="C89" s="1">
        <v>88</v>
      </c>
      <c r="D89" s="1"/>
      <c r="E89" s="1"/>
    </row>
    <row r="90" spans="1:5" x14ac:dyDescent="0.25">
      <c r="A90" s="1"/>
      <c r="B90" s="1">
        <f t="shared" si="1"/>
        <v>57123.540237461035</v>
      </c>
      <c r="C90" s="1">
        <v>89</v>
      </c>
      <c r="D90" s="1"/>
      <c r="E90" s="1"/>
    </row>
    <row r="91" spans="1:5" x14ac:dyDescent="0.25">
      <c r="A91" s="1"/>
      <c r="B91" s="1">
        <f t="shared" si="1"/>
        <v>58266.011042210259</v>
      </c>
      <c r="C91" s="1">
        <v>90</v>
      </c>
      <c r="D91" s="1"/>
      <c r="E91" s="1"/>
    </row>
    <row r="92" spans="1:5" x14ac:dyDescent="0.25">
      <c r="A92" s="1"/>
      <c r="B92" s="1">
        <f t="shared" si="1"/>
        <v>59431.331263054461</v>
      </c>
      <c r="C92" s="1">
        <v>91</v>
      </c>
      <c r="D92" s="1"/>
      <c r="E92" s="1"/>
    </row>
    <row r="93" spans="1:5" x14ac:dyDescent="0.25">
      <c r="A93" s="1"/>
      <c r="B93" s="1">
        <f t="shared" si="1"/>
        <v>60619.957888315548</v>
      </c>
      <c r="C93" s="1">
        <v>92</v>
      </c>
      <c r="D93" s="1"/>
      <c r="E93" s="1"/>
    </row>
    <row r="94" spans="1:5" x14ac:dyDescent="0.25">
      <c r="A94" s="1"/>
      <c r="B94" s="1">
        <f t="shared" si="1"/>
        <v>61832.357046081859</v>
      </c>
      <c r="C94" s="1">
        <v>93</v>
      </c>
      <c r="D94" s="1"/>
      <c r="E94" s="1"/>
    </row>
    <row r="95" spans="1:5" x14ac:dyDescent="0.25">
      <c r="A95" s="1"/>
      <c r="B95" s="1">
        <f t="shared" si="1"/>
        <v>63069.004187003498</v>
      </c>
      <c r="C95" s="1">
        <v>94</v>
      </c>
      <c r="D95" s="1"/>
      <c r="E95" s="1"/>
    </row>
    <row r="96" spans="1:5" x14ac:dyDescent="0.25">
      <c r="A96" s="1"/>
      <c r="B96" s="1">
        <f t="shared" si="1"/>
        <v>64330.384270743569</v>
      </c>
      <c r="C96" s="1">
        <v>95</v>
      </c>
      <c r="D96" s="1"/>
      <c r="E96" s="1"/>
    </row>
    <row r="97" spans="1:5" x14ac:dyDescent="0.25">
      <c r="A97" s="1"/>
      <c r="B97" s="1">
        <f t="shared" si="1"/>
        <v>65616.991956158439</v>
      </c>
      <c r="C97" s="1">
        <v>96</v>
      </c>
      <c r="D97" s="1"/>
      <c r="E97" s="1"/>
    </row>
    <row r="98" spans="1:5" x14ac:dyDescent="0.25">
      <c r="A98" s="1"/>
      <c r="B98" s="1">
        <f t="shared" si="1"/>
        <v>66929.331795281614</v>
      </c>
      <c r="C98" s="1">
        <v>97</v>
      </c>
      <c r="D98" s="1"/>
      <c r="E98" s="1"/>
    </row>
    <row r="99" spans="1:5" x14ac:dyDescent="0.25">
      <c r="A99" s="1"/>
      <c r="B99" s="1">
        <f t="shared" si="1"/>
        <v>68267.918431187252</v>
      </c>
      <c r="C99" s="1">
        <v>98</v>
      </c>
      <c r="D99" s="1"/>
      <c r="E99" s="1"/>
    </row>
    <row r="100" spans="1:5" x14ac:dyDescent="0.25">
      <c r="A100" s="1"/>
      <c r="B100" s="1">
        <f t="shared" si="1"/>
        <v>69633.276799810992</v>
      </c>
      <c r="C100" s="1">
        <v>99</v>
      </c>
      <c r="D100" s="1"/>
      <c r="E100" s="1"/>
    </row>
    <row r="101" spans="1:5" x14ac:dyDescent="0.25">
      <c r="A101" s="1"/>
      <c r="B101" s="1">
        <f t="shared" si="1"/>
        <v>71025.942335807209</v>
      </c>
      <c r="C101" s="1">
        <v>100</v>
      </c>
      <c r="D101" s="1"/>
      <c r="E101" s="1"/>
    </row>
    <row r="102" spans="1:5" x14ac:dyDescent="0.25">
      <c r="A102" s="1"/>
      <c r="B102" s="1">
        <f t="shared" si="1"/>
        <v>72446.461182523359</v>
      </c>
      <c r="C102" s="1">
        <v>101</v>
      </c>
      <c r="D102" s="1"/>
      <c r="E102" s="1"/>
    </row>
    <row r="103" spans="1:5" x14ac:dyDescent="0.25">
      <c r="A103" s="1"/>
      <c r="B103" s="1">
        <f t="shared" si="1"/>
        <v>73895.390406173829</v>
      </c>
      <c r="C103" s="1">
        <v>102</v>
      </c>
      <c r="D103" s="1"/>
      <c r="E103" s="1"/>
    </row>
    <row r="104" spans="1:5" x14ac:dyDescent="0.25">
      <c r="A104" s="1"/>
      <c r="B104" s="1">
        <f t="shared" si="1"/>
        <v>75373.298214297305</v>
      </c>
      <c r="C104" s="1">
        <v>103</v>
      </c>
      <c r="D104" s="1"/>
      <c r="E104" s="1"/>
    </row>
    <row r="105" spans="1:5" x14ac:dyDescent="0.25">
      <c r="A105" s="1"/>
      <c r="B105" s="1">
        <f t="shared" si="1"/>
        <v>76880.764178583253</v>
      </c>
      <c r="C105" s="1">
        <v>104</v>
      </c>
      <c r="D105" s="1"/>
      <c r="E105" s="1"/>
    </row>
    <row r="106" spans="1:5" x14ac:dyDescent="0.25">
      <c r="A106" s="1"/>
      <c r="B106" s="1">
        <f t="shared" si="1"/>
        <v>78418.379462154917</v>
      </c>
      <c r="C106" s="1">
        <v>105</v>
      </c>
      <c r="D106" s="1"/>
      <c r="E106" s="1"/>
    </row>
    <row r="107" spans="1:5" x14ac:dyDescent="0.25">
      <c r="A107" s="1"/>
      <c r="B107" s="1">
        <f t="shared" si="1"/>
        <v>79986.747051398008</v>
      </c>
      <c r="C107" s="1">
        <v>106</v>
      </c>
      <c r="D107" s="1"/>
      <c r="E107" s="1"/>
    </row>
    <row r="108" spans="1:5" x14ac:dyDescent="0.25">
      <c r="A108" s="1"/>
      <c r="B108" s="1">
        <f t="shared" si="1"/>
        <v>81586.481992425965</v>
      </c>
      <c r="C108" s="1">
        <v>107</v>
      </c>
      <c r="D108" s="1"/>
      <c r="E108" s="1"/>
    </row>
    <row r="109" spans="1:5" x14ac:dyDescent="0.25">
      <c r="A109" s="1"/>
      <c r="B109" s="1">
        <f t="shared" si="1"/>
        <v>83218.211632274484</v>
      </c>
      <c r="C109" s="1">
        <v>108</v>
      </c>
      <c r="D109" s="1"/>
      <c r="E109" s="1"/>
    </row>
    <row r="110" spans="1:5" x14ac:dyDescent="0.25">
      <c r="A110" s="1"/>
      <c r="B110" s="1">
        <f t="shared" si="1"/>
        <v>84882.575864919971</v>
      </c>
      <c r="C110" s="1">
        <v>109</v>
      </c>
      <c r="D110" s="1"/>
      <c r="E110" s="1"/>
    </row>
    <row r="111" spans="1:5" x14ac:dyDescent="0.25">
      <c r="A111" s="1"/>
      <c r="B111" s="1">
        <f t="shared" si="1"/>
        <v>86580.227382218363</v>
      </c>
      <c r="C111" s="1">
        <v>110</v>
      </c>
      <c r="D111" s="1"/>
      <c r="E111" s="1"/>
    </row>
    <row r="112" spans="1:5" x14ac:dyDescent="0.25">
      <c r="A112" s="1"/>
      <c r="B112" s="1">
        <f t="shared" si="1"/>
        <v>88311.831929862732</v>
      </c>
      <c r="C112" s="1">
        <v>111</v>
      </c>
      <c r="D112" s="1"/>
      <c r="E112" s="1"/>
    </row>
    <row r="113" spans="1:5" x14ac:dyDescent="0.25">
      <c r="A113" s="1"/>
      <c r="B113" s="1">
        <f t="shared" si="1"/>
        <v>90078.068568459988</v>
      </c>
      <c r="C113" s="1">
        <v>112</v>
      </c>
      <c r="D113" s="1"/>
      <c r="E113" s="1"/>
    </row>
    <row r="114" spans="1:5" x14ac:dyDescent="0.25">
      <c r="A114" s="1"/>
      <c r="B114" s="1">
        <f t="shared" si="1"/>
        <v>91879.629939829189</v>
      </c>
      <c r="C114" s="1">
        <v>113</v>
      </c>
      <c r="D114" s="1"/>
      <c r="E114" s="1"/>
    </row>
    <row r="115" spans="1:5" x14ac:dyDescent="0.25">
      <c r="A115" s="1"/>
      <c r="B115" s="1">
        <f t="shared" si="1"/>
        <v>93717.222538625778</v>
      </c>
      <c r="C115" s="1">
        <v>114</v>
      </c>
      <c r="D115" s="1"/>
      <c r="E115" s="1"/>
    </row>
    <row r="116" spans="1:5" x14ac:dyDescent="0.25">
      <c r="A116" s="1"/>
      <c r="B116" s="1">
        <f t="shared" si="1"/>
        <v>95591.566989398299</v>
      </c>
      <c r="C116" s="1">
        <v>115</v>
      </c>
      <c r="D116" s="1"/>
      <c r="E116" s="1"/>
    </row>
    <row r="117" spans="1:5" x14ac:dyDescent="0.25">
      <c r="A117" s="1"/>
      <c r="B117" s="1">
        <f t="shared" si="1"/>
        <v>97503.398329186268</v>
      </c>
      <c r="C117" s="1">
        <v>116</v>
      </c>
      <c r="D117" s="1"/>
      <c r="E117" s="1"/>
    </row>
    <row r="118" spans="1:5" x14ac:dyDescent="0.25">
      <c r="A118" s="1"/>
      <c r="B118" s="1">
        <f t="shared" si="1"/>
        <v>99453.466295769991</v>
      </c>
      <c r="C118" s="1">
        <v>117</v>
      </c>
      <c r="D118" s="1"/>
      <c r="E118" s="1"/>
    </row>
    <row r="119" spans="1:5" x14ac:dyDescent="0.25">
      <c r="A119" s="1"/>
      <c r="B119" s="1">
        <f t="shared" si="1"/>
        <v>101442.5356216854</v>
      </c>
      <c r="C119" s="1">
        <v>118</v>
      </c>
      <c r="D119" s="1"/>
      <c r="E119" s="1"/>
    </row>
    <row r="120" spans="1:5" x14ac:dyDescent="0.25">
      <c r="A120" s="1"/>
      <c r="B120" s="1">
        <f t="shared" si="1"/>
        <v>103471.3863341191</v>
      </c>
      <c r="C120" s="1">
        <v>119</v>
      </c>
      <c r="D120" s="1"/>
      <c r="E120" s="1"/>
    </row>
    <row r="121" spans="1:5" x14ac:dyDescent="0.25">
      <c r="A121" s="1"/>
      <c r="B121" s="1">
        <f t="shared" si="1"/>
        <v>105540.81406080148</v>
      </c>
      <c r="C121" s="1">
        <v>120</v>
      </c>
      <c r="D121" s="1"/>
      <c r="E121" s="1"/>
    </row>
    <row r="122" spans="1:5" x14ac:dyDescent="0.25">
      <c r="A122" s="1"/>
      <c r="B122" s="1">
        <f t="shared" si="1"/>
        <v>107651.63034201751</v>
      </c>
      <c r="C122" s="1">
        <v>121</v>
      </c>
      <c r="D122" s="1"/>
      <c r="E122" s="1"/>
    </row>
    <row r="123" spans="1:5" x14ac:dyDescent="0.25">
      <c r="A123" s="1"/>
      <c r="B123" s="1">
        <f t="shared" si="1"/>
        <v>109804.66294885786</v>
      </c>
      <c r="C123" s="1">
        <v>122</v>
      </c>
      <c r="D123" s="1"/>
      <c r="E123" s="1"/>
    </row>
    <row r="124" spans="1:5" x14ac:dyDescent="0.25">
      <c r="A124" s="1"/>
      <c r="B124" s="1">
        <f t="shared" si="1"/>
        <v>112000.75620783502</v>
      </c>
      <c r="C124" s="1">
        <v>123</v>
      </c>
      <c r="D124" s="1"/>
      <c r="E124" s="1"/>
    </row>
    <row r="125" spans="1:5" x14ac:dyDescent="0.25">
      <c r="A125" s="1"/>
      <c r="B125" s="1">
        <f t="shared" si="1"/>
        <v>114240.77133199172</v>
      </c>
      <c r="C125" s="1">
        <v>124</v>
      </c>
      <c r="D125" s="1"/>
      <c r="E125" s="1"/>
    </row>
    <row r="126" spans="1:5" x14ac:dyDescent="0.25">
      <c r="A126" s="1"/>
      <c r="B126" s="1">
        <f t="shared" si="1"/>
        <v>116525.58675863156</v>
      </c>
      <c r="C126" s="1">
        <v>125</v>
      </c>
      <c r="D126" s="1"/>
      <c r="E126" s="1"/>
    </row>
    <row r="127" spans="1:5" x14ac:dyDescent="0.25">
      <c r="A127" s="1"/>
      <c r="B127" s="1">
        <f t="shared" si="1"/>
        <v>118856.09849380419</v>
      </c>
      <c r="C127" s="1">
        <v>126</v>
      </c>
      <c r="D127" s="1"/>
      <c r="E127" s="1"/>
    </row>
    <row r="128" spans="1:5" x14ac:dyDescent="0.25">
      <c r="A128" s="1"/>
      <c r="B128" s="1">
        <f t="shared" si="1"/>
        <v>121233.22046368028</v>
      </c>
      <c r="C128" s="1">
        <v>127</v>
      </c>
      <c r="D128" s="1"/>
      <c r="E128" s="1"/>
    </row>
    <row r="129" spans="1:5" x14ac:dyDescent="0.25">
      <c r="A129" s="1"/>
      <c r="B129" s="1">
        <f t="shared" si="1"/>
        <v>123657.88487295389</v>
      </c>
      <c r="C129" s="1">
        <v>128</v>
      </c>
      <c r="D129" s="1"/>
      <c r="E129" s="1"/>
    </row>
    <row r="130" spans="1:5" x14ac:dyDescent="0.25">
      <c r="A130" s="1"/>
      <c r="B130" s="1">
        <f t="shared" si="1"/>
        <v>126131.04257041296</v>
      </c>
      <c r="C130" s="1">
        <v>129</v>
      </c>
      <c r="D130" s="1"/>
      <c r="E130" s="1"/>
    </row>
    <row r="131" spans="1:5" x14ac:dyDescent="0.25">
      <c r="A131" s="1"/>
      <c r="B131" s="1">
        <f t="shared" si="1"/>
        <v>128653.66342182121</v>
      </c>
      <c r="C131" s="1">
        <v>130</v>
      </c>
      <c r="D131" s="1"/>
      <c r="E131" s="1"/>
    </row>
    <row r="132" spans="1:5" x14ac:dyDescent="0.25">
      <c r="A132" s="1"/>
      <c r="B132" s="1">
        <f t="shared" ref="B132:B195" si="2">B131+(B131*0.02)</f>
        <v>131226.73669025765</v>
      </c>
      <c r="C132" s="1">
        <v>131</v>
      </c>
      <c r="D132" s="1"/>
      <c r="E132" s="1"/>
    </row>
    <row r="133" spans="1:5" x14ac:dyDescent="0.25">
      <c r="A133" s="1"/>
      <c r="B133" s="1">
        <f t="shared" si="2"/>
        <v>133851.27142406281</v>
      </c>
      <c r="C133" s="1">
        <v>132</v>
      </c>
      <c r="D133" s="1"/>
      <c r="E133" s="1"/>
    </row>
    <row r="134" spans="1:5" x14ac:dyDescent="0.25">
      <c r="A134" s="1"/>
      <c r="B134" s="1">
        <f t="shared" si="2"/>
        <v>136528.29685254407</v>
      </c>
      <c r="C134" s="1">
        <v>133</v>
      </c>
      <c r="D134" s="1"/>
      <c r="E134" s="1"/>
    </row>
    <row r="135" spans="1:5" x14ac:dyDescent="0.25">
      <c r="A135" s="1"/>
      <c r="B135" s="1">
        <f t="shared" si="2"/>
        <v>139258.86278959495</v>
      </c>
      <c r="C135" s="1">
        <v>134</v>
      </c>
      <c r="D135" s="1"/>
      <c r="E135" s="1"/>
    </row>
    <row r="136" spans="1:5" x14ac:dyDescent="0.25">
      <c r="A136" s="1"/>
      <c r="B136" s="1">
        <f t="shared" si="2"/>
        <v>142044.04004538685</v>
      </c>
      <c r="C136" s="1">
        <v>135</v>
      </c>
      <c r="D136" s="1"/>
      <c r="E136" s="1"/>
    </row>
    <row r="137" spans="1:5" x14ac:dyDescent="0.25">
      <c r="A137" s="1"/>
      <c r="B137" s="1">
        <f t="shared" si="2"/>
        <v>144884.92084629458</v>
      </c>
      <c r="C137" s="1">
        <v>136</v>
      </c>
      <c r="D137" s="1"/>
      <c r="E137" s="1"/>
    </row>
    <row r="138" spans="1:5" x14ac:dyDescent="0.25">
      <c r="A138" s="1"/>
      <c r="B138" s="1">
        <f t="shared" si="2"/>
        <v>147782.61926322046</v>
      </c>
      <c r="C138" s="1">
        <v>137</v>
      </c>
      <c r="D138" s="1"/>
      <c r="E138" s="1"/>
    </row>
    <row r="139" spans="1:5" x14ac:dyDescent="0.25">
      <c r="A139" s="1"/>
      <c r="B139" s="1">
        <f t="shared" si="2"/>
        <v>150738.27164848486</v>
      </c>
      <c r="C139" s="1">
        <v>138</v>
      </c>
      <c r="D139" s="1"/>
      <c r="E139" s="1"/>
    </row>
    <row r="140" spans="1:5" x14ac:dyDescent="0.25">
      <c r="A140" s="1"/>
      <c r="B140" s="1">
        <f t="shared" si="2"/>
        <v>153753.03708145456</v>
      </c>
      <c r="C140" s="1">
        <v>139</v>
      </c>
      <c r="D140" s="1"/>
      <c r="E140" s="1"/>
    </row>
    <row r="141" spans="1:5" x14ac:dyDescent="0.25">
      <c r="A141" s="1"/>
      <c r="B141" s="1">
        <f t="shared" si="2"/>
        <v>156828.09782308366</v>
      </c>
      <c r="C141" s="1">
        <v>140</v>
      </c>
      <c r="D141" s="1"/>
      <c r="E141" s="1"/>
    </row>
    <row r="142" spans="1:5" x14ac:dyDescent="0.25">
      <c r="A142" s="1"/>
      <c r="B142" s="1">
        <f t="shared" si="2"/>
        <v>159964.65977954533</v>
      </c>
      <c r="C142" s="1">
        <v>141</v>
      </c>
      <c r="D142" s="1"/>
      <c r="E142" s="1"/>
    </row>
    <row r="143" spans="1:5" x14ac:dyDescent="0.25">
      <c r="A143" s="1"/>
      <c r="B143" s="1">
        <f t="shared" si="2"/>
        <v>163163.95297513623</v>
      </c>
      <c r="C143" s="1">
        <v>142</v>
      </c>
      <c r="D143" s="1"/>
      <c r="E143" s="1"/>
    </row>
    <row r="144" spans="1:5" x14ac:dyDescent="0.25">
      <c r="A144" s="1"/>
      <c r="B144" s="1">
        <f t="shared" si="2"/>
        <v>166427.23203463896</v>
      </c>
      <c r="C144" s="1">
        <v>143</v>
      </c>
      <c r="D144" s="1"/>
      <c r="E144" s="1"/>
    </row>
    <row r="145" spans="1:5" x14ac:dyDescent="0.25">
      <c r="A145" s="1"/>
      <c r="B145" s="1">
        <f t="shared" si="2"/>
        <v>169755.77667533173</v>
      </c>
      <c r="C145" s="1">
        <v>144</v>
      </c>
      <c r="D145" s="1"/>
      <c r="E145" s="1"/>
    </row>
    <row r="146" spans="1:5" x14ac:dyDescent="0.25">
      <c r="A146" s="1"/>
      <c r="B146" s="1">
        <f t="shared" si="2"/>
        <v>173150.89220883837</v>
      </c>
      <c r="C146" s="1">
        <v>145</v>
      </c>
      <c r="D146" s="1"/>
      <c r="E146" s="1"/>
    </row>
    <row r="147" spans="1:5" x14ac:dyDescent="0.25">
      <c r="A147" s="1"/>
      <c r="B147" s="1">
        <f t="shared" si="2"/>
        <v>176613.91005301513</v>
      </c>
      <c r="C147" s="1">
        <v>146</v>
      </c>
      <c r="D147" s="1"/>
      <c r="E147" s="1"/>
    </row>
    <row r="148" spans="1:5" x14ac:dyDescent="0.25">
      <c r="A148" s="1"/>
      <c r="B148" s="1">
        <f t="shared" si="2"/>
        <v>180146.18825407545</v>
      </c>
      <c r="C148" s="1">
        <v>147</v>
      </c>
      <c r="D148" s="1"/>
      <c r="E148" s="1"/>
    </row>
    <row r="149" spans="1:5" x14ac:dyDescent="0.25">
      <c r="A149" s="1"/>
      <c r="B149" s="1">
        <f t="shared" si="2"/>
        <v>183749.11201915695</v>
      </c>
      <c r="C149" s="1">
        <v>148</v>
      </c>
      <c r="D149" s="1"/>
      <c r="E149" s="1"/>
    </row>
    <row r="150" spans="1:5" x14ac:dyDescent="0.25">
      <c r="A150" s="1"/>
      <c r="B150" s="1">
        <f t="shared" si="2"/>
        <v>187424.09425954008</v>
      </c>
      <c r="C150" s="1">
        <v>149</v>
      </c>
      <c r="D150" s="1"/>
      <c r="E150" s="1"/>
    </row>
    <row r="151" spans="1:5" x14ac:dyDescent="0.25">
      <c r="A151" s="1"/>
      <c r="B151" s="1">
        <f t="shared" si="2"/>
        <v>191172.57614473088</v>
      </c>
      <c r="C151" s="1">
        <v>150</v>
      </c>
      <c r="D151" s="1"/>
      <c r="E151" s="1"/>
    </row>
    <row r="152" spans="1:5" x14ac:dyDescent="0.25">
      <c r="A152" s="1"/>
      <c r="B152" s="1">
        <f t="shared" si="2"/>
        <v>194996.02766762549</v>
      </c>
      <c r="C152" s="1">
        <v>151</v>
      </c>
      <c r="D152" s="1"/>
      <c r="E152" s="1"/>
    </row>
    <row r="153" spans="1:5" x14ac:dyDescent="0.25">
      <c r="A153" s="1"/>
      <c r="B153" s="1">
        <f t="shared" si="2"/>
        <v>198895.948220978</v>
      </c>
      <c r="C153" s="1">
        <v>152</v>
      </c>
      <c r="D153" s="1"/>
      <c r="E153" s="1"/>
    </row>
    <row r="154" spans="1:5" x14ac:dyDescent="0.25">
      <c r="A154" s="1"/>
      <c r="B154" s="1">
        <f t="shared" si="2"/>
        <v>202873.86718539757</v>
      </c>
      <c r="C154" s="1">
        <v>153</v>
      </c>
      <c r="D154" s="1"/>
      <c r="E154" s="1"/>
    </row>
    <row r="155" spans="1:5" x14ac:dyDescent="0.25">
      <c r="A155" s="1"/>
      <c r="B155" s="1">
        <f t="shared" si="2"/>
        <v>206931.34452910552</v>
      </c>
      <c r="C155" s="1">
        <v>154</v>
      </c>
      <c r="D155" s="1"/>
      <c r="E155" s="1"/>
    </row>
    <row r="156" spans="1:5" x14ac:dyDescent="0.25">
      <c r="A156" s="1"/>
      <c r="B156" s="1">
        <f t="shared" si="2"/>
        <v>211069.97141968764</v>
      </c>
      <c r="C156" s="1">
        <v>155</v>
      </c>
      <c r="D156" s="1"/>
      <c r="E156" s="1"/>
    </row>
    <row r="157" spans="1:5" x14ac:dyDescent="0.25">
      <c r="A157" s="1"/>
      <c r="B157" s="1">
        <f t="shared" si="2"/>
        <v>215291.37084808139</v>
      </c>
      <c r="C157" s="1">
        <v>156</v>
      </c>
      <c r="D157" s="1"/>
      <c r="E157" s="1"/>
    </row>
    <row r="158" spans="1:5" x14ac:dyDescent="0.25">
      <c r="A158" s="1"/>
      <c r="B158" s="1">
        <f t="shared" si="2"/>
        <v>219597.19826504303</v>
      </c>
      <c r="C158" s="1">
        <v>157</v>
      </c>
      <c r="D158" s="1"/>
      <c r="E158" s="1"/>
    </row>
    <row r="159" spans="1:5" x14ac:dyDescent="0.25">
      <c r="A159" s="1"/>
      <c r="B159" s="1">
        <f t="shared" si="2"/>
        <v>223989.14223034389</v>
      </c>
      <c r="C159" s="1">
        <v>158</v>
      </c>
      <c r="D159" s="1"/>
      <c r="E159" s="1"/>
    </row>
    <row r="160" spans="1:5" x14ac:dyDescent="0.25">
      <c r="A160" s="1"/>
      <c r="B160" s="1">
        <f t="shared" si="2"/>
        <v>228468.92507495076</v>
      </c>
      <c r="C160" s="1">
        <v>159</v>
      </c>
      <c r="D160" s="1"/>
      <c r="E160" s="1"/>
    </row>
    <row r="161" spans="1:5" x14ac:dyDescent="0.25">
      <c r="A161" s="1"/>
      <c r="B161" s="1">
        <f t="shared" si="2"/>
        <v>233038.30357644978</v>
      </c>
      <c r="C161" s="1">
        <v>160</v>
      </c>
      <c r="D161" s="1"/>
      <c r="E161" s="1"/>
    </row>
    <row r="162" spans="1:5" x14ac:dyDescent="0.25">
      <c r="A162" s="1"/>
      <c r="B162" s="1">
        <f t="shared" si="2"/>
        <v>237699.06964797876</v>
      </c>
      <c r="C162" s="1">
        <v>161</v>
      </c>
      <c r="D162" s="1"/>
      <c r="E162" s="1"/>
    </row>
    <row r="163" spans="1:5" x14ac:dyDescent="0.25">
      <c r="A163" s="1"/>
      <c r="B163" s="1">
        <f t="shared" si="2"/>
        <v>242453.05104093833</v>
      </c>
      <c r="C163" s="1">
        <v>162</v>
      </c>
      <c r="D163" s="1"/>
      <c r="E163" s="1"/>
    </row>
    <row r="164" spans="1:5" x14ac:dyDescent="0.25">
      <c r="A164" s="1"/>
      <c r="B164" s="1">
        <f t="shared" si="2"/>
        <v>247302.1120617571</v>
      </c>
      <c r="C164" s="1">
        <v>163</v>
      </c>
      <c r="D164" s="1"/>
      <c r="E164" s="1"/>
    </row>
    <row r="165" spans="1:5" x14ac:dyDescent="0.25">
      <c r="A165" s="1"/>
      <c r="B165" s="1">
        <f t="shared" si="2"/>
        <v>252248.15430299225</v>
      </c>
      <c r="C165" s="1">
        <v>164</v>
      </c>
      <c r="D165" s="1"/>
      <c r="E165" s="1"/>
    </row>
    <row r="166" spans="1:5" x14ac:dyDescent="0.25">
      <c r="A166" s="1"/>
      <c r="B166" s="1">
        <f t="shared" si="2"/>
        <v>257293.11738905209</v>
      </c>
      <c r="C166" s="1">
        <v>165</v>
      </c>
      <c r="D166" s="1"/>
      <c r="E166" s="1"/>
    </row>
    <row r="167" spans="1:5" x14ac:dyDescent="0.25">
      <c r="A167" s="1"/>
      <c r="B167" s="1">
        <f t="shared" si="2"/>
        <v>262438.97973683313</v>
      </c>
      <c r="C167" s="1">
        <v>166</v>
      </c>
      <c r="D167" s="1"/>
      <c r="E167" s="1"/>
    </row>
    <row r="168" spans="1:5" x14ac:dyDescent="0.25">
      <c r="A168" s="1"/>
      <c r="B168" s="1">
        <f t="shared" si="2"/>
        <v>267687.75933156977</v>
      </c>
      <c r="C168" s="1">
        <v>167</v>
      </c>
      <c r="D168" s="1"/>
      <c r="E168" s="1"/>
    </row>
    <row r="169" spans="1:5" x14ac:dyDescent="0.25">
      <c r="A169" s="1"/>
      <c r="B169" s="1">
        <f t="shared" si="2"/>
        <v>273041.51451820118</v>
      </c>
      <c r="C169" s="1">
        <v>168</v>
      </c>
      <c r="D169" s="1"/>
      <c r="E169" s="1"/>
    </row>
    <row r="170" spans="1:5" x14ac:dyDescent="0.25">
      <c r="A170" s="1"/>
      <c r="B170" s="1">
        <f t="shared" si="2"/>
        <v>278502.34480856522</v>
      </c>
      <c r="C170" s="1">
        <v>169</v>
      </c>
      <c r="D170" s="1"/>
      <c r="E170" s="1"/>
    </row>
    <row r="171" spans="1:5" x14ac:dyDescent="0.25">
      <c r="A171" s="1"/>
      <c r="B171" s="1">
        <f t="shared" si="2"/>
        <v>284072.39170473651</v>
      </c>
      <c r="C171" s="1">
        <v>170</v>
      </c>
      <c r="D171" s="1"/>
      <c r="E171" s="1"/>
    </row>
    <row r="172" spans="1:5" x14ac:dyDescent="0.25">
      <c r="A172" s="1"/>
      <c r="B172" s="1">
        <f t="shared" si="2"/>
        <v>289753.83953883126</v>
      </c>
      <c r="C172" s="1">
        <v>171</v>
      </c>
      <c r="D172" s="1"/>
      <c r="E172" s="1"/>
    </row>
    <row r="173" spans="1:5" x14ac:dyDescent="0.25">
      <c r="A173" s="1"/>
      <c r="B173" s="1">
        <f t="shared" si="2"/>
        <v>295548.91632960789</v>
      </c>
      <c r="C173" s="1">
        <v>172</v>
      </c>
      <c r="D173" s="1"/>
      <c r="E173" s="1"/>
    </row>
    <row r="174" spans="1:5" x14ac:dyDescent="0.25">
      <c r="A174" s="1"/>
      <c r="B174" s="1">
        <f t="shared" si="2"/>
        <v>301459.89465620008</v>
      </c>
      <c r="C174" s="1">
        <v>173</v>
      </c>
      <c r="D174" s="1"/>
      <c r="E174" s="1"/>
    </row>
    <row r="175" spans="1:5" x14ac:dyDescent="0.25">
      <c r="A175" s="1"/>
      <c r="B175" s="1">
        <f t="shared" si="2"/>
        <v>307489.09254932409</v>
      </c>
      <c r="C175" s="1">
        <v>174</v>
      </c>
      <c r="D175" s="1"/>
      <c r="E175" s="1"/>
    </row>
    <row r="176" spans="1:5" x14ac:dyDescent="0.25">
      <c r="A176" s="1"/>
      <c r="B176" s="1">
        <f t="shared" si="2"/>
        <v>313638.87440031057</v>
      </c>
      <c r="C176" s="1">
        <v>175</v>
      </c>
      <c r="D176" s="1"/>
      <c r="E176" s="1"/>
    </row>
    <row r="177" spans="1:5" x14ac:dyDescent="0.25">
      <c r="A177" s="1"/>
      <c r="B177" s="1">
        <f t="shared" si="2"/>
        <v>319911.65188831679</v>
      </c>
      <c r="C177" s="1">
        <v>176</v>
      </c>
      <c r="D177" s="1"/>
      <c r="E177" s="1"/>
    </row>
    <row r="178" spans="1:5" x14ac:dyDescent="0.25">
      <c r="A178" s="1"/>
      <c r="B178" s="1">
        <f t="shared" si="2"/>
        <v>326309.88492608315</v>
      </c>
      <c r="C178" s="1">
        <v>177</v>
      </c>
      <c r="D178" s="1"/>
      <c r="E178" s="1"/>
    </row>
    <row r="179" spans="1:5" x14ac:dyDescent="0.25">
      <c r="A179" s="1"/>
      <c r="B179" s="1">
        <f t="shared" si="2"/>
        <v>332836.08262460481</v>
      </c>
      <c r="C179" s="1">
        <v>178</v>
      </c>
      <c r="D179" s="1"/>
      <c r="E179" s="1"/>
    </row>
    <row r="180" spans="1:5" x14ac:dyDescent="0.25">
      <c r="A180" s="1"/>
      <c r="B180" s="1">
        <f t="shared" si="2"/>
        <v>339492.80427709693</v>
      </c>
      <c r="C180" s="1">
        <v>179</v>
      </c>
      <c r="D180" s="1"/>
      <c r="E180" s="1"/>
    </row>
    <row r="181" spans="1:5" x14ac:dyDescent="0.25">
      <c r="A181" s="1"/>
      <c r="B181" s="1">
        <f t="shared" si="2"/>
        <v>346282.66036263888</v>
      </c>
      <c r="C181" s="1">
        <v>180</v>
      </c>
      <c r="D181" s="1"/>
      <c r="E181" s="1"/>
    </row>
    <row r="182" spans="1:5" x14ac:dyDescent="0.25">
      <c r="A182" s="1"/>
      <c r="B182" s="1">
        <f t="shared" si="2"/>
        <v>353208.31356989167</v>
      </c>
      <c r="C182" s="1">
        <v>181</v>
      </c>
      <c r="D182" s="1"/>
      <c r="E182" s="1"/>
    </row>
    <row r="183" spans="1:5" x14ac:dyDescent="0.25">
      <c r="A183" s="1"/>
      <c r="B183" s="1">
        <f t="shared" si="2"/>
        <v>360272.47984128952</v>
      </c>
      <c r="C183" s="1">
        <v>182</v>
      </c>
      <c r="D183" s="1"/>
      <c r="E183" s="1"/>
    </row>
    <row r="184" spans="1:5" x14ac:dyDescent="0.25">
      <c r="A184" s="1"/>
      <c r="B184" s="1">
        <f t="shared" si="2"/>
        <v>367477.92943811533</v>
      </c>
      <c r="C184" s="1">
        <v>183</v>
      </c>
      <c r="D184" s="1"/>
      <c r="E184" s="1"/>
    </row>
    <row r="185" spans="1:5" x14ac:dyDescent="0.25">
      <c r="A185" s="1"/>
      <c r="B185" s="1">
        <f t="shared" si="2"/>
        <v>374827.48802687763</v>
      </c>
      <c r="C185" s="1">
        <v>184</v>
      </c>
      <c r="D185" s="1"/>
      <c r="E185" s="1"/>
    </row>
    <row r="186" spans="1:5" x14ac:dyDescent="0.25">
      <c r="A186" s="1"/>
      <c r="B186" s="1">
        <f t="shared" si="2"/>
        <v>382324.0377874152</v>
      </c>
      <c r="C186" s="1">
        <v>185</v>
      </c>
      <c r="D186" s="1"/>
      <c r="E186" s="1"/>
    </row>
    <row r="187" spans="1:5" x14ac:dyDescent="0.25">
      <c r="A187" s="1"/>
      <c r="B187" s="1">
        <f t="shared" si="2"/>
        <v>389970.51854316349</v>
      </c>
      <c r="C187" s="1">
        <v>186</v>
      </c>
      <c r="D187" s="1"/>
      <c r="E187" s="1"/>
    </row>
    <row r="188" spans="1:5" x14ac:dyDescent="0.25">
      <c r="A188" s="1"/>
      <c r="B188" s="1">
        <f t="shared" si="2"/>
        <v>397769.92891402676</v>
      </c>
      <c r="C188" s="1">
        <v>187</v>
      </c>
      <c r="D188" s="1"/>
      <c r="E188" s="1"/>
    </row>
    <row r="189" spans="1:5" x14ac:dyDescent="0.25">
      <c r="A189" s="1"/>
      <c r="B189" s="1">
        <f t="shared" si="2"/>
        <v>405725.32749230729</v>
      </c>
      <c r="C189" s="1">
        <v>188</v>
      </c>
      <c r="D189" s="1"/>
      <c r="E189" s="1"/>
    </row>
    <row r="190" spans="1:5" x14ac:dyDescent="0.25">
      <c r="A190" s="1"/>
      <c r="B190" s="1">
        <f t="shared" si="2"/>
        <v>413839.83404215344</v>
      </c>
      <c r="C190" s="1">
        <v>189</v>
      </c>
      <c r="D190" s="1"/>
      <c r="E190" s="1"/>
    </row>
    <row r="191" spans="1:5" x14ac:dyDescent="0.25">
      <c r="A191" s="1"/>
      <c r="B191" s="1">
        <f t="shared" si="2"/>
        <v>422116.63072299649</v>
      </c>
      <c r="C191" s="1">
        <v>190</v>
      </c>
      <c r="D191" s="1"/>
      <c r="E191" s="1"/>
    </row>
    <row r="192" spans="1:5" x14ac:dyDescent="0.25">
      <c r="A192" s="1"/>
      <c r="B192" s="1">
        <f t="shared" si="2"/>
        <v>430558.9633374564</v>
      </c>
      <c r="C192" s="1">
        <v>191</v>
      </c>
      <c r="D192" s="1"/>
      <c r="E192" s="1"/>
    </row>
    <row r="193" spans="1:5" x14ac:dyDescent="0.25">
      <c r="A193" s="1"/>
      <c r="B193" s="1">
        <f t="shared" si="2"/>
        <v>439170.14260420552</v>
      </c>
      <c r="C193" s="1">
        <v>192</v>
      </c>
      <c r="D193" s="1"/>
      <c r="E193" s="1"/>
    </row>
    <row r="194" spans="1:5" x14ac:dyDescent="0.25">
      <c r="A194" s="1"/>
      <c r="B194" s="1">
        <f t="shared" si="2"/>
        <v>447953.54545628966</v>
      </c>
      <c r="C194" s="1">
        <v>193</v>
      </c>
      <c r="D194" s="1"/>
      <c r="E194" s="1"/>
    </row>
    <row r="195" spans="1:5" x14ac:dyDescent="0.25">
      <c r="A195" s="1"/>
      <c r="B195" s="1">
        <f t="shared" si="2"/>
        <v>456912.61636541545</v>
      </c>
      <c r="C195" s="1">
        <v>194</v>
      </c>
      <c r="D195" s="1"/>
      <c r="E195" s="1"/>
    </row>
    <row r="196" spans="1:5" x14ac:dyDescent="0.25">
      <c r="A196" s="1"/>
      <c r="B196" s="1">
        <f t="shared" ref="B196:B235" si="3">B195+(B195*0.02)</f>
        <v>466050.86869272374</v>
      </c>
      <c r="C196" s="1">
        <v>195</v>
      </c>
      <c r="D196" s="1"/>
      <c r="E196" s="1"/>
    </row>
    <row r="197" spans="1:5" x14ac:dyDescent="0.25">
      <c r="A197" s="1"/>
      <c r="B197" s="1">
        <f t="shared" si="3"/>
        <v>475371.88606657821</v>
      </c>
      <c r="C197" s="1">
        <v>196</v>
      </c>
      <c r="D197" s="1"/>
      <c r="E197" s="1"/>
    </row>
    <row r="198" spans="1:5" x14ac:dyDescent="0.25">
      <c r="A198" s="1"/>
      <c r="B198" s="1">
        <f t="shared" si="3"/>
        <v>484879.32378790976</v>
      </c>
      <c r="C198" s="1">
        <v>197</v>
      </c>
      <c r="D198" s="1"/>
      <c r="E198" s="1"/>
    </row>
    <row r="199" spans="1:5" x14ac:dyDescent="0.25">
      <c r="A199" s="1"/>
      <c r="B199" s="1">
        <f t="shared" si="3"/>
        <v>494576.91026366793</v>
      </c>
      <c r="C199" s="1">
        <v>198</v>
      </c>
      <c r="D199" s="1"/>
      <c r="E199" s="1"/>
    </row>
    <row r="200" spans="1:5" x14ac:dyDescent="0.25">
      <c r="A200" s="1"/>
      <c r="B200" s="1">
        <f t="shared" si="3"/>
        <v>504468.44846894126</v>
      </c>
      <c r="C200" s="1">
        <v>199</v>
      </c>
      <c r="D200" s="1"/>
      <c r="E200" s="1"/>
    </row>
    <row r="201" spans="1:5" x14ac:dyDescent="0.25">
      <c r="A201" s="1"/>
      <c r="B201" s="1">
        <f t="shared" si="3"/>
        <v>514557.81743832008</v>
      </c>
      <c r="C201" s="1">
        <v>200</v>
      </c>
      <c r="D201" s="1"/>
      <c r="E201" s="1"/>
    </row>
    <row r="202" spans="1:5" x14ac:dyDescent="0.25">
      <c r="A202" s="1"/>
      <c r="B202" s="1">
        <f t="shared" si="3"/>
        <v>524848.97378708643</v>
      </c>
      <c r="C202" s="1">
        <v>201</v>
      </c>
      <c r="D202" s="1"/>
      <c r="E202" s="1"/>
    </row>
    <row r="203" spans="1:5" x14ac:dyDescent="0.25">
      <c r="A203" s="1"/>
      <c r="B203" s="1">
        <f t="shared" si="3"/>
        <v>535345.95326282817</v>
      </c>
      <c r="C203" s="1">
        <v>202</v>
      </c>
      <c r="D203" s="1"/>
      <c r="E203" s="1"/>
    </row>
    <row r="204" spans="1:5" x14ac:dyDescent="0.25">
      <c r="A204" s="1"/>
      <c r="B204" s="1">
        <f t="shared" si="3"/>
        <v>546052.87232808478</v>
      </c>
      <c r="C204" s="1">
        <v>203</v>
      </c>
      <c r="D204" s="1"/>
      <c r="E204" s="1"/>
    </row>
    <row r="205" spans="1:5" x14ac:dyDescent="0.25">
      <c r="A205" s="1"/>
      <c r="B205" s="1">
        <f t="shared" si="3"/>
        <v>556973.92977464641</v>
      </c>
      <c r="C205" s="1">
        <v>204</v>
      </c>
      <c r="D205" s="1"/>
      <c r="E205" s="1"/>
    </row>
    <row r="206" spans="1:5" x14ac:dyDescent="0.25">
      <c r="A206" s="1"/>
      <c r="B206" s="1">
        <f t="shared" si="3"/>
        <v>568113.40837013931</v>
      </c>
      <c r="C206" s="1">
        <v>205</v>
      </c>
      <c r="D206" s="1"/>
      <c r="E206" s="1"/>
    </row>
    <row r="207" spans="1:5" x14ac:dyDescent="0.25">
      <c r="A207" s="1"/>
      <c r="B207" s="1">
        <f t="shared" si="3"/>
        <v>579475.67653754214</v>
      </c>
      <c r="C207" s="1">
        <v>206</v>
      </c>
      <c r="D207" s="1"/>
      <c r="E207" s="1"/>
    </row>
    <row r="208" spans="1:5" x14ac:dyDescent="0.25">
      <c r="A208" s="1"/>
      <c r="B208" s="1">
        <f t="shared" si="3"/>
        <v>591065.19006829301</v>
      </c>
      <c r="C208" s="1">
        <v>207</v>
      </c>
      <c r="D208" s="1"/>
      <c r="E208" s="1"/>
    </row>
    <row r="209" spans="1:5" x14ac:dyDescent="0.25">
      <c r="A209" s="1"/>
      <c r="B209" s="1">
        <f t="shared" si="3"/>
        <v>602886.49386965891</v>
      </c>
      <c r="C209" s="1">
        <v>208</v>
      </c>
      <c r="D209" s="1"/>
      <c r="E209" s="1"/>
    </row>
    <row r="210" spans="1:5" x14ac:dyDescent="0.25">
      <c r="A210" s="1"/>
      <c r="B210" s="1">
        <f t="shared" si="3"/>
        <v>614944.22374705214</v>
      </c>
      <c r="C210" s="1">
        <v>209</v>
      </c>
      <c r="D210" s="1"/>
      <c r="E210" s="1"/>
    </row>
    <row r="211" spans="1:5" x14ac:dyDescent="0.25">
      <c r="A211" s="1"/>
      <c r="B211" s="1">
        <f t="shared" si="3"/>
        <v>627243.1082219932</v>
      </c>
      <c r="C211" s="1">
        <v>210</v>
      </c>
      <c r="D211" s="1"/>
      <c r="E211" s="1"/>
    </row>
    <row r="212" spans="1:5" x14ac:dyDescent="0.25">
      <c r="A212" s="1"/>
      <c r="B212" s="1">
        <f t="shared" si="3"/>
        <v>639787.97038643307</v>
      </c>
      <c r="C212" s="1">
        <v>211</v>
      </c>
      <c r="D212" s="1"/>
      <c r="E212" s="1"/>
    </row>
    <row r="213" spans="1:5" x14ac:dyDescent="0.25">
      <c r="A213" s="1"/>
      <c r="B213" s="1">
        <f t="shared" si="3"/>
        <v>652583.72979416174</v>
      </c>
      <c r="C213" s="1">
        <v>212</v>
      </c>
      <c r="D213" s="1"/>
      <c r="E213" s="1"/>
    </row>
    <row r="214" spans="1:5" x14ac:dyDescent="0.25">
      <c r="A214" s="1"/>
      <c r="B214" s="1">
        <f t="shared" si="3"/>
        <v>665635.40439004498</v>
      </c>
      <c r="C214" s="1">
        <v>213</v>
      </c>
      <c r="D214" s="1"/>
      <c r="E214" s="1"/>
    </row>
    <row r="215" spans="1:5" x14ac:dyDescent="0.25">
      <c r="A215" s="1"/>
      <c r="B215" s="1">
        <f t="shared" si="3"/>
        <v>678948.11247784586</v>
      </c>
      <c r="C215" s="1">
        <v>214</v>
      </c>
      <c r="D215" s="1"/>
      <c r="E215" s="1"/>
    </row>
    <row r="216" spans="1:5" x14ac:dyDescent="0.25">
      <c r="A216" s="1"/>
      <c r="B216" s="1">
        <f t="shared" si="3"/>
        <v>692527.07472740277</v>
      </c>
      <c r="C216" s="1">
        <v>215</v>
      </c>
      <c r="D216" s="1"/>
      <c r="E216" s="1"/>
    </row>
    <row r="217" spans="1:5" x14ac:dyDescent="0.25">
      <c r="A217" s="1"/>
      <c r="B217" s="1">
        <f t="shared" si="3"/>
        <v>706377.61622195086</v>
      </c>
      <c r="C217" s="1">
        <v>216</v>
      </c>
      <c r="D217" s="1"/>
      <c r="E217" s="1"/>
    </row>
    <row r="218" spans="1:5" x14ac:dyDescent="0.25">
      <c r="A218" s="1"/>
      <c r="B218" s="1">
        <f t="shared" si="3"/>
        <v>720505.1685463899</v>
      </c>
      <c r="C218" s="1">
        <v>217</v>
      </c>
      <c r="D218" s="1"/>
      <c r="E218" s="1"/>
    </row>
    <row r="219" spans="1:5" x14ac:dyDescent="0.25">
      <c r="A219" s="1"/>
      <c r="B219" s="1">
        <f t="shared" si="3"/>
        <v>734915.27191731776</v>
      </c>
      <c r="C219" s="1">
        <v>218</v>
      </c>
      <c r="D219" s="1"/>
      <c r="E219" s="1"/>
    </row>
    <row r="220" spans="1:5" x14ac:dyDescent="0.25">
      <c r="A220" s="1"/>
      <c r="B220" s="1">
        <f t="shared" si="3"/>
        <v>749613.57735566411</v>
      </c>
      <c r="C220" s="1">
        <v>219</v>
      </c>
      <c r="D220" s="1"/>
      <c r="E220" s="1"/>
    </row>
    <row r="221" spans="1:5" x14ac:dyDescent="0.25">
      <c r="A221" s="1"/>
      <c r="B221" s="1">
        <f t="shared" si="3"/>
        <v>764605.84890277742</v>
      </c>
      <c r="C221" s="1">
        <v>220</v>
      </c>
      <c r="D221" s="1"/>
      <c r="E221" s="1"/>
    </row>
    <row r="222" spans="1:5" x14ac:dyDescent="0.25">
      <c r="A222" s="1"/>
      <c r="B222" s="1">
        <f t="shared" si="3"/>
        <v>779897.96588083298</v>
      </c>
      <c r="C222" s="1">
        <v>221</v>
      </c>
      <c r="D222" s="1"/>
      <c r="E222" s="1"/>
    </row>
    <row r="223" spans="1:5" x14ac:dyDescent="0.25">
      <c r="A223" s="1"/>
      <c r="B223" s="1">
        <f t="shared" si="3"/>
        <v>795495.92519844964</v>
      </c>
      <c r="C223" s="1">
        <v>222</v>
      </c>
      <c r="D223" s="1"/>
      <c r="E223" s="1"/>
    </row>
    <row r="224" spans="1:5" x14ac:dyDescent="0.25">
      <c r="A224" s="1"/>
      <c r="B224" s="1">
        <f t="shared" si="3"/>
        <v>811405.84370241861</v>
      </c>
      <c r="C224" s="1">
        <v>223</v>
      </c>
      <c r="D224" s="1"/>
      <c r="E224" s="1"/>
    </row>
    <row r="225" spans="1:5" x14ac:dyDescent="0.25">
      <c r="A225" s="1"/>
      <c r="B225" s="1">
        <f t="shared" si="3"/>
        <v>827633.96057646698</v>
      </c>
      <c r="C225" s="1">
        <v>224</v>
      </c>
      <c r="D225" s="1"/>
      <c r="E225" s="1"/>
    </row>
    <row r="226" spans="1:5" x14ac:dyDescent="0.25">
      <c r="A226" s="1"/>
      <c r="B226" s="1">
        <f t="shared" si="3"/>
        <v>844186.6397879963</v>
      </c>
      <c r="C226" s="1">
        <v>225</v>
      </c>
      <c r="D226" s="1"/>
      <c r="E226" s="1"/>
    </row>
    <row r="227" spans="1:5" x14ac:dyDescent="0.25">
      <c r="A227" s="1"/>
      <c r="B227" s="1">
        <f t="shared" si="3"/>
        <v>861070.37258375622</v>
      </c>
      <c r="C227" s="1">
        <v>226</v>
      </c>
      <c r="D227" s="1"/>
      <c r="E227" s="1"/>
    </row>
    <row r="228" spans="1:5" x14ac:dyDescent="0.25">
      <c r="A228" s="1"/>
      <c r="B228" s="1">
        <f t="shared" si="3"/>
        <v>878291.78003543138</v>
      </c>
      <c r="C228" s="1">
        <v>227</v>
      </c>
      <c r="D228" s="1"/>
      <c r="E228" s="1"/>
    </row>
    <row r="229" spans="1:5" x14ac:dyDescent="0.25">
      <c r="A229" s="1"/>
      <c r="B229" s="1">
        <f t="shared" si="3"/>
        <v>895857.61563613999</v>
      </c>
      <c r="C229" s="1">
        <v>228</v>
      </c>
      <c r="D229" s="1"/>
      <c r="E229" s="1"/>
    </row>
    <row r="230" spans="1:5" x14ac:dyDescent="0.25">
      <c r="A230" s="1"/>
      <c r="B230" s="1">
        <f t="shared" si="3"/>
        <v>913774.76794886275</v>
      </c>
      <c r="C230" s="1">
        <v>229</v>
      </c>
      <c r="D230" s="1"/>
      <c r="E230" s="1"/>
    </row>
    <row r="231" spans="1:5" x14ac:dyDescent="0.25">
      <c r="A231" s="1"/>
      <c r="B231" s="1">
        <f t="shared" si="3"/>
        <v>932050.26330783998</v>
      </c>
      <c r="C231" s="1">
        <v>230</v>
      </c>
      <c r="D231" s="1"/>
      <c r="E231" s="1"/>
    </row>
    <row r="232" spans="1:5" x14ac:dyDescent="0.25">
      <c r="A232" s="1"/>
      <c r="B232" s="1">
        <f t="shared" si="3"/>
        <v>950691.26857399673</v>
      </c>
      <c r="C232" s="1">
        <v>231</v>
      </c>
      <c r="D232" s="1"/>
      <c r="E232" s="1"/>
    </row>
    <row r="233" spans="1:5" x14ac:dyDescent="0.25">
      <c r="A233" s="1"/>
      <c r="B233" s="1">
        <f t="shared" si="3"/>
        <v>969705.09394547669</v>
      </c>
      <c r="C233" s="1">
        <v>232</v>
      </c>
      <c r="D233" s="1"/>
      <c r="E233" s="1"/>
    </row>
    <row r="234" spans="1:5" x14ac:dyDescent="0.25">
      <c r="A234" s="1"/>
      <c r="B234" s="1">
        <f t="shared" si="3"/>
        <v>989099.1958243862</v>
      </c>
      <c r="C234" s="1">
        <v>233</v>
      </c>
      <c r="D234" s="1"/>
      <c r="E234" s="1"/>
    </row>
    <row r="235" spans="1:5" x14ac:dyDescent="0.25">
      <c r="A235" s="1"/>
      <c r="B235" s="1">
        <f t="shared" si="3"/>
        <v>1008881.179740874</v>
      </c>
      <c r="C235" s="15">
        <v>234</v>
      </c>
      <c r="D235" s="1"/>
      <c r="E2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№1</vt:lpstr>
      <vt:lpstr>№2</vt:lpstr>
      <vt:lpstr>№3</vt:lpstr>
      <vt:lpstr>№4</vt:lpstr>
      <vt:lpstr>№5</vt:lpstr>
      <vt:lpstr>№6</vt:lpstr>
      <vt:lpstr>№7</vt:lpstr>
      <vt:lpstr>№8</vt:lpstr>
      <vt:lpstr>№9</vt:lpstr>
      <vt:lpstr>№10</vt:lpstr>
      <vt:lpstr>№19</vt:lpstr>
      <vt:lpstr>№20</vt:lpstr>
      <vt:lpstr>№21</vt:lpstr>
      <vt:lpstr>№22</vt:lpstr>
      <vt:lpstr>№23</vt:lpstr>
      <vt:lpstr>№24</vt:lpstr>
      <vt:lpstr>№25</vt:lpstr>
      <vt:lpstr>№26</vt:lpstr>
      <vt:lpstr>№28</vt:lpstr>
      <vt:lpstr>№30</vt:lpstr>
      <vt:lpstr>№31</vt:lpstr>
      <vt:lpstr>№32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2021-04-01T11:19:36Z</dcterms:modified>
</cp:coreProperties>
</file>