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_4\Data Analysis\"/>
    </mc:Choice>
  </mc:AlternateContent>
  <xr:revisionPtr revIDLastSave="0" documentId="13_ncr:40009_{DA698D41-9639-4240-B2D5-C768D104BBE8}" xr6:coauthVersionLast="46" xr6:coauthVersionMax="46" xr10:uidLastSave="{00000000-0000-0000-0000-000000000000}"/>
  <bookViews>
    <workbookView xWindow="-108" yWindow="-108" windowWidth="23256" windowHeight="12576" activeTab="1"/>
  </bookViews>
  <sheets>
    <sheet name="practice-data-set-financialfore" sheetId="1" r:id="rId1"/>
    <sheet name="Financial Model Forecast" sheetId="2" r:id="rId2"/>
    <sheet name="Company List" sheetId="3" r:id="rId3"/>
    <sheet name="Scenario" sheetId="4" r:id="rId4"/>
  </sheets>
  <definedNames>
    <definedName name="COGS">'practice-data-set-financialfore'!$E$2:$E$13</definedName>
    <definedName name="grossMargin">'practice-data-set-financialfore'!$K$2:$K$13</definedName>
    <definedName name="grossProfit">'practice-data-set-financialfore'!$H$2:$H$13</definedName>
    <definedName name="operatingMargin">'practice-data-set-financialfore'!$L$2:$L$13</definedName>
    <definedName name="operatingProfit">'practice-data-set-financialfore'!$J$2:$J$13</definedName>
    <definedName name="otherOperatingItems">'practice-data-set-financialfore'!$G$2:$G$13</definedName>
    <definedName name="SGAs">'practice-data-set-financialfore'!$F$2:$F$13</definedName>
    <definedName name="symbol">'practice-data-set-financialfore'!$A$2:$A$13</definedName>
    <definedName name="total_operatingExpenses">'practice-data-set-financialfore'!$I$2:$I$13</definedName>
    <definedName name="total_revenue">'practice-data-set-financialfore'!$D$2:$D$13</definedName>
    <definedName name="years">'practice-data-set-financialfore'!$B$2:$B$13</definedName>
  </definedNames>
  <calcPr calcId="0"/>
  <pivotCaches>
    <pivotCache cacheId="12" r:id="rId5"/>
    <pivotCache cacheId="15" r:id="rId6"/>
  </pivotCaches>
</workbook>
</file>

<file path=xl/calcChain.xml><?xml version="1.0" encoding="utf-8"?>
<calcChain xmlns="http://schemas.openxmlformats.org/spreadsheetml/2006/main">
  <c r="B12" i="2" l="1" a="1"/>
  <c r="B12" i="2" s="1"/>
  <c r="E22" i="2"/>
  <c r="E9" i="2" s="1"/>
  <c r="F24" i="2"/>
  <c r="E24" i="2"/>
  <c r="F23" i="2"/>
  <c r="E23" i="2"/>
  <c r="F22" i="2"/>
  <c r="C24" i="2" a="1"/>
  <c r="C24" i="2" s="1"/>
  <c r="D24" i="2" a="1"/>
  <c r="D24" i="2" s="1"/>
  <c r="B24" i="2" a="1"/>
  <c r="B24" i="2" s="1"/>
  <c r="C23" i="2" a="1"/>
  <c r="C23" i="2" s="1"/>
  <c r="D23" i="2" a="1"/>
  <c r="D23" i="2" s="1"/>
  <c r="B23" i="2" a="1"/>
  <c r="B23" i="2" s="1"/>
  <c r="L2" i="1"/>
  <c r="K2" i="1"/>
  <c r="L3" i="1"/>
  <c r="L4" i="1"/>
  <c r="L5" i="1"/>
  <c r="L6" i="1"/>
  <c r="L7" i="1"/>
  <c r="L8" i="1"/>
  <c r="L9" i="1"/>
  <c r="L10" i="1"/>
  <c r="L11" i="1"/>
  <c r="L12" i="1"/>
  <c r="L13" i="1"/>
  <c r="K3" i="1"/>
  <c r="K4" i="1"/>
  <c r="K5" i="1"/>
  <c r="K6" i="1"/>
  <c r="K7" i="1"/>
  <c r="K8" i="1"/>
  <c r="K9" i="1"/>
  <c r="K10" i="1"/>
  <c r="K11" i="1"/>
  <c r="K12" i="1"/>
  <c r="K13" i="1"/>
  <c r="C13" i="2" a="1"/>
  <c r="C13" i="2" s="1"/>
  <c r="D13" i="2" a="1"/>
  <c r="D13" i="2" s="1"/>
  <c r="B13" i="2" a="1"/>
  <c r="B13" i="2" s="1"/>
  <c r="C12" i="2" a="1"/>
  <c r="C12" i="2" s="1"/>
  <c r="D12" i="2" a="1"/>
  <c r="D12" i="2" s="1"/>
  <c r="D9" i="2" a="1"/>
  <c r="D9" i="2" s="1"/>
  <c r="C10" i="2" a="1"/>
  <c r="C10" i="2" s="1"/>
  <c r="D10" i="2" a="1"/>
  <c r="D10" i="2" s="1"/>
  <c r="B10" i="2" a="1"/>
  <c r="B10" i="2" s="1"/>
  <c r="C9" i="2" a="1"/>
  <c r="C9" i="2" s="1"/>
  <c r="B9" i="2" a="1"/>
  <c r="B9" i="2" s="1"/>
  <c r="E15" i="2" l="1"/>
  <c r="E11" i="2"/>
  <c r="F9" i="2"/>
  <c r="C22" i="2"/>
  <c r="D22" i="2"/>
  <c r="D14" i="2"/>
  <c r="C14" i="2"/>
  <c r="B14" i="2"/>
  <c r="D11" i="2"/>
  <c r="B11" i="2"/>
  <c r="C11" i="2"/>
  <c r="F11" i="2" l="1"/>
  <c r="F15" i="2"/>
  <c r="D15" i="2"/>
  <c r="C15" i="2"/>
  <c r="B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<sst xmlns="http://schemas.openxmlformats.org/spreadsheetml/2006/main" count="99" uniqueCount="41">
  <si>
    <t>Ticker Symbol</t>
  </si>
  <si>
    <t>Years</t>
  </si>
  <si>
    <t>Period Ending</t>
  </si>
  <si>
    <t xml:space="preserve"> Total Revenue </t>
  </si>
  <si>
    <t xml:space="preserve"> Cost of Revenue </t>
  </si>
  <si>
    <t xml:space="preserve"> Sales, General and Admin. </t>
  </si>
  <si>
    <t xml:space="preserve"> Other Operating Items </t>
  </si>
  <si>
    <t>NAVI</t>
  </si>
  <si>
    <t>Year 1</t>
  </si>
  <si>
    <t>Year 2</t>
  </si>
  <si>
    <t>Year 3</t>
  </si>
  <si>
    <t>PYPL</t>
  </si>
  <si>
    <t>QRVO</t>
  </si>
  <si>
    <t>WRK</t>
  </si>
  <si>
    <t>Gross Profit</t>
  </si>
  <si>
    <t>Total Operating Expenses</t>
  </si>
  <si>
    <t>Operating Profit</t>
  </si>
  <si>
    <t>Row Labels</t>
  </si>
  <si>
    <t>(blank)</t>
  </si>
  <si>
    <t>Grand Total</t>
  </si>
  <si>
    <t>Ticker symbol</t>
  </si>
  <si>
    <t>Income Statement</t>
  </si>
  <si>
    <t>Historical</t>
  </si>
  <si>
    <t>Year 4</t>
  </si>
  <si>
    <t>Year 5</t>
  </si>
  <si>
    <t>Forecast</t>
  </si>
  <si>
    <t>Reveneu</t>
  </si>
  <si>
    <t>COGS</t>
  </si>
  <si>
    <t>SGAs</t>
  </si>
  <si>
    <t>Other Operating Expenses</t>
  </si>
  <si>
    <t>Operating Income/EBIT</t>
  </si>
  <si>
    <t>Gross Margin</t>
  </si>
  <si>
    <t>Operating Margin</t>
  </si>
  <si>
    <t>Operating Statistcs</t>
  </si>
  <si>
    <t>Assumptions</t>
  </si>
  <si>
    <t>Reveneu Growth(%)</t>
  </si>
  <si>
    <t>Operating Scenario-Sensitivity Analysis</t>
  </si>
  <si>
    <t>Strong Case</t>
  </si>
  <si>
    <t>Base Case</t>
  </si>
  <si>
    <t>Weak Case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</si>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</sst>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5" formatCode="&quot;$&quot;#,##0"/>
    <numFmt numFmtId="169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9" fontId="0" fillId="0" borderId="0" xfId="0" applyNumberFormat="1"/>
    <xf numFmtId="1" fontId="0" fillId="0" borderId="0" xfId="0" applyNumberFormat="1"/>
    <xf numFmtId="0" fontId="16" fillId="0" borderId="0" xfId="0" applyFont="1"/>
    <xf numFmtId="3" fontId="0" fillId="0" borderId="0" xfId="0" applyNumberFormat="1"/>
    <xf numFmtId="9" fontId="18" fillId="0" borderId="0" xfId="0" applyNumberFormat="1" applyFont="1"/>
    <xf numFmtId="2" fontId="18" fillId="0" borderId="0" xfId="0" applyNumberFormat="1" applyFont="1"/>
    <xf numFmtId="0" fontId="18" fillId="0" borderId="0" xfId="0" applyFont="1"/>
    <xf numFmtId="0" fontId="18" fillId="0" borderId="0" xfId="0" applyNumberFormat="1" applyFont="1"/>
    <xf numFmtId="165" fontId="19" fillId="0" borderId="0" xfId="0" applyNumberFormat="1" applyFont="1"/>
    <xf numFmtId="2" fontId="19" fillId="0" borderId="0" xfId="0" applyNumberFormat="1" applyFont="1"/>
    <xf numFmtId="0" fontId="0" fillId="33" borderId="0" xfId="0" applyFill="1"/>
    <xf numFmtId="0" fontId="20" fillId="33" borderId="0" xfId="0" applyFont="1" applyFill="1"/>
    <xf numFmtId="3" fontId="21" fillId="0" borderId="0" xfId="0" applyNumberFormat="1" applyFont="1"/>
    <xf numFmtId="0" fontId="22" fillId="0" borderId="0" xfId="0" applyFont="1"/>
    <xf numFmtId="0" fontId="0" fillId="34" borderId="0" xfId="0" applyFill="1"/>
    <xf numFmtId="0" fontId="22" fillId="34" borderId="0" xfId="0" applyFont="1" applyFill="1" applyAlignment="1">
      <alignment horizontal="center" vertical="center"/>
    </xf>
    <xf numFmtId="0" fontId="0" fillId="35" borderId="0" xfId="0" applyFill="1"/>
    <xf numFmtId="0" fontId="22" fillId="35" borderId="0" xfId="0" applyFont="1" applyFill="1" applyAlignment="1">
      <alignment horizontal="left" vertical="center" indent="9"/>
    </xf>
    <xf numFmtId="0" fontId="21" fillId="35" borderId="0" xfId="0" applyFont="1" applyFill="1"/>
    <xf numFmtId="0" fontId="22" fillId="34" borderId="0" xfId="0" applyFont="1" applyFill="1" applyAlignment="1">
      <alignment horizontal="left" vertical="center" indent="3"/>
    </xf>
    <xf numFmtId="0" fontId="23" fillId="35" borderId="0" xfId="0" applyFont="1" applyFill="1" applyAlignment="1">
      <alignment horizontal="left" vertical="center" indent="8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247.590350578706" createdVersion="6" refreshedVersion="6" minRefreshableVersion="3" recordCount="13">
  <cacheSource type="worksheet">
    <worksheetSource ref="A1:A1048576" sheet="practice-data-set-financialfore"/>
  </cacheSource>
  <cacheFields count="1">
    <cacheField name="Ticker Symbol" numFmtId="0">
      <sharedItems containsBlank="1" count="5">
        <s v="NAVI"/>
        <s v="PYPL"/>
        <s v="QRVO"/>
        <s v="WR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novo" refreshedDate="44247.723477546293" createdVersion="6" refreshedVersion="6" minRefreshableVersion="3" recordCount="3">
  <cacheSource type="worksheet">
    <worksheetSource ref="A32:A35" sheet="Financial Model Forecast"/>
  </cacheSource>
  <cacheFields count="1">
    <cacheField name="Reveneu Growth(%)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1" sqref="K1"/>
    </sheetView>
  </sheetViews>
  <sheetFormatPr defaultRowHeight="14.4" x14ac:dyDescent="0.3"/>
  <cols>
    <col min="1" max="1" width="14.77734375" customWidth="1"/>
    <col min="2" max="2" width="22.21875" customWidth="1"/>
    <col min="3" max="3" width="15" customWidth="1"/>
    <col min="4" max="4" width="24.5546875" customWidth="1"/>
    <col min="5" max="5" width="19.21875" customWidth="1"/>
    <col min="6" max="6" width="26.44140625" customWidth="1"/>
    <col min="7" max="7" width="21.21875" customWidth="1"/>
    <col min="8" max="8" width="15.88671875" customWidth="1"/>
    <col min="9" max="9" width="24.5546875" customWidth="1"/>
    <col min="10" max="10" width="18.21875" customWidth="1"/>
    <col min="11" max="11" width="17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</row>
    <row r="2" spans="1:12" x14ac:dyDescent="0.3">
      <c r="A2" t="s">
        <v>7</v>
      </c>
      <c r="B2" t="s">
        <v>8</v>
      </c>
      <c r="C2" s="1">
        <v>41639</v>
      </c>
      <c r="D2" s="2">
        <v>5015000000</v>
      </c>
      <c r="E2" s="2">
        <v>1844000000</v>
      </c>
      <c r="F2" s="2">
        <v>446000000</v>
      </c>
      <c r="G2" s="2">
        <v>104000000</v>
      </c>
      <c r="H2" s="2">
        <v>3171000000</v>
      </c>
      <c r="I2" s="2">
        <v>550000000</v>
      </c>
      <c r="J2" s="2">
        <v>2621000000</v>
      </c>
      <c r="K2" s="6">
        <f>(D2-E2)/D2</f>
        <v>0.63230309072781654</v>
      </c>
      <c r="L2" s="6">
        <f>(H2-I2)/D2</f>
        <v>0.5226321036889332</v>
      </c>
    </row>
    <row r="3" spans="1:12" x14ac:dyDescent="0.3">
      <c r="A3" t="s">
        <v>7</v>
      </c>
      <c r="B3" t="s">
        <v>9</v>
      </c>
      <c r="C3" s="1">
        <v>42004</v>
      </c>
      <c r="D3" s="2">
        <v>5115000000</v>
      </c>
      <c r="E3" s="2">
        <v>1945000000</v>
      </c>
      <c r="F3" s="2">
        <v>495000000</v>
      </c>
      <c r="G3" s="2">
        <v>122000000</v>
      </c>
      <c r="H3" s="2">
        <v>3170000000</v>
      </c>
      <c r="I3" s="2">
        <v>617000000</v>
      </c>
      <c r="J3" s="2">
        <v>2553000000</v>
      </c>
      <c r="K3" s="6">
        <f t="shared" ref="K3:K13" si="0">(D3-E3)/D3</f>
        <v>0.61974584555229717</v>
      </c>
      <c r="L3" s="6">
        <f t="shared" ref="L3:L13" si="1">(H3-I3)/D3</f>
        <v>0.49912023460410559</v>
      </c>
    </row>
    <row r="4" spans="1:12" x14ac:dyDescent="0.3">
      <c r="A4" t="s">
        <v>7</v>
      </c>
      <c r="B4" t="s">
        <v>10</v>
      </c>
      <c r="C4" s="1">
        <v>42369</v>
      </c>
      <c r="D4" s="2">
        <v>4183000000</v>
      </c>
      <c r="E4" s="2">
        <v>1479000000</v>
      </c>
      <c r="F4" s="2">
        <v>545000000</v>
      </c>
      <c r="G4" s="2">
        <v>137000000</v>
      </c>
      <c r="H4" s="2">
        <v>2704000000</v>
      </c>
      <c r="I4" s="2">
        <v>682000000</v>
      </c>
      <c r="J4" s="2">
        <v>2022000000</v>
      </c>
      <c r="K4" s="6">
        <f t="shared" si="0"/>
        <v>0.64642601004064071</v>
      </c>
      <c r="L4" s="6">
        <f t="shared" si="1"/>
        <v>0.48338513028926605</v>
      </c>
    </row>
    <row r="5" spans="1:12" x14ac:dyDescent="0.3">
      <c r="A5" t="s">
        <v>11</v>
      </c>
      <c r="B5" t="s">
        <v>8</v>
      </c>
      <c r="C5" s="1">
        <v>42004</v>
      </c>
      <c r="D5" s="2">
        <v>8025000000</v>
      </c>
      <c r="E5" s="2">
        <v>747000000</v>
      </c>
      <c r="F5" s="2">
        <v>5494000000</v>
      </c>
      <c r="G5" s="2">
        <v>516000000</v>
      </c>
      <c r="H5" s="2">
        <v>7278000000</v>
      </c>
      <c r="I5" s="2">
        <v>6010000000</v>
      </c>
      <c r="J5" s="2">
        <v>1268000000</v>
      </c>
      <c r="K5" s="6">
        <f t="shared" si="0"/>
        <v>0.90691588785046728</v>
      </c>
      <c r="L5" s="6">
        <f t="shared" si="1"/>
        <v>0.158006230529595</v>
      </c>
    </row>
    <row r="6" spans="1:12" x14ac:dyDescent="0.3">
      <c r="A6" t="s">
        <v>11</v>
      </c>
      <c r="B6" t="s">
        <v>9</v>
      </c>
      <c r="C6" s="1">
        <v>42369</v>
      </c>
      <c r="D6" s="2">
        <v>9248000000</v>
      </c>
      <c r="E6" s="2">
        <v>792000000</v>
      </c>
      <c r="F6" s="2">
        <v>6339000000</v>
      </c>
      <c r="G6" s="2">
        <v>608000000</v>
      </c>
      <c r="H6" s="2">
        <v>8456000000</v>
      </c>
      <c r="I6" s="2">
        <v>6947000000</v>
      </c>
      <c r="J6" s="2">
        <v>1509000000</v>
      </c>
      <c r="K6" s="6">
        <f t="shared" si="0"/>
        <v>0.91435986159169547</v>
      </c>
      <c r="L6" s="6">
        <f t="shared" si="1"/>
        <v>0.16317041522491349</v>
      </c>
    </row>
    <row r="7" spans="1:12" x14ac:dyDescent="0.3">
      <c r="A7" t="s">
        <v>11</v>
      </c>
      <c r="B7" t="s">
        <v>10</v>
      </c>
      <c r="C7" s="1">
        <v>42735</v>
      </c>
      <c r="D7" s="2">
        <v>10842000000</v>
      </c>
      <c r="E7" s="2">
        <v>834000000</v>
      </c>
      <c r="F7" s="2">
        <v>7698000000</v>
      </c>
      <c r="G7" s="2">
        <v>724000000</v>
      </c>
      <c r="H7" s="2">
        <v>10008000000</v>
      </c>
      <c r="I7" s="2">
        <v>8422000000</v>
      </c>
      <c r="J7" s="2">
        <v>1586000000</v>
      </c>
      <c r="K7" s="6">
        <f t="shared" si="0"/>
        <v>0.92307692307692313</v>
      </c>
      <c r="L7" s="6">
        <f t="shared" si="1"/>
        <v>0.14628297362110312</v>
      </c>
    </row>
    <row r="8" spans="1:12" x14ac:dyDescent="0.3">
      <c r="A8" t="s">
        <v>12</v>
      </c>
      <c r="B8" t="s">
        <v>8</v>
      </c>
      <c r="C8" s="1">
        <v>41727</v>
      </c>
      <c r="D8" s="2">
        <v>1148231000</v>
      </c>
      <c r="E8" s="2">
        <v>940573000</v>
      </c>
      <c r="F8" s="2">
        <v>180317000</v>
      </c>
      <c r="G8" s="2">
        <v>0</v>
      </c>
      <c r="H8" s="2">
        <v>207658000</v>
      </c>
      <c r="I8" s="2">
        <v>180317000</v>
      </c>
      <c r="J8" s="2">
        <v>27341000</v>
      </c>
      <c r="K8" s="6">
        <f t="shared" si="0"/>
        <v>0.18085036895885934</v>
      </c>
      <c r="L8" s="6">
        <f t="shared" si="1"/>
        <v>2.3811410770132491E-2</v>
      </c>
    </row>
    <row r="9" spans="1:12" x14ac:dyDescent="0.3">
      <c r="A9" t="s">
        <v>12</v>
      </c>
      <c r="B9" t="s">
        <v>9</v>
      </c>
      <c r="C9" s="1">
        <v>42091</v>
      </c>
      <c r="D9" s="2">
        <v>1710966000</v>
      </c>
      <c r="E9" s="2">
        <v>1279152000</v>
      </c>
      <c r="F9" s="2">
        <v>309348000</v>
      </c>
      <c r="G9" s="2">
        <v>0</v>
      </c>
      <c r="H9" s="2">
        <v>431814000</v>
      </c>
      <c r="I9" s="2">
        <v>309348000</v>
      </c>
      <c r="J9" s="2">
        <v>122466000</v>
      </c>
      <c r="K9" s="6">
        <f t="shared" si="0"/>
        <v>0.25238023432376799</v>
      </c>
      <c r="L9" s="6">
        <f t="shared" si="1"/>
        <v>7.1577109071717382E-2</v>
      </c>
    </row>
    <row r="10" spans="1:12" x14ac:dyDescent="0.3">
      <c r="A10" t="s">
        <v>12</v>
      </c>
      <c r="B10" t="s">
        <v>10</v>
      </c>
      <c r="C10" s="1">
        <v>42462</v>
      </c>
      <c r="D10" s="2">
        <v>2610726000</v>
      </c>
      <c r="E10" s="2">
        <v>2009936000</v>
      </c>
      <c r="F10" s="2">
        <v>588822000</v>
      </c>
      <c r="G10" s="2">
        <v>0</v>
      </c>
      <c r="H10" s="2">
        <v>600790000</v>
      </c>
      <c r="I10" s="2">
        <v>588822000</v>
      </c>
      <c r="J10" s="2">
        <v>11968000</v>
      </c>
      <c r="K10" s="6">
        <f t="shared" si="0"/>
        <v>0.23012372803580305</v>
      </c>
      <c r="L10" s="6">
        <f t="shared" si="1"/>
        <v>4.5841654773423179E-3</v>
      </c>
    </row>
    <row r="11" spans="1:12" x14ac:dyDescent="0.3">
      <c r="A11" t="s">
        <v>13</v>
      </c>
      <c r="B11" t="s">
        <v>8</v>
      </c>
      <c r="C11" s="1">
        <v>41912</v>
      </c>
      <c r="D11" s="2">
        <v>9895100000</v>
      </c>
      <c r="E11" s="2">
        <v>7961500000</v>
      </c>
      <c r="F11" s="2">
        <v>937600000</v>
      </c>
      <c r="G11" s="2">
        <v>86000000</v>
      </c>
      <c r="H11" s="2">
        <v>1933600000</v>
      </c>
      <c r="I11" s="2">
        <v>1023600000</v>
      </c>
      <c r="J11" s="2">
        <v>910000000</v>
      </c>
      <c r="K11" s="6">
        <f t="shared" si="0"/>
        <v>0.19540984931936009</v>
      </c>
      <c r="L11" s="6">
        <f t="shared" si="1"/>
        <v>9.1964709805863507E-2</v>
      </c>
    </row>
    <row r="12" spans="1:12" x14ac:dyDescent="0.3">
      <c r="A12" t="s">
        <v>13</v>
      </c>
      <c r="B12" t="s">
        <v>9</v>
      </c>
      <c r="C12" s="1">
        <v>42277</v>
      </c>
      <c r="D12" s="2">
        <v>11124800000</v>
      </c>
      <c r="E12" s="2">
        <v>8986500000</v>
      </c>
      <c r="F12" s="2">
        <v>1026100000</v>
      </c>
      <c r="G12" s="2">
        <v>118900000</v>
      </c>
      <c r="H12" s="2">
        <v>2138300000</v>
      </c>
      <c r="I12" s="2">
        <v>1145000000</v>
      </c>
      <c r="J12" s="2">
        <v>993300000</v>
      </c>
      <c r="K12" s="6">
        <f t="shared" si="0"/>
        <v>0.19221019703725012</v>
      </c>
      <c r="L12" s="6">
        <f t="shared" si="1"/>
        <v>8.9286998417949084E-2</v>
      </c>
    </row>
    <row r="13" spans="1:12" x14ac:dyDescent="0.3">
      <c r="A13" t="s">
        <v>13</v>
      </c>
      <c r="B13" t="s">
        <v>10</v>
      </c>
      <c r="C13" s="1">
        <v>42643</v>
      </c>
      <c r="D13" s="2">
        <v>14171800000</v>
      </c>
      <c r="E13" s="2">
        <v>11413200000</v>
      </c>
      <c r="F13" s="2">
        <v>1750100000</v>
      </c>
      <c r="G13" s="2">
        <v>211800000</v>
      </c>
      <c r="H13" s="2">
        <v>2758600000</v>
      </c>
      <c r="I13" s="2">
        <v>1961900000</v>
      </c>
      <c r="J13" s="2">
        <v>796700000</v>
      </c>
      <c r="K13" s="6">
        <f t="shared" si="0"/>
        <v>0.19465417237048221</v>
      </c>
      <c r="L13" s="6">
        <f t="shared" si="1"/>
        <v>5.6217276563315884E-2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tabSelected="1" topLeftCell="A27" workbookViewId="0">
      <selection activeCell="B34" sqref="B34"/>
    </sheetView>
  </sheetViews>
  <sheetFormatPr defaultRowHeight="14.4" x14ac:dyDescent="0.3"/>
  <cols>
    <col min="1" max="1" width="34.88671875" customWidth="1"/>
    <col min="2" max="2" width="18.21875" customWidth="1"/>
    <col min="3" max="3" width="17.109375" customWidth="1"/>
    <col min="4" max="4" width="16.44140625" customWidth="1"/>
    <col min="5" max="5" width="14.44140625" bestFit="1" customWidth="1"/>
    <col min="6" max="6" width="17" bestFit="1" customWidth="1"/>
  </cols>
  <sheetData>
    <row r="3" spans="1:6" ht="15.6" x14ac:dyDescent="0.3">
      <c r="A3" s="19" t="s">
        <v>20</v>
      </c>
      <c r="B3" s="16" t="s">
        <v>11</v>
      </c>
    </row>
    <row r="6" spans="1:6" s="17" customFormat="1" ht="18" x14ac:dyDescent="0.35">
      <c r="A6" s="17" t="s">
        <v>21</v>
      </c>
    </row>
    <row r="7" spans="1:6" ht="27.6" customHeight="1" x14ac:dyDescent="0.3">
      <c r="B7" s="20"/>
      <c r="C7" s="21" t="s">
        <v>22</v>
      </c>
      <c r="D7" s="20"/>
      <c r="E7" s="23" t="s">
        <v>25</v>
      </c>
      <c r="F7" s="22"/>
    </row>
    <row r="8" spans="1:6" x14ac:dyDescent="0.3">
      <c r="B8" s="27" t="s">
        <v>8</v>
      </c>
      <c r="C8" s="28" t="s">
        <v>9</v>
      </c>
      <c r="D8" s="28" t="s">
        <v>10</v>
      </c>
      <c r="E8" s="28" t="s">
        <v>23</v>
      </c>
      <c r="F8" s="28" t="s">
        <v>24</v>
      </c>
    </row>
    <row r="9" spans="1:6" x14ac:dyDescent="0.3">
      <c r="A9" t="s">
        <v>26</v>
      </c>
      <c r="B9" s="14" cm="1">
        <f t="array" ref="B9">INDEX(total_revenue,MATCH(1,($B$3=symbol)*(B$8=years),0))</f>
        <v>8025000000</v>
      </c>
      <c r="C9" s="14" cm="1">
        <f t="array" ref="C9">INDEX(total_revenue,MATCH(1,($B$3=symbol)*(C$8=years),0))</f>
        <v>9248000000</v>
      </c>
      <c r="D9" s="14">
        <f t="array" ref="D9">INDEX(total_revenue,MATCH(1,(B3=symbol)*(D8=years),0))</f>
        <v>10842000000</v>
      </c>
      <c r="E9" s="9">
        <f ca="1">D9*(1+E22)</f>
        <v>12576720000</v>
      </c>
      <c r="F9" s="9">
        <f ca="1">E9*(1+F22)</f>
        <v>14714762400</v>
      </c>
    </row>
    <row r="10" spans="1:6" x14ac:dyDescent="0.3">
      <c r="A10" t="s">
        <v>27</v>
      </c>
      <c r="B10" s="14">
        <f t="array" ref="B10">INDEX(COGS,MATCH(1,($B$3=symbol)*(B$8=years),0))</f>
        <v>747000000</v>
      </c>
      <c r="C10" s="14">
        <f t="array" ref="C10">INDEX(COGS,MATCH(1,($B$3=symbol)*(C$8=years),0))</f>
        <v>792000000</v>
      </c>
      <c r="D10" s="14">
        <f t="array" ref="D10">INDEX(COGS,MATCH(1,($B$3=symbol)*(D$8=years),0))</f>
        <v>834000000</v>
      </c>
      <c r="E10" s="9"/>
      <c r="F10" s="9"/>
    </row>
    <row r="11" spans="1:6" x14ac:dyDescent="0.3">
      <c r="A11" s="8" t="s">
        <v>14</v>
      </c>
      <c r="B11" s="5">
        <f>B9-B10</f>
        <v>7278000000</v>
      </c>
      <c r="C11" s="5">
        <f>C9-C10</f>
        <v>8456000000</v>
      </c>
      <c r="D11" s="5">
        <f>D9-D10</f>
        <v>10008000000</v>
      </c>
      <c r="E11" s="9">
        <f ca="1">E9*E23</f>
        <v>11696349600</v>
      </c>
      <c r="F11" s="9">
        <f ca="1">F9*F23</f>
        <v>13684729032</v>
      </c>
    </row>
    <row r="12" spans="1:6" x14ac:dyDescent="0.3">
      <c r="A12" t="s">
        <v>28</v>
      </c>
      <c r="B12" s="14" cm="1">
        <f t="array" ref="B12">INDEX(SGAs,MATCH(1,($B$3=symbol)*(B$8=years),0))</f>
        <v>5494000000</v>
      </c>
      <c r="C12" s="14">
        <f t="array" ref="C12">INDEX(SGAs,MATCH(1,($B$3=symbol)*(C$8=years),0))</f>
        <v>6339000000</v>
      </c>
      <c r="D12" s="14">
        <f t="array" ref="D12">INDEX(SGAs,MATCH(1,($B$3=symbol)*(D$8=years),0))</f>
        <v>7698000000</v>
      </c>
      <c r="E12" s="18"/>
      <c r="F12" s="18"/>
    </row>
    <row r="13" spans="1:6" x14ac:dyDescent="0.3">
      <c r="A13" t="s">
        <v>29</v>
      </c>
      <c r="B13" s="14">
        <f t="array" ref="B13">INDEX(otherOperatingItems,MATCH(1,($B$3=symbol)*(B$8=years),0))</f>
        <v>516000000</v>
      </c>
      <c r="C13" s="14">
        <f t="array" ref="C13">INDEX(otherOperatingItems,MATCH(1,($B$3=symbol)*(C$8=years),0))</f>
        <v>608000000</v>
      </c>
      <c r="D13" s="14">
        <f t="array" ref="D13">INDEX(otherOperatingItems,MATCH(1,($B$3=symbol)*(D$8=years),0))</f>
        <v>724000000</v>
      </c>
      <c r="E13" s="18"/>
      <c r="F13" s="18"/>
    </row>
    <row r="14" spans="1:6" x14ac:dyDescent="0.3">
      <c r="A14" s="8" t="s">
        <v>15</v>
      </c>
      <c r="B14" s="5">
        <f>SUM(B12:B13)</f>
        <v>6010000000</v>
      </c>
      <c r="C14" s="5">
        <f t="shared" ref="C14:D14" si="0">SUM(C12:C13)</f>
        <v>6947000000</v>
      </c>
      <c r="D14" s="5">
        <f t="shared" si="0"/>
        <v>8422000000</v>
      </c>
      <c r="E14" s="18"/>
      <c r="F14" s="18"/>
    </row>
    <row r="15" spans="1:6" x14ac:dyDescent="0.3">
      <c r="A15" s="8" t="s">
        <v>30</v>
      </c>
      <c r="B15" s="5">
        <f>B11-B14</f>
        <v>1268000000</v>
      </c>
      <c r="C15" s="5">
        <f t="shared" ref="C15:D15" si="1">C11-C14</f>
        <v>1509000000</v>
      </c>
      <c r="D15" s="5">
        <f t="shared" si="1"/>
        <v>1586000000</v>
      </c>
      <c r="E15" s="9">
        <f ca="1">E9*E24</f>
        <v>2138042400.0000002</v>
      </c>
      <c r="F15" s="9">
        <f ca="1">F9*F24</f>
        <v>2501509608</v>
      </c>
    </row>
    <row r="20" spans="1:6" s="17" customFormat="1" ht="18" x14ac:dyDescent="0.35">
      <c r="A20" s="17" t="s">
        <v>33</v>
      </c>
    </row>
    <row r="21" spans="1:6" ht="30" customHeight="1" x14ac:dyDescent="0.3">
      <c r="B21" s="20"/>
      <c r="C21" s="25" t="s">
        <v>22</v>
      </c>
      <c r="D21" s="20"/>
      <c r="E21" s="26" t="s">
        <v>34</v>
      </c>
      <c r="F21" s="24"/>
    </row>
    <row r="22" spans="1:6" x14ac:dyDescent="0.3">
      <c r="A22" t="s">
        <v>35</v>
      </c>
      <c r="C22" s="7">
        <f>($C$9/$B$9-1)*100</f>
        <v>15.239875389408098</v>
      </c>
      <c r="D22" s="7">
        <f>($D$9/$C$9-1)*100</f>
        <v>17.23615916955017</v>
      </c>
      <c r="E22" s="10">
        <f ca="1">OFFSET($E$32,MATCH($B$31,$A$33:$A$35,0),0)</f>
        <v>0.16</v>
      </c>
      <c r="F22" s="10">
        <f ca="1">OFFSET($E$32,MATCH($B$31,$A$33:$A$35,0),1)</f>
        <v>0.17</v>
      </c>
    </row>
    <row r="23" spans="1:6" x14ac:dyDescent="0.3">
      <c r="A23" t="s">
        <v>31</v>
      </c>
      <c r="B23" s="15">
        <f t="array" ref="B23">INDEX(grossMargin,MATCH(1,($B$3=symbol)*(B$8=years),0))</f>
        <v>0.90691588785046728</v>
      </c>
      <c r="C23" s="15">
        <f t="array" ref="C23">INDEX(grossMargin,MATCH(1,($B$3=symbol)*(C$8=years),0))</f>
        <v>0.91435986159169547</v>
      </c>
      <c r="D23" s="15">
        <f t="array" ref="D23">INDEX(grossMargin,MATCH(1,($B$3=symbol)*(D$8=years),0))</f>
        <v>0.92307692307692313</v>
      </c>
      <c r="E23" s="11">
        <f ca="1">OFFSET($E$36,MATCH($B$31,$A$37:$A$39,0),0)</f>
        <v>0.93</v>
      </c>
      <c r="F23" s="11">
        <f ca="1">OFFSET($E$36,MATCH($B$31,$A$37:$A$39,0),1)</f>
        <v>0.93</v>
      </c>
    </row>
    <row r="24" spans="1:6" x14ac:dyDescent="0.3">
      <c r="A24" t="s">
        <v>32</v>
      </c>
      <c r="B24" s="15">
        <f t="array" ref="B24">INDEX(operatingMargin,MATCH(1,(B3=symbol)*(B8=years),0))</f>
        <v>0.158006230529595</v>
      </c>
      <c r="C24" s="15" cm="1">
        <f t="array" ref="C24">INDEX(operatingMargin,MATCH(1,(B3=symbol)*(C8=years),0))</f>
        <v>0.16317041522491349</v>
      </c>
      <c r="D24" s="15">
        <f t="array" ref="D24">INDEX(operatingMargin,MATCH(1,(B3=symbol)*(D8=years),0))</f>
        <v>0.14628297362110312</v>
      </c>
      <c r="E24" s="12">
        <f ca="1">OFFSET($E$40,MATCH($B$31,$A$41:$A$43,0),0)</f>
        <v>0.17</v>
      </c>
      <c r="F24" s="12">
        <f ca="1">OFFSET($E$40,MATCH($B$31,$A$41:$A$43,0),1)</f>
        <v>0.17</v>
      </c>
    </row>
    <row r="29" spans="1:6" s="17" customFormat="1" ht="18" x14ac:dyDescent="0.35">
      <c r="A29" s="17" t="s">
        <v>36</v>
      </c>
    </row>
    <row r="31" spans="1:6" ht="15.6" x14ac:dyDescent="0.3">
      <c r="A31" s="19" t="s">
        <v>40</v>
      </c>
      <c r="B31" s="16" t="s">
        <v>37</v>
      </c>
      <c r="E31" s="28" t="s">
        <v>23</v>
      </c>
      <c r="F31" s="28" t="s">
        <v>24</v>
      </c>
    </row>
    <row r="32" spans="1:6" ht="21" customHeight="1" x14ac:dyDescent="0.3">
      <c r="A32" s="8" t="s">
        <v>35</v>
      </c>
    </row>
    <row r="33" spans="1:6" x14ac:dyDescent="0.3">
      <c r="A33" t="s">
        <v>37</v>
      </c>
      <c r="B33">
        <v>1</v>
      </c>
      <c r="E33" s="10">
        <v>0.16</v>
      </c>
      <c r="F33" s="10">
        <v>0.17</v>
      </c>
    </row>
    <row r="34" spans="1:6" x14ac:dyDescent="0.3">
      <c r="A34" t="s">
        <v>38</v>
      </c>
      <c r="B34">
        <v>2</v>
      </c>
      <c r="E34" s="10">
        <v>0.155</v>
      </c>
      <c r="F34" s="10">
        <v>0.15</v>
      </c>
    </row>
    <row r="35" spans="1:6" x14ac:dyDescent="0.3">
      <c r="A35" t="s">
        <v>39</v>
      </c>
      <c r="B35">
        <v>3</v>
      </c>
      <c r="E35" s="10">
        <v>0.14000000000000001</v>
      </c>
      <c r="F35" s="10">
        <v>0.14000000000000001</v>
      </c>
    </row>
    <row r="36" spans="1:6" ht="20.399999999999999" customHeight="1" x14ac:dyDescent="0.3">
      <c r="A36" s="8" t="s">
        <v>31</v>
      </c>
      <c r="E36" s="12"/>
      <c r="F36" s="12"/>
    </row>
    <row r="37" spans="1:6" x14ac:dyDescent="0.3">
      <c r="A37" t="s">
        <v>37</v>
      </c>
      <c r="B37">
        <v>1</v>
      </c>
      <c r="E37" s="13">
        <v>0.93</v>
      </c>
      <c r="F37" s="13">
        <v>0.93</v>
      </c>
    </row>
    <row r="38" spans="1:6" x14ac:dyDescent="0.3">
      <c r="A38" t="s">
        <v>38</v>
      </c>
      <c r="B38">
        <v>2</v>
      </c>
      <c r="E38" s="13">
        <v>0.92</v>
      </c>
      <c r="F38" s="13">
        <v>0.92</v>
      </c>
    </row>
    <row r="39" spans="1:6" x14ac:dyDescent="0.3">
      <c r="A39" t="s">
        <v>39</v>
      </c>
      <c r="B39">
        <v>3</v>
      </c>
      <c r="E39" s="11">
        <v>0.9</v>
      </c>
      <c r="F39" s="11">
        <v>0.9</v>
      </c>
    </row>
    <row r="40" spans="1:6" ht="23.4" customHeight="1" x14ac:dyDescent="0.3">
      <c r="A40" s="8" t="s">
        <v>32</v>
      </c>
      <c r="E40" s="12"/>
      <c r="F40" s="12"/>
    </row>
    <row r="41" spans="1:6" x14ac:dyDescent="0.3">
      <c r="A41" t="s">
        <v>37</v>
      </c>
      <c r="B41">
        <v>1</v>
      </c>
      <c r="E41" s="12">
        <v>0.17</v>
      </c>
      <c r="F41" s="12">
        <v>0.17</v>
      </c>
    </row>
    <row r="42" spans="1:6" x14ac:dyDescent="0.3">
      <c r="A42" t="s">
        <v>38</v>
      </c>
      <c r="B42">
        <v>2</v>
      </c>
      <c r="E42" s="12">
        <v>0.15</v>
      </c>
      <c r="F42" s="12">
        <v>0.15</v>
      </c>
    </row>
    <row r="43" spans="1:6" x14ac:dyDescent="0.3">
      <c r="A43" t="s">
        <v>39</v>
      </c>
      <c r="B43">
        <v>3</v>
      </c>
      <c r="E43" s="12">
        <v>0.14000000000000001</v>
      </c>
      <c r="F43" s="12">
        <v>0.14000000000000001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'Company List'!$F$5:$F$8</xm:f>
          </x14:formula1>
          <xm:sqref>B3</xm:sqref>
        </x14:dataValidation>
        <x14:dataValidation type="list" allowBlank="1" showInputMessage="1" showErrorMessage="1">
          <x14:formula1>
            <xm:f>Scenario!$D$4:$D$6</xm:f>
          </x14:formula1>
          <xm:sqref>B31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F5" sqref="F5:F8"/>
    </sheetView>
  </sheetViews>
  <sheetFormatPr defaultRowHeight="14.4" x14ac:dyDescent="0.3"/>
  <cols>
    <col min="1" max="1" width="12.5546875" bestFit="1" customWidth="1"/>
  </cols>
  <sheetData>
    <row r="3" spans="1:6" x14ac:dyDescent="0.3">
      <c r="A3" s="3" t="s">
        <v>17</v>
      </c>
      <c r="D3" s="4"/>
    </row>
    <row r="4" spans="1:6" x14ac:dyDescent="0.3">
      <c r="A4" s="4" t="s">
        <v>7</v>
      </c>
      <c r="D4" s="4" t="s">
        <v>11</v>
      </c>
    </row>
    <row r="5" spans="1:6" x14ac:dyDescent="0.3">
      <c r="A5" s="4" t="s">
        <v>11</v>
      </c>
      <c r="D5" s="4" t="s">
        <v>12</v>
      </c>
      <c r="F5" s="4" t="s">
        <v>7</v>
      </c>
    </row>
    <row r="6" spans="1:6" x14ac:dyDescent="0.3">
      <c r="A6" s="4" t="s">
        <v>12</v>
      </c>
      <c r="D6" s="4" t="s">
        <v>13</v>
      </c>
      <c r="F6" s="4" t="s">
        <v>11</v>
      </c>
    </row>
    <row r="7" spans="1:6" x14ac:dyDescent="0.3">
      <c r="A7" s="4" t="s">
        <v>13</v>
      </c>
      <c r="D7" s="4" t="s">
        <v>18</v>
      </c>
      <c r="F7" s="4" t="s">
        <v>12</v>
      </c>
    </row>
    <row r="8" spans="1:6" x14ac:dyDescent="0.3">
      <c r="A8" s="4" t="s">
        <v>18</v>
      </c>
      <c r="F8" s="4" t="s">
        <v>13</v>
      </c>
    </row>
    <row r="9" spans="1:6" x14ac:dyDescent="0.3">
      <c r="A9" s="4" t="s">
        <v>19</v>
      </c>
    </row>
  </sheetData>
  <dataValidations count="1">
    <dataValidation type="list" allowBlank="1" showInputMessage="1" showErrorMessage="1" sqref="D3:D7">
      <formula1>$D$3:$D$7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D29" sqref="D29"/>
    </sheetView>
  </sheetViews>
  <sheetFormatPr defaultRowHeight="14.4" x14ac:dyDescent="0.3"/>
  <cols>
    <col min="1" max="1" width="12.5546875" bestFit="1" customWidth="1"/>
    <col min="4" max="4" width="11.33203125" customWidth="1"/>
  </cols>
  <sheetData>
    <row r="3" spans="1:4" x14ac:dyDescent="0.3">
      <c r="A3" s="3" t="s">
        <v>17</v>
      </c>
    </row>
    <row r="4" spans="1:4" x14ac:dyDescent="0.3">
      <c r="A4" s="4" t="s">
        <v>38</v>
      </c>
      <c r="D4" s="4" t="s">
        <v>38</v>
      </c>
    </row>
    <row r="5" spans="1:4" x14ac:dyDescent="0.3">
      <c r="A5" s="4" t="s">
        <v>37</v>
      </c>
      <c r="D5" s="4" t="s">
        <v>37</v>
      </c>
    </row>
    <row r="6" spans="1:4" x14ac:dyDescent="0.3">
      <c r="A6" s="4" t="s">
        <v>39</v>
      </c>
      <c r="D6" s="4" t="s">
        <v>39</v>
      </c>
    </row>
    <row r="7" spans="1:4" x14ac:dyDescent="0.3">
      <c r="A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practice-data-set-financialfore</vt:lpstr>
      <vt:lpstr>Financial Model Forecast</vt:lpstr>
      <vt:lpstr>Company List</vt:lpstr>
      <vt:lpstr>Scenario</vt:lpstr>
      <vt:lpstr>COGS</vt:lpstr>
      <vt:lpstr>grossMargin</vt:lpstr>
      <vt:lpstr>grossProfit</vt:lpstr>
      <vt:lpstr>operatingMargin</vt:lpstr>
      <vt:lpstr>operatingProfit</vt:lpstr>
      <vt:lpstr>otherOperatingItems</vt:lpstr>
      <vt:lpstr>SGAs</vt:lpstr>
      <vt:lpstr>symbol</vt:lpstr>
      <vt:lpstr>total_operatingExpenses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2021-02-20T12:03:06Z</dcterms:created>
  <dcterms:modified xsi:type="dcterms:W3CDTF">2021-02-20T20:08:02Z</dcterms:modified>
</cp:coreProperties>
</file>