
<file path=[Content_Types].xml><?xml version="1.0" encoding="utf-8"?>
<Types xmlns="http://schemas.openxmlformats.org/package/2006/content-types">
  <Default Extension="rels" ContentType="application/vnd.openxmlformats-package.relationships+xml"/>
  <Default Extension="xlsrvcdf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AF483610-EF9C-4BD9-A18C-D087C1C3612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EXPENSE CARD" sheetId="1" r:id="rId1"/>
    <sheet name="SUMMARY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5" i="2"/>
  <c r="H5" i="1" s="1"/>
  <c r="C9" i="2"/>
  <c r="C8" i="2"/>
  <c r="C7" i="2"/>
  <c r="D5" i="1"/>
  <c r="D6" i="1"/>
  <c r="D7" i="1"/>
  <c r="D8" i="1"/>
  <c r="D9" i="1"/>
  <c r="D10" i="1"/>
  <c r="G3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5" i="1"/>
  <c r="D25" i="1"/>
  <c r="D26" i="1"/>
  <c r="D27" i="1"/>
  <c r="D28" i="1"/>
  <c r="D29" i="1"/>
  <c r="D30" i="1"/>
  <c r="D31" i="1"/>
  <c r="D15" i="1"/>
  <c r="D16" i="1"/>
  <c r="D17" i="1"/>
  <c r="D18" i="1"/>
  <c r="D19" i="1"/>
  <c r="D20" i="1"/>
  <c r="B32" i="1"/>
  <c r="C32" i="1"/>
  <c r="B21" i="1"/>
  <c r="C21" i="1"/>
  <c r="B11" i="1"/>
  <c r="C11" i="1"/>
  <c r="C10" i="2" l="1"/>
  <c r="C12" i="2" a="1"/>
  <c r="C12" i="2" s="1"/>
  <c r="C14" i="2" s="1"/>
  <c r="D32" i="1"/>
  <c r="D11" i="1"/>
  <c r="D21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<sst xmlns="http://schemas.openxmlformats.org/spreadsheetml/2006/main" count="54" uniqueCount="35">
  <si>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MONTHLY EXPENSE</t>
  </si>
  <si>
    <t>HOUSING COST</t>
  </si>
  <si>
    <t>THIS MONTH</t>
  </si>
  <si>
    <t>PREVIOUS MONTH</t>
  </si>
  <si>
    <t>DIFFERENCE</t>
  </si>
  <si>
    <t>DATE</t>
  </si>
  <si>
    <t>MONEY SPENT</t>
  </si>
  <si>
    <t>REMAINING</t>
  </si>
  <si>
    <t>SAVED</t>
  </si>
  <si>
    <t>RENT</t>
  </si>
  <si>
    <t>ELECTRICITY</t>
  </si>
  <si>
    <t>SILINDER</t>
  </si>
  <si>
    <t>WIFI</t>
  </si>
  <si>
    <t>BUA RENT</t>
  </si>
  <si>
    <t>EXTRA</t>
  </si>
  <si>
    <t>Total</t>
  </si>
  <si>
    <t>FOOD COST</t>
  </si>
  <si>
    <t>MEAL BAZAR</t>
  </si>
  <si>
    <t>BREAKFAST</t>
  </si>
  <si>
    <t>SNACKS</t>
  </si>
  <si>
    <t>CHAA</t>
  </si>
  <si>
    <t>VERSITY COST</t>
  </si>
  <si>
    <t>OTHER COST</t>
  </si>
  <si>
    <t>GHURAGHURI</t>
  </si>
  <si>
    <t>FLEXILOAD</t>
  </si>
  <si>
    <t>DEBT</t>
  </si>
  <si>
    <t>TRANSPORT</t>
  </si>
  <si>
    <t>COMODITTIES</t>
  </si>
  <si>
    <t>BUYING THINGS</t>
  </si>
  <si>
    <t>MONTHLY SUMMARY</t>
  </si>
  <si>
    <t>MONTHLY  INCOME</t>
  </si>
  <si>
    <t>HOME</t>
  </si>
  <si>
    <t>BKASH</t>
  </si>
  <si>
    <t>TOTAL</t>
  </si>
  <si>
    <t>MONTHLY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</si>
</sst>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36"/>
      <color rgb="FF000000"/>
      <name val="Calibri"/>
      <scheme val="minor"/>
    </font>
    <font>
      <sz val="15"/>
      <color theme="1"/>
      <name val="Calibri"/>
      <family val="2"/>
      <scheme val="minor"/>
    </font>
    <font>
      <sz val="20"/>
      <color theme="0"/>
      <name val="Calibri"/>
      <scheme val="minor"/>
    </font>
    <font>
      <sz val="20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8">
    <dxf>
      <font>
        <b val="0"/>
        <sz val="15"/>
      </font>
      <numFmt numFmtId="2" formatCode="0.00"/>
      <alignment horizontal="center"/>
      <border>
        <left style="double">
          <color rgb="FF000000"/>
        </left>
        <right/>
        <top style="double">
          <color rgb="FF000000"/>
        </top>
        <bottom style="double">
          <color rgb="FF000000"/>
        </bottom>
        <vertical style="double">
          <color rgb="FF000000"/>
        </vertical>
        <horizontal style="double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z val="15"/>
      </font>
      <alignment horizontal="center"/>
      <border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 style="double">
          <color rgb="FF000000"/>
        </vertical>
        <horizontal style="double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z val="15"/>
      </font>
      <alignment horizontal="center"/>
      <border>
        <right style="double">
          <color rgb="FF000000"/>
        </right>
        <top style="double">
          <color rgb="FF000000"/>
        </top>
        <bottom style="double">
          <color rgb="FF000000"/>
        </bottom>
        <vertical style="double">
          <color rgb="FF000000"/>
        </vertical>
        <horizontal style="double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z val="15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sz val="15"/>
      </font>
      <alignment horizontal="center"/>
    </dxf>
    <dxf>
      <font>
        <b val="0"/>
        <sz val="15"/>
      </font>
      <alignment horizontal="center"/>
    </dxf>
    <dxf>
      <font>
        <b val="0"/>
        <sz val="15"/>
      </font>
      <alignment horizontal="center"/>
    </dxf>
    <dxf>
      <font>
        <sz val="15"/>
      </font>
      <numFmt numFmtId="0" formatCode="General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z val="15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z val="15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z val="15"/>
      </font>
      <fill>
        <patternFill patternType="solid">
          <fgColor indexed="64"/>
          <bgColor theme="5" tint="-0.499984740745262"/>
        </patternFill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z val="15"/>
      </font>
    </dxf>
    <dxf>
      <font>
        <sz val="15"/>
      </font>
      <alignment horizontal="center" vertical="center"/>
    </dxf>
    <dxf>
      <font>
        <sz val="15"/>
      </font>
      <alignment horizontal="center" vertical="center"/>
    </dxf>
    <dxf>
      <font>
        <b val="0"/>
        <sz val="15"/>
      </font>
      <numFmt numFmtId="0" formatCode="General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z val="15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z val="15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z val="15"/>
      </font>
      <fill>
        <patternFill patternType="solid">
          <fgColor indexed="64"/>
          <bgColor theme="9" tint="-0.499984740745262"/>
        </patternFill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sz val="15"/>
      </font>
      <alignment horizontal="center" vertical="center"/>
    </dxf>
    <dxf>
      <font>
        <b val="0"/>
        <sz val="15"/>
      </font>
      <alignment horizontal="center" vertical="center"/>
    </dxf>
    <dxf>
      <font>
        <b val="0"/>
        <sz val="15"/>
      </font>
      <numFmt numFmtId="0" formatCode="General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sz val="15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sz val="15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sz val="15"/>
      </font>
      <fill>
        <patternFill patternType="solid">
          <fgColor indexed="64"/>
          <bgColor theme="3" tint="-0.249977111117893"/>
        </patternFill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sz val="15"/>
      </font>
      <alignment horizontal="center" vertical="center"/>
    </dxf>
    <dxf>
      <font>
        <b val="0"/>
        <sz val="15"/>
      </font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EXPENSE VS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'SUMMARY REPORT'!$A$3:$B$14</c:f>
              <c:multiLvlStrCache>
                <c:ptCount val="12"/>
                <c:lvl>
                  <c:pt idx="0">
                    <c:v>HOME</c:v>
                  </c:pt>
                  <c:pt idx="1">
                    <c:v>BKASH</c:v>
                  </c:pt>
                  <c:pt idx="2">
                    <c:v>TOTAL</c:v>
                  </c:pt>
                  <c:pt idx="4">
                    <c:v>HOUSING COST</c:v>
                  </c:pt>
                  <c:pt idx="5">
                    <c:v>FOOD COST</c:v>
                  </c:pt>
                  <c:pt idx="6">
                    <c:v>OTHER COST</c:v>
                  </c:pt>
                  <c:pt idx="7">
                    <c:v>TOTAL</c:v>
                  </c:pt>
                  <c:pt idx="9">
                    <c:v>HOME</c:v>
                  </c:pt>
                  <c:pt idx="10">
                    <c:v>BKASH</c:v>
                  </c:pt>
                  <c:pt idx="11">
                    <c:v>TOTAL</c:v>
                  </c:pt>
                </c:lvl>
                <c:lvl>
                  <c:pt idx="0">
                    <c:v>MONTHLY  INCOME</c:v>
                  </c:pt>
                  <c:pt idx="4">
                    <c:v>MONTHLY EXPENSE</c:v>
                  </c:pt>
                  <c:pt idx="9">
                    <c:v>MONTHLY BALANCE</c:v>
                  </c:pt>
                </c:lvl>
              </c:multiLvlStrCache>
            </c:multiLvlStrRef>
          </c:cat>
          <c:val>
            <c:numRef>
              <c:f>'SUMMARY REPORT'!$C$3:$C$14</c:f>
              <c:numCache>
                <c:formatCode>General</c:formatCode>
                <c:ptCount val="12"/>
                <c:pt idx="0">
                  <c:v>15000</c:v>
                </c:pt>
                <c:pt idx="1">
                  <c:v>10000</c:v>
                </c:pt>
                <c:pt idx="2">
                  <c:v>25000</c:v>
                </c:pt>
                <c:pt idx="4">
                  <c:v>6310</c:v>
                </c:pt>
                <c:pt idx="5">
                  <c:v>1977</c:v>
                </c:pt>
                <c:pt idx="6">
                  <c:v>2610</c:v>
                </c:pt>
                <c:pt idx="7">
                  <c:v>10897</c:v>
                </c:pt>
                <c:pt idx="9">
                  <c:v>4103</c:v>
                </c:pt>
                <c:pt idx="10">
                  <c:v>10000</c:v>
                </c:pt>
                <c:pt idx="11">
                  <c:v>14103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30E-4EBE-9419-BF6CB94BA6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46"/>
        <c:overlap val="-27"/>
        <c:axId val="1834377224"/>
        <c:axId val="1834380296"/>
      </c:barChart>
      <c:catAx>
        <c:axId val="1834377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80296"/>
        <c:crosses val="autoZero"/>
        <c:auto val="1"/>
        <c:lblAlgn val="ctr"/>
        <c:lblOffset val="100"/>
        <c:noMultiLvlLbl val="0"/>
      </c:catAx>
      <c:valAx>
        <c:axId val="183438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77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'EXPENSE CARD'!$B$4</c:f>
              <c:strCache>
                <c:ptCount val="1"/>
                <c:pt idx="0">
                  <c:v>THIS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'EXPENSE CARD'!$A$5:$A$32</c:f>
              <c:strCache>
                <c:ptCount val="28"/>
                <c:pt idx="0">
                  <c:v>RENT</c:v>
                </c:pt>
                <c:pt idx="1">
                  <c:v>ELECTRICITY</c:v>
                </c:pt>
                <c:pt idx="2">
                  <c:v>SILINDER</c:v>
                </c:pt>
                <c:pt idx="3">
                  <c:v>WIFI</c:v>
                </c:pt>
                <c:pt idx="4">
                  <c:v>BUA RENT</c:v>
                </c:pt>
                <c:pt idx="5">
                  <c:v>EXTRA</c:v>
                </c:pt>
                <c:pt idx="6">
                  <c:v>Total</c:v>
                </c:pt>
                <c:pt idx="9">
                  <c:v>FOOD COST</c:v>
                </c:pt>
                <c:pt idx="10">
                  <c:v>MEAL BAZAR</c:v>
                </c:pt>
                <c:pt idx="11">
                  <c:v>BREAKFAST</c:v>
                </c:pt>
                <c:pt idx="12">
                  <c:v>SNACKS</c:v>
                </c:pt>
                <c:pt idx="13">
                  <c:v>CHAA</c:v>
                </c:pt>
                <c:pt idx="14">
                  <c:v>VERSITY COST</c:v>
                </c:pt>
                <c:pt idx="15">
                  <c:v>EXTRA</c:v>
                </c:pt>
                <c:pt idx="16">
                  <c:v>Total</c:v>
                </c:pt>
                <c:pt idx="19">
                  <c:v>OTHER COST</c:v>
                </c:pt>
                <c:pt idx="20">
                  <c:v>GHURAGHURI</c:v>
                </c:pt>
                <c:pt idx="21">
                  <c:v>FLEXILOAD</c:v>
                </c:pt>
                <c:pt idx="22">
                  <c:v>DEBT</c:v>
                </c:pt>
                <c:pt idx="23">
                  <c:v>TRANSPORT</c:v>
                </c:pt>
                <c:pt idx="24">
                  <c:v>COMODITTIES</c:v>
                </c:pt>
                <c:pt idx="25">
                  <c:v>BUYING THINGS</c:v>
                </c:pt>
                <c:pt idx="26">
                  <c:v>EXTRA</c:v>
                </c:pt>
                <c:pt idx="27">
                  <c:v>Total</c:v>
                </c:pt>
              </c:strCache>
            </c:strRef>
          </c:cat>
          <c:val>
            <c:numRef>
              <c:f>'EXPENSE CARD'!$B$5:$B$32</c:f>
              <c:numCache>
                <c:formatCode>General</c:formatCode>
                <c:ptCount val="28"/>
                <c:pt idx="0">
                  <c:v>4800</c:v>
                </c:pt>
                <c:pt idx="1">
                  <c:v>80</c:v>
                </c:pt>
                <c:pt idx="2">
                  <c:v>310</c:v>
                </c:pt>
                <c:pt idx="3">
                  <c:v>320</c:v>
                </c:pt>
                <c:pt idx="4">
                  <c:v>640</c:v>
                </c:pt>
                <c:pt idx="5">
                  <c:v>160</c:v>
                </c:pt>
                <c:pt idx="6">
                  <c:v>6310</c:v>
                </c:pt>
                <c:pt idx="9">
                  <c:v>0</c:v>
                </c:pt>
                <c:pt idx="10">
                  <c:v>807</c:v>
                </c:pt>
                <c:pt idx="11">
                  <c:v>550</c:v>
                </c:pt>
                <c:pt idx="12">
                  <c:v>300</c:v>
                </c:pt>
                <c:pt idx="13">
                  <c:v>120</c:v>
                </c:pt>
                <c:pt idx="14">
                  <c:v>100</c:v>
                </c:pt>
                <c:pt idx="15">
                  <c:v>100</c:v>
                </c:pt>
                <c:pt idx="16">
                  <c:v>1977</c:v>
                </c:pt>
                <c:pt idx="19">
                  <c:v>0</c:v>
                </c:pt>
                <c:pt idx="20">
                  <c:v>800</c:v>
                </c:pt>
                <c:pt idx="21">
                  <c:v>460</c:v>
                </c:pt>
                <c:pt idx="22">
                  <c:v>0</c:v>
                </c:pt>
                <c:pt idx="23">
                  <c:v>900</c:v>
                </c:pt>
                <c:pt idx="24">
                  <c:v>300</c:v>
                </c:pt>
                <c:pt idx="25">
                  <c:v>50</c:v>
                </c:pt>
                <c:pt idx="26">
                  <c:v>100</c:v>
                </c:pt>
                <c:pt idx="27">
                  <c:v>2610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B77-4765-800E-ECA609EF71B8}"/>
            </c:ext>
          </c:extLst>
        </c:ser>
        <c:ser>
          <c:idx val="1"/>
          <c:order val="1"/>
          <c:tx>
            <c:strRef>
              <c:f>'EXPENSE CARD'!$C$4</c:f>
              <c:strCache>
                <c:ptCount val="1"/>
                <c:pt idx="0">
                  <c:v>PREVIOUS 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'EXPENSE CARD'!$A$5:$A$32</c:f>
              <c:strCache>
                <c:ptCount val="28"/>
                <c:pt idx="0">
                  <c:v>RENT</c:v>
                </c:pt>
                <c:pt idx="1">
                  <c:v>ELECTRICITY</c:v>
                </c:pt>
                <c:pt idx="2">
                  <c:v>SILINDER</c:v>
                </c:pt>
                <c:pt idx="3">
                  <c:v>WIFI</c:v>
                </c:pt>
                <c:pt idx="4">
                  <c:v>BUA RENT</c:v>
                </c:pt>
                <c:pt idx="5">
                  <c:v>EXTRA</c:v>
                </c:pt>
                <c:pt idx="6">
                  <c:v>Total</c:v>
                </c:pt>
                <c:pt idx="9">
                  <c:v>FOOD COST</c:v>
                </c:pt>
                <c:pt idx="10">
                  <c:v>MEAL BAZAR</c:v>
                </c:pt>
                <c:pt idx="11">
                  <c:v>BREAKFAST</c:v>
                </c:pt>
                <c:pt idx="12">
                  <c:v>SNACKS</c:v>
                </c:pt>
                <c:pt idx="13">
                  <c:v>CHAA</c:v>
                </c:pt>
                <c:pt idx="14">
                  <c:v>VERSITY COST</c:v>
                </c:pt>
                <c:pt idx="15">
                  <c:v>EXTRA</c:v>
                </c:pt>
                <c:pt idx="16">
                  <c:v>Total</c:v>
                </c:pt>
                <c:pt idx="19">
                  <c:v>OTHER COST</c:v>
                </c:pt>
                <c:pt idx="20">
                  <c:v>GHURAGHURI</c:v>
                </c:pt>
                <c:pt idx="21">
                  <c:v>FLEXILOAD</c:v>
                </c:pt>
                <c:pt idx="22">
                  <c:v>DEBT</c:v>
                </c:pt>
                <c:pt idx="23">
                  <c:v>TRANSPORT</c:v>
                </c:pt>
                <c:pt idx="24">
                  <c:v>COMODITTIES</c:v>
                </c:pt>
                <c:pt idx="25">
                  <c:v>BUYING THINGS</c:v>
                </c:pt>
                <c:pt idx="26">
                  <c:v>EXTRA</c:v>
                </c:pt>
                <c:pt idx="27">
                  <c:v>Total</c:v>
                </c:pt>
              </c:strCache>
            </c:strRef>
          </c:cat>
          <c:val>
            <c:numRef>
              <c:f>'EXPENSE CARD'!$C$5:$C$32</c:f>
              <c:numCache>
                <c:formatCode>General</c:formatCode>
                <c:ptCount val="28"/>
                <c:pt idx="0">
                  <c:v>4800</c:v>
                </c:pt>
                <c:pt idx="1">
                  <c:v>285</c:v>
                </c:pt>
                <c:pt idx="2">
                  <c:v>390</c:v>
                </c:pt>
                <c:pt idx="3">
                  <c:v>320</c:v>
                </c:pt>
                <c:pt idx="4">
                  <c:v>675</c:v>
                </c:pt>
                <c:pt idx="5">
                  <c:v>0</c:v>
                </c:pt>
                <c:pt idx="6">
                  <c:v>6470</c:v>
                </c:pt>
                <c:pt idx="9">
                  <c:v>0</c:v>
                </c:pt>
                <c:pt idx="10">
                  <c:v>1441</c:v>
                </c:pt>
                <c:pt idx="11">
                  <c:v>200</c:v>
                </c:pt>
                <c:pt idx="12">
                  <c:v>400</c:v>
                </c:pt>
                <c:pt idx="13">
                  <c:v>200</c:v>
                </c:pt>
                <c:pt idx="14">
                  <c:v>3000</c:v>
                </c:pt>
                <c:pt idx="15">
                  <c:v>100</c:v>
                </c:pt>
                <c:pt idx="16">
                  <c:v>5341</c:v>
                </c:pt>
                <c:pt idx="19">
                  <c:v>0</c:v>
                </c:pt>
                <c:pt idx="20">
                  <c:v>400</c:v>
                </c:pt>
                <c:pt idx="21">
                  <c:v>130</c:v>
                </c:pt>
                <c:pt idx="22">
                  <c:v>0</c:v>
                </c:pt>
                <c:pt idx="23">
                  <c:v>1800</c:v>
                </c:pt>
                <c:pt idx="24">
                  <c:v>300</c:v>
                </c:pt>
                <c:pt idx="25">
                  <c:v>50</c:v>
                </c:pt>
                <c:pt idx="26">
                  <c:v>50</c:v>
                </c:pt>
                <c:pt idx="27">
                  <c:v>2730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B77-4765-800E-ECA609EF71B8}"/>
            </c:ext>
          </c:extLst>
        </c:ser>
        <c:ser>
          <c:idx val="2"/>
          <c:order val="2"/>
          <c:tx>
            <c:strRef>
              <c:f>'EXPENSE CARD'!$D$4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'EXPENSE CARD'!$A$5:$A$32</c:f>
              <c:strCache>
                <c:ptCount val="28"/>
                <c:pt idx="0">
                  <c:v>RENT</c:v>
                </c:pt>
                <c:pt idx="1">
                  <c:v>ELECTRICITY</c:v>
                </c:pt>
                <c:pt idx="2">
                  <c:v>SILINDER</c:v>
                </c:pt>
                <c:pt idx="3">
                  <c:v>WIFI</c:v>
                </c:pt>
                <c:pt idx="4">
                  <c:v>BUA RENT</c:v>
                </c:pt>
                <c:pt idx="5">
                  <c:v>EXTRA</c:v>
                </c:pt>
                <c:pt idx="6">
                  <c:v>Total</c:v>
                </c:pt>
                <c:pt idx="9">
                  <c:v>FOOD COST</c:v>
                </c:pt>
                <c:pt idx="10">
                  <c:v>MEAL BAZAR</c:v>
                </c:pt>
                <c:pt idx="11">
                  <c:v>BREAKFAST</c:v>
                </c:pt>
                <c:pt idx="12">
                  <c:v>SNACKS</c:v>
                </c:pt>
                <c:pt idx="13">
                  <c:v>CHAA</c:v>
                </c:pt>
                <c:pt idx="14">
                  <c:v>VERSITY COST</c:v>
                </c:pt>
                <c:pt idx="15">
                  <c:v>EXTRA</c:v>
                </c:pt>
                <c:pt idx="16">
                  <c:v>Total</c:v>
                </c:pt>
                <c:pt idx="19">
                  <c:v>OTHER COST</c:v>
                </c:pt>
                <c:pt idx="20">
                  <c:v>GHURAGHURI</c:v>
                </c:pt>
                <c:pt idx="21">
                  <c:v>FLEXILOAD</c:v>
                </c:pt>
                <c:pt idx="22">
                  <c:v>DEBT</c:v>
                </c:pt>
                <c:pt idx="23">
                  <c:v>TRANSPORT</c:v>
                </c:pt>
                <c:pt idx="24">
                  <c:v>COMODITTIES</c:v>
                </c:pt>
                <c:pt idx="25">
                  <c:v>BUYING THINGS</c:v>
                </c:pt>
                <c:pt idx="26">
                  <c:v>EXTRA</c:v>
                </c:pt>
                <c:pt idx="27">
                  <c:v>Total</c:v>
                </c:pt>
              </c:strCache>
            </c:strRef>
          </c:cat>
          <c:val>
            <c:numRef>
              <c:f>'EXPENSE CARD'!$D$5:$D$32</c:f>
              <c:numCache>
                <c:formatCode>General</c:formatCode>
                <c:ptCount val="28"/>
                <c:pt idx="0">
                  <c:v>0</c:v>
                </c:pt>
                <c:pt idx="1">
                  <c:v>-205</c:v>
                </c:pt>
                <c:pt idx="2">
                  <c:v>-80</c:v>
                </c:pt>
                <c:pt idx="3">
                  <c:v>0</c:v>
                </c:pt>
                <c:pt idx="4">
                  <c:v>-35</c:v>
                </c:pt>
                <c:pt idx="5">
                  <c:v>160</c:v>
                </c:pt>
                <c:pt idx="6">
                  <c:v>-160</c:v>
                </c:pt>
                <c:pt idx="9">
                  <c:v>0</c:v>
                </c:pt>
                <c:pt idx="10">
                  <c:v>634</c:v>
                </c:pt>
                <c:pt idx="11">
                  <c:v>-350</c:v>
                </c:pt>
                <c:pt idx="12">
                  <c:v>100</c:v>
                </c:pt>
                <c:pt idx="13">
                  <c:v>80</c:v>
                </c:pt>
                <c:pt idx="14">
                  <c:v>2900</c:v>
                </c:pt>
                <c:pt idx="15">
                  <c:v>0</c:v>
                </c:pt>
                <c:pt idx="16">
                  <c:v>3364</c:v>
                </c:pt>
                <c:pt idx="19">
                  <c:v>0</c:v>
                </c:pt>
                <c:pt idx="20">
                  <c:v>-400</c:v>
                </c:pt>
                <c:pt idx="21">
                  <c:v>-330</c:v>
                </c:pt>
                <c:pt idx="22">
                  <c:v>0</c:v>
                </c:pt>
                <c:pt idx="23">
                  <c:v>900</c:v>
                </c:pt>
                <c:pt idx="24">
                  <c:v>0</c:v>
                </c:pt>
                <c:pt idx="25">
                  <c:v>0</c:v>
                </c:pt>
                <c:pt idx="26">
                  <c:v>-50</c:v>
                </c:pt>
                <c:pt idx="2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B77-4765-800E-ECA609EF7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1"/>
        <c:overlap val="-27"/>
        <c:axId val="943248903"/>
        <c:axId val="943250951"/>
      </c:barChart>
      <c:catAx>
        <c:axId val="943248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250951"/>
        <c:crosses val="autoZero"/>
        <c:auto val="1"/>
        <c:lblAlgn val="ctr"/>
        <c:lblOffset val="100"/>
        <c:noMultiLvlLbl val="0"/>
      </c:catAx>
      <c:valAx>
        <c:axId val="943250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248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'EXPENSE CARD'!$G$4</c:f>
              <c:strCache>
                <c:ptCount val="1"/>
                <c:pt idx="0">
                  <c:v>MONEY SPENT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'EXPENSE CARD'!$F$5:$F$35</c:f>
              <c:numCache>
                <c:formatCode>m/d/yyyy</c:formatCode>
                <c:ptCount val="30"/>
                <c:pt idx="0">
                  <c:v>45231</c:v>
                </c:pt>
                <c:pt idx="1">
                  <c:v>45232</c:v>
                </c:pt>
                <c:pt idx="2">
                  <c:v>45233</c:v>
                </c:pt>
                <c:pt idx="3">
                  <c:v>45234</c:v>
                </c:pt>
                <c:pt idx="4">
                  <c:v>45235</c:v>
                </c:pt>
                <c:pt idx="5">
                  <c:v>45236</c:v>
                </c:pt>
                <c:pt idx="6">
                  <c:v>45237</c:v>
                </c:pt>
                <c:pt idx="7">
                  <c:v>45238</c:v>
                </c:pt>
                <c:pt idx="8">
                  <c:v>45239</c:v>
                </c:pt>
                <c:pt idx="9">
                  <c:v>45240</c:v>
                </c:pt>
                <c:pt idx="10">
                  <c:v>45241</c:v>
                </c:pt>
                <c:pt idx="11">
                  <c:v>45242</c:v>
                </c:pt>
                <c:pt idx="12">
                  <c:v>45243</c:v>
                </c:pt>
                <c:pt idx="13">
                  <c:v>45244</c:v>
                </c:pt>
                <c:pt idx="14">
                  <c:v>45245</c:v>
                </c:pt>
                <c:pt idx="15">
                  <c:v>45246</c:v>
                </c:pt>
                <c:pt idx="16">
                  <c:v>45247</c:v>
                </c:pt>
                <c:pt idx="17">
                  <c:v>45248</c:v>
                </c:pt>
                <c:pt idx="18">
                  <c:v>45249</c:v>
                </c:pt>
                <c:pt idx="19">
                  <c:v>45250</c:v>
                </c:pt>
                <c:pt idx="20">
                  <c:v>45251</c:v>
                </c:pt>
                <c:pt idx="21">
                  <c:v>45252</c:v>
                </c:pt>
                <c:pt idx="22">
                  <c:v>45253</c:v>
                </c:pt>
                <c:pt idx="23">
                  <c:v>45254</c:v>
                </c:pt>
                <c:pt idx="24">
                  <c:v>45255</c:v>
                </c:pt>
                <c:pt idx="25">
                  <c:v>45256</c:v>
                </c:pt>
                <c:pt idx="26">
                  <c:v>45257</c:v>
                </c:pt>
                <c:pt idx="27">
                  <c:v>45258</c:v>
                </c:pt>
                <c:pt idx="28">
                  <c:v>45259</c:v>
                </c:pt>
                <c:pt idx="29">
                  <c:v>45260</c:v>
                </c:pt>
              </c:numCache>
            </c:numRef>
          </c:cat>
          <c:val>
            <c:numRef>
              <c:f>'EXPENSE CARD'!$G$5:$G$35</c:f>
              <c:numCache>
                <c:formatCode>General</c:formatCode>
                <c:ptCount val="30"/>
                <c:pt idx="0">
                  <c:v>200</c:v>
                </c:pt>
                <c:pt idx="1">
                  <c:v>100</c:v>
                </c:pt>
                <c:pt idx="2">
                  <c:v>500</c:v>
                </c:pt>
                <c:pt idx="3">
                  <c:v>200</c:v>
                </c:pt>
                <c:pt idx="4">
                  <c:v>100</c:v>
                </c:pt>
                <c:pt idx="5">
                  <c:v>233</c:v>
                </c:pt>
                <c:pt idx="6">
                  <c:v>222</c:v>
                </c:pt>
                <c:pt idx="7">
                  <c:v>232</c:v>
                </c:pt>
                <c:pt idx="8">
                  <c:v>111</c:v>
                </c:pt>
                <c:pt idx="9">
                  <c:v>243</c:v>
                </c:pt>
                <c:pt idx="10">
                  <c:v>222</c:v>
                </c:pt>
                <c:pt idx="11">
                  <c:v>111</c:v>
                </c:pt>
                <c:pt idx="12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1-4D68-8F3D-2D3FA59088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5543432"/>
        <c:axId val="1645545992"/>
      </c:lineChart>
      <c:dateAx>
        <c:axId val="1645543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45992"/>
        <c:crosses val="autoZero"/>
        <c:auto val="1"/>
        <c:lblOffset val="100"/>
        <c:baseTimeUnit val="days"/>
      </c:dateAx>
      <c:valAx>
        <c:axId val="164554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43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xlsrvcd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xlsrvcdf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28575</xdr:rowOff>
    </xdr:from>
    <xdr:to>
      <xdr:col>3</xdr:col>
      <xdr:colOff>1247775</xdr:colOff>
      <xdr:row>0</xdr:row>
      <xdr:rowOff>857250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8849E4-05B7-0ECF-71C3-220FA2F22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28575"/>
          <a:ext cx="1047750" cy="828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0</xdr:row>
      <xdr:rowOff>0</xdr:rowOff>
    </xdr:from>
    <xdr:to>
      <xdr:col>3</xdr:col>
      <xdr:colOff>1247775</xdr:colOff>
      <xdr:row>0</xdr:row>
      <xdr:rowOff>857250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CD5DF-D62D-4ABE-9B92-35EC95B0A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0"/>
          <a:ext cx="1095375" cy="857250"/>
        </a:xfrm>
        <a:prstGeom prst="rect">
          <a:avLst/>
        </a:prstGeom>
      </xdr:spPr>
    </xdr:pic>
    <xdr:clientData/>
  </xdr:twoCellAnchor>
  <xdr:twoCellAnchor>
    <xdr:from>
      <xdr:col>3</xdr:col>
      <xdr:colOff>1009650</xdr:colOff>
      <xdr:row>2</xdr:row>
      <xdr:rowOff>9525</xdr:rowOff>
    </xdr:from>
    <xdr:to>
      <xdr:col>7</xdr:col>
      <xdr:colOff>381000</xdr:colOff>
      <xdr:row>13</xdr:row>
      <xdr:rowOff>352425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3667DF3-32A7-95ED-3944-F1B391B37DB0}"/>
            </a:ext>
            <a:ext uri="{147F2762-F138-4A5C-976F-8EAC2B608ADB}">
              <a16:predDERef xmlns:a16="http://schemas.microsoft.com/office/drawing/2014/main" pred="{6799CDFC-322A-4FA9-B663-30EB656D0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2000250</xdr:colOff>
      <xdr:row>18</xdr:row>
      <xdr:rowOff>38100</xdr:rowOff>
    </xdr:from>
    <xdr:to>
      <xdr:col>6</xdr:col>
      <xdr:colOff>685800</xdr:colOff>
      <xdr:row>30</xdr:row>
      <xdr:rowOff>247650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C0100AF-E4DC-48E5-892C-5BE402A2BF0F}"/>
            </a:ext>
            <a:ext uri="{147F2762-F138-4A5C-976F-8EAC2B608ADB}">
              <a16:predDERef xmlns:a16="http://schemas.microsoft.com/office/drawing/2014/main" pred="{53667DF3-32A7-95ED-3944-F1B391B37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981075</xdr:colOff>
      <xdr:row>34</xdr:row>
      <xdr:rowOff>57150</xdr:rowOff>
    </xdr:from>
    <xdr:to>
      <xdr:col>5</xdr:col>
      <xdr:colOff>1847850</xdr:colOff>
      <xdr:row>44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F5116CA-7238-4E5E-9217-F16781730DDF}"/>
            </a:ext>
            <a:ext uri="{147F2762-F138-4A5C-976F-8EAC2B608ADB}">
              <a16:predDERef xmlns:a16="http://schemas.microsoft.com/office/drawing/2014/main" pred="{6C0100AF-E4DC-48E5-892C-5BE402A2B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5209-0C6D-4E96-8935-A795DC927A70}" name="Table1" displayName="Table1" ref="A4:D11" totalsRowCount="1" headerRowDxfId="47" dataDxfId="46" headerRowBorderDxfId="44" tableBorderDxfId="45" totalsRowBorderDxfId="43">
  <autoFilter ref="A4:D10" xr:uid="{48725209-0C6D-4E96-8935-A795DC927A70}">
    <filterColumn colId="0" hiddenButton="1"/>
    <filterColumn colId="1" hiddenButton="1"/>
    <filterColumn colId="2" hiddenButton="1"/>
    <filterColumn colId="3" hiddenButton="1"/>
  </autoFilter>
  <tableColumns count="4">
    <tableColumn id="1" xr3:uid="{72D9EDE8-4379-4F25-BEA6-9888051C0B60}" name="HOUSING COST" totalsRowLabel="Total" dataDxfId="41" totalsRowDxfId="42"/>
    <tableColumn id="2" xr3:uid="{292E2E86-9282-47C8-B835-51BAE41250E6}" name="THIS MONTH" totalsRowFunction="custom" dataDxfId="39" totalsRowDxfId="40">
      <totalsRowFormula>SUBTOTAL(109,B5:B10)</totalsRowFormula>
    </tableColumn>
    <tableColumn id="3" xr3:uid="{F0FBEF32-C750-4938-A74A-D885A1A7AF32}" name="PREVIOUS MONTH" totalsRowFunction="custom" dataDxfId="37" totalsRowDxfId="38">
      <totalsRowFormula>SUBTOTAL(109,C5:C10)</totalsRowFormula>
    </tableColumn>
    <tableColumn id="4" xr3:uid="{F2FCD409-C66B-477B-8E31-B1F2909C6F38}" name="DIFFERENCE" totalsRowFunction="custom" dataDxfId="35" totalsRowDxfId="36">
      <calculatedColumnFormula>SUM(B5,-C5)</calculatedColumnFormula>
      <totalsRowFormula>SUBTOTAL(109,D5:D10)</totalsRowFormula>
    </tableColumn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AC958E-098B-4D3B-A439-ED4B5C3EDAAD}" name="Table2" displayName="Table2" ref="A14:D21" totalsRowCount="1" headerRowDxfId="34" dataDxfId="33" tableBorderDxfId="32">
  <autoFilter ref="A14:D20" xr:uid="{A4AC958E-098B-4D3B-A439-ED4B5C3EDAAD}">
    <filterColumn colId="0" hiddenButton="1"/>
    <filterColumn colId="1" hiddenButton="1"/>
    <filterColumn colId="2" hiddenButton="1"/>
    <filterColumn colId="3" hiddenButton="1"/>
  </autoFilter>
  <tableColumns count="4">
    <tableColumn id="1" xr3:uid="{CB027185-3821-47F7-8EAF-2B95B0399C46}" name="FOOD COST" totalsRowLabel="Total" dataDxfId="30" totalsRowDxfId="31"/>
    <tableColumn id="2" xr3:uid="{D519A875-AC57-4E17-84D3-8DBCC77D683F}" name="THIS MONTH" totalsRowFunction="custom" dataDxfId="28" totalsRowDxfId="29">
      <totalsRowFormula>SUBTOTAL(109,B15:B20)</totalsRowFormula>
    </tableColumn>
    <tableColumn id="3" xr3:uid="{C20F79DF-A15D-41CE-BD93-CB6DF05E5CB1}" name="PREVIOUS MONTH" totalsRowFunction="custom" dataDxfId="26" totalsRowDxfId="27">
      <totalsRowFormula>SUBTOTAL(109,C15:C20)</totalsRowFormula>
    </tableColumn>
    <tableColumn id="4" xr3:uid="{CC48A5DB-7C50-423C-A15F-384D382446A5}" name="DIFFERENCE" totalsRowFunction="sum" dataDxfId="24" totalsRowDxfId="25">
      <calculatedColumnFormula>SUM(C15-B15)</calculatedColumnFormula>
    </tableColumn>
  </tableColumns>
  <tableStyleInfo name="TableStyleMedium14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2D8ED3-FAD4-404D-A467-D30CEBB57E46}" name="Table3" displayName="Table3" ref="A24:D32" totalsRowCount="1" headerRowDxfId="23" dataDxfId="22" totalsRowDxfId="21" tableBorderDxfId="20">
  <autoFilter ref="A24:D31" xr:uid="{B82D8ED3-FAD4-404D-A467-D30CEBB57E46}">
    <filterColumn colId="0" hiddenButton="1"/>
    <filterColumn colId="1" hiddenButton="1"/>
    <filterColumn colId="2" hiddenButton="1"/>
    <filterColumn colId="3" hiddenButton="1"/>
  </autoFilter>
  <tableColumns count="4">
    <tableColumn id="1" xr3:uid="{E4194D22-D0DA-498E-B0A3-D2066E4B7514}" name="OTHER COST" totalsRowLabel="Total" dataDxfId="18" totalsRowDxfId="19"/>
    <tableColumn id="2" xr3:uid="{4C350C28-DC86-4510-98D6-C037243D7A81}" name="THIS MONTH" totalsRowFunction="custom" dataDxfId="16" totalsRowDxfId="17">
      <totalsRowFormula>SUBTOTAL(109,B25:B31)</totalsRowFormula>
    </tableColumn>
    <tableColumn id="3" xr3:uid="{3E7E7E7E-F08A-4A3F-A37B-C84C77A6FEC8}" name="PREVIOUS MONTH" totalsRowFunction="custom" dataDxfId="14" totalsRowDxfId="15">
      <totalsRowFormula>SUBTOTAL(109,C25:C31)</totalsRowFormula>
    </tableColumn>
    <tableColumn id="4" xr3:uid="{8A2DF99B-DEE7-477F-AAFE-C1F29A1FD8E9}" name="DIFFERENCE" totalsRowFunction="custom" dataDxfId="12" totalsRowDxfId="13">
      <calculatedColumnFormula>SUM(C25,-B25)</calculatedColumnFormula>
      <totalsRowFormula>SUBTOTAL(109,D25:D31)</totalsRowFormula>
    </tableColumn>
  </tableColumns>
  <tableStyleInfo name="TableStyleMedium1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359E15-6558-4A61-B4EF-E5A482941D06}" name="DAILYEXPENSE" displayName="DAILYEXPENSE" ref="F4:I35" totalsRowCount="1" headerRowDxfId="11" dataDxfId="10" totalsRowDxfId="9" tableBorderDxfId="8">
  <autoFilter ref="F4:I34" xr:uid="{93359E15-6558-4A61-B4EF-E5A482941D06}">
    <filterColumn colId="0" hiddenButton="1"/>
    <filterColumn colId="1" hiddenButton="1"/>
    <filterColumn colId="2" hiddenButton="1"/>
    <filterColumn colId="3" hiddenButton="1"/>
  </autoFilter>
  <tableColumns count="4">
    <tableColumn id="1" xr3:uid="{5EE9B6C2-A3A2-4CF8-8BCA-FB598C345A84}" name="DATE" totalsRowLabel="Total" dataDxfId="6" totalsRowDxfId="7"/>
    <tableColumn id="2" xr3:uid="{6995B43B-679E-4B79-9AD2-55F6FC62E0EE}" name="MONEY SPENT" totalsRowFunction="custom" dataDxfId="4" totalsRowDxfId="5">
      <totalsRowFormula>SUBTOTAL(101,G5:G34)</totalsRowFormula>
    </tableColumn>
    <tableColumn id="3" xr3:uid="{7F58335B-AEAA-4042-BA8C-5F7F842EA23B}" name="REMAINING" dataDxfId="2" totalsRowDxfId="3">
      <calculatedColumnFormula>SUM($D$39,-$B$11,-G5)</calculatedColumnFormula>
    </tableColumn>
    <tableColumn id="4" xr3:uid="{5C2D64AD-8D1D-4A57-8348-30C541609FBC}" name="SAVED" dataDxfId="0" totalsRowDxfId="1">
      <calculatedColumnFormula>SUM(AVERAGE($G$5:$G$34),-G5)</calculatedColumnFormula>
    </tableColumn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"/>
  <sheetViews>
    <sheetView topLeftCell="A35" workbookViewId="0">
      <selection activeCell="E7" sqref="E7"/>
    </sheetView>
  </sheetViews>
  <sheetFormatPr defaultColWidth="25.7109375" defaultRowHeight="24.75" customHeight="1"/>
  <cols>
    <col min="3" max="3" width="26.140625" bestFit="1" customWidth="1"/>
    <col min="5" max="5" width="17.7109375" customWidth="1"/>
    <col min="6" max="9" width="22.7109375" customWidth="1"/>
  </cols>
  <sheetData>
    <row r="1" spans="1:24" ht="7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4" ht="24.75" customHeight="1">
      <c r="A3" s="3"/>
      <c r="B3" s="3"/>
      <c r="C3" s="3"/>
      <c r="D3" s="3"/>
      <c r="E3" s="4"/>
      <c r="F3" s="1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 ht="24.75" customHeight="1">
      <c r="A4" s="6" t="s">
        <v>1</v>
      </c>
      <c r="B4" s="7" t="s">
        <v>2</v>
      </c>
      <c r="C4" s="7" t="s">
        <v>3</v>
      </c>
      <c r="D4" s="8" t="s">
        <v>4</v>
      </c>
      <c r="E4" s="4"/>
      <c r="F4" s="14" t="s">
        <v>5</v>
      </c>
      <c r="G4" s="5" t="s">
        <v>6</v>
      </c>
      <c r="H4" s="5" t="s">
        <v>7</v>
      </c>
      <c r="I4" s="5" t="s">
        <v>8</v>
      </c>
    </row>
    <row r="5" spans="1:24" ht="24.75" customHeight="1">
      <c r="A5" s="10" t="s">
        <v>9</v>
      </c>
      <c r="B5" s="5">
        <v>4800</v>
      </c>
      <c r="C5" s="5">
        <v>4800</v>
      </c>
      <c r="D5" s="5">
        <f>SUM(B5,-C5)</f>
        <v>0</v>
      </c>
      <c r="E5" s="4"/>
      <c r="F5" s="14">
        <v>45231</v>
      </c>
      <c r="G5" s="16">
        <v>200</v>
      </c>
      <c r="H5" s="17">
        <f>SUM('SUMMARY REPORT'!C5,-$B$11,-G5)</f>
        <v>18490</v>
      </c>
      <c r="I5" s="21">
        <f t="shared" ref="I5:I34" si="0">SUM(AVERAGE($G$5:$G$34),-G5)</f>
        <v>7.3846153846153868</v>
      </c>
    </row>
    <row r="6" spans="1:24" ht="24.75" customHeight="1">
      <c r="A6" s="10" t="s">
        <v>10</v>
      </c>
      <c r="B6" s="5">
        <v>80</v>
      </c>
      <c r="C6" s="5">
        <v>285</v>
      </c>
      <c r="D6" s="5">
        <f t="shared" ref="D5:D10" si="1">SUM(B6,-C6)</f>
        <v>-205</v>
      </c>
      <c r="E6" s="4"/>
      <c r="F6" s="14">
        <v>45232</v>
      </c>
      <c r="G6" s="18">
        <v>100</v>
      </c>
      <c r="H6" s="17">
        <f>SUM(H5,-G6)</f>
        <v>18390</v>
      </c>
      <c r="I6" s="21">
        <f t="shared" si="0"/>
        <v>107.38461538461539</v>
      </c>
    </row>
    <row r="7" spans="1:24" ht="24.75" customHeight="1">
      <c r="A7" s="10" t="s">
        <v>11</v>
      </c>
      <c r="B7" s="5">
        <v>310</v>
      </c>
      <c r="C7" s="5">
        <v>390</v>
      </c>
      <c r="D7" s="5">
        <f t="shared" si="1"/>
        <v>-80</v>
      </c>
      <c r="E7" s="4"/>
      <c r="F7" s="14">
        <v>45233</v>
      </c>
      <c r="G7" s="18">
        <v>500</v>
      </c>
      <c r="H7" s="17">
        <f>SUM(H6,-G7)</f>
        <v>17890</v>
      </c>
      <c r="I7" s="21">
        <f t="shared" si="0"/>
        <v>-292.61538461538464</v>
      </c>
    </row>
    <row r="8" spans="1:24" ht="24.75" customHeight="1">
      <c r="A8" s="10" t="s">
        <v>12</v>
      </c>
      <c r="B8" s="5">
        <v>320</v>
      </c>
      <c r="C8" s="5">
        <v>320</v>
      </c>
      <c r="D8" s="5">
        <f t="shared" si="1"/>
        <v>0</v>
      </c>
      <c r="E8" s="4"/>
      <c r="F8" s="14">
        <v>45234</v>
      </c>
      <c r="G8" s="20">
        <v>200</v>
      </c>
      <c r="H8" s="17">
        <f>SUM(H7,-G8)</f>
        <v>17690</v>
      </c>
      <c r="I8" s="21">
        <f t="shared" si="0"/>
        <v>7.3846153846153868</v>
      </c>
    </row>
    <row r="9" spans="1:24" ht="24.75" customHeight="1">
      <c r="A9" s="10" t="s">
        <v>13</v>
      </c>
      <c r="B9" s="5">
        <v>640</v>
      </c>
      <c r="C9" s="5">
        <v>675</v>
      </c>
      <c r="D9" s="5">
        <f t="shared" si="1"/>
        <v>-35</v>
      </c>
      <c r="E9" s="4"/>
      <c r="F9" s="14">
        <v>45235</v>
      </c>
      <c r="G9" s="19">
        <v>100</v>
      </c>
      <c r="H9" s="16">
        <f>SUM(H8,-G9)</f>
        <v>17590</v>
      </c>
      <c r="I9" s="21">
        <f t="shared" si="0"/>
        <v>107.38461538461539</v>
      </c>
    </row>
    <row r="10" spans="1:24" ht="24.75" customHeight="1">
      <c r="A10" s="10" t="s">
        <v>14</v>
      </c>
      <c r="B10" s="5">
        <v>160</v>
      </c>
      <c r="C10" s="5">
        <v>0</v>
      </c>
      <c r="D10" s="5">
        <f t="shared" si="1"/>
        <v>160</v>
      </c>
      <c r="E10" s="4"/>
      <c r="F10" s="14">
        <v>45236</v>
      </c>
      <c r="G10" s="16">
        <v>233</v>
      </c>
      <c r="H10" s="17">
        <f>SUM(H9,-G10)</f>
        <v>17357</v>
      </c>
      <c r="I10" s="21">
        <f t="shared" si="0"/>
        <v>-25.615384615384613</v>
      </c>
    </row>
    <row r="11" spans="1:24" ht="24.75" customHeight="1">
      <c r="A11" s="9" t="s">
        <v>15</v>
      </c>
      <c r="B11" s="9">
        <f>SUBTOTAL(109,B5:B10)</f>
        <v>6310</v>
      </c>
      <c r="C11" s="9">
        <f>SUBTOTAL(109,C5:C10)</f>
        <v>6470</v>
      </c>
      <c r="D11" s="9">
        <f>SUBTOTAL(109,D5:D10)</f>
        <v>-160</v>
      </c>
      <c r="E11" s="4"/>
      <c r="F11" s="14">
        <v>45237</v>
      </c>
      <c r="G11" s="18">
        <v>222</v>
      </c>
      <c r="H11" s="17">
        <f>SUM(H10,-G11)</f>
        <v>17135</v>
      </c>
      <c r="I11" s="21">
        <f t="shared" si="0"/>
        <v>-14.615384615384613</v>
      </c>
    </row>
    <row r="12" spans="1:24" ht="24.75" customHeight="1">
      <c r="A12" s="3"/>
      <c r="B12" s="3"/>
      <c r="C12" s="3"/>
      <c r="D12" s="3"/>
      <c r="E12" s="4"/>
      <c r="F12" s="14">
        <v>45238</v>
      </c>
      <c r="G12" s="18">
        <v>232</v>
      </c>
      <c r="H12" s="17">
        <f>SUM(H11,-G12)</f>
        <v>16903</v>
      </c>
      <c r="I12" s="21">
        <f t="shared" si="0"/>
        <v>-24.615384615384613</v>
      </c>
    </row>
    <row r="13" spans="1:24" ht="24.75" customHeight="1">
      <c r="A13" s="3"/>
      <c r="B13" s="3"/>
      <c r="C13" s="3"/>
      <c r="D13" s="3"/>
      <c r="E13" s="4"/>
      <c r="F13" s="14">
        <v>45239</v>
      </c>
      <c r="G13" s="18">
        <v>111</v>
      </c>
      <c r="H13" s="17">
        <f>SUM(H12,-G13)</f>
        <v>16792</v>
      </c>
      <c r="I13" s="21">
        <f t="shared" si="0"/>
        <v>96.384615384615387</v>
      </c>
    </row>
    <row r="14" spans="1:24" ht="24.75" customHeight="1">
      <c r="A14" s="5" t="s">
        <v>16</v>
      </c>
      <c r="B14" s="5" t="s">
        <v>2</v>
      </c>
      <c r="C14" s="5" t="s">
        <v>3</v>
      </c>
      <c r="D14" s="5" t="s">
        <v>4</v>
      </c>
      <c r="E14" s="4"/>
      <c r="F14" s="14">
        <v>45240</v>
      </c>
      <c r="G14" s="18">
        <v>243</v>
      </c>
      <c r="H14" s="17">
        <f>SUM(H13,-G14)</f>
        <v>16549</v>
      </c>
      <c r="I14" s="21">
        <f t="shared" si="0"/>
        <v>-35.615384615384613</v>
      </c>
    </row>
    <row r="15" spans="1:24" ht="24.75" customHeight="1">
      <c r="A15" s="11" t="s">
        <v>17</v>
      </c>
      <c r="B15" s="5">
        <v>807</v>
      </c>
      <c r="C15" s="5">
        <v>1441</v>
      </c>
      <c r="D15" s="5">
        <f t="shared" ref="D15:D20" si="2">SUM(C15-B15)</f>
        <v>634</v>
      </c>
      <c r="E15" s="3"/>
      <c r="F15" s="14">
        <v>45241</v>
      </c>
      <c r="G15" s="18">
        <v>222</v>
      </c>
      <c r="H15" s="17">
        <f>SUM(H14,-G15)</f>
        <v>16327</v>
      </c>
      <c r="I15" s="21">
        <f t="shared" si="0"/>
        <v>-14.615384615384613</v>
      </c>
    </row>
    <row r="16" spans="1:24" ht="24.75" customHeight="1">
      <c r="A16" s="11" t="s">
        <v>18</v>
      </c>
      <c r="B16" s="5">
        <v>550</v>
      </c>
      <c r="C16" s="5">
        <v>200</v>
      </c>
      <c r="D16" s="5">
        <f t="shared" si="2"/>
        <v>-350</v>
      </c>
      <c r="E16" s="3"/>
      <c r="F16" s="14">
        <v>45242</v>
      </c>
      <c r="G16" s="18">
        <v>111</v>
      </c>
      <c r="H16" s="17">
        <f>SUM(H15,-G16)</f>
        <v>16216</v>
      </c>
      <c r="I16" s="21">
        <f t="shared" si="0"/>
        <v>96.384615384615387</v>
      </c>
    </row>
    <row r="17" spans="1:9" ht="24.75" customHeight="1">
      <c r="A17" s="11" t="s">
        <v>19</v>
      </c>
      <c r="B17" s="5">
        <v>300</v>
      </c>
      <c r="C17" s="5">
        <v>400</v>
      </c>
      <c r="D17" s="5">
        <f t="shared" si="2"/>
        <v>100</v>
      </c>
      <c r="E17" s="3"/>
      <c r="F17" s="14">
        <v>45243</v>
      </c>
      <c r="G17" s="18">
        <v>222</v>
      </c>
      <c r="H17" s="17">
        <f>SUM(H16,-G17)</f>
        <v>15994</v>
      </c>
      <c r="I17" s="21">
        <f t="shared" si="0"/>
        <v>-14.615384615384613</v>
      </c>
    </row>
    <row r="18" spans="1:9" ht="24.75" customHeight="1">
      <c r="A18" s="11" t="s">
        <v>20</v>
      </c>
      <c r="B18" s="5">
        <v>120</v>
      </c>
      <c r="C18" s="5">
        <v>200</v>
      </c>
      <c r="D18" s="5">
        <f t="shared" si="2"/>
        <v>80</v>
      </c>
      <c r="E18" s="3"/>
      <c r="F18" s="14">
        <v>45244</v>
      </c>
      <c r="G18" s="18"/>
      <c r="H18" s="17">
        <f>SUM(H17,-G18)</f>
        <v>15994</v>
      </c>
      <c r="I18" s="21">
        <f t="shared" si="0"/>
        <v>207.38461538461539</v>
      </c>
    </row>
    <row r="19" spans="1:9" ht="24.75" customHeight="1">
      <c r="A19" s="11" t="s">
        <v>21</v>
      </c>
      <c r="B19" s="5">
        <v>100</v>
      </c>
      <c r="C19" s="5">
        <v>3000</v>
      </c>
      <c r="D19" s="5">
        <f t="shared" si="2"/>
        <v>2900</v>
      </c>
      <c r="E19" s="3"/>
      <c r="F19" s="14">
        <v>45245</v>
      </c>
      <c r="G19" s="18"/>
      <c r="H19" s="17">
        <f>SUM(H18,-G19)</f>
        <v>15994</v>
      </c>
      <c r="I19" s="21">
        <f t="shared" si="0"/>
        <v>207.38461538461539</v>
      </c>
    </row>
    <row r="20" spans="1:9" ht="24.75" customHeight="1">
      <c r="A20" s="11" t="s">
        <v>14</v>
      </c>
      <c r="B20" s="5">
        <v>100</v>
      </c>
      <c r="C20" s="5">
        <v>100</v>
      </c>
      <c r="D20" s="5">
        <f t="shared" si="2"/>
        <v>0</v>
      </c>
      <c r="E20" s="3"/>
      <c r="F20" s="14">
        <v>45246</v>
      </c>
      <c r="G20" s="18"/>
      <c r="H20" s="17">
        <f>SUM(H19,-G20)</f>
        <v>15994</v>
      </c>
      <c r="I20" s="21">
        <f t="shared" si="0"/>
        <v>207.38461538461539</v>
      </c>
    </row>
    <row r="21" spans="1:9" ht="24.75" customHeight="1">
      <c r="A21" s="5" t="s">
        <v>15</v>
      </c>
      <c r="B21" s="5">
        <f>SUBTOTAL(109,B15:B20)</f>
        <v>1977</v>
      </c>
      <c r="C21" s="5">
        <f>SUBTOTAL(109,C15:C20)</f>
        <v>5341</v>
      </c>
      <c r="D21" s="5">
        <f>SUBTOTAL(109,Table2[DIFFERENCE])</f>
        <v>3364</v>
      </c>
      <c r="E21" s="3"/>
      <c r="F21" s="14">
        <v>45247</v>
      </c>
      <c r="G21" s="18"/>
      <c r="H21" s="17">
        <f>SUM(H20,-G21)</f>
        <v>15994</v>
      </c>
      <c r="I21" s="21">
        <f t="shared" si="0"/>
        <v>207.38461538461539</v>
      </c>
    </row>
    <row r="22" spans="1:9" ht="24.75" customHeight="1">
      <c r="A22" s="3"/>
      <c r="B22" s="3"/>
      <c r="C22" s="3"/>
      <c r="D22" s="3"/>
      <c r="E22" s="3"/>
      <c r="F22" s="14">
        <v>45248</v>
      </c>
      <c r="G22" s="18"/>
      <c r="H22" s="17">
        <f>SUM(H21,-G22)</f>
        <v>15994</v>
      </c>
      <c r="I22" s="21">
        <f t="shared" si="0"/>
        <v>207.38461538461539</v>
      </c>
    </row>
    <row r="23" spans="1:9" ht="24.75" customHeight="1">
      <c r="A23" s="3"/>
      <c r="B23" s="3"/>
      <c r="C23" s="3"/>
      <c r="D23" s="3"/>
      <c r="E23" s="3"/>
      <c r="F23" s="14">
        <v>45249</v>
      </c>
      <c r="G23" s="18"/>
      <c r="H23" s="17">
        <f>SUM(H22,-G23)</f>
        <v>15994</v>
      </c>
      <c r="I23" s="21">
        <f t="shared" si="0"/>
        <v>207.38461538461539</v>
      </c>
    </row>
    <row r="24" spans="1:9" ht="24.75" customHeight="1">
      <c r="A24" s="5" t="s">
        <v>22</v>
      </c>
      <c r="B24" s="5" t="s">
        <v>2</v>
      </c>
      <c r="C24" s="5" t="s">
        <v>3</v>
      </c>
      <c r="D24" s="5" t="s">
        <v>4</v>
      </c>
      <c r="E24" s="3"/>
      <c r="F24" s="14">
        <v>45250</v>
      </c>
      <c r="G24" s="18"/>
      <c r="H24" s="17">
        <f>SUM(H23,-G24)</f>
        <v>15994</v>
      </c>
      <c r="I24" s="21">
        <f t="shared" si="0"/>
        <v>207.38461538461539</v>
      </c>
    </row>
    <row r="25" spans="1:9" ht="24.75" customHeight="1">
      <c r="A25" s="12" t="s">
        <v>23</v>
      </c>
      <c r="B25" s="5">
        <v>800</v>
      </c>
      <c r="C25" s="5">
        <v>400</v>
      </c>
      <c r="D25" s="5">
        <f t="shared" ref="D25:D31" si="3">SUM(C25,-B25)</f>
        <v>-400</v>
      </c>
      <c r="E25" s="3"/>
      <c r="F25" s="14">
        <v>45251</v>
      </c>
      <c r="G25" s="18"/>
      <c r="H25" s="17">
        <f>SUM(H24,-G25)</f>
        <v>15994</v>
      </c>
      <c r="I25" s="21">
        <f t="shared" si="0"/>
        <v>207.38461538461539</v>
      </c>
    </row>
    <row r="26" spans="1:9" ht="24.75" customHeight="1">
      <c r="A26" s="12" t="s">
        <v>24</v>
      </c>
      <c r="B26" s="5">
        <v>460</v>
      </c>
      <c r="C26" s="5">
        <v>130</v>
      </c>
      <c r="D26" s="5">
        <f t="shared" si="3"/>
        <v>-330</v>
      </c>
      <c r="E26" s="3"/>
      <c r="F26" s="14">
        <v>45252</v>
      </c>
      <c r="G26" s="18"/>
      <c r="H26" s="17">
        <f>SUM(H25,-G26)</f>
        <v>15994</v>
      </c>
      <c r="I26" s="21">
        <f t="shared" si="0"/>
        <v>207.38461538461539</v>
      </c>
    </row>
    <row r="27" spans="1:9" ht="24.75" customHeight="1">
      <c r="A27" s="12" t="s">
        <v>25</v>
      </c>
      <c r="B27" s="5">
        <v>0</v>
      </c>
      <c r="C27" s="5">
        <v>0</v>
      </c>
      <c r="D27" s="5">
        <f t="shared" si="3"/>
        <v>0</v>
      </c>
      <c r="E27" s="3"/>
      <c r="F27" s="14">
        <v>45253</v>
      </c>
      <c r="G27" s="18"/>
      <c r="H27" s="17">
        <f>SUM(H26,-G27)</f>
        <v>15994</v>
      </c>
      <c r="I27" s="21">
        <f t="shared" si="0"/>
        <v>207.38461538461539</v>
      </c>
    </row>
    <row r="28" spans="1:9" ht="24.75" customHeight="1">
      <c r="A28" s="12" t="s">
        <v>26</v>
      </c>
      <c r="B28" s="5">
        <v>900</v>
      </c>
      <c r="C28" s="5">
        <v>1800</v>
      </c>
      <c r="D28" s="5">
        <f t="shared" si="3"/>
        <v>900</v>
      </c>
      <c r="E28" s="3"/>
      <c r="F28" s="14">
        <v>45254</v>
      </c>
      <c r="G28" s="18"/>
      <c r="H28" s="17">
        <f>SUM(H27,-G28)</f>
        <v>15994</v>
      </c>
      <c r="I28" s="21">
        <f t="shared" si="0"/>
        <v>207.38461538461539</v>
      </c>
    </row>
    <row r="29" spans="1:9" ht="24.75" customHeight="1">
      <c r="A29" s="12" t="s">
        <v>27</v>
      </c>
      <c r="B29" s="5">
        <v>300</v>
      </c>
      <c r="C29" s="5">
        <v>300</v>
      </c>
      <c r="D29" s="5">
        <f t="shared" si="3"/>
        <v>0</v>
      </c>
      <c r="E29" s="3"/>
      <c r="F29" s="14">
        <v>45255</v>
      </c>
      <c r="G29" s="18"/>
      <c r="H29" s="17">
        <f>SUM(H28,-G29)</f>
        <v>15994</v>
      </c>
      <c r="I29" s="21">
        <f t="shared" si="0"/>
        <v>207.38461538461539</v>
      </c>
    </row>
    <row r="30" spans="1:9" ht="24.75" customHeight="1">
      <c r="A30" s="12" t="s">
        <v>28</v>
      </c>
      <c r="B30" s="5">
        <v>50</v>
      </c>
      <c r="C30" s="5">
        <v>50</v>
      </c>
      <c r="D30" s="5">
        <f t="shared" si="3"/>
        <v>0</v>
      </c>
      <c r="E30" s="3"/>
      <c r="F30" s="14">
        <v>45256</v>
      </c>
      <c r="G30" s="18"/>
      <c r="H30" s="17">
        <f>SUM(H29,-G30)</f>
        <v>15994</v>
      </c>
      <c r="I30" s="21">
        <f t="shared" si="0"/>
        <v>207.38461538461539</v>
      </c>
    </row>
    <row r="31" spans="1:9" ht="24.75" customHeight="1">
      <c r="A31" s="12" t="s">
        <v>14</v>
      </c>
      <c r="B31" s="5">
        <v>100</v>
      </c>
      <c r="C31" s="5">
        <v>50</v>
      </c>
      <c r="D31" s="5">
        <f t="shared" si="3"/>
        <v>-50</v>
      </c>
      <c r="E31" s="3"/>
      <c r="F31" s="14">
        <v>45257</v>
      </c>
      <c r="G31" s="18"/>
      <c r="H31" s="17">
        <f>SUM(H30,-G31)</f>
        <v>15994</v>
      </c>
      <c r="I31" s="21">
        <f t="shared" si="0"/>
        <v>207.38461538461539</v>
      </c>
    </row>
    <row r="32" spans="1:9" ht="24.75" customHeight="1">
      <c r="A32" s="5" t="s">
        <v>15</v>
      </c>
      <c r="B32" s="5">
        <f>SUBTOTAL(109,B25:B31)</f>
        <v>2610</v>
      </c>
      <c r="C32" s="5">
        <f>SUBTOTAL(109,C25:C31)</f>
        <v>2730</v>
      </c>
      <c r="D32" s="5">
        <f>SUBTOTAL(109,D25:D31)</f>
        <v>120</v>
      </c>
      <c r="E32" s="3"/>
      <c r="F32" s="14">
        <v>45258</v>
      </c>
      <c r="G32" s="18"/>
      <c r="H32" s="17">
        <f>SUM(H31,-G32)</f>
        <v>15994</v>
      </c>
      <c r="I32" s="21">
        <f t="shared" si="0"/>
        <v>207.38461538461539</v>
      </c>
    </row>
    <row r="33" spans="1:9" ht="24.75" customHeight="1">
      <c r="A33" s="3"/>
      <c r="B33" s="3"/>
      <c r="C33" s="3"/>
      <c r="D33" s="3"/>
      <c r="E33" s="3"/>
      <c r="F33" s="14">
        <v>45259</v>
      </c>
      <c r="G33" s="18"/>
      <c r="H33" s="17">
        <f>SUM(H32,-G33)</f>
        <v>15994</v>
      </c>
      <c r="I33" s="21">
        <f t="shared" si="0"/>
        <v>207.38461538461539</v>
      </c>
    </row>
    <row r="34" spans="1:9" ht="24.75" customHeight="1">
      <c r="A34" s="3"/>
      <c r="B34" s="3"/>
      <c r="C34" s="3"/>
      <c r="D34" s="3"/>
      <c r="E34" s="3"/>
      <c r="F34" s="14">
        <v>45260</v>
      </c>
      <c r="G34" s="20"/>
      <c r="H34" s="17">
        <f>SUM(H33,-G34)</f>
        <v>15994</v>
      </c>
      <c r="I34" s="21">
        <f t="shared" si="0"/>
        <v>207.38461538461539</v>
      </c>
    </row>
    <row r="35" spans="1:9" ht="24.75" customHeight="1">
      <c r="A35" s="3"/>
      <c r="B35" s="3"/>
      <c r="C35" s="3"/>
      <c r="D35" s="3"/>
      <c r="E35" s="3"/>
      <c r="F35" s="5" t="s">
        <v>15</v>
      </c>
      <c r="G35" s="15">
        <f>SUBTOTAL(101,G5:G34)</f>
        <v>207.38461538461539</v>
      </c>
      <c r="H35" s="15"/>
      <c r="I35" s="15"/>
    </row>
    <row r="36" spans="1:9" ht="24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24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24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24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24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24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24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24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24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24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24.75" customHeight="1">
      <c r="A49" s="3"/>
      <c r="B49" s="3"/>
      <c r="C49" s="3"/>
      <c r="D49" s="3"/>
      <c r="F49" s="3"/>
      <c r="G49" s="3"/>
      <c r="H49" s="3"/>
      <c r="I49" s="3"/>
    </row>
    <row r="50" spans="1:9" ht="24.75" customHeight="1">
      <c r="A50" s="3"/>
      <c r="B50" s="3"/>
      <c r="C50" s="3"/>
      <c r="D50" s="3"/>
      <c r="F50" s="3"/>
      <c r="G50" s="3"/>
      <c r="H50" s="3"/>
      <c r="I50" s="3"/>
    </row>
    <row r="51" spans="1:9" ht="24.75" customHeight="1">
      <c r="A51" s="3"/>
      <c r="B51" s="3"/>
      <c r="C51" s="3"/>
      <c r="D51" s="3"/>
      <c r="F51" s="3"/>
      <c r="G51" s="3"/>
      <c r="H51" s="3"/>
      <c r="I51" s="3"/>
    </row>
    <row r="52" spans="1:9" ht="24.75" customHeight="1">
      <c r="A52" s="3"/>
      <c r="B52" s="3"/>
      <c r="C52" s="3"/>
      <c r="D52" s="3"/>
      <c r="F52" s="3"/>
      <c r="G52" s="3"/>
      <c r="H52" s="3"/>
      <c r="I52" s="3"/>
    </row>
    <row r="53" spans="1:9" ht="24.75" customHeight="1">
      <c r="A53" s="3"/>
      <c r="B53" s="3"/>
      <c r="C53" s="3"/>
      <c r="D53" s="3"/>
      <c r="F53" s="3"/>
      <c r="G53" s="3"/>
      <c r="H53" s="3"/>
      <c r="I53" s="3"/>
    </row>
    <row r="54" spans="1:9" ht="24.75" customHeight="1">
      <c r="A54" s="3"/>
      <c r="B54" s="3"/>
      <c r="C54" s="3"/>
      <c r="D54" s="3"/>
      <c r="F54" s="3"/>
      <c r="G54" s="3"/>
      <c r="H54" s="3"/>
      <c r="I54" s="3"/>
    </row>
    <row r="55" spans="1:9" ht="24.75" customHeight="1">
      <c r="A55" s="3"/>
      <c r="B55" s="3"/>
      <c r="C55" s="3"/>
      <c r="D55" s="3"/>
      <c r="F55" s="3"/>
      <c r="G55" s="3"/>
      <c r="H55" s="3"/>
      <c r="I55" s="3"/>
    </row>
    <row r="56" spans="1:9" ht="24.75" customHeight="1">
      <c r="A56" s="3"/>
      <c r="B56" s="3"/>
      <c r="C56" s="3"/>
      <c r="D56" s="3"/>
      <c r="F56" s="3"/>
      <c r="G56" s="3"/>
      <c r="H56" s="3"/>
      <c r="I56" s="3"/>
    </row>
    <row r="57" spans="1:9" ht="24.75" customHeight="1">
      <c r="A57" s="3"/>
      <c r="B57" s="3"/>
      <c r="C57" s="3"/>
      <c r="D57" s="3"/>
      <c r="F57" s="3"/>
      <c r="G57" s="3"/>
      <c r="H57" s="3"/>
      <c r="I57" s="3"/>
    </row>
    <row r="58" spans="1:9" ht="24.75" customHeight="1">
      <c r="A58" s="3"/>
      <c r="B58" s="3"/>
      <c r="C58" s="3"/>
      <c r="D58" s="3"/>
      <c r="F58" s="3"/>
      <c r="G58" s="3"/>
      <c r="H58" s="3"/>
      <c r="I58" s="3"/>
    </row>
    <row r="59" spans="1:9" ht="24.75" customHeight="1">
      <c r="A59" s="3"/>
      <c r="B59" s="3"/>
      <c r="C59" s="3"/>
      <c r="D59" s="3"/>
      <c r="F59" s="3"/>
      <c r="G59" s="3"/>
      <c r="H59" s="3"/>
      <c r="I59" s="3"/>
    </row>
    <row r="60" spans="1:9" ht="24.75" customHeight="1">
      <c r="A60" s="3"/>
      <c r="B60" s="3"/>
      <c r="C60" s="3"/>
      <c r="D60" s="3"/>
      <c r="F60" s="3"/>
      <c r="G60" s="3"/>
      <c r="H60" s="3"/>
      <c r="I60" s="3"/>
    </row>
    <row r="61" spans="1:9" ht="24.75" customHeight="1">
      <c r="A61" s="3"/>
      <c r="B61" s="3"/>
      <c r="C61" s="3"/>
      <c r="D61" s="3"/>
      <c r="F61" s="3"/>
      <c r="G61" s="3"/>
      <c r="H61" s="3"/>
      <c r="I61" s="3"/>
    </row>
    <row r="62" spans="1:9" ht="24.75" customHeight="1">
      <c r="A62" s="3"/>
      <c r="B62" s="3"/>
      <c r="C62" s="3"/>
      <c r="D62" s="3"/>
      <c r="F62" s="3"/>
      <c r="G62" s="3"/>
      <c r="H62" s="3"/>
      <c r="I62" s="3"/>
    </row>
    <row r="63" spans="1:9" ht="24.75" customHeight="1">
      <c r="A63" s="3"/>
      <c r="B63" s="3"/>
      <c r="C63" s="3"/>
      <c r="D63" s="3"/>
      <c r="F63" s="3"/>
      <c r="G63" s="3"/>
      <c r="H63" s="3"/>
      <c r="I63" s="3"/>
    </row>
    <row r="64" spans="1:9" ht="24.75" customHeight="1">
      <c r="A64" s="3"/>
      <c r="B64" s="3"/>
      <c r="C64" s="3"/>
      <c r="D64" s="3"/>
      <c r="F64" s="3"/>
      <c r="G64" s="3"/>
      <c r="H64" s="3"/>
      <c r="I64" s="3"/>
    </row>
    <row r="65" spans="1:9" ht="24.75" customHeight="1">
      <c r="A65" s="3"/>
      <c r="B65" s="3"/>
      <c r="C65" s="3"/>
      <c r="D65" s="3"/>
      <c r="F65" s="3"/>
      <c r="G65" s="3"/>
      <c r="H65" s="3"/>
      <c r="I65" s="3"/>
    </row>
    <row r="66" spans="1:9" ht="24.75" customHeight="1">
      <c r="A66" s="3"/>
      <c r="B66" s="3"/>
      <c r="C66" s="3"/>
      <c r="D66" s="3"/>
      <c r="F66" s="3"/>
      <c r="G66" s="3"/>
      <c r="H66" s="3"/>
      <c r="I66" s="3"/>
    </row>
    <row r="67" spans="1:9" ht="24.75" customHeight="1">
      <c r="A67" s="3"/>
      <c r="B67" s="3"/>
      <c r="C67" s="3"/>
      <c r="D67" s="3"/>
      <c r="F67" s="3"/>
      <c r="G67" s="3"/>
      <c r="H67" s="3"/>
      <c r="I67" s="3"/>
    </row>
    <row r="68" spans="1:9" ht="24.75" customHeight="1">
      <c r="A68" s="3"/>
      <c r="B68" s="3"/>
      <c r="C68" s="3"/>
      <c r="D68" s="3"/>
      <c r="F68" s="3"/>
      <c r="G68" s="3"/>
      <c r="H68" s="3"/>
      <c r="I68" s="3"/>
    </row>
    <row r="69" spans="1:9" ht="24.75" customHeight="1">
      <c r="A69" s="3"/>
      <c r="B69" s="3"/>
      <c r="C69" s="3"/>
      <c r="D69" s="3"/>
      <c r="F69" s="3"/>
      <c r="G69" s="3"/>
      <c r="H69" s="3"/>
      <c r="I69" s="3"/>
    </row>
    <row r="70" spans="1:9" ht="24.75" customHeight="1">
      <c r="A70" s="3"/>
      <c r="B70" s="3"/>
      <c r="C70" s="3"/>
      <c r="D70" s="3"/>
      <c r="F70" s="3"/>
      <c r="G70" s="3"/>
      <c r="H70" s="3"/>
      <c r="I70" s="3"/>
    </row>
    <row r="71" spans="1:9" ht="24.75" customHeight="1">
      <c r="A71" s="3"/>
      <c r="B71" s="3"/>
      <c r="C71" s="3"/>
      <c r="D71" s="3"/>
      <c r="F71" s="3"/>
      <c r="G71" s="3"/>
      <c r="H71" s="3"/>
      <c r="I71" s="3"/>
    </row>
    <row r="72" spans="1:9" ht="24.75" customHeight="1">
      <c r="A72" s="3"/>
      <c r="B72" s="3"/>
      <c r="C72" s="3"/>
      <c r="D72" s="3"/>
      <c r="F72" s="3"/>
      <c r="G72" s="3"/>
      <c r="H72" s="3"/>
      <c r="I72" s="3"/>
    </row>
    <row r="73" spans="1:9" ht="24.75" customHeight="1">
      <c r="A73" s="3"/>
      <c r="B73" s="3"/>
      <c r="C73" s="3"/>
      <c r="D73" s="3"/>
      <c r="F73" s="3"/>
      <c r="G73" s="3"/>
      <c r="H73" s="3"/>
      <c r="I73" s="3"/>
    </row>
    <row r="74" spans="1:9" ht="24.75" customHeight="1">
      <c r="A74" s="3"/>
      <c r="B74" s="3"/>
      <c r="C74" s="3"/>
      <c r="D74" s="3"/>
      <c r="F74" s="3"/>
      <c r="G74" s="3"/>
      <c r="H74" s="3"/>
      <c r="I74" s="3"/>
    </row>
    <row r="75" spans="1:9" ht="24.75" customHeight="1">
      <c r="A75" s="3"/>
      <c r="B75" s="3"/>
      <c r="C75" s="3"/>
      <c r="D75" s="3"/>
      <c r="F75" s="3"/>
      <c r="G75" s="3"/>
      <c r="H75" s="3"/>
      <c r="I75" s="3"/>
    </row>
    <row r="76" spans="1:9" ht="24.75" customHeight="1">
      <c r="A76" s="3"/>
      <c r="B76" s="3"/>
      <c r="C76" s="3"/>
      <c r="D76" s="3"/>
      <c r="F76" s="3"/>
      <c r="G76" s="3"/>
      <c r="H76" s="3"/>
      <c r="I76" s="3"/>
    </row>
    <row r="77" spans="1:9" ht="24.75" customHeight="1">
      <c r="A77" s="3"/>
      <c r="B77" s="3"/>
      <c r="C77" s="3"/>
      <c r="D77" s="3"/>
      <c r="F77" s="3"/>
      <c r="G77" s="3"/>
      <c r="H77" s="3"/>
      <c r="I77" s="3"/>
    </row>
    <row r="78" spans="1:9" ht="24.75" customHeight="1">
      <c r="A78" s="3"/>
      <c r="B78" s="3"/>
      <c r="C78" s="3"/>
      <c r="D78" s="3"/>
      <c r="F78" s="3"/>
      <c r="G78" s="3"/>
      <c r="H78" s="3"/>
      <c r="I78" s="3"/>
    </row>
    <row r="79" spans="1:9" ht="24.75" customHeight="1">
      <c r="A79" s="3"/>
      <c r="B79" s="3"/>
      <c r="C79" s="3"/>
      <c r="D79" s="3"/>
      <c r="F79" s="3"/>
      <c r="G79" s="3"/>
      <c r="H79" s="3"/>
      <c r="I79" s="3"/>
    </row>
    <row r="80" spans="1:9" ht="24.75" customHeight="1">
      <c r="A80" s="3"/>
      <c r="B80" s="3"/>
      <c r="C80" s="3"/>
      <c r="D80" s="3"/>
      <c r="F80" s="3"/>
      <c r="G80" s="3"/>
      <c r="H80" s="3"/>
      <c r="I80" s="3"/>
    </row>
    <row r="81" spans="1:9" ht="24.75" customHeight="1">
      <c r="A81" s="3"/>
      <c r="B81" s="3"/>
      <c r="C81" s="3"/>
      <c r="D81" s="3"/>
      <c r="F81" s="3"/>
      <c r="G81" s="3"/>
      <c r="H81" s="3"/>
      <c r="I81" s="3"/>
    </row>
    <row r="82" spans="1:9" ht="24.75" customHeight="1">
      <c r="A82" s="3"/>
      <c r="B82" s="3"/>
      <c r="C82" s="3"/>
      <c r="D82" s="3"/>
      <c r="F82" s="3"/>
      <c r="G82" s="3"/>
      <c r="H82" s="3"/>
      <c r="I82" s="3"/>
    </row>
    <row r="83" spans="1:9" ht="24.75" customHeight="1">
      <c r="A83" s="3"/>
      <c r="B83" s="3"/>
      <c r="C83" s="3"/>
      <c r="D83" s="3"/>
      <c r="F83" s="3"/>
      <c r="G83" s="3"/>
      <c r="H83" s="3"/>
      <c r="I83" s="3"/>
    </row>
    <row r="84" spans="1:9" ht="24.75" customHeight="1">
      <c r="A84" s="3"/>
      <c r="B84" s="3"/>
      <c r="C84" s="3"/>
      <c r="D84" s="3"/>
      <c r="F84" s="3"/>
      <c r="G84" s="3"/>
      <c r="H84" s="3"/>
      <c r="I84" s="3"/>
    </row>
    <row r="85" spans="1:9" ht="24.75" customHeight="1">
      <c r="A85" s="3"/>
      <c r="B85" s="3"/>
      <c r="C85" s="3"/>
      <c r="D85" s="3"/>
      <c r="F85" s="3"/>
      <c r="G85" s="3"/>
      <c r="H85" s="3"/>
      <c r="I85" s="3"/>
    </row>
    <row r="86" spans="1:9" ht="24.75" customHeight="1">
      <c r="A86" s="3"/>
      <c r="B86" s="3"/>
      <c r="C86" s="3"/>
      <c r="D86" s="3"/>
      <c r="F86" s="3"/>
      <c r="G86" s="3"/>
      <c r="H86" s="3"/>
      <c r="I86" s="3"/>
    </row>
    <row r="87" spans="1:9" ht="24.75" customHeight="1">
      <c r="F87" s="3"/>
      <c r="G87" s="3"/>
      <c r="H87" s="3"/>
      <c r="I87" s="3"/>
    </row>
  </sheetData>
  <conditionalFormatting sqref="I5:I3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9D75-4F73-45B5-9E8E-9ACBC9F44846}">
  <dimension ref="A1:AS67"/>
  <sheetViews>
    <sheetView tabSelected="1" topLeftCell="A12" workbookViewId="0">
      <selection activeCell="G24" sqref="G24"/>
    </sheetView>
  </sheetViews>
  <sheetFormatPr defaultColWidth="30.7109375" defaultRowHeight="30" customHeight="1"/>
  <cols>
    <col min="1" max="1" width="30.7109375" customWidth="1"/>
    <col min="4" max="4" width="19.7109375" customWidth="1"/>
  </cols>
  <sheetData>
    <row r="1" spans="1:45" ht="70.5" customHeight="1">
      <c r="A1" s="24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2"/>
      <c r="AQ1" s="22"/>
      <c r="AR1" s="22"/>
      <c r="AS1" s="22"/>
    </row>
    <row r="2" spans="1:45" ht="3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45" ht="30" customHeight="1">
      <c r="A3" s="37" t="s">
        <v>30</v>
      </c>
      <c r="B3" s="31" t="s">
        <v>31</v>
      </c>
      <c r="C3" s="27">
        <v>15000</v>
      </c>
      <c r="D3" s="3"/>
      <c r="E3" s="3"/>
      <c r="F3" s="3"/>
      <c r="G3" s="3"/>
      <c r="H3" s="3"/>
      <c r="I3" s="3"/>
      <c r="J3" s="3"/>
      <c r="K3" s="3"/>
    </row>
    <row r="4" spans="1:45" ht="30" customHeight="1">
      <c r="A4" s="38"/>
      <c r="B4" s="32" t="s">
        <v>32</v>
      </c>
      <c r="C4" s="28">
        <v>10000</v>
      </c>
      <c r="D4" s="3"/>
      <c r="E4" s="3"/>
      <c r="F4" s="3"/>
      <c r="G4" s="3"/>
      <c r="H4" s="3"/>
      <c r="I4" s="3"/>
      <c r="J4" s="3"/>
      <c r="K4" s="3"/>
    </row>
    <row r="5" spans="1:45" ht="30" customHeight="1">
      <c r="A5" s="39"/>
      <c r="B5" s="36" t="s">
        <v>33</v>
      </c>
      <c r="C5" s="30">
        <f>SUM(C2:C4)</f>
        <v>25000</v>
      </c>
      <c r="D5" s="3"/>
      <c r="E5" s="3"/>
      <c r="F5" s="3"/>
      <c r="G5" s="3"/>
      <c r="H5" s="3"/>
      <c r="I5" s="3"/>
      <c r="J5" s="3"/>
      <c r="K5" s="3"/>
    </row>
    <row r="6" spans="1:45" ht="3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45" ht="30" customHeight="1">
      <c r="A7" s="34" t="s">
        <v>0</v>
      </c>
      <c r="B7" s="31" t="s">
        <v>1</v>
      </c>
      <c r="C7" s="27">
        <f>Table1[[#Totals],[THIS MONTH]]</f>
        <v>6310</v>
      </c>
      <c r="D7" s="3"/>
      <c r="E7" s="3"/>
      <c r="F7" s="3"/>
      <c r="G7" s="3"/>
      <c r="H7" s="3"/>
      <c r="I7" s="3"/>
      <c r="J7" s="3"/>
      <c r="K7" s="3"/>
    </row>
    <row r="8" spans="1:45" ht="30" customHeight="1">
      <c r="A8" s="35"/>
      <c r="B8" s="33" t="s">
        <v>16</v>
      </c>
      <c r="C8" s="29">
        <f>Table2[[#Totals],[THIS MONTH]]</f>
        <v>1977</v>
      </c>
      <c r="D8" s="3"/>
      <c r="E8" s="3"/>
      <c r="F8" s="3"/>
      <c r="G8" s="3"/>
      <c r="H8" s="3"/>
      <c r="I8" s="3"/>
      <c r="J8" s="3"/>
      <c r="K8" s="3"/>
    </row>
    <row r="9" spans="1:45" ht="30" customHeight="1">
      <c r="A9" s="35"/>
      <c r="B9" s="33" t="s">
        <v>22</v>
      </c>
      <c r="C9" s="29">
        <f>Table3[[#Totals],[THIS MONTH]]</f>
        <v>2610</v>
      </c>
      <c r="D9" s="3"/>
      <c r="E9" s="3"/>
      <c r="F9" s="3"/>
      <c r="G9" s="3"/>
      <c r="H9" s="3"/>
      <c r="I9" s="3"/>
      <c r="J9" s="3"/>
      <c r="K9" s="3"/>
    </row>
    <row r="10" spans="1:45" ht="30" customHeight="1">
      <c r="A10" s="40"/>
      <c r="B10" s="36" t="s">
        <v>33</v>
      </c>
      <c r="C10" s="30">
        <f>SUM(C7:C9)</f>
        <v>10897</v>
      </c>
      <c r="D10" s="3"/>
      <c r="E10" s="3"/>
      <c r="F10" s="3"/>
      <c r="G10" s="3"/>
      <c r="H10" s="3"/>
      <c r="I10" s="3"/>
      <c r="J10" s="3"/>
      <c r="K10" s="3"/>
    </row>
    <row r="11" spans="1:45" ht="3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45" ht="30" customHeight="1">
      <c r="A12" s="34" t="s">
        <v>34</v>
      </c>
      <c r="B12" s="26" t="s">
        <v>31</v>
      </c>
      <c r="C12" s="27" cm="1">
        <f t="array" ref="C12">SUM(C3,-C7:C9)</f>
        <v>4103</v>
      </c>
      <c r="D12" s="3"/>
      <c r="E12" s="3"/>
      <c r="F12" s="3"/>
      <c r="G12" s="3"/>
      <c r="H12" s="3"/>
      <c r="I12" s="3"/>
      <c r="J12" s="3"/>
      <c r="K12" s="3"/>
    </row>
    <row r="13" spans="1:45" ht="30" customHeight="1">
      <c r="A13" s="35"/>
      <c r="B13" s="25" t="s">
        <v>32</v>
      </c>
      <c r="C13" s="29">
        <f>C4</f>
        <v>10000</v>
      </c>
      <c r="D13" s="3"/>
      <c r="E13" s="3"/>
      <c r="F13" s="3"/>
      <c r="G13" s="3"/>
      <c r="H13" s="3"/>
      <c r="I13" s="3"/>
      <c r="J13" s="3"/>
      <c r="K13" s="3"/>
    </row>
    <row r="14" spans="1:45" ht="30" customHeight="1">
      <c r="A14" s="40"/>
      <c r="B14" s="36" t="s">
        <v>33</v>
      </c>
      <c r="C14" s="30">
        <f>SUM(C12:C13)</f>
        <v>14103</v>
      </c>
      <c r="D14" s="3"/>
      <c r="E14" s="3"/>
      <c r="F14" s="3"/>
      <c r="G14" s="3"/>
      <c r="H14" s="3"/>
      <c r="I14" s="3"/>
      <c r="J14" s="3"/>
      <c r="K14" s="3"/>
    </row>
    <row r="15" spans="1:45" ht="3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45" ht="3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3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3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3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3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3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3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3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3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3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3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3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3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3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3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3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3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9" ht="3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3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3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3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3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3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3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3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3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3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3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3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3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3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3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3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3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3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3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30" customHeight="1">
      <c r="A53" s="3"/>
      <c r="B53" s="3"/>
      <c r="C53" s="3"/>
      <c r="D53" s="3"/>
      <c r="E53" s="3"/>
      <c r="F53" s="3"/>
      <c r="G53" s="3"/>
    </row>
    <row r="54" spans="1:19" ht="30" customHeight="1">
      <c r="A54" s="3"/>
      <c r="B54" s="3"/>
      <c r="C54" s="3"/>
      <c r="D54" s="3"/>
      <c r="E54" s="3"/>
      <c r="F54" s="3"/>
      <c r="G54" s="3"/>
    </row>
    <row r="55" spans="1:19" ht="30" customHeight="1">
      <c r="A55" s="3"/>
      <c r="B55" s="3"/>
      <c r="C55" s="3"/>
      <c r="D55" s="3"/>
      <c r="E55" s="3"/>
      <c r="F55" s="3"/>
      <c r="G55" s="3"/>
    </row>
    <row r="56" spans="1:19" ht="30" customHeight="1">
      <c r="A56" s="3"/>
      <c r="B56" s="3"/>
      <c r="C56" s="3"/>
      <c r="D56" s="3"/>
      <c r="E56" s="3"/>
      <c r="F56" s="3"/>
      <c r="G56" s="3"/>
    </row>
    <row r="57" spans="1:19" ht="30" customHeight="1">
      <c r="A57" s="3"/>
      <c r="B57" s="3"/>
      <c r="C57" s="3"/>
      <c r="D57" s="3"/>
      <c r="E57" s="3"/>
      <c r="F57" s="3"/>
      <c r="G57" s="3"/>
    </row>
    <row r="58" spans="1:19" ht="30" customHeight="1">
      <c r="A58" s="3"/>
      <c r="B58" s="3"/>
      <c r="C58" s="3"/>
      <c r="D58" s="3"/>
      <c r="E58" s="3"/>
      <c r="F58" s="3"/>
      <c r="G58" s="3"/>
    </row>
    <row r="59" spans="1:19" ht="30" customHeight="1">
      <c r="A59" s="3"/>
      <c r="B59" s="3"/>
      <c r="C59" s="3"/>
      <c r="D59" s="3"/>
      <c r="E59" s="3"/>
      <c r="F59" s="3"/>
      <c r="G59" s="3"/>
    </row>
    <row r="60" spans="1:19" ht="30" customHeight="1">
      <c r="A60" s="3"/>
      <c r="B60" s="3"/>
      <c r="C60" s="3"/>
      <c r="D60" s="3"/>
      <c r="E60" s="3"/>
      <c r="F60" s="3"/>
      <c r="G60" s="3"/>
    </row>
    <row r="61" spans="1:19" ht="30" customHeight="1">
      <c r="A61" s="3"/>
      <c r="B61" s="3"/>
      <c r="C61" s="3"/>
      <c r="D61" s="3"/>
      <c r="E61" s="3"/>
      <c r="F61" s="3"/>
      <c r="G61" s="3"/>
    </row>
    <row r="62" spans="1:19" ht="30" customHeight="1">
      <c r="A62" s="3"/>
      <c r="B62" s="3"/>
      <c r="C62" s="3"/>
      <c r="D62" s="3"/>
      <c r="E62" s="3"/>
      <c r="F62" s="3"/>
      <c r="G62" s="3"/>
    </row>
    <row r="63" spans="1:19" ht="30" customHeight="1">
      <c r="A63" s="3"/>
      <c r="B63" s="3"/>
      <c r="C63" s="3"/>
      <c r="D63" s="3"/>
      <c r="E63" s="3"/>
      <c r="F63" s="3"/>
      <c r="G63" s="3"/>
    </row>
    <row r="64" spans="1:19" ht="30" customHeight="1">
      <c r="A64" s="3"/>
      <c r="B64" s="3"/>
      <c r="C64" s="3"/>
      <c r="D64" s="3"/>
      <c r="E64" s="3"/>
      <c r="F64" s="3"/>
      <c r="G64" s="3"/>
    </row>
    <row r="65" spans="1:7" ht="30" customHeight="1">
      <c r="A65" s="3"/>
      <c r="B65" s="3"/>
      <c r="C65" s="3"/>
      <c r="D65" s="3"/>
      <c r="E65" s="3"/>
      <c r="F65" s="3"/>
      <c r="G65" s="3"/>
    </row>
    <row r="66" spans="1:7" ht="30" customHeight="1">
      <c r="A66" s="3"/>
      <c r="B66" s="3"/>
      <c r="C66" s="3"/>
      <c r="D66" s="3"/>
      <c r="E66" s="3"/>
      <c r="F66" s="3"/>
      <c r="G66" s="3"/>
    </row>
    <row r="67" spans="1:7" ht="30" customHeight="1">
      <c r="A67" s="3"/>
      <c r="B67" s="3"/>
      <c r="C67" s="3"/>
      <c r="D67" s="3"/>
      <c r="E67" s="3"/>
      <c r="F67" s="3"/>
      <c r="G67" s="3"/>
    </row>
  </sheetData>
  <mergeCells count="3">
    <mergeCell ref="A3:A5"/>
    <mergeCell ref="A7:A10"/>
    <mergeCell ref="A12:A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2023-11-28T12:04:46Z</dcterms:created>
  <dcterms:modified xsi:type="dcterms:W3CDTF">2023-11-28T18:52:35Z</dcterms:modified>
  <cp:category/>
  <cp:contentStatus/>
</cp:coreProperties>
</file>