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BB\bb-master\north_european_model\src_files\data_files\"/>
    </mc:Choice>
  </mc:AlternateContent>
  <xr:revisionPtr revIDLastSave="0" documentId="13_ncr:1_{28B11B6F-D5D2-4466-B9FE-5365131C2089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unitdata_Baltic" sheetId="1" r:id="rId1"/>
    <sheet name="Remove_units" sheetId="4" r:id="rId2"/>
    <sheet name="EE00" sheetId="8" r:id="rId3"/>
    <sheet name="LV00" sheetId="6" r:id="rId4"/>
    <sheet name="LT00" sheetId="7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8" l="1"/>
  <c r="E4" i="6"/>
  <c r="F4" i="6"/>
  <c r="G4" i="6"/>
  <c r="E9" i="8"/>
  <c r="F9" i="8"/>
  <c r="G9" i="8"/>
  <c r="G6" i="8"/>
  <c r="E2" i="6"/>
  <c r="J14" i="1"/>
  <c r="J22" i="1"/>
  <c r="J16" i="1"/>
  <c r="J20" i="1"/>
  <c r="H5" i="1"/>
  <c r="J19" i="1"/>
  <c r="H24" i="1"/>
  <c r="H10" i="1"/>
  <c r="H15" i="1"/>
  <c r="H2" i="1"/>
  <c r="H18" i="1"/>
  <c r="J27" i="1"/>
  <c r="J13" i="1"/>
  <c r="J21" i="1"/>
  <c r="J10" i="1"/>
  <c r="J17" i="1"/>
  <c r="J24" i="1"/>
  <c r="H19" i="1"/>
  <c r="J8" i="1"/>
  <c r="H14" i="1"/>
  <c r="H3" i="1"/>
  <c r="H11" i="1"/>
  <c r="J5" i="1"/>
  <c r="H20" i="1"/>
  <c r="J18" i="1"/>
  <c r="J15" i="1"/>
  <c r="J25" i="1"/>
  <c r="H13" i="1"/>
  <c r="J12" i="1"/>
  <c r="J23" i="1"/>
  <c r="J11" i="1"/>
  <c r="H12" i="1"/>
  <c r="H21" i="1"/>
  <c r="J9" i="1"/>
  <c r="H25" i="1"/>
  <c r="H22" i="1"/>
  <c r="H23" i="1"/>
  <c r="J26" i="1"/>
  <c r="G4" i="8" l="1"/>
  <c r="G5" i="8"/>
  <c r="G8" i="8"/>
  <c r="G2" i="6"/>
  <c r="F5" i="8"/>
  <c r="F8" i="8"/>
  <c r="F2" i="6"/>
  <c r="G3" i="6"/>
  <c r="G5" i="6"/>
  <c r="G6" i="6"/>
  <c r="G7" i="6"/>
  <c r="G2" i="7"/>
  <c r="F3" i="6"/>
  <c r="F5" i="6"/>
  <c r="F6" i="6"/>
  <c r="F7" i="6"/>
  <c r="F2" i="7"/>
  <c r="G3" i="7"/>
  <c r="G4" i="7"/>
  <c r="G5" i="7"/>
  <c r="G6" i="7"/>
  <c r="G7" i="7"/>
  <c r="F3" i="7"/>
  <c r="F4" i="7"/>
  <c r="F5" i="7"/>
  <c r="F6" i="7"/>
  <c r="F7" i="7"/>
  <c r="E17" i="8"/>
  <c r="E7" i="8" s="1"/>
  <c r="E18" i="8"/>
  <c r="E6" i="8" s="1"/>
  <c r="E19" i="8"/>
  <c r="E4" i="8" s="1"/>
  <c r="E14" i="8"/>
  <c r="E3" i="8" s="1"/>
  <c r="E15" i="8"/>
  <c r="E2" i="8" s="1"/>
  <c r="E8" i="8"/>
  <c r="E5" i="8"/>
  <c r="F19" i="8"/>
  <c r="F4" i="8" s="1"/>
  <c r="F18" i="8"/>
  <c r="F6" i="8" s="1"/>
  <c r="G17" i="8"/>
  <c r="F7" i="8" s="1"/>
  <c r="F17" i="8"/>
  <c r="G7" i="8" s="1"/>
  <c r="G15" i="8"/>
  <c r="F15" i="8"/>
  <c r="G2" i="8" s="1"/>
  <c r="G14" i="8"/>
  <c r="F3" i="8" s="1"/>
  <c r="F14" i="8"/>
  <c r="G3" i="8" s="1"/>
  <c r="E6" i="7"/>
  <c r="E5" i="7"/>
  <c r="E7" i="7"/>
  <c r="E4" i="7"/>
  <c r="E3" i="7"/>
  <c r="E2" i="7"/>
  <c r="E7" i="6"/>
  <c r="E6" i="6"/>
  <c r="E5" i="6"/>
  <c r="E3" i="6"/>
  <c r="J4" i="1"/>
  <c r="J6" i="1"/>
  <c r="H7" i="1"/>
  <c r="J7" i="1"/>
  <c r="H6" i="1"/>
  <c r="H4" i="1"/>
  <c r="J3" i="1"/>
  <c r="J2" i="1"/>
  <c r="L18" i="1" l="1"/>
  <c r="L19" i="1"/>
  <c r="L20" i="1" l="1"/>
  <c r="L21" i="1"/>
  <c r="L12" i="1"/>
  <c r="L11" i="1"/>
  <c r="L10" i="1"/>
  <c r="L3" i="1"/>
  <c r="L4" i="1"/>
  <c r="L2" i="1"/>
</calcChain>
</file>

<file path=xl/sharedStrings.xml><?xml version="1.0" encoding="utf-8"?>
<sst xmlns="http://schemas.openxmlformats.org/spreadsheetml/2006/main" count="333" uniqueCount="111">
  <si>
    <t>Country</t>
  </si>
  <si>
    <t>Generator_ID</t>
  </si>
  <si>
    <t>Scenario</t>
  </si>
  <si>
    <t>Year</t>
  </si>
  <si>
    <t>capacity_output1</t>
  </si>
  <si>
    <t>capacity_input1</t>
  </si>
  <si>
    <t>Note</t>
  </si>
  <si>
    <t>LV00</t>
  </si>
  <si>
    <t>Bio CHP</t>
  </si>
  <si>
    <t>unit_name_prefix</t>
  </si>
  <si>
    <t>node_suffix_input1</t>
  </si>
  <si>
    <t>node_suffix_output1</t>
  </si>
  <si>
    <t>capacity_output2</t>
  </si>
  <si>
    <t>node_suffix_output2</t>
  </si>
  <si>
    <t>Gas CCGT CHP</t>
  </si>
  <si>
    <t>Waste CHP</t>
  </si>
  <si>
    <t>Bio HOB</t>
  </si>
  <si>
    <t>Gas HOB</t>
  </si>
  <si>
    <t>Oil HOB</t>
  </si>
  <si>
    <t>LT00</t>
  </si>
  <si>
    <t>EE00</t>
  </si>
  <si>
    <t>Oil shale CHP</t>
  </si>
  <si>
    <t>cb</t>
  </si>
  <si>
    <t>Oil shale old</t>
  </si>
  <si>
    <t>Gas CCGT new</t>
  </si>
  <si>
    <t>Gas CCGT present 1</t>
  </si>
  <si>
    <t>Heat storage charger</t>
  </si>
  <si>
    <t>Heat storage discharger</t>
  </si>
  <si>
    <t>note</t>
  </si>
  <si>
    <t>Oil shale new bio</t>
  </si>
  <si>
    <t>Oil shale</t>
  </si>
  <si>
    <t>Fuel</t>
  </si>
  <si>
    <t>Heat</t>
  </si>
  <si>
    <t>Power</t>
  </si>
  <si>
    <t>bioGas</t>
  </si>
  <si>
    <t>bioGas-LVA-power</t>
  </si>
  <si>
    <t>LVA-gen-small-biogas-CHPs</t>
  </si>
  <si>
    <t>bioMass</t>
  </si>
  <si>
    <t>bioMass-LVA-power</t>
  </si>
  <si>
    <t>LVA-gen-Jelgava-CHP-ST-BP</t>
  </si>
  <si>
    <t>LVA-gen-small-biomass-CHP-Riga</t>
  </si>
  <si>
    <t>LVA-gen-small-biomass-CHP-other</t>
  </si>
  <si>
    <t>LVA-gen-Boilers-biomass-Riga</t>
  </si>
  <si>
    <t>LVA-gen-Boilers-biomass-LVAother</t>
  </si>
  <si>
    <t>coal</t>
  </si>
  <si>
    <t>coal-LVA-power</t>
  </si>
  <si>
    <t>LVA-gen-small-coal-CHP-HP</t>
  </si>
  <si>
    <t>natGas</t>
  </si>
  <si>
    <t>natGas-LVA-power</t>
  </si>
  <si>
    <t>LVA-gen-Imanta-CHP-ST-BP</t>
  </si>
  <si>
    <t>LVA-gen-small-nat-gas-CHP-Riga</t>
  </si>
  <si>
    <t>LVA-gen-small-nat-gas-CHP-other</t>
  </si>
  <si>
    <t>LVA-gen-Riga-CHP1-CCGT</t>
  </si>
  <si>
    <t>LVA-gen-Riga-CHP2-CCGT1</t>
  </si>
  <si>
    <t>LVA-gen-Riga-CHP2-CCGT2</t>
  </si>
  <si>
    <t>LVA-gen-Boilers-natGas-Riga</t>
  </si>
  <si>
    <t>LVA-gen-Boilers-natGas-LVAother</t>
  </si>
  <si>
    <t>LVA-gen-Imanta-CHP-boilers</t>
  </si>
  <si>
    <t>LVA-gen-Riga-CHP-boilers</t>
  </si>
  <si>
    <t>oil</t>
  </si>
  <si>
    <t>oil-LVA-power</t>
  </si>
  <si>
    <t>LVA-gen-oil-HP</t>
  </si>
  <si>
    <t>waste</t>
  </si>
  <si>
    <t>waste-LVA-power</t>
  </si>
  <si>
    <t>LVA-gen-waste</t>
  </si>
  <si>
    <t>Excluded</t>
  </si>
  <si>
    <t>bioGas-LTU-power</t>
  </si>
  <si>
    <t>LTU-gen-All-small-biogas-CHP</t>
  </si>
  <si>
    <t>bioMass-LTU-power</t>
  </si>
  <si>
    <t>LTU-gen-All-Biomass-CHP</t>
  </si>
  <si>
    <t>LTU-gen-Wood-boilers-Vilnius</t>
  </si>
  <si>
    <t>LTU-gen-Wood-boilers-LTUother</t>
  </si>
  <si>
    <t>LTU-gen-Vilnius-wastebio-CHP</t>
  </si>
  <si>
    <t>natGas-LTU-power</t>
  </si>
  <si>
    <t>LTU-gen-Kaunas-ST-CHP</t>
  </si>
  <si>
    <t>LTU-gen-Achema-GT-CHP</t>
  </si>
  <si>
    <t>LTU-gen-Panevezys-CCGT-CHP</t>
  </si>
  <si>
    <t>LTU-gen-Vilnius-ST-CHP</t>
  </si>
  <si>
    <t>LTU-gen-Lithuania-PP-CCGT-unit9</t>
  </si>
  <si>
    <t>LTU-gen-Lithuania-ST-PP</t>
  </si>
  <si>
    <t>LTU-gen-Other-gas-CHP</t>
  </si>
  <si>
    <t>LTU-gen-Gas-boilers-Vilnius</t>
  </si>
  <si>
    <t>LTU-gen-Gas-boilers-LTUother</t>
  </si>
  <si>
    <t>oil-LTU-power</t>
  </si>
  <si>
    <t>LTU-gen-Mazeikiai-ST-CHP</t>
  </si>
  <si>
    <t>waste-LTU-power</t>
  </si>
  <si>
    <t>LTU-gen-Klaipeda-waste-CHP</t>
  </si>
  <si>
    <t>LTU-gen-Kaunas-waste-CHP</t>
  </si>
  <si>
    <t>LTU-gen-Vilnius-waste-CHP</t>
  </si>
  <si>
    <t>Gen. ID</t>
  </si>
  <si>
    <t>https://www.fortum.com/media/2017/03/investment-kaunas-waste-energy-power-plant-starts</t>
  </si>
  <si>
    <t>Fuel (MW)</t>
  </si>
  <si>
    <t>Heat (MW)</t>
  </si>
  <si>
    <t>Power (MW)</t>
  </si>
  <si>
    <t>CHP</t>
  </si>
  <si>
    <t>Bio</t>
  </si>
  <si>
    <t>Gas</t>
  </si>
  <si>
    <t>Waste</t>
  </si>
  <si>
    <t xml:space="preserve">Wasteheat (oil shale industry) </t>
  </si>
  <si>
    <t>HOB</t>
  </si>
  <si>
    <t>Shale oil</t>
  </si>
  <si>
    <t>Peat</t>
  </si>
  <si>
    <t>LPG</t>
  </si>
  <si>
    <t>SUM</t>
  </si>
  <si>
    <t>https://doi.org/10.3390/en16020603: 215 MWe/160 MWth</t>
  </si>
  <si>
    <t>Eesti 1615 MWe, Balti 765 MWe: https://web.archive.org/web/20110716111255/http://www.mkm.ee/public/estonian_energy_in_figures.pdf; Auvere 300MWe. Total 2680 MWe - 215 MWe (Balti CHP) = 2465 MW e</t>
  </si>
  <si>
    <t>Ref.</t>
  </si>
  <si>
    <t>Output 1</t>
  </si>
  <si>
    <t>Output 2</t>
  </si>
  <si>
    <t>Unit type added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</si>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</sst>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2" borderId="0" xfId="0" applyFill="1"/>
    <xf numFmtId="3" fontId="0" fillId="0" borderId="0" xfId="0" applyNumberFormat="1"/>
    <xf numFmtId="0" fontId="0" fillId="3" borderId="0" xfId="0" applyFill="1"/>
    <xf numFmtId="0" fontId="4" fillId="4" borderId="0" xfId="0" applyFont="1" applyFill="1"/>
    <xf numFmtId="0" fontId="3" fillId="0" borderId="0" xfId="0" applyFont="1"/>
    <xf numFmtId="0" fontId="0" fillId="4" borderId="0" xfId="0" applyFill="1"/>
    <xf numFmtId="0" fontId="5" fillId="0" borderId="2" xfId="2" applyBorder="1"/>
    <xf numFmtId="0" fontId="6" fillId="0" borderId="3" xfId="2" applyFont="1" applyBorder="1" applyAlignment="1">
      <alignment horizontal="center"/>
    </xf>
    <xf numFmtId="0" fontId="6" fillId="0" borderId="4" xfId="2" applyFont="1" applyBorder="1" applyAlignment="1">
      <alignment horizontal="center"/>
    </xf>
    <xf numFmtId="0" fontId="6" fillId="0" borderId="5" xfId="2" applyFont="1" applyBorder="1" applyAlignment="1">
      <alignment horizontal="center"/>
    </xf>
    <xf numFmtId="0" fontId="6" fillId="0" borderId="6" xfId="2" applyFont="1" applyBorder="1" applyAlignment="1">
      <alignment horizontal="center"/>
    </xf>
    <xf numFmtId="0" fontId="6" fillId="0" borderId="7" xfId="2" applyFont="1" applyBorder="1" applyAlignment="1">
      <alignment horizontal="center"/>
    </xf>
    <xf numFmtId="0" fontId="5" fillId="0" borderId="8" xfId="2" applyBorder="1" applyAlignment="1">
      <alignment horizontal="right"/>
    </xf>
    <xf numFmtId="1" fontId="5" fillId="0" borderId="8" xfId="2" applyNumberFormat="1" applyBorder="1" applyAlignment="1">
      <alignment horizontal="center"/>
    </xf>
    <xf numFmtId="0" fontId="5" fillId="0" borderId="0" xfId="2" applyAlignment="1">
      <alignment horizontal="center"/>
    </xf>
    <xf numFmtId="0" fontId="5" fillId="0" borderId="9" xfId="2" applyBorder="1" applyAlignment="1">
      <alignment horizontal="center"/>
    </xf>
    <xf numFmtId="0" fontId="6" fillId="0" borderId="10" xfId="2" applyFont="1" applyBorder="1" applyAlignment="1">
      <alignment horizontal="center"/>
    </xf>
    <xf numFmtId="0" fontId="6" fillId="0" borderId="11" xfId="2" applyFont="1" applyBorder="1" applyAlignment="1">
      <alignment horizontal="center"/>
    </xf>
    <xf numFmtId="1" fontId="5" fillId="0" borderId="11" xfId="2" applyNumberFormat="1" applyBorder="1" applyAlignment="1">
      <alignment horizontal="center"/>
    </xf>
    <xf numFmtId="1" fontId="5" fillId="0" borderId="3" xfId="2" applyNumberFormat="1" applyBorder="1" applyAlignment="1">
      <alignment horizontal="center"/>
    </xf>
    <xf numFmtId="0" fontId="5" fillId="0" borderId="4" xfId="2" applyBorder="1" applyAlignment="1">
      <alignment horizontal="center"/>
    </xf>
    <xf numFmtId="1" fontId="5" fillId="0" borderId="0" xfId="2" applyNumberFormat="1" applyAlignment="1">
      <alignment horizontal="center"/>
    </xf>
    <xf numFmtId="1" fontId="5" fillId="0" borderId="12" xfId="2" applyNumberFormat="1" applyBorder="1" applyAlignment="1">
      <alignment horizontal="center"/>
    </xf>
    <xf numFmtId="1" fontId="5" fillId="0" borderId="1" xfId="2" applyNumberFormat="1" applyBorder="1" applyAlignment="1">
      <alignment horizontal="center"/>
    </xf>
    <xf numFmtId="0" fontId="5" fillId="0" borderId="13" xfId="2" applyBorder="1" applyAlignment="1">
      <alignment horizontal="center"/>
    </xf>
    <xf numFmtId="0" fontId="7" fillId="0" borderId="10" xfId="2" applyFont="1" applyBorder="1" applyAlignment="1">
      <alignment horizontal="right"/>
    </xf>
    <xf numFmtId="1" fontId="7" fillId="0" borderId="12" xfId="2" applyNumberFormat="1" applyFont="1" applyBorder="1" applyAlignment="1">
      <alignment horizontal="center"/>
    </xf>
    <xf numFmtId="1" fontId="7" fillId="0" borderId="1" xfId="2" applyNumberFormat="1" applyFont="1" applyBorder="1" applyAlignment="1">
      <alignment horizontal="center"/>
    </xf>
    <xf numFmtId="1" fontId="7" fillId="0" borderId="13" xfId="2" applyNumberFormat="1" applyFont="1" applyBorder="1" applyAlignment="1">
      <alignment horizontal="center"/>
    </xf>
    <xf numFmtId="1" fontId="0" fillId="2" borderId="0" xfId="0" applyNumberForma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3">
    <cellStyle name="Normal" xfId="0" builtinId="0"/>
    <cellStyle name="Normal 2" xfId="2" xr:uid="{B29C73CF-F29F-4135-A59D-0563666402DE}"/>
    <cellStyle name="Standard_Data provided by OT3" xfId="1" xr:uid="{0B4E3665-0B3A-451F-8C07-9EBE7399B9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 tint="0.59999389629810485"/>
  </sheetPr>
  <dimension ref="A1:M27"/>
  <sheetViews>
    <sheetView zoomScale="86" zoomScaleNormal="86" workbookViewId="0">
      <selection activeCell="F9" sqref="F9"/>
    </sheetView>
  </sheetViews>
  <sheetFormatPr defaultRowHeight="15" x14ac:dyDescent="0.25"/>
  <cols>
    <col min="1" max="1" width="15.140625" customWidth="1"/>
    <col min="2" max="2" width="26" customWidth="1"/>
    <col min="3" max="3" width="16.28515625" customWidth="1"/>
    <col min="4" max="4" width="17" style="34" customWidth="1"/>
    <col min="5" max="5" width="22.42578125" style="34" customWidth="1"/>
    <col min="6" max="6" width="21.7109375" customWidth="1"/>
    <col min="7" max="7" width="11.140625" customWidth="1"/>
    <col min="13" max="13" width="19.5703125" customWidth="1"/>
  </cols>
  <sheetData>
    <row r="1" spans="1:13" ht="45" x14ac:dyDescent="0.25">
      <c r="A1" s="1" t="s">
        <v>0</v>
      </c>
      <c r="B1" s="1" t="s">
        <v>1</v>
      </c>
      <c r="C1" s="1" t="s">
        <v>9</v>
      </c>
      <c r="D1" s="1" t="s">
        <v>2</v>
      </c>
      <c r="E1" s="1" t="s">
        <v>3</v>
      </c>
      <c r="F1" s="1" t="s">
        <v>5</v>
      </c>
      <c r="G1" s="1" t="s">
        <v>10</v>
      </c>
      <c r="H1" s="1" t="s">
        <v>4</v>
      </c>
      <c r="I1" s="1" t="s">
        <v>11</v>
      </c>
      <c r="J1" s="1" t="s">
        <v>12</v>
      </c>
      <c r="K1" s="1" t="s">
        <v>13</v>
      </c>
      <c r="L1" s="1" t="s">
        <v>22</v>
      </c>
      <c r="M1" s="1" t="s">
        <v>6</v>
      </c>
    </row>
    <row r="2" spans="1:13" x14ac:dyDescent="0.25">
      <c r="A2" s="32" t="s">
        <v>7</v>
      </c>
      <c r="B2" s="32" t="s">
        <v>8</v>
      </c>
      <c r="C2" s="32"/>
      <c r="D2" s="33" t="s">
        <v>110</v>
      </c>
      <c r="E2" s="33">
        <v>1</v>
      </c>
      <c r="F2" s="32"/>
      <c r="G2" s="32"/>
      <c r="H2" s="32">
        <f ca="1">SUMIF(INDIRECT($A2&amp;"!C$2:C$13"),unitdata_Baltic!$B2,INDIRECT($A2&amp;"!F$2:F$13"))</f>
        <v>136</v>
      </c>
      <c r="I2" s="32"/>
      <c r="J2" s="32">
        <f ca="1">SUMIF(INDIRECT($A2&amp;"!C$2:C$13"),unitdata_Baltic!$B2,INDIRECT($A2&amp;"!G$2:G$13"))</f>
        <v>907.1</v>
      </c>
      <c r="K2" s="32"/>
      <c r="L2" s="32">
        <f ca="1">H2/J2</f>
        <v>0.14992834307132621</v>
      </c>
    </row>
    <row r="3" spans="1:13" x14ac:dyDescent="0.25">
      <c r="A3" s="32" t="s">
        <v>7</v>
      </c>
      <c r="B3" s="32" t="s">
        <v>14</v>
      </c>
      <c r="C3" s="32"/>
      <c r="D3" s="33" t="s">
        <v>110</v>
      </c>
      <c r="E3" s="33">
        <v>1</v>
      </c>
      <c r="F3" s="32"/>
      <c r="G3" s="32"/>
      <c r="H3" s="32">
        <f ca="1">SUMIF(INDIRECT($A3&amp;"!C$2:C$13"),unitdata_Baltic!$B3,INDIRECT($A3&amp;"!F$2:F$13"))</f>
        <v>1185.5</v>
      </c>
      <c r="I3" s="32"/>
      <c r="J3" s="32">
        <f ca="1">SUMIF(INDIRECT($A3&amp;"!C$2:C$13"),unitdata_Baltic!$B3,INDIRECT($A3&amp;"!G$2:G$13"))</f>
        <v>1055.8000000000002</v>
      </c>
      <c r="K3" s="32"/>
      <c r="L3" s="32">
        <f t="shared" ref="L3:L4" ca="1" si="0">H3/J3</f>
        <v>1.1228452358401211</v>
      </c>
    </row>
    <row r="4" spans="1:13" x14ac:dyDescent="0.25">
      <c r="A4" s="32" t="s">
        <v>7</v>
      </c>
      <c r="B4" s="32" t="s">
        <v>15</v>
      </c>
      <c r="C4" s="32"/>
      <c r="D4" s="33" t="s">
        <v>110</v>
      </c>
      <c r="E4" s="33">
        <v>1</v>
      </c>
      <c r="F4" s="32"/>
      <c r="G4" s="32"/>
      <c r="H4" s="32">
        <f ca="1">SUMIF(INDIRECT($A4&amp;"!C$2:C$13"),unitdata_Baltic!$B4,INDIRECT($A4&amp;"!F$2:F$13"))</f>
        <v>7</v>
      </c>
      <c r="I4" s="32"/>
      <c r="J4" s="32">
        <f ca="1">SUMIF(INDIRECT($A4&amp;"!C$2:C$13"),unitdata_Baltic!$B4,INDIRECT($A4&amp;"!G$2:G$13"))</f>
        <v>28</v>
      </c>
      <c r="K4" s="32"/>
      <c r="L4" s="32">
        <f t="shared" ca="1" si="0"/>
        <v>0.25</v>
      </c>
    </row>
    <row r="5" spans="1:13" x14ac:dyDescent="0.25">
      <c r="A5" s="32" t="s">
        <v>7</v>
      </c>
      <c r="B5" s="32" t="s">
        <v>16</v>
      </c>
      <c r="C5" s="32"/>
      <c r="D5" s="33" t="s">
        <v>110</v>
      </c>
      <c r="E5" s="33">
        <v>1</v>
      </c>
      <c r="F5" s="32"/>
      <c r="G5" s="32"/>
      <c r="H5" s="32">
        <f ca="1">SUMIF(INDIRECT($A5&amp;"!C$2:C$13"),unitdata_Baltic!$B5,INDIRECT($A5&amp;"!F$2:F$13"))</f>
        <v>1279.8</v>
      </c>
      <c r="I5" s="32"/>
      <c r="J5" s="32">
        <f ca="1">SUMIF(INDIRECT($A5&amp;"!C$2:C$13"),unitdata_Baltic!$B5,INDIRECT($A5&amp;"!G$2:G$13"))</f>
        <v>0</v>
      </c>
      <c r="K5" s="32"/>
      <c r="L5" s="32"/>
    </row>
    <row r="6" spans="1:13" x14ac:dyDescent="0.25">
      <c r="A6" s="32" t="s">
        <v>7</v>
      </c>
      <c r="B6" s="32" t="s">
        <v>17</v>
      </c>
      <c r="C6" s="32"/>
      <c r="D6" s="33" t="s">
        <v>110</v>
      </c>
      <c r="E6" s="33">
        <v>1</v>
      </c>
      <c r="F6" s="32"/>
      <c r="G6" s="32"/>
      <c r="H6" s="32">
        <f ca="1">SUMIF(INDIRECT($A6&amp;"!C$2:C$13"),unitdata_Baltic!$B6,INDIRECT($A6&amp;"!F$2:F$13"))</f>
        <v>1925.9</v>
      </c>
      <c r="I6" s="32"/>
      <c r="J6" s="32">
        <f ca="1">SUMIF(INDIRECT($A6&amp;"!C$2:C$13"),unitdata_Baltic!$B6,INDIRECT($A6&amp;"!G$2:G$13"))</f>
        <v>0</v>
      </c>
      <c r="K6" s="32"/>
      <c r="L6" s="32"/>
    </row>
    <row r="7" spans="1:13" x14ac:dyDescent="0.25">
      <c r="A7" s="32" t="s">
        <v>7</v>
      </c>
      <c r="B7" s="32" t="s">
        <v>18</v>
      </c>
      <c r="C7" s="32"/>
      <c r="D7" s="33" t="s">
        <v>110</v>
      </c>
      <c r="E7" s="33">
        <v>1</v>
      </c>
      <c r="F7" s="32"/>
      <c r="G7" s="32"/>
      <c r="H7" s="32">
        <f ca="1">SUMIF(INDIRECT($A7&amp;"!C$2:C$13"),unitdata_Baltic!$B7,INDIRECT($A7&amp;"!F$2:F$13"))</f>
        <v>8.5500000000000007</v>
      </c>
      <c r="I7" s="32"/>
      <c r="J7" s="32">
        <f ca="1">SUMIF(INDIRECT($A7&amp;"!C$2:C$13"),unitdata_Baltic!$B7,INDIRECT($A7&amp;"!G$2:G$13"))</f>
        <v>0</v>
      </c>
      <c r="K7" s="32"/>
      <c r="L7" s="32"/>
    </row>
    <row r="8" spans="1:13" x14ac:dyDescent="0.25">
      <c r="A8" s="32" t="s">
        <v>7</v>
      </c>
      <c r="B8" s="32" t="s">
        <v>27</v>
      </c>
      <c r="C8" s="32"/>
      <c r="D8" s="33" t="s">
        <v>110</v>
      </c>
      <c r="E8" s="33">
        <v>1</v>
      </c>
      <c r="F8" s="32"/>
      <c r="G8" s="32"/>
      <c r="H8" s="32">
        <v>210</v>
      </c>
      <c r="I8" s="32"/>
      <c r="J8" s="32">
        <f ca="1">SUMIF(INDIRECT($A8&amp;"!C$2:C$13"),unitdata_Baltic!$B8,INDIRECT($A8&amp;"!G$2:G$13"))</f>
        <v>0</v>
      </c>
      <c r="K8" s="32"/>
      <c r="L8" s="32"/>
    </row>
    <row r="9" spans="1:13" x14ac:dyDescent="0.25">
      <c r="A9" s="32" t="s">
        <v>7</v>
      </c>
      <c r="B9" s="32" t="s">
        <v>26</v>
      </c>
      <c r="C9" s="32"/>
      <c r="D9" s="33" t="s">
        <v>110</v>
      </c>
      <c r="E9" s="33">
        <v>1</v>
      </c>
      <c r="F9" s="32"/>
      <c r="G9" s="32"/>
      <c r="H9" s="32">
        <v>210</v>
      </c>
      <c r="I9" s="32"/>
      <c r="J9" s="32">
        <f ca="1">SUMIF(INDIRECT($A9&amp;"!C$2:C$13"),unitdata_Baltic!$B9,INDIRECT($A9&amp;"!G$2:G$13"))</f>
        <v>0</v>
      </c>
      <c r="K9" s="32"/>
      <c r="L9" s="32"/>
    </row>
    <row r="10" spans="1:13" x14ac:dyDescent="0.25">
      <c r="A10" s="32" t="s">
        <v>19</v>
      </c>
      <c r="B10" s="32" t="s">
        <v>8</v>
      </c>
      <c r="C10" s="32"/>
      <c r="D10" s="33" t="s">
        <v>110</v>
      </c>
      <c r="E10" s="33">
        <v>1</v>
      </c>
      <c r="F10" s="32"/>
      <c r="G10" s="32"/>
      <c r="H10" s="32">
        <f ca="1">SUMIF(INDIRECT($A10&amp;"!C$2:C$13"),unitdata_Baltic!$B10,INDIRECT($A10&amp;"!F$2:F$13"))</f>
        <v>134.32920000000001</v>
      </c>
      <c r="I10" s="32"/>
      <c r="J10" s="32">
        <f ca="1">SUMIF(INDIRECT($A10&amp;"!C$2:C$13"),unitdata_Baltic!$B10,INDIRECT($A10&amp;"!G$2:G$13"))</f>
        <v>495.18453914767099</v>
      </c>
      <c r="K10" s="32"/>
      <c r="L10" s="32">
        <f ca="1">H10/J10</f>
        <v>0.27127098966218161</v>
      </c>
    </row>
    <row r="11" spans="1:13" x14ac:dyDescent="0.25">
      <c r="A11" s="32" t="s">
        <v>19</v>
      </c>
      <c r="B11" s="32" t="s">
        <v>14</v>
      </c>
      <c r="C11" s="32"/>
      <c r="D11" s="33" t="s">
        <v>110</v>
      </c>
      <c r="E11" s="33">
        <v>1</v>
      </c>
      <c r="F11" s="32"/>
      <c r="G11" s="32"/>
      <c r="H11" s="32">
        <f ca="1">SUMIF(INDIRECT($A11&amp;"!C$2:C$13"),unitdata_Baltic!$B11,INDIRECT($A11&amp;"!F$2:F$13"))</f>
        <v>680.12760000000003</v>
      </c>
      <c r="I11" s="32"/>
      <c r="J11" s="32">
        <f ca="1">SUMIF(INDIRECT($A11&amp;"!C$2:C$13"),unitdata_Baltic!$B11,INDIRECT($A11&amp;"!G$2:G$13"))</f>
        <v>1046.5999999999999</v>
      </c>
      <c r="K11" s="32"/>
      <c r="L11" s="32">
        <f t="shared" ref="L11:L12" ca="1" si="1">H11/J11</f>
        <v>0.64984483088094791</v>
      </c>
    </row>
    <row r="12" spans="1:13" x14ac:dyDescent="0.25">
      <c r="A12" s="32" t="s">
        <v>19</v>
      </c>
      <c r="B12" s="32" t="s">
        <v>15</v>
      </c>
      <c r="C12" s="32"/>
      <c r="D12" s="33" t="s">
        <v>110</v>
      </c>
      <c r="E12" s="33">
        <v>1</v>
      </c>
      <c r="F12" s="32"/>
      <c r="G12" s="32"/>
      <c r="H12" s="32">
        <f ca="1">SUMIF(INDIRECT($A12&amp;"!C$2:C$13"),unitdata_Baltic!$B12,INDIRECT($A12&amp;"!F$2:F$13"))</f>
        <v>62.13</v>
      </c>
      <c r="I12" s="32"/>
      <c r="J12" s="32">
        <f ca="1">SUMIF(INDIRECT($A12&amp;"!C$2:C$13"),unitdata_Baltic!$B12,INDIRECT($A12&amp;"!G$2:G$13"))</f>
        <v>184.61546085232902</v>
      </c>
      <c r="K12" s="32"/>
      <c r="L12" s="32">
        <f t="shared" ca="1" si="1"/>
        <v>0.33653736102685788</v>
      </c>
    </row>
    <row r="13" spans="1:13" x14ac:dyDescent="0.25">
      <c r="A13" s="32" t="s">
        <v>19</v>
      </c>
      <c r="B13" s="32" t="s">
        <v>16</v>
      </c>
      <c r="C13" s="32"/>
      <c r="D13" s="33" t="s">
        <v>110</v>
      </c>
      <c r="E13" s="33">
        <v>1</v>
      </c>
      <c r="F13" s="32"/>
      <c r="G13" s="32"/>
      <c r="H13" s="32">
        <f ca="1">SUMIF(INDIRECT($A13&amp;"!C$2:C$13"),unitdata_Baltic!$B13,INDIRECT($A13&amp;"!F$2:F$13"))</f>
        <v>1559</v>
      </c>
      <c r="I13" s="32"/>
      <c r="J13" s="32">
        <f ca="1">SUMIF(INDIRECT($A13&amp;"!C$2:C$13"),unitdata_Baltic!$B13,INDIRECT($A13&amp;"!G$2:G$13"))</f>
        <v>0</v>
      </c>
      <c r="K13" s="32"/>
      <c r="L13" s="32"/>
    </row>
    <row r="14" spans="1:13" x14ac:dyDescent="0.25">
      <c r="A14" s="32" t="s">
        <v>19</v>
      </c>
      <c r="B14" s="32" t="s">
        <v>17</v>
      </c>
      <c r="C14" s="32"/>
      <c r="D14" s="33" t="s">
        <v>110</v>
      </c>
      <c r="E14" s="33">
        <v>1</v>
      </c>
      <c r="F14" s="32"/>
      <c r="G14" s="32"/>
      <c r="H14" s="32">
        <f ca="1">SUMIF(INDIRECT($A14&amp;"!C$2:C$13"),unitdata_Baltic!$B14,INDIRECT($A14&amp;"!F$2:F$13"))</f>
        <v>6437</v>
      </c>
      <c r="I14" s="32"/>
      <c r="J14" s="32">
        <f ca="1">SUMIF(INDIRECT($A14&amp;"!C$2:C$13"),unitdata_Baltic!$B14,INDIRECT($A14&amp;"!G$2:G$13"))</f>
        <v>0</v>
      </c>
      <c r="K14" s="32"/>
      <c r="L14" s="32"/>
    </row>
    <row r="15" spans="1:13" x14ac:dyDescent="0.25">
      <c r="A15" s="32" t="s">
        <v>19</v>
      </c>
      <c r="B15" s="32" t="s">
        <v>24</v>
      </c>
      <c r="C15" s="32"/>
      <c r="D15" s="33" t="s">
        <v>110</v>
      </c>
      <c r="E15" s="33">
        <v>1</v>
      </c>
      <c r="F15" s="32"/>
      <c r="G15" s="32"/>
      <c r="H15" s="32">
        <f ca="1">SUMIF(INDIRECT($A15&amp;"!C$2:C$13"),unitdata_Baltic!$B15,INDIRECT($A15&amp;"!F$2:F$13"))</f>
        <v>981.15</v>
      </c>
      <c r="I15" s="32"/>
      <c r="J15" s="32">
        <f ca="1">SUMIF(INDIRECT($A15&amp;"!C$2:C$13"),unitdata_Baltic!$B15,INDIRECT($A15&amp;"!G$2:G$13"))</f>
        <v>0</v>
      </c>
      <c r="K15" s="32"/>
      <c r="L15" s="32"/>
    </row>
    <row r="16" spans="1:13" x14ac:dyDescent="0.25">
      <c r="A16" s="32" t="s">
        <v>19</v>
      </c>
      <c r="B16" s="32" t="s">
        <v>27</v>
      </c>
      <c r="C16" s="32"/>
      <c r="D16" s="33" t="s">
        <v>110</v>
      </c>
      <c r="E16" s="33">
        <v>1</v>
      </c>
      <c r="F16" s="32"/>
      <c r="G16" s="32"/>
      <c r="H16" s="32">
        <v>156</v>
      </c>
      <c r="I16" s="32"/>
      <c r="J16" s="32">
        <f ca="1">SUMIF(INDIRECT($A16&amp;"!C$2:C$13"),unitdata_Baltic!$B16,INDIRECT($A16&amp;"!G$2:G$13"))</f>
        <v>0</v>
      </c>
      <c r="K16" s="32"/>
      <c r="L16" s="32"/>
    </row>
    <row r="17" spans="1:13" x14ac:dyDescent="0.25">
      <c r="A17" s="32" t="s">
        <v>19</v>
      </c>
      <c r="B17" s="32" t="s">
        <v>26</v>
      </c>
      <c r="C17" s="32"/>
      <c r="D17" s="33" t="s">
        <v>110</v>
      </c>
      <c r="E17" s="33">
        <v>1</v>
      </c>
      <c r="F17" s="32"/>
      <c r="G17" s="32"/>
      <c r="H17" s="32">
        <v>156</v>
      </c>
      <c r="I17" s="32"/>
      <c r="J17" s="32">
        <f ca="1">SUMIF(INDIRECT($A17&amp;"!C$2:C$13"),unitdata_Baltic!$B17,INDIRECT($A17&amp;"!G$2:G$13"))</f>
        <v>0</v>
      </c>
      <c r="K17" s="32"/>
      <c r="L17" s="32"/>
    </row>
    <row r="18" spans="1:13" x14ac:dyDescent="0.25">
      <c r="A18" s="32" t="s">
        <v>20</v>
      </c>
      <c r="B18" s="32" t="s">
        <v>8</v>
      </c>
      <c r="C18" s="32"/>
      <c r="D18" s="33" t="s">
        <v>110</v>
      </c>
      <c r="E18" s="33">
        <v>1</v>
      </c>
      <c r="F18" s="32"/>
      <c r="G18" s="32"/>
      <c r="H18" s="32">
        <f ca="1">SUMIF(INDIRECT($A18&amp;"!C$2:C$13"),unitdata_Baltic!$B18,INDIRECT($A18&amp;"!F$2:F$13"))</f>
        <v>127.3</v>
      </c>
      <c r="I18" s="32"/>
      <c r="J18" s="32">
        <f ca="1">SUMIF(INDIRECT($A18&amp;"!C$2:C$13"),unitdata_Baltic!$B18,INDIRECT($A18&amp;"!G$2:G$13"))</f>
        <v>400.5</v>
      </c>
      <c r="K18" s="32"/>
      <c r="L18" s="32">
        <f ca="1">H18/J18</f>
        <v>0.31785268414481899</v>
      </c>
    </row>
    <row r="19" spans="1:13" x14ac:dyDescent="0.25">
      <c r="A19" s="32" t="s">
        <v>20</v>
      </c>
      <c r="B19" s="32" t="s">
        <v>14</v>
      </c>
      <c r="C19" s="32"/>
      <c r="D19" s="33" t="s">
        <v>110</v>
      </c>
      <c r="E19" s="33">
        <v>1</v>
      </c>
      <c r="F19" s="32"/>
      <c r="G19" s="32"/>
      <c r="H19" s="32">
        <f ca="1">SUMIF(INDIRECT($A19&amp;"!C$2:C$13"),unitdata_Baltic!$B19,INDIRECT($A19&amp;"!F$2:F$13"))</f>
        <v>116</v>
      </c>
      <c r="I19" s="32"/>
      <c r="J19" s="32">
        <f ca="1">SUMIF(INDIRECT($A19&amp;"!C$2:C$13"),unitdata_Baltic!$B19,INDIRECT($A19&amp;"!G$2:G$13"))</f>
        <v>408</v>
      </c>
      <c r="K19" s="32"/>
      <c r="L19" s="32">
        <f t="shared" ref="L19" ca="1" si="2">H19/J19</f>
        <v>0.28431372549019607</v>
      </c>
    </row>
    <row r="20" spans="1:13" x14ac:dyDescent="0.25">
      <c r="A20" s="32" t="s">
        <v>20</v>
      </c>
      <c r="B20" s="32" t="s">
        <v>21</v>
      </c>
      <c r="C20" s="32"/>
      <c r="D20" s="33" t="s">
        <v>110</v>
      </c>
      <c r="E20" s="33">
        <v>1</v>
      </c>
      <c r="F20" s="32"/>
      <c r="G20" s="32"/>
      <c r="H20" s="32">
        <f ca="1">SUMIF(INDIRECT($A20&amp;"!C$2:C$13"),unitdata_Baltic!$B20,INDIRECT($A20&amp;"!F$2:F$13"))</f>
        <v>215</v>
      </c>
      <c r="I20" s="32"/>
      <c r="J20" s="32">
        <f ca="1">SUMIF(INDIRECT($A20&amp;"!C$2:C$13"),unitdata_Baltic!$B20,INDIRECT($A20&amp;"!G$2:G$13"))</f>
        <v>160</v>
      </c>
      <c r="K20" s="32"/>
      <c r="L20" s="32">
        <f ca="1">H20/J20</f>
        <v>1.34375</v>
      </c>
      <c r="M20" t="s">
        <v>109</v>
      </c>
    </row>
    <row r="21" spans="1:13" x14ac:dyDescent="0.25">
      <c r="A21" s="32" t="s">
        <v>20</v>
      </c>
      <c r="B21" s="32" t="s">
        <v>15</v>
      </c>
      <c r="C21" s="32"/>
      <c r="D21" s="33" t="s">
        <v>110</v>
      </c>
      <c r="E21" s="33">
        <v>1</v>
      </c>
      <c r="F21" s="32"/>
      <c r="G21" s="32"/>
      <c r="H21" s="32">
        <f ca="1">SUMIF(INDIRECT($A21&amp;"!C$2:C$13"),unitdata_Baltic!$B21,INDIRECT($A21&amp;"!F$2:F$13"))</f>
        <v>19.3</v>
      </c>
      <c r="I21" s="32"/>
      <c r="J21" s="32">
        <f ca="1">SUMIF(INDIRECT($A21&amp;"!C$2:C$13"),unitdata_Baltic!$B21,INDIRECT($A21&amp;"!G$2:G$13"))</f>
        <v>80</v>
      </c>
      <c r="K21" s="32"/>
      <c r="L21" s="32">
        <f ca="1">H21/J21</f>
        <v>0.24125000000000002</v>
      </c>
    </row>
    <row r="22" spans="1:13" x14ac:dyDescent="0.25">
      <c r="A22" s="32" t="s">
        <v>20</v>
      </c>
      <c r="B22" s="32" t="s">
        <v>16</v>
      </c>
      <c r="C22" s="32"/>
      <c r="D22" s="33" t="s">
        <v>110</v>
      </c>
      <c r="E22" s="33">
        <v>1</v>
      </c>
      <c r="F22" s="32"/>
      <c r="G22" s="32"/>
      <c r="H22" s="32">
        <f ca="1">SUMIF(INDIRECT($A22&amp;"!C$2:C$13"),unitdata_Baltic!$B22,INDIRECT($A22&amp;"!F$2:F$13"))</f>
        <v>1190.2089999999998</v>
      </c>
      <c r="I22" s="32"/>
      <c r="J22" s="32">
        <f ca="1">SUMIF(INDIRECT($A22&amp;"!C$2:C$13"),unitdata_Baltic!$B22,INDIRECT($A22&amp;"!G$2:G$13"))</f>
        <v>0</v>
      </c>
      <c r="K22" s="32"/>
      <c r="L22" s="32"/>
    </row>
    <row r="23" spans="1:13" x14ac:dyDescent="0.25">
      <c r="A23" s="32" t="s">
        <v>20</v>
      </c>
      <c r="B23" s="32" t="s">
        <v>17</v>
      </c>
      <c r="C23" s="32"/>
      <c r="D23" s="33" t="s">
        <v>110</v>
      </c>
      <c r="E23" s="33">
        <v>1</v>
      </c>
      <c r="F23" s="32"/>
      <c r="G23" s="32"/>
      <c r="H23" s="32">
        <f ca="1">SUMIF(INDIRECT($A23&amp;"!C$2:C$13"),unitdata_Baltic!$B23,INDIRECT($A23&amp;"!F$2:F$13"))</f>
        <v>742.90499999999997</v>
      </c>
      <c r="I23" s="32"/>
      <c r="J23" s="32">
        <f ca="1">SUMIF(INDIRECT($A23&amp;"!C$2:C$13"),unitdata_Baltic!$B23,INDIRECT($A23&amp;"!G$2:G$13"))</f>
        <v>0</v>
      </c>
      <c r="K23" s="32"/>
      <c r="L23" s="32"/>
    </row>
    <row r="24" spans="1:13" x14ac:dyDescent="0.25">
      <c r="A24" s="32" t="s">
        <v>20</v>
      </c>
      <c r="B24" s="32" t="s">
        <v>18</v>
      </c>
      <c r="C24" s="32"/>
      <c r="D24" s="33" t="s">
        <v>110</v>
      </c>
      <c r="E24" s="33">
        <v>1</v>
      </c>
      <c r="F24" s="32"/>
      <c r="G24" s="32"/>
      <c r="H24" s="32">
        <f ca="1">SUMIF(INDIRECT($A24&amp;"!C$2:C$13"),unitdata_Baltic!$B24,INDIRECT($A24&amp;"!F$2:F$13"))</f>
        <v>1092</v>
      </c>
      <c r="I24" s="32"/>
      <c r="J24" s="32">
        <f ca="1">SUMIF(INDIRECT($A24&amp;"!C$2:C$13"),unitdata_Baltic!$B24,INDIRECT($A24&amp;"!G$2:G$13"))</f>
        <v>0</v>
      </c>
      <c r="K24" s="32"/>
      <c r="L24" s="32"/>
    </row>
    <row r="25" spans="1:13" x14ac:dyDescent="0.25">
      <c r="A25" s="32" t="s">
        <v>20</v>
      </c>
      <c r="B25" s="32" t="s">
        <v>23</v>
      </c>
      <c r="C25" s="32"/>
      <c r="D25" s="33" t="s">
        <v>110</v>
      </c>
      <c r="E25" s="33">
        <v>1</v>
      </c>
      <c r="F25" s="32"/>
      <c r="G25" s="32"/>
      <c r="H25" s="32">
        <f ca="1">SUMIF(INDIRECT($A25&amp;"!C$2:C$13"),unitdata_Baltic!$B25,INDIRECT($A25&amp;"!F$2:F$13"))</f>
        <v>2465</v>
      </c>
      <c r="I25" s="32"/>
      <c r="J25" s="32">
        <f ca="1">SUMIF(INDIRECT($A25&amp;"!C$2:C$13"),unitdata_Baltic!$B25,INDIRECT($A25&amp;"!G$2:G$13"))</f>
        <v>0</v>
      </c>
      <c r="K25" s="32"/>
      <c r="L25" s="32"/>
    </row>
    <row r="26" spans="1:13" x14ac:dyDescent="0.25">
      <c r="A26" s="32" t="s">
        <v>20</v>
      </c>
      <c r="B26" s="32" t="s">
        <v>27</v>
      </c>
      <c r="C26" s="32"/>
      <c r="D26" s="33" t="s">
        <v>110</v>
      </c>
      <c r="E26" s="33">
        <v>1</v>
      </c>
      <c r="F26" s="32"/>
      <c r="G26" s="32"/>
      <c r="H26" s="32">
        <v>96</v>
      </c>
      <c r="I26" s="32"/>
      <c r="J26" s="32">
        <f ca="1">SUMIF(INDIRECT($A26&amp;"!C$2:C$13"),unitdata_Baltic!$B26,INDIRECT($A26&amp;"!G$2:G$13"))</f>
        <v>0</v>
      </c>
      <c r="K26" s="32"/>
      <c r="L26" s="32"/>
    </row>
    <row r="27" spans="1:13" x14ac:dyDescent="0.25">
      <c r="A27" s="32" t="s">
        <v>20</v>
      </c>
      <c r="B27" s="32" t="s">
        <v>26</v>
      </c>
      <c r="C27" s="32"/>
      <c r="D27" s="33" t="s">
        <v>110</v>
      </c>
      <c r="E27" s="33">
        <v>1</v>
      </c>
      <c r="F27" s="32"/>
      <c r="G27" s="32"/>
      <c r="H27" s="32">
        <v>96</v>
      </c>
      <c r="I27" s="32"/>
      <c r="J27" s="32">
        <f ca="1">SUMIF(INDIRECT($A27&amp;"!C$2:C$13"),unitdata_Baltic!$B27,INDIRECT($A27&amp;"!G$2:G$13"))</f>
        <v>0</v>
      </c>
      <c r="K27" s="32"/>
      <c r="L27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4931-3FF2-49B4-A202-E05DDA3D80B9}">
  <sheetPr codeName="Sheet3">
    <tabColor theme="7" tint="0.59999389629810485"/>
  </sheetPr>
  <dimension ref="A1:M5"/>
  <sheetViews>
    <sheetView tabSelected="1" workbookViewId="0">
      <selection activeCell="F12" sqref="F12"/>
    </sheetView>
  </sheetViews>
  <sheetFormatPr defaultRowHeight="15" x14ac:dyDescent="0.25"/>
  <cols>
    <col min="1" max="1" width="15" customWidth="1"/>
    <col min="2" max="2" width="22.28515625" customWidth="1"/>
    <col min="3" max="3" width="15" customWidth="1"/>
    <col min="4" max="4" width="17.28515625" style="34" customWidth="1"/>
    <col min="5" max="5" width="19.85546875" style="34" customWidth="1"/>
    <col min="6" max="6" width="21" customWidth="1"/>
    <col min="7" max="7" width="15.85546875" customWidth="1"/>
  </cols>
  <sheetData>
    <row r="1" spans="1:13" ht="30" x14ac:dyDescent="0.25">
      <c r="A1" s="1" t="s">
        <v>0</v>
      </c>
      <c r="B1" s="1" t="s">
        <v>1</v>
      </c>
      <c r="C1" s="1" t="s">
        <v>9</v>
      </c>
      <c r="D1" s="1" t="s">
        <v>2</v>
      </c>
      <c r="E1" s="1" t="s">
        <v>3</v>
      </c>
      <c r="F1" s="1" t="s">
        <v>28</v>
      </c>
      <c r="G1" s="1"/>
      <c r="H1" s="1"/>
      <c r="I1" s="1"/>
      <c r="J1" s="1"/>
      <c r="K1" s="1"/>
      <c r="L1" s="1"/>
      <c r="M1" s="1"/>
    </row>
    <row r="2" spans="1:13" x14ac:dyDescent="0.25">
      <c r="A2" t="s">
        <v>20</v>
      </c>
      <c r="B2" t="s">
        <v>29</v>
      </c>
      <c r="D2" s="34" t="s">
        <v>110</v>
      </c>
      <c r="E2" s="34">
        <v>1</v>
      </c>
      <c r="F2" s="3"/>
      <c r="G2" s="3"/>
    </row>
    <row r="3" spans="1:13" x14ac:dyDescent="0.25">
      <c r="A3" t="s">
        <v>7</v>
      </c>
      <c r="B3" t="s">
        <v>24</v>
      </c>
      <c r="D3" s="34" t="s">
        <v>110</v>
      </c>
      <c r="E3" s="34">
        <v>1</v>
      </c>
      <c r="F3" s="3"/>
      <c r="G3" s="3"/>
    </row>
    <row r="4" spans="1:13" x14ac:dyDescent="0.25">
      <c r="A4" t="s">
        <v>7</v>
      </c>
      <c r="B4" t="s">
        <v>25</v>
      </c>
      <c r="D4" s="34" t="s">
        <v>110</v>
      </c>
      <c r="E4" s="34">
        <v>1</v>
      </c>
      <c r="F4" s="3"/>
      <c r="G4" s="3"/>
    </row>
    <row r="5" spans="1:13" x14ac:dyDescent="0.25">
      <c r="F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8E1C-660B-4236-9CA4-5EE467E7B9AA}">
  <dimension ref="C1:H40"/>
  <sheetViews>
    <sheetView workbookViewId="0">
      <selection activeCell="L7" sqref="L7"/>
    </sheetView>
  </sheetViews>
  <sheetFormatPr defaultRowHeight="15" x14ac:dyDescent="0.25"/>
  <cols>
    <col min="1" max="1" width="31.5703125" customWidth="1"/>
    <col min="2" max="2" width="14" customWidth="1"/>
    <col min="3" max="3" width="17.5703125" customWidth="1"/>
    <col min="4" max="4" width="20.5703125" customWidth="1"/>
    <col min="12" max="12" width="31.28515625" customWidth="1"/>
    <col min="13" max="13" width="13.5703125" customWidth="1"/>
    <col min="14" max="14" width="15.5703125" customWidth="1"/>
    <col min="15" max="15" width="17.7109375" customWidth="1"/>
  </cols>
  <sheetData>
    <row r="1" spans="3:8" x14ac:dyDescent="0.25">
      <c r="C1" s="6" t="s">
        <v>89</v>
      </c>
      <c r="E1" s="6" t="s">
        <v>31</v>
      </c>
      <c r="F1" s="6" t="s">
        <v>107</v>
      </c>
      <c r="G1" s="6" t="s">
        <v>108</v>
      </c>
    </row>
    <row r="2" spans="3:8" x14ac:dyDescent="0.25">
      <c r="C2" t="s">
        <v>14</v>
      </c>
      <c r="E2">
        <f t="shared" ref="E2:E9" si="0">SUMIF($C$13:$C$24,$C2,E$13:E$24)</f>
        <v>571.44501278772373</v>
      </c>
      <c r="F2">
        <f>IF(COUNTIF(C2,"*HOB*"),SUMIF($C$14:$C$23,$C2,F$14:F$23),SUMIF($C$14:$C$23,$C2,G$14:G$23))</f>
        <v>116</v>
      </c>
      <c r="G2">
        <f t="shared" ref="G2:G9" si="1">IF(COUNTIF(C2,"*HOB*"),SUMIF($C$14:$C$23,$C2,G$14:G$23),SUMIF($C$14:$C$23,$C2,F$14:F$23))</f>
        <v>408</v>
      </c>
    </row>
    <row r="3" spans="3:8" x14ac:dyDescent="0.25">
      <c r="C3" t="s">
        <v>8</v>
      </c>
      <c r="E3">
        <f t="shared" si="0"/>
        <v>604.52757005392482</v>
      </c>
      <c r="F3">
        <f t="shared" ref="F3:F9" si="2">IF(COUNTIF(C3,"*HOB*"),SUMIF($C$14:$C$23,$C3,F$14:F$23),SUMIF($C$14:$C$23,$C3,G$14:G$23))</f>
        <v>127.3</v>
      </c>
      <c r="G3">
        <f t="shared" si="1"/>
        <v>400.5</v>
      </c>
    </row>
    <row r="4" spans="3:8" x14ac:dyDescent="0.25">
      <c r="C4" t="s">
        <v>17</v>
      </c>
      <c r="E4">
        <f t="shared" si="0"/>
        <v>892.41336816762919</v>
      </c>
      <c r="F4">
        <f t="shared" si="2"/>
        <v>742.90499999999997</v>
      </c>
      <c r="G4">
        <f t="shared" si="1"/>
        <v>0</v>
      </c>
    </row>
    <row r="5" spans="3:8" x14ac:dyDescent="0.25">
      <c r="C5" t="s">
        <v>18</v>
      </c>
      <c r="E5">
        <f t="shared" si="0"/>
        <v>0</v>
      </c>
      <c r="F5">
        <f t="shared" si="2"/>
        <v>1092</v>
      </c>
      <c r="G5">
        <f t="shared" si="1"/>
        <v>0</v>
      </c>
    </row>
    <row r="6" spans="3:8" x14ac:dyDescent="0.25">
      <c r="C6" t="s">
        <v>16</v>
      </c>
      <c r="E6">
        <f t="shared" si="0"/>
        <v>1415.7024479470813</v>
      </c>
      <c r="F6">
        <f t="shared" si="2"/>
        <v>1190.2089999999998</v>
      </c>
      <c r="G6">
        <f t="shared" si="1"/>
        <v>0</v>
      </c>
    </row>
    <row r="7" spans="3:8" x14ac:dyDescent="0.25">
      <c r="C7" t="s">
        <v>15</v>
      </c>
      <c r="E7">
        <f t="shared" si="0"/>
        <v>115.46511627906976</v>
      </c>
      <c r="F7">
        <f t="shared" si="2"/>
        <v>19.3</v>
      </c>
      <c r="G7">
        <f t="shared" si="1"/>
        <v>80</v>
      </c>
    </row>
    <row r="8" spans="3:8" x14ac:dyDescent="0.25">
      <c r="C8" t="s">
        <v>21</v>
      </c>
      <c r="E8">
        <f t="shared" si="0"/>
        <v>0</v>
      </c>
      <c r="F8">
        <f t="shared" si="2"/>
        <v>215</v>
      </c>
      <c r="G8">
        <f t="shared" si="1"/>
        <v>160</v>
      </c>
    </row>
    <row r="9" spans="3:8" x14ac:dyDescent="0.25">
      <c r="C9" t="s">
        <v>23</v>
      </c>
      <c r="E9">
        <f t="shared" si="0"/>
        <v>0</v>
      </c>
      <c r="F9">
        <f t="shared" si="2"/>
        <v>2465</v>
      </c>
      <c r="G9">
        <f t="shared" si="1"/>
        <v>0</v>
      </c>
    </row>
    <row r="10" spans="3:8" x14ac:dyDescent="0.25">
      <c r="C10" s="32" t="s">
        <v>27</v>
      </c>
      <c r="D10" s="32"/>
      <c r="E10" s="32"/>
      <c r="F10" s="32">
        <v>48</v>
      </c>
      <c r="G10" s="32"/>
    </row>
    <row r="11" spans="3:8" x14ac:dyDescent="0.25">
      <c r="C11" s="32" t="s">
        <v>26</v>
      </c>
      <c r="D11" s="32"/>
      <c r="E11" s="32"/>
      <c r="F11" s="32">
        <v>48</v>
      </c>
      <c r="G11" s="32"/>
    </row>
    <row r="13" spans="3:8" x14ac:dyDescent="0.25">
      <c r="E13" s="6" t="s">
        <v>31</v>
      </c>
      <c r="F13" s="6" t="s">
        <v>32</v>
      </c>
      <c r="G13" s="6" t="s">
        <v>33</v>
      </c>
      <c r="H13" s="6" t="s">
        <v>106</v>
      </c>
    </row>
    <row r="14" spans="3:8" x14ac:dyDescent="0.25">
      <c r="C14" s="2" t="s">
        <v>8</v>
      </c>
      <c r="D14" s="2"/>
      <c r="E14" s="2">
        <f t="shared" ref="E14:G15" si="3">D28</f>
        <v>604.52757005392482</v>
      </c>
      <c r="F14" s="2">
        <f t="shared" si="3"/>
        <v>400.5</v>
      </c>
      <c r="G14" s="2">
        <f t="shared" si="3"/>
        <v>127.3</v>
      </c>
    </row>
    <row r="15" spans="3:8" x14ac:dyDescent="0.25">
      <c r="C15" s="2" t="s">
        <v>14</v>
      </c>
      <c r="D15" s="2"/>
      <c r="E15" s="2">
        <f t="shared" si="3"/>
        <v>571.44501278772373</v>
      </c>
      <c r="F15" s="2">
        <f t="shared" si="3"/>
        <v>408</v>
      </c>
      <c r="G15" s="2">
        <f t="shared" si="3"/>
        <v>116</v>
      </c>
    </row>
    <row r="16" spans="3:8" x14ac:dyDescent="0.25">
      <c r="C16" t="s">
        <v>21</v>
      </c>
      <c r="F16">
        <v>160</v>
      </c>
      <c r="G16">
        <v>215</v>
      </c>
      <c r="H16" t="s">
        <v>104</v>
      </c>
    </row>
    <row r="17" spans="3:8" x14ac:dyDescent="0.25">
      <c r="C17" s="2" t="s">
        <v>15</v>
      </c>
      <c r="D17" s="2"/>
      <c r="E17" s="2">
        <f>D31</f>
        <v>115.46511627906976</v>
      </c>
      <c r="F17" s="2">
        <f>E31</f>
        <v>80</v>
      </c>
      <c r="G17" s="2">
        <f>F31</f>
        <v>19.3</v>
      </c>
    </row>
    <row r="18" spans="3:8" x14ac:dyDescent="0.25">
      <c r="C18" s="2" t="s">
        <v>16</v>
      </c>
      <c r="D18" s="2"/>
      <c r="E18" s="31">
        <f>D34</f>
        <v>1415.7024479470813</v>
      </c>
      <c r="F18" s="31">
        <f>E34</f>
        <v>1190.2089999999998</v>
      </c>
      <c r="G18" s="2"/>
    </row>
    <row r="19" spans="3:8" x14ac:dyDescent="0.25">
      <c r="C19" s="2" t="s">
        <v>17</v>
      </c>
      <c r="D19" s="2"/>
      <c r="E19" s="31">
        <f>D35</f>
        <v>892.41336816762919</v>
      </c>
      <c r="F19" s="31">
        <f>E35</f>
        <v>742.90499999999997</v>
      </c>
      <c r="G19" s="2"/>
    </row>
    <row r="20" spans="3:8" x14ac:dyDescent="0.25">
      <c r="C20" t="s">
        <v>18</v>
      </c>
      <c r="F20">
        <v>1092</v>
      </c>
    </row>
    <row r="21" spans="3:8" x14ac:dyDescent="0.25">
      <c r="C21" t="s">
        <v>23</v>
      </c>
      <c r="G21">
        <v>2465</v>
      </c>
      <c r="H21" t="s">
        <v>105</v>
      </c>
    </row>
    <row r="26" spans="3:8" ht="15.75" x14ac:dyDescent="0.25">
      <c r="C26" s="8"/>
      <c r="D26" s="9" t="s">
        <v>91</v>
      </c>
      <c r="E26" s="9" t="s">
        <v>92</v>
      </c>
      <c r="F26" s="10" t="s">
        <v>93</v>
      </c>
    </row>
    <row r="27" spans="3:8" ht="15.75" x14ac:dyDescent="0.25">
      <c r="C27" s="11" t="s">
        <v>94</v>
      </c>
      <c r="D27" s="12"/>
      <c r="E27" s="12"/>
      <c r="F27" s="13"/>
    </row>
    <row r="28" spans="3:8" ht="15.75" x14ac:dyDescent="0.25">
      <c r="C28" s="14" t="s">
        <v>95</v>
      </c>
      <c r="D28" s="15">
        <v>604.52757005392482</v>
      </c>
      <c r="E28" s="16">
        <v>400.5</v>
      </c>
      <c r="F28" s="17">
        <v>127.3</v>
      </c>
    </row>
    <row r="29" spans="3:8" ht="15.75" x14ac:dyDescent="0.25">
      <c r="C29" s="14" t="s">
        <v>96</v>
      </c>
      <c r="D29" s="15">
        <v>571.44501278772373</v>
      </c>
      <c r="E29" s="16">
        <v>408</v>
      </c>
      <c r="F29" s="17">
        <v>116</v>
      </c>
    </row>
    <row r="30" spans="3:8" ht="15.75" x14ac:dyDescent="0.25">
      <c r="C30" s="14" t="s">
        <v>30</v>
      </c>
      <c r="D30" s="15">
        <v>2055.5555555555557</v>
      </c>
      <c r="E30" s="16">
        <v>160</v>
      </c>
      <c r="F30" s="17">
        <v>765</v>
      </c>
    </row>
    <row r="31" spans="3:8" ht="15.75" x14ac:dyDescent="0.25">
      <c r="C31" s="14" t="s">
        <v>97</v>
      </c>
      <c r="D31" s="15">
        <v>115.46511627906976</v>
      </c>
      <c r="E31" s="16">
        <v>80</v>
      </c>
      <c r="F31" s="17">
        <v>19.3</v>
      </c>
    </row>
    <row r="32" spans="3:8" ht="15.75" x14ac:dyDescent="0.25">
      <c r="C32" s="14" t="s">
        <v>98</v>
      </c>
      <c r="D32" s="15">
        <v>563.16159567275179</v>
      </c>
      <c r="E32" s="16">
        <v>401.1</v>
      </c>
      <c r="F32" s="17">
        <v>88.3</v>
      </c>
    </row>
    <row r="33" spans="3:6" ht="15.75" x14ac:dyDescent="0.25">
      <c r="C33" s="18" t="s">
        <v>99</v>
      </c>
      <c r="D33" s="19"/>
      <c r="E33" s="9"/>
      <c r="F33" s="10"/>
    </row>
    <row r="34" spans="3:6" ht="15.75" x14ac:dyDescent="0.25">
      <c r="C34" s="14" t="s">
        <v>95</v>
      </c>
      <c r="D34" s="20">
        <v>1415.7024479470813</v>
      </c>
      <c r="E34" s="21">
        <v>1190.2089999999998</v>
      </c>
      <c r="F34" s="22"/>
    </row>
    <row r="35" spans="3:6" ht="15.75" x14ac:dyDescent="0.25">
      <c r="C35" s="14" t="s">
        <v>96</v>
      </c>
      <c r="D35" s="15">
        <v>892.41336816762919</v>
      </c>
      <c r="E35" s="23">
        <v>742.90499999999997</v>
      </c>
      <c r="F35" s="17"/>
    </row>
    <row r="36" spans="3:6" ht="15.75" x14ac:dyDescent="0.25">
      <c r="C36" s="14" t="s">
        <v>30</v>
      </c>
      <c r="D36" s="15">
        <v>0</v>
      </c>
      <c r="E36" s="23">
        <v>0</v>
      </c>
      <c r="F36" s="17"/>
    </row>
    <row r="37" spans="3:6" ht="15.75" x14ac:dyDescent="0.25">
      <c r="C37" s="14" t="s">
        <v>100</v>
      </c>
      <c r="D37" s="15">
        <v>44.447058823529424</v>
      </c>
      <c r="E37" s="23">
        <v>37.780000000000008</v>
      </c>
      <c r="F37" s="17"/>
    </row>
    <row r="38" spans="3:6" ht="15.75" x14ac:dyDescent="0.25">
      <c r="C38" s="14" t="s">
        <v>101</v>
      </c>
      <c r="D38" s="15">
        <v>22.666666666666668</v>
      </c>
      <c r="E38" s="23">
        <v>17</v>
      </c>
      <c r="F38" s="17"/>
    </row>
    <row r="39" spans="3:6" ht="15.75" x14ac:dyDescent="0.25">
      <c r="C39" s="14" t="s">
        <v>102</v>
      </c>
      <c r="D39" s="24">
        <v>3.6555555555555554</v>
      </c>
      <c r="E39" s="25">
        <v>3.29</v>
      </c>
      <c r="F39" s="26"/>
    </row>
    <row r="40" spans="3:6" ht="15.75" x14ac:dyDescent="0.25">
      <c r="C40" s="27" t="s">
        <v>103</v>
      </c>
      <c r="D40" s="28">
        <v>6289.0399475094873</v>
      </c>
      <c r="E40" s="29">
        <v>3440.7840000000001</v>
      </c>
      <c r="F40" s="30">
        <v>1115.8999999999999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9E7EA-B692-4C06-BE7D-6AD178F0CAAF}">
  <dimension ref="A1:I36"/>
  <sheetViews>
    <sheetView workbookViewId="0">
      <selection activeCell="M17" sqref="M17"/>
    </sheetView>
  </sheetViews>
  <sheetFormatPr defaultRowHeight="15" x14ac:dyDescent="0.25"/>
  <cols>
    <col min="2" max="2" width="25.85546875" customWidth="1"/>
    <col min="3" max="3" width="37.7109375" customWidth="1"/>
    <col min="5" max="5" width="14.5703125" customWidth="1"/>
    <col min="6" max="6" width="11.5703125" customWidth="1"/>
    <col min="9" max="9" width="18.28515625" customWidth="1"/>
  </cols>
  <sheetData>
    <row r="1" spans="1:9" x14ac:dyDescent="0.25">
      <c r="C1" s="6" t="s">
        <v>89</v>
      </c>
      <c r="E1" s="6" t="s">
        <v>31</v>
      </c>
      <c r="F1" s="6" t="s">
        <v>107</v>
      </c>
      <c r="G1" s="6" t="s">
        <v>108</v>
      </c>
    </row>
    <row r="2" spans="1:9" x14ac:dyDescent="0.25">
      <c r="C2" t="s">
        <v>14</v>
      </c>
      <c r="E2">
        <f>SUMIF($I$15:$I$33,$C2,E$15:E$33)</f>
        <v>2478.1</v>
      </c>
      <c r="F2">
        <f>IF(COUNTIF(C2,"*HOB*"),SUMIF($I$15:$I$33,$C2,F$15:F$33),SUMIF($I$15:$I$33,$C2,G$15:G$33))</f>
        <v>1185.5</v>
      </c>
      <c r="G2">
        <f>IF(COUNTIF(C2,"*HOB*"),SUMIF($I$15:$I$33,$C2,G$15:G$33),SUMIF($I$15:$I$33,$C2,F$15:F$33))</f>
        <v>1055.8000000000002</v>
      </c>
    </row>
    <row r="3" spans="1:9" x14ac:dyDescent="0.25">
      <c r="C3" t="s">
        <v>8</v>
      </c>
      <c r="E3">
        <f t="shared" ref="E3:E7" si="0">SUMIF($I$15:$I$33,$C3,E$15:E$33)</f>
        <v>1185.3</v>
      </c>
      <c r="F3">
        <f t="shared" ref="F3:F7" si="1">IF(COUNTIF(C3,"*HOB*"),SUMIF($I$15:$I$33,$C3,F$15:F$33),SUMIF($I$15:$I$33,$C3,G$15:G$33))</f>
        <v>136</v>
      </c>
      <c r="G3">
        <f t="shared" ref="G3:G7" si="2">IF(COUNTIF(C3,"*HOB*"),SUMIF($I$15:$I$33,$C3,G$15:G$33),SUMIF($I$15:$I$33,$C3,F$15:F$33))</f>
        <v>907.1</v>
      </c>
    </row>
    <row r="4" spans="1:9" x14ac:dyDescent="0.25">
      <c r="C4" t="s">
        <v>16</v>
      </c>
      <c r="E4">
        <f t="shared" si="0"/>
        <v>1184.9999999999998</v>
      </c>
      <c r="F4">
        <f t="shared" ref="F4" si="3">IF(COUNTIF(C4,"*HOB*"),SUMIF($I$15:$I$33,$C4,F$15:F$33),SUMIF($I$15:$I$33,$C4,G$15:G$33))</f>
        <v>1279.8</v>
      </c>
      <c r="G4">
        <f t="shared" ref="G4" si="4">IF(COUNTIF(C4,"*HOB*"),SUMIF($I$15:$I$33,$C4,G$15:G$33),SUMIF($I$15:$I$33,$C4,F$15:F$33))</f>
        <v>0</v>
      </c>
    </row>
    <row r="5" spans="1:9" x14ac:dyDescent="0.25">
      <c r="C5" t="s">
        <v>17</v>
      </c>
      <c r="E5">
        <f t="shared" si="0"/>
        <v>2027.2</v>
      </c>
      <c r="F5">
        <f t="shared" si="1"/>
        <v>1925.9</v>
      </c>
      <c r="G5">
        <f t="shared" si="2"/>
        <v>0</v>
      </c>
    </row>
    <row r="6" spans="1:9" x14ac:dyDescent="0.25">
      <c r="C6" t="s">
        <v>18</v>
      </c>
      <c r="E6">
        <f t="shared" si="0"/>
        <v>9</v>
      </c>
      <c r="F6">
        <f t="shared" si="1"/>
        <v>8.5500000000000007</v>
      </c>
      <c r="G6">
        <f t="shared" si="2"/>
        <v>0</v>
      </c>
    </row>
    <row r="7" spans="1:9" x14ac:dyDescent="0.25">
      <c r="C7" t="s">
        <v>15</v>
      </c>
      <c r="E7">
        <f t="shared" si="0"/>
        <v>35</v>
      </c>
      <c r="F7">
        <f t="shared" si="1"/>
        <v>7</v>
      </c>
      <c r="G7">
        <f t="shared" si="2"/>
        <v>28</v>
      </c>
    </row>
    <row r="8" spans="1:9" x14ac:dyDescent="0.25">
      <c r="C8" s="32" t="s">
        <v>27</v>
      </c>
      <c r="D8" s="32"/>
      <c r="E8" s="32"/>
      <c r="F8" s="32">
        <v>105</v>
      </c>
    </row>
    <row r="9" spans="1:9" x14ac:dyDescent="0.25">
      <c r="C9" s="32" t="s">
        <v>26</v>
      </c>
      <c r="D9" s="32"/>
      <c r="E9" s="32"/>
      <c r="F9" s="32">
        <v>105</v>
      </c>
    </row>
    <row r="14" spans="1:9" x14ac:dyDescent="0.25">
      <c r="E14" s="6" t="s">
        <v>31</v>
      </c>
      <c r="F14" s="6" t="s">
        <v>32</v>
      </c>
      <c r="G14" s="6" t="s">
        <v>33</v>
      </c>
      <c r="H14" s="6"/>
      <c r="I14" s="6" t="s">
        <v>89</v>
      </c>
    </row>
    <row r="15" spans="1:9" x14ac:dyDescent="0.25">
      <c r="A15" t="s">
        <v>34</v>
      </c>
      <c r="B15" t="s">
        <v>35</v>
      </c>
      <c r="C15" t="s">
        <v>36</v>
      </c>
      <c r="E15">
        <v>207.7</v>
      </c>
      <c r="F15">
        <v>95.9</v>
      </c>
      <c r="G15">
        <v>91</v>
      </c>
      <c r="H15">
        <v>1</v>
      </c>
      <c r="I15" t="s">
        <v>14</v>
      </c>
    </row>
    <row r="16" spans="1:9" x14ac:dyDescent="0.25">
      <c r="A16" t="s">
        <v>37</v>
      </c>
      <c r="B16" t="s">
        <v>38</v>
      </c>
      <c r="C16" t="s">
        <v>39</v>
      </c>
      <c r="E16">
        <v>78.400000000000006</v>
      </c>
      <c r="F16">
        <v>45</v>
      </c>
      <c r="G16">
        <v>24</v>
      </c>
      <c r="H16">
        <v>1</v>
      </c>
      <c r="I16" t="s">
        <v>8</v>
      </c>
    </row>
    <row r="17" spans="1:9" x14ac:dyDescent="0.25">
      <c r="A17" t="s">
        <v>37</v>
      </c>
      <c r="B17" t="s">
        <v>38</v>
      </c>
      <c r="C17" t="s">
        <v>40</v>
      </c>
      <c r="E17">
        <v>23.3</v>
      </c>
      <c r="F17">
        <v>6.9</v>
      </c>
      <c r="G17">
        <v>13.6</v>
      </c>
      <c r="H17">
        <v>1</v>
      </c>
      <c r="I17" t="s">
        <v>8</v>
      </c>
    </row>
    <row r="18" spans="1:9" x14ac:dyDescent="0.25">
      <c r="A18" t="s">
        <v>37</v>
      </c>
      <c r="B18" t="s">
        <v>38</v>
      </c>
      <c r="C18" t="s">
        <v>41</v>
      </c>
      <c r="E18">
        <v>1083.5999999999999</v>
      </c>
      <c r="F18">
        <v>855.2</v>
      </c>
      <c r="G18">
        <v>98.4</v>
      </c>
      <c r="H18">
        <v>1</v>
      </c>
      <c r="I18" t="s">
        <v>8</v>
      </c>
    </row>
    <row r="19" spans="1:9" x14ac:dyDescent="0.25">
      <c r="A19" t="s">
        <v>37</v>
      </c>
      <c r="B19" t="s">
        <v>38</v>
      </c>
      <c r="C19" t="s">
        <v>42</v>
      </c>
      <c r="E19">
        <v>75.925925925925924</v>
      </c>
      <c r="F19">
        <v>82</v>
      </c>
      <c r="I19" t="s">
        <v>16</v>
      </c>
    </row>
    <row r="20" spans="1:9" x14ac:dyDescent="0.25">
      <c r="A20" t="s">
        <v>37</v>
      </c>
      <c r="B20" t="s">
        <v>38</v>
      </c>
      <c r="C20" t="s">
        <v>43</v>
      </c>
      <c r="E20">
        <v>1109.0740740740739</v>
      </c>
      <c r="F20">
        <v>1197.8</v>
      </c>
      <c r="I20" t="s">
        <v>16</v>
      </c>
    </row>
    <row r="21" spans="1:9" x14ac:dyDescent="0.25">
      <c r="A21" t="s">
        <v>44</v>
      </c>
      <c r="B21" t="s">
        <v>45</v>
      </c>
      <c r="C21" t="s">
        <v>46</v>
      </c>
      <c r="E21">
        <v>42.8</v>
      </c>
      <c r="F21">
        <v>32.85</v>
      </c>
      <c r="G21">
        <v>1.4</v>
      </c>
      <c r="H21">
        <v>1</v>
      </c>
      <c r="I21" s="5" t="s">
        <v>65</v>
      </c>
    </row>
    <row r="22" spans="1:9" x14ac:dyDescent="0.25">
      <c r="A22" t="s">
        <v>47</v>
      </c>
      <c r="B22" t="s">
        <v>48</v>
      </c>
      <c r="C22" t="s">
        <v>49</v>
      </c>
      <c r="E22">
        <v>111.6</v>
      </c>
      <c r="F22">
        <v>48</v>
      </c>
      <c r="G22">
        <v>48</v>
      </c>
      <c r="H22">
        <v>1</v>
      </c>
      <c r="I22" t="s">
        <v>14</v>
      </c>
    </row>
    <row r="23" spans="1:9" x14ac:dyDescent="0.25">
      <c r="A23" t="s">
        <v>47</v>
      </c>
      <c r="B23" t="s">
        <v>48</v>
      </c>
      <c r="C23" t="s">
        <v>50</v>
      </c>
      <c r="E23">
        <v>37.9</v>
      </c>
      <c r="F23">
        <v>21.4</v>
      </c>
      <c r="G23">
        <v>10.8</v>
      </c>
      <c r="H23">
        <v>1</v>
      </c>
      <c r="I23" t="s">
        <v>14</v>
      </c>
    </row>
    <row r="24" spans="1:9" x14ac:dyDescent="0.25">
      <c r="A24" t="s">
        <v>47</v>
      </c>
      <c r="B24" t="s">
        <v>48</v>
      </c>
      <c r="C24" t="s">
        <v>51</v>
      </c>
      <c r="E24">
        <v>257.2</v>
      </c>
      <c r="F24">
        <v>193.4</v>
      </c>
      <c r="G24">
        <v>25.2</v>
      </c>
      <c r="H24">
        <v>1</v>
      </c>
      <c r="I24" t="s">
        <v>14</v>
      </c>
    </row>
    <row r="25" spans="1:9" x14ac:dyDescent="0.25">
      <c r="A25" s="4" t="s">
        <v>47</v>
      </c>
      <c r="B25" s="4" t="s">
        <v>48</v>
      </c>
      <c r="C25" s="4" t="s">
        <v>52</v>
      </c>
      <c r="D25" s="4"/>
      <c r="E25" s="4">
        <v>334</v>
      </c>
      <c r="F25" s="4">
        <v>153</v>
      </c>
      <c r="G25" s="4">
        <v>153</v>
      </c>
      <c r="H25" s="4">
        <v>1</v>
      </c>
      <c r="I25" t="s">
        <v>14</v>
      </c>
    </row>
    <row r="26" spans="1:9" x14ac:dyDescent="0.25">
      <c r="A26" s="4" t="s">
        <v>47</v>
      </c>
      <c r="B26" s="4" t="s">
        <v>48</v>
      </c>
      <c r="C26" s="4" t="s">
        <v>53</v>
      </c>
      <c r="D26" s="4"/>
      <c r="E26" s="4">
        <v>760.7</v>
      </c>
      <c r="F26" s="4">
        <v>274.10000000000002</v>
      </c>
      <c r="G26" s="4">
        <v>429.5</v>
      </c>
      <c r="H26" s="4">
        <v>1.5764842840512225</v>
      </c>
      <c r="I26" t="s">
        <v>14</v>
      </c>
    </row>
    <row r="27" spans="1:9" x14ac:dyDescent="0.25">
      <c r="A27" s="4" t="s">
        <v>47</v>
      </c>
      <c r="B27" s="4" t="s">
        <v>48</v>
      </c>
      <c r="C27" s="4" t="s">
        <v>54</v>
      </c>
      <c r="D27" s="4"/>
      <c r="E27" s="4">
        <v>769</v>
      </c>
      <c r="F27" s="4">
        <v>270</v>
      </c>
      <c r="G27" s="4">
        <v>428</v>
      </c>
      <c r="H27" s="4">
        <v>1.5834112149532713</v>
      </c>
      <c r="I27" t="s">
        <v>14</v>
      </c>
    </row>
    <row r="28" spans="1:9" x14ac:dyDescent="0.25">
      <c r="A28" t="s">
        <v>47</v>
      </c>
      <c r="B28" t="s">
        <v>48</v>
      </c>
      <c r="C28" t="s">
        <v>55</v>
      </c>
      <c r="E28">
        <v>289.1556701030928</v>
      </c>
      <c r="F28">
        <v>274.7</v>
      </c>
      <c r="I28" t="s">
        <v>17</v>
      </c>
    </row>
    <row r="29" spans="1:9" x14ac:dyDescent="0.25">
      <c r="A29" t="s">
        <v>47</v>
      </c>
      <c r="B29" t="s">
        <v>48</v>
      </c>
      <c r="C29" t="s">
        <v>56</v>
      </c>
      <c r="E29">
        <v>394.94432989690722</v>
      </c>
      <c r="F29">
        <v>375.2</v>
      </c>
      <c r="I29" t="s">
        <v>17</v>
      </c>
    </row>
    <row r="30" spans="1:9" x14ac:dyDescent="0.25">
      <c r="A30" t="s">
        <v>47</v>
      </c>
      <c r="B30" t="s">
        <v>48</v>
      </c>
      <c r="C30" t="s">
        <v>57</v>
      </c>
      <c r="E30">
        <v>366.3</v>
      </c>
      <c r="F30">
        <v>348</v>
      </c>
      <c r="I30" t="s">
        <v>17</v>
      </c>
    </row>
    <row r="31" spans="1:9" x14ac:dyDescent="0.25">
      <c r="A31" t="s">
        <v>47</v>
      </c>
      <c r="B31" t="s">
        <v>48</v>
      </c>
      <c r="C31" t="s">
        <v>58</v>
      </c>
      <c r="E31">
        <v>976.8</v>
      </c>
      <c r="F31">
        <v>928</v>
      </c>
      <c r="I31" t="s">
        <v>17</v>
      </c>
    </row>
    <row r="32" spans="1:9" x14ac:dyDescent="0.25">
      <c r="A32" t="s">
        <v>59</v>
      </c>
      <c r="B32" t="s">
        <v>60</v>
      </c>
      <c r="C32" t="s">
        <v>61</v>
      </c>
      <c r="E32">
        <v>9</v>
      </c>
      <c r="F32">
        <v>8.5500000000000007</v>
      </c>
      <c r="I32" t="s">
        <v>18</v>
      </c>
    </row>
    <row r="33" spans="1:9" x14ac:dyDescent="0.25">
      <c r="A33" t="s">
        <v>62</v>
      </c>
      <c r="B33" t="s">
        <v>63</v>
      </c>
      <c r="C33" t="s">
        <v>64</v>
      </c>
      <c r="E33">
        <v>35</v>
      </c>
      <c r="F33">
        <v>28</v>
      </c>
      <c r="G33">
        <v>7</v>
      </c>
      <c r="H33">
        <v>1</v>
      </c>
      <c r="I33" t="s">
        <v>15</v>
      </c>
    </row>
    <row r="36" spans="1:9" x14ac:dyDescent="0.25">
      <c r="C36" s="6"/>
      <c r="E36" s="6"/>
      <c r="F36" s="6"/>
      <c r="G36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4E592-AF68-4543-B8D9-2DCF5136AFD0}">
  <dimension ref="A1:J33"/>
  <sheetViews>
    <sheetView workbookViewId="0">
      <selection activeCell="A12" sqref="A12:XFD12"/>
    </sheetView>
  </sheetViews>
  <sheetFormatPr defaultRowHeight="15" x14ac:dyDescent="0.25"/>
  <cols>
    <col min="2" max="2" width="21" customWidth="1"/>
    <col min="3" max="3" width="32.85546875" customWidth="1"/>
    <col min="9" max="9" width="14.85546875" customWidth="1"/>
  </cols>
  <sheetData>
    <row r="1" spans="1:10" x14ac:dyDescent="0.25">
      <c r="E1" s="6" t="s">
        <v>31</v>
      </c>
      <c r="F1" s="6" t="s">
        <v>107</v>
      </c>
      <c r="G1" s="6" t="s">
        <v>108</v>
      </c>
    </row>
    <row r="2" spans="1:10" x14ac:dyDescent="0.25">
      <c r="C2" t="s">
        <v>14</v>
      </c>
      <c r="E2">
        <f t="shared" ref="E2:E7" si="0">SUMIF($I$14:$I$32,$C2,E$14:E$32)</f>
        <v>1950.5</v>
      </c>
      <c r="F2">
        <f>IF(COUNTIF(C2,"*HOB*"),SUMIF($I$14:$I$32,$C2,F$14:F$32),SUMIF($I$14:$I$32,$C2,G$14:G$32))</f>
        <v>680.12760000000003</v>
      </c>
      <c r="G2">
        <f>IF(COUNTIF(C2,"*HOB*"),SUMIF($I$14:$I$32,$C2,G$14:G$32),SUMIF($I$14:$I$32,$C2,F$14:F$32))</f>
        <v>1046.5999999999999</v>
      </c>
    </row>
    <row r="3" spans="1:10" x14ac:dyDescent="0.25">
      <c r="C3" t="s">
        <v>8</v>
      </c>
      <c r="E3">
        <f t="shared" si="0"/>
        <v>719.44241823587708</v>
      </c>
      <c r="F3">
        <f t="shared" ref="F3:F7" si="1">IF(COUNTIF(C3,"*HOB*"),SUMIF($I$14:$I$32,$C3,F$14:F$32),SUMIF($I$14:$I$32,$C3,G$14:G$32))</f>
        <v>134.32920000000001</v>
      </c>
      <c r="G3">
        <f t="shared" ref="G3:G7" si="2">IF(COUNTIF(C3,"*HOB*"),SUMIF($I$14:$I$32,$C3,G$14:G$32),SUMIF($I$14:$I$32,$C3,F$14:F$32))</f>
        <v>495.18453914767099</v>
      </c>
    </row>
    <row r="4" spans="1:10" x14ac:dyDescent="0.25">
      <c r="C4" t="s">
        <v>16</v>
      </c>
      <c r="E4">
        <f t="shared" si="0"/>
        <v>1443.5185185185185</v>
      </c>
      <c r="F4">
        <f t="shared" si="1"/>
        <v>1559</v>
      </c>
      <c r="G4">
        <f t="shared" si="2"/>
        <v>0</v>
      </c>
    </row>
    <row r="5" spans="1:10" x14ac:dyDescent="0.25">
      <c r="C5" t="s">
        <v>17</v>
      </c>
      <c r="E5">
        <f t="shared" si="0"/>
        <v>6373</v>
      </c>
      <c r="F5">
        <f t="shared" si="1"/>
        <v>6437</v>
      </c>
      <c r="G5">
        <f t="shared" si="2"/>
        <v>0</v>
      </c>
    </row>
    <row r="6" spans="1:10" x14ac:dyDescent="0.25">
      <c r="C6" t="s">
        <v>15</v>
      </c>
      <c r="E6">
        <f t="shared" si="0"/>
        <v>241.25281985936101</v>
      </c>
      <c r="F6">
        <f t="shared" si="1"/>
        <v>62.13</v>
      </c>
      <c r="G6">
        <f t="shared" si="2"/>
        <v>184.61546085232902</v>
      </c>
    </row>
    <row r="7" spans="1:10" x14ac:dyDescent="0.25">
      <c r="C7" t="s">
        <v>24</v>
      </c>
      <c r="E7">
        <f t="shared" si="0"/>
        <v>2363.4</v>
      </c>
      <c r="F7">
        <f t="shared" si="1"/>
        <v>981.15</v>
      </c>
      <c r="G7">
        <f t="shared" si="2"/>
        <v>0</v>
      </c>
    </row>
    <row r="8" spans="1:10" x14ac:dyDescent="0.25">
      <c r="C8" s="32" t="s">
        <v>27</v>
      </c>
      <c r="D8" s="32"/>
      <c r="E8" s="32"/>
      <c r="F8" s="32">
        <v>78</v>
      </c>
      <c r="G8" s="32"/>
    </row>
    <row r="9" spans="1:10" x14ac:dyDescent="0.25">
      <c r="C9" s="32" t="s">
        <v>26</v>
      </c>
      <c r="D9" s="32"/>
      <c r="E9" s="32"/>
      <c r="F9" s="32">
        <v>78</v>
      </c>
      <c r="G9" s="32"/>
    </row>
    <row r="13" spans="1:10" x14ac:dyDescent="0.25">
      <c r="E13" s="6" t="s">
        <v>31</v>
      </c>
      <c r="F13" s="6" t="s">
        <v>32</v>
      </c>
      <c r="G13" s="6" t="s">
        <v>33</v>
      </c>
      <c r="H13" s="6"/>
      <c r="I13" s="6" t="s">
        <v>89</v>
      </c>
      <c r="J13" s="6" t="s">
        <v>6</v>
      </c>
    </row>
    <row r="14" spans="1:10" x14ac:dyDescent="0.25">
      <c r="A14" t="s">
        <v>34</v>
      </c>
      <c r="B14" t="s">
        <v>66</v>
      </c>
      <c r="C14" t="s">
        <v>67</v>
      </c>
      <c r="E14">
        <v>96.2</v>
      </c>
      <c r="F14">
        <v>51.6</v>
      </c>
      <c r="G14">
        <v>37.292999999999999</v>
      </c>
      <c r="H14">
        <v>2.3811518944574046</v>
      </c>
      <c r="I14" t="s">
        <v>14</v>
      </c>
    </row>
    <row r="15" spans="1:10" x14ac:dyDescent="0.25">
      <c r="A15" t="s">
        <v>37</v>
      </c>
      <c r="B15" t="s">
        <v>68</v>
      </c>
      <c r="C15" t="s">
        <v>69</v>
      </c>
      <c r="E15">
        <v>464.6</v>
      </c>
      <c r="F15">
        <v>306.8</v>
      </c>
      <c r="G15">
        <v>65.509200000000007</v>
      </c>
      <c r="H15">
        <v>1</v>
      </c>
      <c r="I15" t="s">
        <v>8</v>
      </c>
    </row>
    <row r="16" spans="1:10" x14ac:dyDescent="0.25">
      <c r="A16" t="s">
        <v>37</v>
      </c>
      <c r="B16" t="s">
        <v>68</v>
      </c>
      <c r="C16" t="s">
        <v>70</v>
      </c>
      <c r="E16">
        <v>55.55555555555555</v>
      </c>
      <c r="F16">
        <v>60</v>
      </c>
      <c r="I16" t="s">
        <v>16</v>
      </c>
    </row>
    <row r="17" spans="1:10" x14ac:dyDescent="0.25">
      <c r="A17" t="s">
        <v>37</v>
      </c>
      <c r="B17" t="s">
        <v>68</v>
      </c>
      <c r="C17" t="s">
        <v>71</v>
      </c>
      <c r="E17">
        <v>1387.9629629629628</v>
      </c>
      <c r="F17">
        <v>1499</v>
      </c>
      <c r="I17" t="s">
        <v>16</v>
      </c>
    </row>
    <row r="18" spans="1:10" x14ac:dyDescent="0.25">
      <c r="A18" t="s">
        <v>37</v>
      </c>
      <c r="B18" t="s">
        <v>68</v>
      </c>
      <c r="C18" t="s">
        <v>72</v>
      </c>
      <c r="E18">
        <v>254.84241823587709</v>
      </c>
      <c r="F18">
        <v>188.38453914767095</v>
      </c>
      <c r="G18">
        <v>68.820000000000007</v>
      </c>
      <c r="H18">
        <v>1</v>
      </c>
      <c r="I18" t="s">
        <v>8</v>
      </c>
    </row>
    <row r="19" spans="1:10" x14ac:dyDescent="0.25">
      <c r="A19" t="s">
        <v>47</v>
      </c>
      <c r="B19" t="s">
        <v>73</v>
      </c>
      <c r="C19" t="s">
        <v>74</v>
      </c>
      <c r="E19">
        <v>348.8</v>
      </c>
      <c r="F19">
        <v>150</v>
      </c>
      <c r="G19">
        <v>139.5</v>
      </c>
      <c r="H19">
        <v>1.9926075268817205</v>
      </c>
      <c r="I19" t="s">
        <v>14</v>
      </c>
    </row>
    <row r="20" spans="1:10" x14ac:dyDescent="0.25">
      <c r="A20" t="s">
        <v>47</v>
      </c>
      <c r="B20" t="s">
        <v>73</v>
      </c>
      <c r="C20" t="s">
        <v>75</v>
      </c>
      <c r="E20">
        <v>146</v>
      </c>
      <c r="F20">
        <v>70</v>
      </c>
      <c r="G20">
        <v>47.43</v>
      </c>
      <c r="H20">
        <v>2.4924139862751513</v>
      </c>
      <c r="I20" t="s">
        <v>14</v>
      </c>
    </row>
    <row r="21" spans="1:10" x14ac:dyDescent="0.25">
      <c r="A21" t="s">
        <v>47</v>
      </c>
      <c r="B21" t="s">
        <v>73</v>
      </c>
      <c r="C21" t="s">
        <v>76</v>
      </c>
      <c r="E21">
        <v>89.1</v>
      </c>
      <c r="F21">
        <v>36</v>
      </c>
      <c r="G21">
        <v>32.643000000000001</v>
      </c>
      <c r="H21">
        <v>2.0999908096682289</v>
      </c>
      <c r="I21" t="s">
        <v>14</v>
      </c>
    </row>
    <row r="22" spans="1:10" x14ac:dyDescent="0.25">
      <c r="A22" t="s">
        <v>47</v>
      </c>
      <c r="B22" t="s">
        <v>73</v>
      </c>
      <c r="C22" t="s">
        <v>77</v>
      </c>
      <c r="E22">
        <v>1053.4000000000001</v>
      </c>
      <c r="F22">
        <v>604</v>
      </c>
      <c r="G22">
        <v>372</v>
      </c>
      <c r="H22">
        <v>2.5236559139784944</v>
      </c>
      <c r="I22" t="s">
        <v>14</v>
      </c>
    </row>
    <row r="23" spans="1:10" x14ac:dyDescent="0.25">
      <c r="A23" t="s">
        <v>47</v>
      </c>
      <c r="B23" t="s">
        <v>73</v>
      </c>
      <c r="C23" t="s">
        <v>78</v>
      </c>
      <c r="E23">
        <v>784.5</v>
      </c>
      <c r="G23">
        <v>423.15</v>
      </c>
      <c r="H23">
        <v>1</v>
      </c>
      <c r="I23" t="s">
        <v>24</v>
      </c>
    </row>
    <row r="24" spans="1:10" x14ac:dyDescent="0.25">
      <c r="A24" t="s">
        <v>47</v>
      </c>
      <c r="B24" t="s">
        <v>73</v>
      </c>
      <c r="C24" t="s">
        <v>79</v>
      </c>
      <c r="E24">
        <v>1578.9</v>
      </c>
      <c r="G24">
        <v>558</v>
      </c>
      <c r="H24">
        <v>1</v>
      </c>
      <c r="I24" t="s">
        <v>24</v>
      </c>
    </row>
    <row r="25" spans="1:10" x14ac:dyDescent="0.25">
      <c r="A25" t="s">
        <v>47</v>
      </c>
      <c r="B25" t="s">
        <v>73</v>
      </c>
      <c r="C25" t="s">
        <v>80</v>
      </c>
      <c r="E25">
        <v>217</v>
      </c>
      <c r="F25">
        <v>135</v>
      </c>
      <c r="G25">
        <v>51.261600000000001</v>
      </c>
      <c r="H25">
        <v>1</v>
      </c>
      <c r="I25" t="s">
        <v>14</v>
      </c>
    </row>
    <row r="26" spans="1:10" x14ac:dyDescent="0.25">
      <c r="A26" t="s">
        <v>47</v>
      </c>
      <c r="B26" t="s">
        <v>73</v>
      </c>
      <c r="C26" t="s">
        <v>81</v>
      </c>
      <c r="E26">
        <v>2714.7376106882089</v>
      </c>
      <c r="F26">
        <v>2742</v>
      </c>
      <c r="I26" t="s">
        <v>17</v>
      </c>
    </row>
    <row r="27" spans="1:10" x14ac:dyDescent="0.25">
      <c r="A27" t="s">
        <v>47</v>
      </c>
      <c r="B27" t="s">
        <v>73</v>
      </c>
      <c r="C27" t="s">
        <v>82</v>
      </c>
      <c r="E27">
        <v>3658.2623893117911</v>
      </c>
      <c r="F27">
        <v>3695</v>
      </c>
      <c r="I27" t="s">
        <v>17</v>
      </c>
    </row>
    <row r="28" spans="1:10" x14ac:dyDescent="0.25">
      <c r="A28" t="s">
        <v>59</v>
      </c>
      <c r="B28" t="s">
        <v>83</v>
      </c>
      <c r="C28" t="s">
        <v>84</v>
      </c>
      <c r="E28">
        <v>753.2</v>
      </c>
      <c r="F28">
        <v>434</v>
      </c>
      <c r="G28">
        <v>186</v>
      </c>
      <c r="H28">
        <v>3.1333333333333333</v>
      </c>
      <c r="I28" s="7" t="s">
        <v>65</v>
      </c>
    </row>
    <row r="29" spans="1:10" x14ac:dyDescent="0.25">
      <c r="A29" t="s">
        <v>62</v>
      </c>
      <c r="B29" t="s">
        <v>85</v>
      </c>
      <c r="C29" t="s">
        <v>86</v>
      </c>
      <c r="E29">
        <v>80</v>
      </c>
      <c r="F29">
        <v>63</v>
      </c>
      <c r="G29">
        <v>19.53</v>
      </c>
      <c r="H29">
        <v>1</v>
      </c>
      <c r="I29" t="s">
        <v>15</v>
      </c>
    </row>
    <row r="30" spans="1:10" x14ac:dyDescent="0.25">
      <c r="A30" s="4" t="s">
        <v>62</v>
      </c>
      <c r="B30" s="4" t="s">
        <v>85</v>
      </c>
      <c r="C30" s="4" t="s">
        <v>87</v>
      </c>
      <c r="D30" s="4"/>
      <c r="E30" s="4">
        <v>91.428571428571431</v>
      </c>
      <c r="F30" s="4">
        <v>70</v>
      </c>
      <c r="G30" s="4">
        <v>24</v>
      </c>
      <c r="H30" s="4"/>
      <c r="I30" t="s">
        <v>15</v>
      </c>
      <c r="J30" t="s">
        <v>90</v>
      </c>
    </row>
    <row r="31" spans="1:10" x14ac:dyDescent="0.25">
      <c r="A31" t="s">
        <v>62</v>
      </c>
      <c r="B31" t="s">
        <v>85</v>
      </c>
      <c r="C31" t="s">
        <v>88</v>
      </c>
      <c r="E31">
        <v>69.824248430789552</v>
      </c>
      <c r="F31">
        <v>51.615460852329036</v>
      </c>
      <c r="G31">
        <v>18.600000000000001</v>
      </c>
      <c r="H31">
        <v>1</v>
      </c>
      <c r="I31" t="s">
        <v>15</v>
      </c>
    </row>
    <row r="33" spans="4:6" x14ac:dyDescent="0.25">
      <c r="D33" s="6"/>
      <c r="E33" s="6"/>
      <c r="F3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unitdata_Baltic</vt:lpstr>
      <vt:lpstr>Remove_units</vt:lpstr>
      <vt:lpstr>EE00</vt:lpstr>
      <vt:lpstr>LV00</vt:lpstr>
      <vt:lpstr>LT00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Lindroos Tomi J</dc:creator>
  <cp:keywords/>
  <dc:description/>
  <cp:lastModifiedBy>Lindroos Tomi J</cp:lastModifiedBy>
  <cp:revision/>
  <dcterms:created xsi:type="dcterms:W3CDTF">2015-06-05T18:17:20Z</dcterms:created>
  <dcterms:modified xsi:type="dcterms:W3CDTF">2025-08-28T13:38:51Z</dcterms:modified>
  <cp:category/>
  <cp:contentStatus/>
</cp:coreProperties>
</file>