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north_european_model\src_files\data_files\"/>
    </mc:Choice>
  </mc:AlternateContent>
  <xr:revisionPtr revIDLastSave="0" documentId="13_ncr:1_{6F40E250-2AAE-4C56-8EDC-8CA7983E55A9}" xr6:coauthVersionLast="47" xr6:coauthVersionMax="47" xr10:uidLastSave="{00000000-0000-0000-0000-000000000000}"/>
  <bookViews>
    <workbookView xWindow="-165" yWindow="-120" windowWidth="29040" windowHeight="15720" tabRatio="500" activeTab="2" xr2:uid="{00000000-000D-0000-FFFF-FFFF00000000}"/>
  </bookViews>
  <sheets>
    <sheet name="Overview" sheetId="5" r:id="rId1"/>
    <sheet name="sources" sheetId="8" r:id="rId2"/>
    <sheet name="unittypedata" sheetId="1" r:id="rId3"/>
    <sheet name="unitdata" sheetId="6" r:id="rId4"/>
  </sheets>
  <definedNames>
    <definedName name="_xlnm._FilterDatabase" localSheetId="3" hidden="1">unitdata!$A$1:$H$3824</definedName>
    <definedName name="_xlnm._FilterDatabase" localSheetId="2" hidden="1">unittypedata!$A$1:$AT$41</definedName>
    <definedName name="Bottom">OFFSET(#REF!,1,0,COUNT(#REF!),1)</definedName>
    <definedName name="fd">OFFSET(#REF!,1,0,COUNT(#REF!),1)</definedName>
    <definedName name="Labels">OFFSET(Bottom,0,-1)</definedName>
    <definedName name="SecondQ">OFFSET(#REF!,1,0,COUNT(#REF!),1)</definedName>
    <definedName name="ThirdQ">OFFSET(#REF!,1,0,COUNT(#REF!),1)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O3" i="1" l="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2" i="1"/>
  <c r="AJ2" i="1"/>
  <c r="Z36" i="1"/>
  <c r="Z35" i="1"/>
  <c r="Z34" i="1"/>
  <c r="Z33" i="1"/>
  <c r="Z32" i="1"/>
  <c r="Y26" i="1"/>
  <c r="AC26" i="1" s="1"/>
  <c r="Z21" i="1"/>
  <c r="Z20" i="1"/>
  <c r="Z19" i="1"/>
  <c r="Z18" i="1"/>
  <c r="Z17" i="1"/>
  <c r="Z8" i="1"/>
  <c r="AD8" i="1" s="1"/>
  <c r="Z9" i="1"/>
  <c r="Z10" i="1"/>
  <c r="AD10" i="1" s="1"/>
  <c r="Z11" i="1"/>
  <c r="AD11" i="1" s="1"/>
  <c r="Z7" i="1"/>
  <c r="AB7" i="1"/>
  <c r="Y7" i="1"/>
  <c r="AC7" i="1" s="1"/>
  <c r="Y8" i="1"/>
  <c r="AC8" i="1" s="1"/>
  <c r="Y9" i="1"/>
  <c r="AC9" i="1" s="1"/>
  <c r="Y10" i="1"/>
  <c r="AC10" i="1" s="1"/>
  <c r="Y11" i="1"/>
  <c r="AC11" i="1" s="1"/>
  <c r="Y12" i="1"/>
  <c r="AC12" i="1" s="1"/>
  <c r="Y13" i="1"/>
  <c r="AC13" i="1" s="1"/>
  <c r="Y14" i="1"/>
  <c r="AC14" i="1" s="1"/>
  <c r="Y15" i="1"/>
  <c r="AC15" i="1" s="1"/>
  <c r="Y16" i="1"/>
  <c r="AC16" i="1" s="1"/>
  <c r="Y17" i="1"/>
  <c r="AC17" i="1" s="1"/>
  <c r="Y18" i="1"/>
  <c r="AC18" i="1" s="1"/>
  <c r="Y19" i="1"/>
  <c r="AC19" i="1" s="1"/>
  <c r="Y20" i="1"/>
  <c r="AC20" i="1" s="1"/>
  <c r="Y21" i="1"/>
  <c r="AC21" i="1" s="1"/>
  <c r="Y22" i="1"/>
  <c r="AC22" i="1" s="1"/>
  <c r="Y23" i="1"/>
  <c r="AC23" i="1" s="1"/>
  <c r="Y24" i="1"/>
  <c r="AC24" i="1" s="1"/>
  <c r="Y25" i="1"/>
  <c r="AC25" i="1" s="1"/>
  <c r="Y27" i="1"/>
  <c r="AC27" i="1" s="1"/>
  <c r="Y28" i="1"/>
  <c r="AC28" i="1" s="1"/>
  <c r="Y29" i="1"/>
  <c r="AC29" i="1" s="1"/>
  <c r="Y30" i="1"/>
  <c r="AC30" i="1" s="1"/>
  <c r="Y31" i="1"/>
  <c r="AC31" i="1" s="1"/>
  <c r="Y32" i="1"/>
  <c r="AC32" i="1" s="1"/>
  <c r="Y33" i="1"/>
  <c r="AC33" i="1" s="1"/>
  <c r="Y34" i="1"/>
  <c r="AC34" i="1" s="1"/>
  <c r="Y35" i="1"/>
  <c r="AC35" i="1" s="1"/>
  <c r="Y36" i="1"/>
  <c r="AC36" i="1" s="1"/>
  <c r="Y37" i="1"/>
  <c r="AC37" i="1" s="1"/>
  <c r="Y38" i="1"/>
  <c r="AC38" i="1" s="1"/>
  <c r="Y39" i="1"/>
  <c r="AC39" i="1" s="1"/>
  <c r="Y40" i="1"/>
  <c r="AC40" i="1" s="1"/>
  <c r="Y41" i="1"/>
  <c r="AC41" i="1" s="1"/>
  <c r="AD7" i="1"/>
  <c r="AD9" i="1"/>
  <c r="AD12" i="1"/>
  <c r="AD13" i="1"/>
  <c r="AD14" i="1"/>
  <c r="AD15" i="1"/>
  <c r="AD16" i="1"/>
  <c r="AD26" i="1"/>
  <c r="AD27" i="1"/>
  <c r="AD28" i="1"/>
  <c r="AD29" i="1"/>
  <c r="AD30" i="1"/>
  <c r="AD31" i="1"/>
  <c r="Y2" i="1"/>
  <c r="AC2" i="1" s="1"/>
  <c r="Y3" i="1"/>
  <c r="AC3" i="1" s="1"/>
  <c r="AD3" i="1"/>
  <c r="AD4" i="1"/>
  <c r="AD5" i="1"/>
  <c r="AD6" i="1"/>
  <c r="AD2" i="1"/>
  <c r="AF32" i="1" l="1"/>
  <c r="AF33" i="1"/>
  <c r="AF34" i="1"/>
  <c r="AF35" i="1"/>
  <c r="AF36" i="1"/>
  <c r="AF37" i="1"/>
  <c r="AF38" i="1"/>
  <c r="AF39" i="1"/>
  <c r="AF40" i="1"/>
  <c r="AF41"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2" i="1"/>
  <c r="AM16" i="1"/>
  <c r="AM21" i="1" s="1"/>
  <c r="AM6" i="1"/>
  <c r="AM11" i="1" s="1"/>
  <c r="AJ41" i="1"/>
  <c r="AJ40" i="1"/>
  <c r="AJ39" i="1"/>
  <c r="AJ38" i="1"/>
  <c r="AJ37" i="1"/>
  <c r="AD41" i="1"/>
  <c r="AD40" i="1"/>
  <c r="AD39" i="1"/>
  <c r="AD38" i="1"/>
  <c r="AD37" i="1"/>
  <c r="AM36" i="1"/>
  <c r="AB36" i="1"/>
  <c r="AD36" i="1" s="1"/>
  <c r="AB35" i="1"/>
  <c r="AD35" i="1" s="1"/>
  <c r="AB34" i="1"/>
  <c r="AD34" i="1" s="1"/>
  <c r="AB33" i="1"/>
  <c r="AD33" i="1" s="1"/>
  <c r="AB32" i="1"/>
  <c r="AD32" i="1" s="1"/>
  <c r="U36" i="1"/>
  <c r="U35" i="1"/>
  <c r="U34" i="1"/>
  <c r="U33" i="1"/>
  <c r="U32" i="1"/>
  <c r="U21" i="1"/>
  <c r="U20" i="1"/>
  <c r="U19" i="1"/>
  <c r="U18" i="1"/>
  <c r="U17" i="1"/>
  <c r="U11" i="1"/>
  <c r="U10" i="1"/>
  <c r="U9" i="1"/>
  <c r="U8" i="1"/>
  <c r="U7" i="1"/>
  <c r="AM27" i="1"/>
  <c r="AM32" i="1" s="1"/>
  <c r="AM30" i="1"/>
  <c r="AM35" i="1" s="1"/>
  <c r="AM29" i="1"/>
  <c r="AM34" i="1" s="1"/>
  <c r="AM28" i="1"/>
  <c r="AM33" i="1" s="1"/>
  <c r="AN30" i="1"/>
  <c r="AN35" i="1" s="1"/>
  <c r="AN31" i="1"/>
  <c r="AN36" i="1" s="1"/>
  <c r="AN29" i="1"/>
  <c r="AN34" i="1" s="1"/>
  <c r="AN28" i="1"/>
  <c r="AN33" i="1" s="1"/>
  <c r="AN27" i="1"/>
  <c r="AN32" i="1" s="1"/>
  <c r="AJ31" i="1"/>
  <c r="AJ30" i="1"/>
  <c r="AJ29" i="1"/>
  <c r="AJ28" i="1"/>
  <c r="AJ27" i="1"/>
  <c r="AJ26" i="1"/>
  <c r="AJ25" i="1"/>
  <c r="AJ24" i="1"/>
  <c r="AJ23" i="1"/>
  <c r="AJ22" i="1"/>
  <c r="AD25" i="1"/>
  <c r="AD24" i="1"/>
  <c r="AD23" i="1"/>
  <c r="AD22" i="1"/>
  <c r="AB21" i="1"/>
  <c r="AJ21" i="1" s="1"/>
  <c r="AB20" i="1"/>
  <c r="AJ20" i="1" s="1"/>
  <c r="AB19" i="1"/>
  <c r="AJ19" i="1" s="1"/>
  <c r="AB18" i="1"/>
  <c r="AJ18" i="1" s="1"/>
  <c r="AB17" i="1"/>
  <c r="AJ17" i="1" s="1"/>
  <c r="AD20" i="1"/>
  <c r="AD19" i="1"/>
  <c r="AD18" i="1"/>
  <c r="AD17" i="1"/>
  <c r="AN16" i="1"/>
  <c r="AN21" i="1" s="1"/>
  <c r="AN6" i="1"/>
  <c r="AN11" i="1" s="1"/>
  <c r="AN12" i="1"/>
  <c r="AN17" i="1" s="1"/>
  <c r="AN15" i="1"/>
  <c r="AN20" i="1" s="1"/>
  <c r="AN13" i="1"/>
  <c r="AN18" i="1" s="1"/>
  <c r="AN14" i="1"/>
  <c r="AN19" i="1" s="1"/>
  <c r="AM12" i="1"/>
  <c r="AM17" i="1" s="1"/>
  <c r="AM15" i="1"/>
  <c r="AM20" i="1" s="1"/>
  <c r="AM13" i="1"/>
  <c r="AM18" i="1" s="1"/>
  <c r="AM14" i="1"/>
  <c r="AM19" i="1" s="1"/>
  <c r="AN5" i="1"/>
  <c r="AN10" i="1" s="1"/>
  <c r="AN4" i="1"/>
  <c r="AN9" i="1" s="1"/>
  <c r="AN3" i="1"/>
  <c r="AN8" i="1" s="1"/>
  <c r="AN2" i="1"/>
  <c r="AN7" i="1" s="1"/>
  <c r="AM5" i="1"/>
  <c r="AM10" i="1" s="1"/>
  <c r="AM4" i="1"/>
  <c r="AM9" i="1" s="1"/>
  <c r="AM3" i="1"/>
  <c r="AM8" i="1" s="1"/>
  <c r="AM2" i="1"/>
  <c r="AM7" i="1" s="1"/>
  <c r="AJ12" i="1"/>
  <c r="AJ13" i="1"/>
  <c r="AJ14" i="1"/>
  <c r="AJ15" i="1"/>
  <c r="AJ16" i="1"/>
  <c r="AB8" i="1"/>
  <c r="AB9" i="1"/>
  <c r="AB10" i="1"/>
  <c r="AJ10" i="1" s="1"/>
  <c r="AB11" i="1"/>
  <c r="AJ11" i="1" s="1"/>
  <c r="Y4" i="1"/>
  <c r="AC4" i="1" s="1"/>
  <c r="Y5" i="1"/>
  <c r="AC5" i="1" s="1"/>
  <c r="Y6" i="1"/>
  <c r="AC6" i="1" s="1"/>
  <c r="AJ33" i="1" l="1"/>
  <c r="AJ34" i="1"/>
  <c r="AJ35" i="1"/>
  <c r="AJ32" i="1"/>
  <c r="AJ36" i="1"/>
  <c r="AD21" i="1"/>
  <c r="AJ7" i="1"/>
  <c r="AJ8" i="1"/>
  <c r="AJ9" i="1"/>
  <c r="AJ3" i="1"/>
  <c r="AJ4" i="1"/>
  <c r="AJ5" i="1"/>
  <c r="AJ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tc={3F2FF353-1B69-443A-9B68-D61CA3E499A6}</author>
    <author>tc={45DC4EFF-DACF-4B4F-9DB8-B7D320BE3D2F}</author>
    <author>tc={3CF4BBB1-E5E0-4975-9077-CF983B040EA9}</author>
    <author>tc={E316524C-40C6-4ADF-893E-A55434F5AB2E}</author>
    <author>tc={5660B841-ED65-4C4E-9F2B-091EB96AA3F6}</author>
    <author>tc={5EA40E23-E27B-4554-8092-4EB5A9505F76}</author>
    <author>tc={E823D856-8B7B-4776-A1F3-660A988FE98C}</author>
    <author>tc={96E39AB5-377B-4A25-A9ED-F0280F75511F}</author>
    <author>tc={FEFEC0DB-B5CA-4B5F-A8A1-41078050B78C}</author>
  </authors>
  <commentList>
    <comment ref="S1" authorId="0" shapeId="0" xr:uid="{3F2FF353-1B69-443A-9B68-D61CA3E499A6}">
      <text>
        <t>[Threaded comment]
Your version of Excel allows you to read this threaded comment; however, any edits to it will get removed if the file is opened in a newer version of Excel. Learn more: https://go.microsoft.com/fwlink/?linkid=870924
Comment:
    Roughly guesstimated based on DEA technology data for biomass fired CHP plants, since they seem to operate roughly in similar steam temperature ranges as LWRs.</t>
      </text>
    </comment>
    <comment ref="U1" authorId="1" shapeId="0" xr:uid="{45DC4EFF-DACF-4B4F-9DB8-B7D320BE3D2F}">
      <text>
        <t>[Threaded comment]
Your version of Excel allows you to read this threaded comment; however, any edits to it will get removed if the file is opened in a newer version of Excel. Learn more: https://go.microsoft.com/fwlink/?linkid=870924
Comment:
    Note that the variable O&amp;M costs mostly DON’T include the cost of spent nuclear fuel! Although some of the `nucMax` values might.</t>
      </text>
    </comment>
    <comment ref="W1" authorId="2" shapeId="0" xr:uid="{3CF4BBB1-E5E0-4975-9077-CF983B040EA9}">
      <text>
        <t>[Threaded comment]
Your version of Excel allows you to read this threaded comment; however, any edits to it will get removed if the file is opened in a newer version of Excel. Learn more: https://go.microsoft.com/fwlink/?linkid=870924
Comment:
    `minOperationHours` and `minShutDownHours` mostly based on EUR Document 2.2-2.1.2-C. SMRs are given the benefit of the doubt.</t>
      </text>
    </comment>
    <comment ref="Y1" authorId="3" shapeId="0" xr:uid="{E316524C-40C6-4ADF-893E-A55434F5AB2E}">
      <text>
        <t>[Threaded comment]
Your version of Excel allows you to read this threaded comment; however, any edits to it will get removed if the file is opened in a newer version of Excel. Learn more: https://go.microsoft.com/fwlink/?linkid=870924
Comment:
    Warm and Hot startup parameters guesstimated based on the Cold ones by scaling with the relative `minShutDownHours` difference.</t>
      </text>
    </comment>
    <comment ref="AA1" authorId="4" shapeId="0" xr:uid="{5660B841-ED65-4C4E-9F2B-091EB96AA3F6}">
      <text>
        <t>[Threaded comment]
Your version of Excel allows you to read this threaded comment; however, any edits to it will get removed if the file is opened in a newer version of Excel. Learn more: https://go.microsoft.com/fwlink/?linkid=870924
Comment:
    Legacy data? Original source unknown, maybe derived from ERAA24?</t>
      </text>
    </comment>
    <comment ref="AB1" authorId="5" shapeId="0" xr:uid="{5EA40E23-E27B-4554-8092-4EB5A9505F76}">
      <text>
        <t>[Threaded comment]
Your version of Excel allows you to read this threaded comment; however, any edits to it will get removed if the file is opened in a newer version of Excel. Learn more: https://go.microsoft.com/fwlink/?linkid=870924
Comment:
    Only two startup cost values found in literature, rest are guesstimated based on legacy data.</t>
      </text>
    </comment>
    <comment ref="AE1" authorId="6" shapeId="0" xr:uid="{E823D856-8B7B-4776-A1F3-660A988FE98C}">
      <text>
        <t>[Threaded comment]
Your version of Excel allows you to read this threaded comment; however, any edits to it will get removed if the file is opened in a newer version of Excel. Learn more: https://go.microsoft.com/fwlink/?linkid=870924
Comment:
    `startWarmAfterXHours´ mostly based on EUR Document 2.2-2.1.2-C</t>
      </text>
    </comment>
    <comment ref="AF1" authorId="7" shapeId="0" xr:uid="{96E39AB5-377B-4A25-A9ED-F0280F75511F}">
      <text>
        <t>[Threaded comment]
Your version of Excel allows you to read this threaded comment; however, any edits to it will get removed if the file is opened in a newer version of Excel. Learn more: https://go.microsoft.com/fwlink/?linkid=870924
Comment:
    4x times warm like in ERAA24</t>
      </text>
    </comment>
    <comment ref="AI1" authorId="8" shapeId="0" xr:uid="{FEFEC0DB-B5CA-4B5F-A8A1-41078050B78C}">
      <text>
        <t>[Threaded comment]
Your version of Excel allows you to read this threaded comment; however, any edits to it will get removed if the file is opened in a newer version of Excel. Learn more: https://go.microsoft.com/fwlink/?linkid=870924
Comment:
    The max and min unit sizes in each category are well defined, but the typical reactor sizes within them is somewhat assumed.</t>
      </text>
    </comment>
  </commentList>
</comments>
</file>

<file path=xl/sharedStrings.xml><?xml version="1.0" encoding="utf-8"?>
<sst xmlns="http://schemas.openxmlformats.org/spreadsheetml/2006/main" count="463" uniqueCount="255">
  <si>
    <t>Generator_ID</t>
  </si>
  <si>
    <t>vomCosts</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</si>
  <si>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</si>
  <si>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</si>
  <si>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</si>
  <si>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</si>
  <si>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</si>
  <si>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</si>
  <si>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</si>
  <si>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</si>
  <si>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</si>
  <si>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</si>
  <si>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</si>
  <si>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</si>
  <si>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unitSize</t>
  </si>
  <si>
    <t>cb</t>
  </si>
  <si>
    <t>useTimeseriesAvailability</t>
  </si>
  <si>
    <t>Nuclear</t>
  </si>
  <si>
    <t>flow</t>
  </si>
  <si>
    <t>elec</t>
  </si>
  <si>
    <t>isSource</t>
  </si>
  <si>
    <t>isSink</t>
  </si>
  <si>
    <t>cv</t>
  </si>
  <si>
    <t>scenario</t>
  </si>
  <si>
    <t>year</t>
  </si>
  <si>
    <t>grid_output1</t>
  </si>
  <si>
    <t>grid_output2</t>
  </si>
  <si>
    <t>conversionCoeff_output2</t>
  </si>
  <si>
    <t>grid_output3</t>
  </si>
  <si>
    <t>LP/MIP</t>
  </si>
  <si>
    <t>grid_input1</t>
  </si>
  <si>
    <t>dheat</t>
  </si>
  <si>
    <t>upperLimitCapacityRatio_input1</t>
  </si>
  <si>
    <t>unittype</t>
  </si>
  <si>
    <t>emission_group1</t>
  </si>
  <si>
    <t>eff00</t>
  </si>
  <si>
    <t>eff01</t>
  </si>
  <si>
    <t>op00</t>
  </si>
  <si>
    <t>op01</t>
  </si>
  <si>
    <t>rampUpCost</t>
  </si>
  <si>
    <t>vomCosts_input1</t>
  </si>
  <si>
    <t>Note</t>
  </si>
  <si>
    <t>invCosts</t>
  </si>
  <si>
    <t>annuityFactor</t>
  </si>
  <si>
    <t>fomCosts</t>
  </si>
  <si>
    <t>Content</t>
  </si>
  <si>
    <t>Nuclear technology parameters</t>
  </si>
  <si>
    <t>Part of</t>
  </si>
  <si>
    <t>Author</t>
  </si>
  <si>
    <t>Topi Rasku &lt;topi.rasku@vtt.fi&gt;</t>
  </si>
  <si>
    <t>Last updated</t>
  </si>
  <si>
    <t>GG-SMR project</t>
  </si>
  <si>
    <t>Country</t>
  </si>
  <si>
    <t>Scenario</t>
  </si>
  <si>
    <t>Year</t>
  </si>
  <si>
    <t>capacity_output1</t>
  </si>
  <si>
    <t>node_suffix_output2</t>
  </si>
  <si>
    <t>capacity_input1</t>
  </si>
  <si>
    <t/>
  </si>
  <si>
    <t>Description</t>
  </si>
  <si>
    <t>Nuclear technology scenarios for the GG-SMR project are also included?</t>
  </si>
  <si>
    <t>Key sheets</t>
  </si>
  <si>
    <t>unittypedata</t>
  </si>
  <si>
    <t>Contains the technology parameters for different nuclear technologies.</t>
  </si>
  <si>
    <t>unitdata</t>
  </si>
  <si>
    <t>Note that this is not a standalone input data file and requires the other North European model dataset as a basis.</t>
  </si>
  <si>
    <t>Discussion</t>
  </si>
  <si>
    <t>See the later "Discussion" for justification on selected input data focus, as well as some caveats.</t>
  </si>
  <si>
    <t>Thus, the parameters aim to reflect the properties of "Gen III+" Light Water Reactor (mainly Pressurized Water Reactor, not Boiling Water Reactor) designs.</t>
  </si>
  <si>
    <t>However, it should be noted that this limits the applicability of the output heat, as LWRs are generally only capable of max 300C heat output.</t>
  </si>
  <si>
    <t>This makes them suitable for district heating, desalination, and some pulp &amp; paper processes, but not enough for a lot of other industrial processes or thermal hydrogen electrolysis.</t>
  </si>
  <si>
    <t>1. Their technology is still unproven and economics uncertain (especially for Gen IV designs).</t>
  </si>
  <si>
    <t xml:space="preserve"> Whether mass production of modularized SMRs can recoup lost economies of scale remains uncertain, as SMR factories are massive upfront investments.</t>
  </si>
  <si>
    <t>However, financing costs and risks should be lower than in conventional "megaprojects" due to shorter and modular construction times.</t>
  </si>
  <si>
    <t>SMRs still face significant uncertainties in their deployment:</t>
  </si>
  <si>
    <t>SMR safety needs to be evaluated differently than traditional power plants, especially if situated in urban or industrial areas for co-generation, complicating regulatory approval processes.</t>
  </si>
  <si>
    <t>Gen IV reactors would be required for process heat in the 300-900C ranges, but those are likely decades away from commercial deployment.</t>
  </si>
  <si>
    <t>More spread out nuclear material raises concerns about security and proliferation risks for SMRs.</t>
  </si>
  <si>
    <t>2. Nuclear safety regulations and nuclear proliferation concerns need to be sorted out (again worse for Gen IV due to potentially higher enriched fuel).</t>
  </si>
  <si>
    <t>Overall, there is surprisingly little difference in SMR and NPP parameters for power generation, nor does there seem to be good reasons to expect otherwise.</t>
  </si>
  <si>
    <t>40-50% min load often considered a decent average for simpler modelling purposes.</t>
  </si>
  <si>
    <t>Likely to impact all LWR reactors somewhat equally regardless of their size.</t>
  </si>
  <si>
    <t>Low-temperature heat-only reactors might require even less time due to small size and already lower core temperatures.</t>
  </si>
  <si>
    <t>1. Minimum load avoids issues with xenon transients and soluble boron concentrations throughout the fuel cycle.</t>
  </si>
  <si>
    <t>3. Ramp limits are in place to minimize thermal stress on fuel assemblies and minize risk of fuel rod rupture.</t>
  </si>
  <si>
    <t>Technically modern reactors should also be capable of ramping down at 20%/min, but this is reserved for emergencies.</t>
  </si>
  <si>
    <t>As such, ramp limits are likely similar for NPPs and SMRs regardless of their size.</t>
  </si>
  <si>
    <t>However, low-temperature heat-only reactors might again be capable of faster ramping due to lower temperatures and thus fuel rod thermal stress?</t>
  </si>
  <si>
    <t>However, low-temperature heat-only reactors likely have significantly lower costs due to simplified design, which is at least somewhat reflected in the parameters.</t>
  </si>
  <si>
    <t>The flexible operation parameters are possibly partially better for SMRs, but concrete data on this is limited.</t>
  </si>
  <si>
    <t>nucLow</t>
  </si>
  <si>
    <t>nucTypical</t>
  </si>
  <si>
    <t>nucHigh</t>
  </si>
  <si>
    <t>nuclearLWR</t>
  </si>
  <si>
    <t>nuclearLWRchp</t>
  </si>
  <si>
    <t>nuclearSMLWR</t>
  </si>
  <si>
    <t>nuclearSMLWRchp</t>
  </si>
  <si>
    <t>nuclearMMLWR</t>
  </si>
  <si>
    <t>nuclearMMLWRchp</t>
  </si>
  <si>
    <t>[1] C. Bruynooghe, A. Eriksson, and G. Fulli, “Load-following Operating Mode at Nuclear Power</t>
  </si>
  <si>
    <t>Plants (NPPs) and Incidence on Operation and Maintenance (O&amp;M) Costs — Compatibility</t>
  </si>
  <si>
    <t>with Wind Power Variability,” Tech. Rep. EUR 245834 EN - 2010, European Commission</t>
  </si>
  <si>
    <t>Joint Research Centre Institute for Energy, Luxembourg, 2010. ISBN: 9789279175343 ISSN:</t>
  </si>
  <si>
    <t>1018-5593.</t>
  </si>
  <si>
    <t>[2] G. Simbolotti, “IEA ETSAP — Technology Brief E03 – Nuclear Power,” Apr. 2010.</t>
  </si>
  <si>
    <t>[3] Nuclear Energy Agency, “Technical and Economic Aspects of Load Following with Nuclear</t>
  </si>
  <si>
    <t>Power Plants,” tech. rep., Nuclear Energy Agency, June 2011.</t>
  </si>
  <si>
    <t>[4] EUR Association, “Chapter 2 — Performance requirements,” in European utility requirements</t>
  </si>
  <si>
    <t>for LWR nuclear power plants, vol. 2, EUR Association, revision e ed., Dec. 2016.</t>
  </si>
  <si>
    <t>[5] C. Cany, C. Mansilla, P. da Costa, G. Mathonni`ere, T. Duquesnoy, and A. Baschwitz, “Nuclear</t>
  </si>
  <si>
    <t>and intermittent renewables: Two compatible supply options? The case of the French power</t>
  </si>
  <si>
    <t>mix,” Energy Policy, vol. 95, pp. 135–146, Aug. 2016.</t>
  </si>
  <si>
    <t>[6] V. Tulkki, E. Pursiheimo, and T. J. Lindroos, District heat with Small Modular Reactors</t>
  </si>
  <si>
    <t>(SMR). VTT Technical Research Centre of Finland, 2017.</t>
  </si>
  <si>
    <t>[7] International Atomic Energy Agency, “Non-baseload Operation in Nuclear Power Plants: Load</t>
  </si>
  <si>
    <t>Following and Frequency Control Modes of Flexible Operation,” text, International Atomic</t>
  </si>
  <si>
    <t>Energy Agency, Apr. 2018. ISBN: 9789201108166 Publication Title: Non-baseload Operation</t>
  </si>
  <si>
    <t>in Nuclear Power Plants: Load Following and Frequency Control Modes of Flexible Operation.</t>
  </si>
  <si>
    <t>[8] K. V¨arri and S. Syri, “The Possible Role of Modular Nuclear Reactors in District Heating:</t>
  </si>
  <si>
    <t>Case Helsinki Region,” Energies, vol. 12, p. 2195, June 2019. Number: 11 Publisher: Multi-</t>
  </si>
  <si>
    <t>disciplinary Digital Publishing Institute.</t>
  </si>
  <si>
    <t>[9] M. Nichol and H. Desai, “Cost Competitiveness of Micro-Reactors for Remote Markets,” tech.</t>
  </si>
  <si>
    <t>rep., Nuclear Energy Institute, Apr. 2019.</t>
  </si>
  <si>
    <t>Nuclear and Renewables,” Tech. Rep. 7299, Nuclear Energy Agency, 2019.</t>
  </si>
  <si>
    <t>reactors from the perspective of integrated planning,” Progress in Nuclear Energy, vol. 118,</t>
  </si>
  <si>
    <t>p. 103106, Jan. 2020.</t>
  </si>
  <si>
    <t>Study,” Energies, vol. 13, p. 3782, July 2020. Number: 15 Publisher: Multidisciplinary Digital</t>
  </si>
  <si>
    <t>Publishing Institute.</t>
  </si>
  <si>
    <t>ities and challenges,” Progress in Nuclear Energy, vol. 138, p. 103822, Aug. 2021.</t>
  </si>
  <si>
    <t>7560, Nuclear Energy Agency, 2021.</t>
  </si>
  <si>
    <t>impacts on power systems with renewable energy,” Applied Energy, vol. 314, p. 118903, May</t>
  </si>
  <si>
    <t>analysis for heat pumps and nuclear heat in decarbonised Helsinki metropolitan district heating</t>
  </si>
  <si>
    <t>system,” Energy Storage and Saving, vol. 1, pp. 80–92, June 2022.</t>
  </si>
  <si>
    <t>multi-unit small modular reactors,” Energy, vol. 280, p. 128107, Oct. 2023.</t>
  </si>
  <si>
    <t>operation and maintenance scheduling,” Energy, vol. 313, p. 134098, Dec. 2024.</t>
  </si>
  <si>
    <t>50 Nuclear District Heating Reactor,” Energies, vol. 17, p. 3250, July 2024. Number: 13</t>
  </si>
  <si>
    <t>Publisher: Multidisciplinary Digital Publishing Institute.</t>
  </si>
  <si>
    <t>modular reactors in Europe,” Renewable and Sustainable Energy Reviews, vol. 203, p. 114743,</t>
  </si>
  <si>
    <t>Oct. 2024.</t>
  </si>
  <si>
    <t>tricity — Renewable Energy Technologies,” tech. rep., Fraunhofer Institute for Solar Energy</t>
  </si>
  <si>
    <t>Systems, Freiburg, June 2024.</t>
  </si>
  <si>
    <t>N. Stauff, K. Shirvan, and A. Stein, “Meta-Analysis of Advanced Nuclear Reactor Cost Es-</t>
  </si>
  <si>
    <t>timations,” Tech. Rep. INL/RPT–24-77048-Rev001, Idaho National Laboratory (INL), Idaho</t>
  </si>
  <si>
    <t>Falls, ID (United States), June 2024.</t>
  </si>
  <si>
    <t>Timescale Power System Operations With Temporally Coupled Sub-Models,” IEEE Trans-</t>
  </si>
  <si>
    <t>actions on Power Systems, vol. 40, pp. 793–805, Jan. 2025.</t>
  </si>
  <si>
    <t>baseload demand in capacity expansion planning for low-carbon power systems,” Applied En-</t>
  </si>
  <si>
    <t>ergy, vol. 377, p. 124366, Jan. 2025.</t>
  </si>
  <si>
    <t>Small Modular Reactors in Modern Power Systems,” Energies, vol. 18, p. 2578, May 2025.</t>
  </si>
  <si>
    <t>gies for Nuclear Integrated Energy Systems,” IEEE Access, vol. 13, pp. 118857–118873, July</t>
  </si>
  <si>
    <t>LWR reactors capable of temperatures required for "efficient" power generation are conceptually similar regardless of their size.</t>
  </si>
  <si>
    <t>What SMRs could save in mass production, they seem to lose in economies of scale (the massive upfront costs of "SMR factories" are a key economic uncertainty).</t>
  </si>
  <si>
    <t>The data is organized into 5 scenarios sampling data differently across the sources. Note that in e.g. "nucLow", all parameters are low: both technical and economical!</t>
  </si>
  <si>
    <t>nucLow - Contains low-end parameters supposedly within the realm of possibility. Sample these if you feel like using conservative technical parameters or optimistic cost assumptions.</t>
  </si>
  <si>
    <t>2. Startup/shutdown durations seem to be governed by the time it takes for the reactor core to safely heat up and cool, although thermal stress as well as xenon transients can still play a part depending on the fuel cycle.</t>
  </si>
  <si>
    <t>A "hot-hot" startup after less than 36 hours of "hot-shutdown-mode" only takes ~2 hours, while a "cold-cold" startup after e.g. a refuelling outage takes ~40 hours.</t>
  </si>
  <si>
    <t>nucHigh - Contains high-end parameters within the realm of possibility. Sample these if you want to use optimistic technical parameters or conservative cost assumptions.</t>
  </si>
  <si>
    <t>The main uncontested advantage of SMRs is their ability to (in principle) operate where large NPPs cannot: isolated/maritime/mobile environments, or close to urban and industrial areas for efficient co-generation.</t>
  </si>
  <si>
    <t>Economic competitiveness with VRE also often called into question for pure power production (outside supplying specific steady consumers outside wholesale markets).</t>
  </si>
  <si>
    <t>Based on the literature, the phenomena limiting reactor flexibility seem to relate to:</t>
  </si>
  <si>
    <t>There is a huge difference between "hot" and "cold" startups for nuclear reactors depending on the temperature of the reactor, the primary cooling circuit, and the turbine.</t>
  </si>
  <si>
    <t>Thus, this time could be noticeably lower for SMRs with smaller cores that should be faster to cool and heat up evenly, unless thermal stresses become an issue (which they shouldn't based on ramping capabilities?).</t>
  </si>
  <si>
    <t>Early in the fuel cycle, load-following between 20-100% is technically feasible under modern reactor reactivity requirements, but the last third of the cycle gradually becomes completely inflexible.</t>
  </si>
  <si>
    <t>Modern reactors should be capable of at least 3%/min in regular operation, and while TSOs can require more, 5%/min is a currently agreed-upon hard safety cap.</t>
  </si>
  <si>
    <t>Low-temperature heat-only reactors might differ in terms of xenon transients and soluble boron utilisation, yielding different minimum loads, but I would have to consult reactor dynamics specialists on the topic.</t>
  </si>
  <si>
    <t>In principle, startup and shutdown numbers for NPPs over the lifetime are also limited to minimize thermal/corrosive stress on the reactor core (~20 hot starts per year, ~1-2 cold starts per year), but whether these apply to SMRs is unknown.</t>
  </si>
  <si>
    <t>NPPs should technically be capable of ramping between full-min-full power cycles: 2x per day, 5x per week, or 200x per year.</t>
  </si>
  <si>
    <t>The focus of this dataset is on emerging light-water micro- and small modular reactors, as well as modern conventional nuclear power plant (NPP) designs.</t>
  </si>
  <si>
    <t>Contains the nuclear technology scenarios for the GG-SMR project.</t>
  </si>
  <si>
    <t>LRW-SMLRW-MMLRW: Indicates whether the unit is a large LWR (~1000 MWe), a Small Modular LWR (&lt;300 MWe), or a Micro Modular LWR (&lt;50 MWth).</t>
  </si>
  <si>
    <t>1. LWR and especially PWR reactors constitute the majority of existing NPPs.</t>
  </si>
  <si>
    <t>2. Small modular LWRs are technologically more mature than alternative (Gen IV) designs, and thus likely to be commercialized first.</t>
  </si>
  <si>
    <t>3. Parameters are more plentiful and reliable due to existing experience with large LWRs, and we don't need to rely on design-specific developer-advertised values.</t>
  </si>
  <si>
    <t>The unit type data is categorized via two "axes":</t>
  </si>
  <si>
    <t>Note that this dataset is not methodologically rigorous.</t>
  </si>
  <si>
    <t>Regardless, the considerable range of uncertainty in the parameters renders this dataset more informative than anything else.</t>
  </si>
  <si>
    <t>Parameter selection was largely based on subjective estimation of source credibility, not on any well-defined meta-analysis.</t>
  </si>
  <si>
    <t>Furthermore, currencies and their respective exchange rates or their evolution were not rigorously accounted for.</t>
  </si>
  <si>
    <t>[10] T. J. Lindroos, E. Pursiheimo, V. Sahlberg, and V. Tulkki, “A techno-economic assessment of</t>
  </si>
  <si>
    <t>NuScale and DHR-400 reactors in a district heating and cooling grid,” Energy Sources, Part</t>
  </si>
  <si>
    <t>B: Economics, Planning and Policy, vol. 14, pp. 13–24, Mar. 2019.</t>
  </si>
  <si>
    <t>[11] Nuclear Energy Agency, “The Costs of Decarbonisation: System Costs with High Shares of</t>
  </si>
  <si>
    <t>[12] V. Nian and S. Zhong, “Economic feasibility of flexible energy productions by small modular</t>
  </si>
  <si>
    <t>[13] A. Ter¨asvirta, S. Syri, and P. Hiltunen, “Small Nuclear Reactor—Nordic District Heating Case</t>
  </si>
  <si>
    <t>[14] R. Testoni, A. Bersano, and S. Segantin, “Review of nuclear microreactors: Status, potential-</t>
  </si>
  <si>
    <t>[15] Nuclear Energy Agency, “Small Modular Reactors: Challenges and Opportunities,” Tech. Rep.</t>
  </si>
  <si>
    <t>[16] A. Lynch, Y. Perez, S. Gabriel, and G. Mathonniere, “Nuclear fleet flexibility: Modeling and</t>
  </si>
  <si>
    <t>[17] E. Pursiheimo, T. J. Lindroos, D. Sundell, M. R¨am¨a, and V. Tulkki, “Optimal investment</t>
  </si>
  <si>
    <t>carbonizing district heating systems: a case study of the Helsinki metropolitan area,” Nuclear</t>
  </si>
  <si>
    <t>Engineering and Design, vol. 442, p. 114262, Oct. 2025.</t>
  </si>
  <si>
    <t>Stars indicate priority sources</t>
  </si>
  <si>
    <t>e = electricity only, chp = combined heat and power, ho = heat-only</t>
  </si>
  <si>
    <t>Table source: &lt;topi.rasku@vtt.fi&gt; GG-SMR working draft</t>
  </si>
  <si>
    <t>Contains the raw data table from my original parameter gathering while delving into SMR literature.</t>
  </si>
  <si>
    <t>Conventional LWR CHP</t>
  </si>
  <si>
    <t>Conventional LWR</t>
  </si>
  <si>
    <t>Small Modular LWR</t>
  </si>
  <si>
    <t>Small Modular LWR CHP</t>
  </si>
  <si>
    <t>Small Modular LWR DH</t>
  </si>
  <si>
    <t>nuclearSMLWRdh</t>
  </si>
  <si>
    <t>CHP-DH: Indicates whether the unit is a Combined Heat and Power or a District Heat-Only unit. If not indicated, the unit is electricity only.</t>
  </si>
  <si>
    <t>Micro Modular LWR</t>
  </si>
  <si>
    <t>Micro Modular LWR CHP</t>
  </si>
  <si>
    <t>Micro Modular LWR DH</t>
  </si>
  <si>
    <t>nuclearMMLWRdh</t>
  </si>
  <si>
    <t>The main reason for this are:</t>
  </si>
  <si>
    <t>4. All mature LWR designs use Low-Enriched Uranium (LEU ~3-5% U235) fuel, whereas some Gen IV SMR designs require High-Assay LEU (HALEU ~5-20% U235), the global supply of which is much more scarce.</t>
  </si>
  <si>
    <t>nucMin - Contains extreme low-end (i.e. minimum) parameters. Likely highly unrealistic, not recommended for actual use, but included for completeness' sake.</t>
  </si>
  <si>
    <t>nucMax - Contains extreme high-end (i.e. maximum) parameters. Not recommended for actual use and included primarily for completeness' sake.</t>
  </si>
  <si>
    <t>nucMax</t>
  </si>
  <si>
    <t>nucMin</t>
  </si>
  <si>
    <t>This dataset contains more detailed nuclear technology parameters focusing on light-water reactors (LWRs) both conventional as well as micro- and small modular reactors (SMRs) for power and heat generation.</t>
  </si>
  <si>
    <t>Data quality on the data sheets is indicated roughly using the following colors:</t>
  </si>
  <si>
    <t>Data could be easily based on listed sources with multiple alternatives available for comparison</t>
  </si>
  <si>
    <t>Good</t>
  </si>
  <si>
    <t>Decent</t>
  </si>
  <si>
    <t>Bad</t>
  </si>
  <si>
    <t>Derived</t>
  </si>
  <si>
    <t>Derived from other data values.</t>
  </si>
  <si>
    <t>Uses 0.9 EUR/USD average conversion rate between 2020-2025</t>
  </si>
  <si>
    <t>Data could be based on listed sources, but limited or no alternatives were available for comparison, or was used slightly outside its original intended purpose.</t>
  </si>
  <si>
    <t>CHP cost surcharge</t>
  </si>
  <si>
    <t>CHP costs surcharge estimated based on source [A] by doubling the share of "Turbine Plant Equipment" of total power plant costs.</t>
  </si>
  <si>
    <t>EUR/USD assumed conversion</t>
  </si>
  <si>
    <t>DH reactor startup costs halved due to assumed simplicity compared to CHP reactors.</t>
  </si>
  <si>
    <t>2025-08-25</t>
  </si>
  <si>
    <t>Micro reactor temperatures assumed to stabilise and cool down faster after shutdown due to smaller core size.</t>
  </si>
  <si>
    <t>nucTypical - Contains "middle-of-the-pack" parameters aiming to represent expected parameters. This scenario aims to be used as-is.</t>
  </si>
  <si>
    <t>Data could not be based to listed sources, and subjective guesstimation from undocumented legacy data or arbitrary extrapolation was used as a supplement.</t>
  </si>
  <si>
    <t>[18] G. Black, D. Shropshire, K. Ara´ujo, and A. van Heek, “Prospects for Nuclear Microre-</t>
  </si>
  <si>
    <t>actors: A Review of the Technology, Economics, and Regulatory Considerations,” Nu-</t>
  </si>
  <si>
    <t>clear Technology, vol. 209, pp. S1–S20, Jan. 2023. Publisher: Taylor &amp; Francis eprint:</t>
  </si>
  <si>
    <t>https://doi.org/10.1080/00295450.2022.2118626.</t>
  </si>
  <si>
    <t>[19] S. Alhadhrami, G. J. Soto, and B. Lindley, “Dispatch analysis of flexible power operation with</t>
  </si>
  <si>
    <t>[20] A. Asuega, B. J. Limb, and J. C. Quinn, “Techno-economic analysis of advanced small modular</t>
  </si>
  <si>
    <t>nuclear reactors,” Applied Energy, vol. 334, p. 120669, Mar. 2023.</t>
  </si>
  <si>
    <t>[21] A. Rigby, S. Alhadhrami, and B. Lindley, “Co-optimization of nuclear reactor flexible power</t>
  </si>
  <si>
    <t>[22] L. Sokka, H. Kirppu, and J. Lepp¨anen, “Evaluation of Life Cycle CO2 Emissions for the LDR-</t>
  </si>
  <si>
    <t>[23] N. Van Hee, H. Peremans, and P. Nimmegeers, “Economic potential and barriers of small</t>
  </si>
  <si>
    <t>[24] C. Kost, P. M¨uller, J. S. Schweiger, V. Fluri, and J. Thomsen, “Study: Levelized Cost of Elec-</t>
  </si>
  <si>
    <t>[25] A. Abou-Jaoude, C. S. Lohse, L. M. Larsen, N. Guaita, I. Trivedi, F. C. Joseck, E. Hoffman,</t>
  </si>
  <si>
    <t>[26] NREL (National Renewable Energy Laboratory), “2024 Annual Technology Baseline,” July</t>
  </si>
  <si>
    <t>[27] ENTSO-E, “ERAA 2024 Downloads,” 2024.</t>
  </si>
  <si>
    <t>[28] J. Rahman and J. Zhang, “Steady-State Modeling of Small Modular Reactors for Multi-</t>
  </si>
  <si>
    <t>[29] M. Hjelmeland, J. K. Nøland, S. Backe, and M. Korp˚as, “The role of nuclear energy and</t>
  </si>
  <si>
    <t>[30] C. K. Simoglou, I. M. Kaissas, and P. N. Biskas, “Assessing the Implications of Integrating</t>
  </si>
  <si>
    <t>[31] A. I. Arvanitidis and M. Alamaniotis, “Optimal Economic Dispatch and Load-Following Strate-</t>
  </si>
  <si>
    <t>[32] “Lazard LCOE+,” June 2025.</t>
  </si>
  <si>
    <t>[33] J.-P. Ikonen, T. J. Lindroos, and P. Hiltunen, “Feasibility of small modular reactors for de-</t>
  </si>
  <si>
    <t>Priority</t>
  </si>
  <si>
    <t>Last updated: 2025-08-25</t>
  </si>
  <si>
    <t>Discount rate</t>
  </si>
  <si>
    <t>Technical lifetime</t>
  </si>
  <si>
    <t>Sources</t>
  </si>
  <si>
    <t>FI00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</si>
</sst>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9" x14ac:knownFonts="1">
    <font>
      <sz val="11"/>
      <color rgb="FF000000"/>
      <name val="Calibri"/>
      <family val="2"/>
      <charset val="1"/>
    </font>
    <font>
      <sz val="10"/>
      <color rgb="FF000000"/>
      <name val="Arial"/>
      <family val="2"/>
      <charset val="1"/>
    </font>
    <font>
      <sz val="10"/>
      <color rgb="FF000000"/>
      <name val="Calibri"/>
      <family val="2"/>
      <charset val="1"/>
    </font>
    <font>
      <sz val="10"/>
      <name val="Arial"/>
      <family val="2"/>
    </font>
    <font>
      <sz val="11"/>
      <color rgb="FF000000"/>
      <name val="Calibri"/>
      <family val="2"/>
      <charset val="1"/>
    </font>
    <font>
      <sz val="11"/>
      <color theme="0" tint="-0.499984740745262"/>
      <name val="Calibri"/>
      <family val="2"/>
      <charset val="1"/>
    </font>
    <font>
      <sz val="11"/>
      <color theme="4" tint="-0.249977111117893"/>
      <name val="Calibri"/>
      <family val="2"/>
      <charset val="1"/>
    </font>
    <font>
      <sz val="11"/>
      <color theme="4" tint="-0.499984740745262"/>
      <name val="Calibri"/>
      <family val="2"/>
      <charset val="1"/>
    </font>
    <font>
      <sz val="11"/>
      <name val="Calibri"/>
      <family val="2"/>
      <charset val="1"/>
    </font>
    <font>
      <sz val="11"/>
      <color rgb="FF000000"/>
      <name val="Calibri"/>
      <family val="2"/>
    </font>
    <font>
      <sz val="11"/>
      <color theme="0" tint="-0.499984740745262"/>
      <name val="Calibri"/>
      <family val="2"/>
    </font>
    <font>
      <b/>
      <sz val="11"/>
      <color theme="0" tint="-0.499984740745262"/>
      <name val="Calibri"/>
      <family val="2"/>
    </font>
    <font>
      <b/>
      <sz val="11"/>
      <color theme="3"/>
      <name val="Arial"/>
      <family val="2"/>
      <scheme val="minor"/>
    </font>
    <font>
      <i/>
      <sz val="11"/>
      <color rgb="FF7F7F7F"/>
      <name val="Arial"/>
      <family val="2"/>
      <scheme val="minor"/>
    </font>
    <font>
      <b/>
      <sz val="11"/>
      <color rgb="FF000000"/>
      <name val="Calibri"/>
      <family val="2"/>
      <charset val="1"/>
    </font>
    <font>
      <sz val="11"/>
      <color rgb="FF006100"/>
      <name val="Arial"/>
      <family val="2"/>
      <scheme val="minor"/>
    </font>
    <font>
      <sz val="11"/>
      <color rgb="FF9C0006"/>
      <name val="Arial"/>
      <family val="2"/>
      <scheme val="minor"/>
    </font>
    <font>
      <sz val="11"/>
      <color rgb="FF9C5700"/>
      <name val="Arial"/>
      <family val="2"/>
      <scheme val="minor"/>
    </font>
    <font>
      <b/>
      <sz val="11"/>
      <color rgb="FFFA7D00"/>
      <name val="Arial"/>
      <family val="2"/>
      <scheme val="minor"/>
    </font>
  </fonts>
  <fills count="13">
    <fill>
      <patternFill patternType="none"/>
    </fill>
    <fill>
      <patternFill patternType="gray125"/>
    </fill>
    <fill>
      <patternFill patternType="solid">
        <fgColor rgb="FFFFAFAF"/>
        <bgColor rgb="FFFF99CC"/>
      </patternFill>
    </fill>
    <fill>
      <patternFill patternType="solid">
        <fgColor rgb="FF87CB3D"/>
        <bgColor rgb="FFFF99CC"/>
      </patternFill>
    </fill>
    <fill>
      <patternFill patternType="solid">
        <fgColor rgb="FFFDA56F"/>
        <bgColor rgb="FFFF99CC"/>
      </patternFill>
    </fill>
    <fill>
      <patternFill patternType="solid">
        <fgColor rgb="FFFECCB0"/>
        <bgColor rgb="FFFF99CC"/>
      </patternFill>
    </fill>
    <fill>
      <patternFill patternType="solid">
        <fgColor rgb="FFFF7171"/>
        <bgColor rgb="FFFF99CC"/>
      </patternFill>
    </fill>
    <fill>
      <patternFill patternType="solid">
        <fgColor rgb="FFC49100"/>
        <bgColor rgb="FFFF99CC"/>
      </patternFill>
    </fill>
    <fill>
      <patternFill patternType="solid">
        <fgColor rgb="FFFFFF00"/>
        <b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s>
  <cellStyleXfs count="9">
    <xf numFmtId="0" fontId="0" fillId="0" borderId="0"/>
    <xf numFmtId="0" fontId="4" fillId="0" borderId="0"/>
    <xf numFmtId="0" fontId="12" fillId="0" borderId="0" applyNumberFormat="0" applyFill="0" applyBorder="0" applyAlignment="0" applyProtection="0"/>
    <xf numFmtId="0" fontId="13" fillId="0" borderId="0" applyNumberFormat="0" applyFill="0" applyBorder="0" applyAlignment="0" applyProtection="0"/>
    <xf numFmtId="0" fontId="3" fillId="0" borderId="0"/>
    <xf numFmtId="0" fontId="15" fillId="9" borderId="0" applyNumberFormat="0" applyBorder="0" applyAlignment="0" applyProtection="0"/>
    <xf numFmtId="0" fontId="16" fillId="10" borderId="0" applyNumberFormat="0" applyBorder="0" applyAlignment="0" applyProtection="0"/>
    <xf numFmtId="0" fontId="17" fillId="11" borderId="0" applyNumberFormat="0" applyBorder="0" applyAlignment="0" applyProtection="0"/>
    <xf numFmtId="0" fontId="18" fillId="12" borderId="4" applyNumberFormat="0" applyAlignment="0" applyProtection="0"/>
  </cellStyleXfs>
  <cellXfs count="39">
    <xf numFmtId="0" fontId="0" fillId="0" borderId="0" xfId="0"/>
    <xf numFmtId="0" fontId="2" fillId="0" borderId="0" xfId="0" applyFont="1"/>
    <xf numFmtId="0" fontId="5" fillId="0" borderId="0" xfId="0" applyFont="1"/>
    <xf numFmtId="0" fontId="6" fillId="0" borderId="0" xfId="0" applyFont="1"/>
    <xf numFmtId="1" fontId="6" fillId="0" borderId="0" xfId="0" applyNumberFormat="1" applyFont="1"/>
    <xf numFmtId="0" fontId="7" fillId="0" borderId="0" xfId="0" applyFont="1"/>
    <xf numFmtId="0" fontId="8" fillId="0" borderId="0" xfId="0" applyFont="1"/>
    <xf numFmtId="0" fontId="9" fillId="0" borderId="0" xfId="0" applyFont="1"/>
    <xf numFmtId="0" fontId="10" fillId="0" borderId="0" xfId="0" applyFont="1"/>
    <xf numFmtId="0" fontId="0" fillId="0" borderId="0" xfId="0" applyAlignment="1">
      <alignment horizontal="left"/>
    </xf>
    <xf numFmtId="0" fontId="1" fillId="2" borderId="1" xfId="1" applyFont="1" applyFill="1" applyBorder="1" applyAlignment="1">
      <alignment wrapText="1"/>
    </xf>
    <xf numFmtId="0" fontId="1" fillId="2" borderId="0" xfId="1" applyFont="1" applyFill="1" applyAlignment="1">
      <alignment wrapText="1"/>
    </xf>
    <xf numFmtId="0" fontId="1" fillId="3" borderId="1" xfId="1" applyFont="1" applyFill="1" applyBorder="1" applyAlignment="1">
      <alignment wrapText="1"/>
    </xf>
    <xf numFmtId="0" fontId="1" fillId="4" borderId="1" xfId="1" applyFont="1" applyFill="1" applyBorder="1" applyAlignment="1">
      <alignment wrapText="1"/>
    </xf>
    <xf numFmtId="0" fontId="1" fillId="5" borderId="1" xfId="1" applyFont="1" applyFill="1" applyBorder="1" applyAlignment="1">
      <alignment wrapText="1"/>
    </xf>
    <xf numFmtId="0" fontId="1" fillId="6" borderId="1" xfId="1" applyFont="1" applyFill="1" applyBorder="1" applyAlignment="1">
      <alignment wrapText="1"/>
    </xf>
    <xf numFmtId="0" fontId="1" fillId="7" borderId="1" xfId="1" applyFont="1" applyFill="1" applyBorder="1" applyAlignment="1">
      <alignment wrapText="1"/>
    </xf>
    <xf numFmtId="0" fontId="11" fillId="0" borderId="0" xfId="0" applyFont="1"/>
    <xf numFmtId="49" fontId="12" fillId="0" borderId="0" xfId="2" applyNumberFormat="1"/>
    <xf numFmtId="49" fontId="13" fillId="0" borderId="0" xfId="3" applyNumberFormat="1"/>
    <xf numFmtId="0" fontId="14" fillId="0" borderId="2" xfId="4" applyFont="1" applyBorder="1" applyAlignment="1">
      <alignment horizontal="center" vertical="top"/>
    </xf>
    <xf numFmtId="0" fontId="14" fillId="0" borderId="3" xfId="4" applyFont="1" applyBorder="1" applyAlignment="1">
      <alignment horizontal="center" vertical="top"/>
    </xf>
    <xf numFmtId="0" fontId="3" fillId="0" borderId="0" xfId="4"/>
    <xf numFmtId="3" fontId="3" fillId="0" borderId="0" xfId="4" applyNumberFormat="1"/>
    <xf numFmtId="3" fontId="3" fillId="8" borderId="0" xfId="4" applyNumberFormat="1" applyFill="1"/>
    <xf numFmtId="0" fontId="3" fillId="8" borderId="0" xfId="4" applyFill="1"/>
    <xf numFmtId="0" fontId="13" fillId="0" borderId="0" xfId="3"/>
    <xf numFmtId="0" fontId="15" fillId="9" borderId="0" xfId="5"/>
    <xf numFmtId="0" fontId="17" fillId="11" borderId="0" xfId="7"/>
    <xf numFmtId="0" fontId="16" fillId="10" borderId="0" xfId="6"/>
    <xf numFmtId="49" fontId="15" fillId="9" borderId="0" xfId="5" applyNumberFormat="1"/>
    <xf numFmtId="49" fontId="17" fillId="11" borderId="0" xfId="7" applyNumberFormat="1"/>
    <xf numFmtId="49" fontId="16" fillId="10" borderId="0" xfId="6" applyNumberFormat="1"/>
    <xf numFmtId="49" fontId="18" fillId="12" borderId="4" xfId="8" applyNumberFormat="1"/>
    <xf numFmtId="0" fontId="18" fillId="12" borderId="4" xfId="8"/>
    <xf numFmtId="0" fontId="15" fillId="9" borderId="0" xfId="5" applyBorder="1"/>
    <xf numFmtId="0" fontId="16" fillId="10" borderId="0" xfId="6" applyBorder="1"/>
    <xf numFmtId="0" fontId="17" fillId="11" borderId="0" xfId="7" applyBorder="1"/>
    <xf numFmtId="164" fontId="0" fillId="0" borderId="0" xfId="0" applyNumberFormat="1"/>
  </cellXfs>
  <cellStyles count="9">
    <cellStyle name="Bad" xfId="6" builtinId="27"/>
    <cellStyle name="Calculation" xfId="8" builtinId="22"/>
    <cellStyle name="Explanatory Text" xfId="3" builtinId="53"/>
    <cellStyle name="Good" xfId="5" builtinId="26"/>
    <cellStyle name="Heading 4" xfId="2" builtinId="19"/>
    <cellStyle name="Neutral" xfId="7" builtinId="28"/>
    <cellStyle name="Normal" xfId="0" builtinId="0"/>
    <cellStyle name="Normal 2" xfId="4" xr:uid="{91DB56C7-13B4-40B7-9643-8E98D5725448}"/>
    <cellStyle name="Standard_Data provided by OT3"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BBE33D"/>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49100"/>
      <color rgb="FFCC9900"/>
      <color rgb="FFFF7171"/>
      <color rgb="FFFECCB0"/>
      <color rgb="FFFDA56F"/>
      <color rgb="FF87CB3D"/>
      <color rgb="FFFFAFAF"/>
      <color rgb="FFEDFF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277965</xdr:colOff>
      <xdr:row>49</xdr:row>
      <xdr:rowOff>134671</xdr:rowOff>
    </xdr:to>
    <xdr:pic>
      <xdr:nvPicPr>
        <xdr:cNvPr id="3" name="Picture 2">
          <a:extLst>
            <a:ext uri="{FF2B5EF4-FFF2-40B4-BE49-F238E27FC236}">
              <a16:creationId xmlns:a16="http://schemas.microsoft.com/office/drawing/2014/main" id="{8DAE7551-65F7-490F-91DD-E827A3124141}"/>
            </a:ext>
          </a:extLst>
        </xdr:cNvPr>
        <xdr:cNvPicPr>
          <a:picLocks noChangeAspect="1"/>
        </xdr:cNvPicPr>
      </xdr:nvPicPr>
      <xdr:blipFill>
        <a:blip xmlns:r="http://schemas.openxmlformats.org/officeDocument/2006/relationships" r:embed="rId1"/>
        <a:stretch>
          <a:fillRect/>
        </a:stretch>
      </xdr:blipFill>
      <xdr:spPr>
        <a:xfrm>
          <a:off x="0" y="0"/>
          <a:ext cx="12469965" cy="946917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asku Topi" id="{0FC40365-7D57-4FC2-80F3-DC368BAD6BC2}" userId="S::topi.rasku@vtt.fi::f32b0145-fb49-43de-bfc3-ef6b614a4dd4" providerId="AD"/>
</personList>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S1" dT="2025-08-25T06:34:11.54" personId="{0FC40365-7D57-4FC2-80F3-DC368BAD6BC2}" id="{3F2FF353-1B69-443A-9B68-D61CA3E499A6}">
    <text>Roughly guesstimated based on DEA technology data for biomass fired CHP plants, since they seem to operate roughly in similar steam temperature ranges as LWRs.</text>
  </threadedComment>
  <threadedComment ref="U1" dT="2025-08-25T10:07:53.45" personId="{0FC40365-7D57-4FC2-80F3-DC368BAD6BC2}" id="{45DC4EFF-DACF-4B4F-9DB8-B7D320BE3D2F}">
    <text>Note that the variable O&amp;M costs mostly DON’T include the cost of spent nuclear fuel! Although some of the `nucMax` values might.</text>
  </threadedComment>
  <threadedComment ref="W1" dT="2025-08-25T05:07:38.37" personId="{0FC40365-7D57-4FC2-80F3-DC368BAD6BC2}" id="{3CF4BBB1-E5E0-4975-9077-CF983B040EA9}">
    <text>`minOperationHours` and `minShutDownHours` mostly based on EUR Document 2.2-2.1.2-C. SMRs are given the benefit of the doubt.</text>
  </threadedComment>
  <threadedComment ref="Y1" dT="2025-08-25T05:09:50.60" personId="{0FC40365-7D57-4FC2-80F3-DC368BAD6BC2}" id="{E316524C-40C6-4ADF-893E-A55434F5AB2E}">
    <text>Warm and Hot startup parameters guesstimated based on the Cold ones by scaling with the relative `minShutDownHours` difference.</text>
  </threadedComment>
  <threadedComment ref="AA1" dT="2025-08-25T05:10:11.63" personId="{0FC40365-7D57-4FC2-80F3-DC368BAD6BC2}" id="{5660B841-ED65-4C4E-9F2B-091EB96AA3F6}">
    <text>Legacy data? Original source unknown, maybe derived from ERAA24?</text>
  </threadedComment>
  <threadedComment ref="AB1" dT="2025-08-25T05:10:42.67" personId="{0FC40365-7D57-4FC2-80F3-DC368BAD6BC2}" id="{5EA40E23-E27B-4554-8092-4EB5A9505F76}">
    <text>Only two startup cost values found in literature, rest are guesstimated based on legacy data.</text>
  </threadedComment>
  <threadedComment ref="AE1" dT="2025-08-25T05:16:01.16" personId="{0FC40365-7D57-4FC2-80F3-DC368BAD6BC2}" id="{E823D856-8B7B-4776-A1F3-660A988FE98C}">
    <text>`startWarmAfterXHours´ mostly based on EUR Document 2.2-2.1.2-C</text>
  </threadedComment>
  <threadedComment ref="AF1" dT="2025-08-25T12:58:22.49" personId="{0FC40365-7D57-4FC2-80F3-DC368BAD6BC2}" id="{96E39AB5-377B-4A25-A9ED-F0280F75511F}">
    <text>4x times warm like in ERAA24</text>
  </threadedComment>
  <threadedComment ref="AI1" dT="2025-08-25T09:31:04.15" personId="{0FC40365-7D57-4FC2-80F3-DC368BAD6BC2}" id="{FEFEC0DB-B5CA-4B5F-A8A1-41078050B78C}">
    <text>The max and min unit sizes in each category are well defined, but the typical reactor sizes within them is somewhat assumed.</text>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663F0-AB1A-46E8-8388-53B6D5FF1219}">
  <dimension ref="A1:D81"/>
  <sheetViews>
    <sheetView workbookViewId="0">
      <selection activeCell="A34" sqref="A34"/>
    </sheetView>
  </sheetViews>
  <sheetFormatPr defaultRowHeight="15" x14ac:dyDescent="0.25"/>
  <cols>
    <col min="1" max="1" width="14.28515625" style="18" bestFit="1" customWidth="1"/>
    <col min="2" max="16384" width="9.140625" style="19"/>
  </cols>
  <sheetData>
    <row r="1" spans="1:3" x14ac:dyDescent="0.25">
      <c r="A1" s="18" t="s">
        <v>45</v>
      </c>
      <c r="B1" s="19" t="s">
        <v>46</v>
      </c>
    </row>
    <row r="2" spans="1:3" x14ac:dyDescent="0.25">
      <c r="A2" s="18" t="s">
        <v>47</v>
      </c>
      <c r="B2" s="19" t="s">
        <v>51</v>
      </c>
    </row>
    <row r="3" spans="1:3" x14ac:dyDescent="0.25">
      <c r="A3" s="18" t="s">
        <v>48</v>
      </c>
      <c r="B3" s="19" t="s">
        <v>49</v>
      </c>
    </row>
    <row r="4" spans="1:3" x14ac:dyDescent="0.25">
      <c r="A4" s="18" t="s">
        <v>50</v>
      </c>
      <c r="B4" s="19" t="s">
        <v>225</v>
      </c>
    </row>
    <row r="6" spans="1:3" x14ac:dyDescent="0.25">
      <c r="A6" s="18" t="s">
        <v>59</v>
      </c>
      <c r="B6" s="19" t="s">
        <v>211</v>
      </c>
    </row>
    <row r="7" spans="1:3" x14ac:dyDescent="0.25">
      <c r="B7" s="19" t="s">
        <v>60</v>
      </c>
    </row>
    <row r="8" spans="1:3" x14ac:dyDescent="0.25">
      <c r="B8" s="19" t="s">
        <v>65</v>
      </c>
    </row>
    <row r="9" spans="1:3" x14ac:dyDescent="0.25">
      <c r="B9" s="19" t="s">
        <v>67</v>
      </c>
    </row>
    <row r="11" spans="1:3" x14ac:dyDescent="0.25">
      <c r="B11" s="19" t="s">
        <v>152</v>
      </c>
    </row>
    <row r="12" spans="1:3" x14ac:dyDescent="0.25">
      <c r="C12" s="19" t="s">
        <v>207</v>
      </c>
    </row>
    <row r="13" spans="1:3" x14ac:dyDescent="0.25">
      <c r="C13" s="19" t="s">
        <v>153</v>
      </c>
    </row>
    <row r="14" spans="1:3" x14ac:dyDescent="0.25">
      <c r="C14" s="19" t="s">
        <v>227</v>
      </c>
    </row>
    <row r="15" spans="1:3" x14ac:dyDescent="0.25">
      <c r="C15" s="19" t="s">
        <v>156</v>
      </c>
    </row>
    <row r="16" spans="1:3" x14ac:dyDescent="0.25">
      <c r="C16" s="19" t="s">
        <v>208</v>
      </c>
    </row>
    <row r="18" spans="2:3" x14ac:dyDescent="0.25">
      <c r="B18" s="19" t="s">
        <v>173</v>
      </c>
    </row>
    <row r="19" spans="2:3" x14ac:dyDescent="0.25">
      <c r="C19" s="19" t="s">
        <v>169</v>
      </c>
    </row>
    <row r="20" spans="2:3" x14ac:dyDescent="0.25">
      <c r="C20" s="19" t="s">
        <v>200</v>
      </c>
    </row>
    <row r="22" spans="2:3" x14ac:dyDescent="0.25">
      <c r="B22" s="19" t="s">
        <v>174</v>
      </c>
    </row>
    <row r="23" spans="2:3" x14ac:dyDescent="0.25">
      <c r="B23" s="19" t="s">
        <v>176</v>
      </c>
    </row>
    <row r="24" spans="2:3" x14ac:dyDescent="0.25">
      <c r="B24" s="19" t="s">
        <v>177</v>
      </c>
    </row>
    <row r="25" spans="2:3" x14ac:dyDescent="0.25">
      <c r="B25" s="19" t="s">
        <v>175</v>
      </c>
    </row>
    <row r="27" spans="2:3" x14ac:dyDescent="0.25">
      <c r="B27" s="19" t="s">
        <v>212</v>
      </c>
    </row>
    <row r="28" spans="2:3" x14ac:dyDescent="0.25">
      <c r="B28" s="30" t="s">
        <v>214</v>
      </c>
      <c r="C28" s="19" t="s">
        <v>213</v>
      </c>
    </row>
    <row r="29" spans="2:3" x14ac:dyDescent="0.25">
      <c r="B29" s="31" t="s">
        <v>215</v>
      </c>
      <c r="C29" s="19" t="s">
        <v>220</v>
      </c>
    </row>
    <row r="30" spans="2:3" x14ac:dyDescent="0.25">
      <c r="B30" s="32" t="s">
        <v>216</v>
      </c>
      <c r="C30" s="19" t="s">
        <v>228</v>
      </c>
    </row>
    <row r="31" spans="2:3" x14ac:dyDescent="0.25">
      <c r="B31" s="33" t="s">
        <v>217</v>
      </c>
      <c r="C31" s="19" t="s">
        <v>218</v>
      </c>
    </row>
    <row r="33" spans="1:3" x14ac:dyDescent="0.25">
      <c r="A33" s="18" t="s">
        <v>61</v>
      </c>
    </row>
    <row r="34" spans="1:3" x14ac:dyDescent="0.25">
      <c r="A34" s="18" t="s">
        <v>253</v>
      </c>
      <c r="B34" s="19" t="s">
        <v>193</v>
      </c>
    </row>
    <row r="35" spans="1:3" x14ac:dyDescent="0.25">
      <c r="A35" s="18" t="s">
        <v>62</v>
      </c>
      <c r="B35" s="19" t="s">
        <v>63</v>
      </c>
    </row>
    <row r="36" spans="1:3" x14ac:dyDescent="0.25">
      <c r="A36" s="18" t="s">
        <v>64</v>
      </c>
      <c r="B36" s="19" t="s">
        <v>168</v>
      </c>
    </row>
    <row r="38" spans="1:3" x14ac:dyDescent="0.25">
      <c r="A38" s="18" t="s">
        <v>66</v>
      </c>
      <c r="B38" s="19" t="s">
        <v>167</v>
      </c>
    </row>
    <row r="39" spans="1:3" x14ac:dyDescent="0.25">
      <c r="B39" s="19" t="s">
        <v>68</v>
      </c>
    </row>
    <row r="40" spans="1:3" x14ac:dyDescent="0.25">
      <c r="B40" s="19" t="s">
        <v>205</v>
      </c>
    </row>
    <row r="41" spans="1:3" x14ac:dyDescent="0.25">
      <c r="C41" s="19" t="s">
        <v>170</v>
      </c>
    </row>
    <row r="42" spans="1:3" x14ac:dyDescent="0.25">
      <c r="C42" s="19" t="s">
        <v>171</v>
      </c>
    </row>
    <row r="43" spans="1:3" x14ac:dyDescent="0.25">
      <c r="C43" s="19" t="s">
        <v>172</v>
      </c>
    </row>
    <row r="44" spans="1:3" x14ac:dyDescent="0.25">
      <c r="C44" s="19" t="s">
        <v>206</v>
      </c>
    </row>
    <row r="45" spans="1:3" x14ac:dyDescent="0.25">
      <c r="B45" s="19" t="s">
        <v>69</v>
      </c>
    </row>
    <row r="46" spans="1:3" x14ac:dyDescent="0.25">
      <c r="B46" s="19" t="s">
        <v>70</v>
      </c>
    </row>
    <row r="47" spans="1:3" x14ac:dyDescent="0.25">
      <c r="B47" s="19" t="s">
        <v>76</v>
      </c>
    </row>
    <row r="49" spans="2:4" x14ac:dyDescent="0.25">
      <c r="B49" s="19" t="s">
        <v>157</v>
      </c>
    </row>
    <row r="50" spans="2:4" x14ac:dyDescent="0.25">
      <c r="B50" s="19" t="s">
        <v>74</v>
      </c>
    </row>
    <row r="51" spans="2:4" x14ac:dyDescent="0.25">
      <c r="C51" s="19" t="s">
        <v>71</v>
      </c>
    </row>
    <row r="52" spans="2:4" x14ac:dyDescent="0.25">
      <c r="D52" s="19" t="s">
        <v>72</v>
      </c>
    </row>
    <row r="53" spans="2:4" x14ac:dyDescent="0.25">
      <c r="D53" s="19" t="s">
        <v>73</v>
      </c>
    </row>
    <row r="54" spans="2:4" x14ac:dyDescent="0.25">
      <c r="D54" s="19" t="s">
        <v>158</v>
      </c>
    </row>
    <row r="55" spans="2:4" x14ac:dyDescent="0.25">
      <c r="C55" s="19" t="s">
        <v>78</v>
      </c>
    </row>
    <row r="56" spans="2:4" x14ac:dyDescent="0.25">
      <c r="D56" s="19" t="s">
        <v>75</v>
      </c>
    </row>
    <row r="57" spans="2:4" x14ac:dyDescent="0.25">
      <c r="D57" s="19" t="s">
        <v>77</v>
      </c>
    </row>
    <row r="59" spans="2:4" x14ac:dyDescent="0.25">
      <c r="B59" s="19" t="s">
        <v>79</v>
      </c>
    </row>
    <row r="60" spans="2:4" x14ac:dyDescent="0.25">
      <c r="B60" s="19" t="s">
        <v>150</v>
      </c>
    </row>
    <row r="61" spans="2:4" x14ac:dyDescent="0.25">
      <c r="B61" s="19" t="s">
        <v>151</v>
      </c>
    </row>
    <row r="62" spans="2:4" x14ac:dyDescent="0.25">
      <c r="B62" s="19" t="s">
        <v>88</v>
      </c>
    </row>
    <row r="63" spans="2:4" x14ac:dyDescent="0.25">
      <c r="B63" s="19" t="s">
        <v>89</v>
      </c>
    </row>
    <row r="64" spans="2:4" x14ac:dyDescent="0.25">
      <c r="B64" s="19" t="s">
        <v>159</v>
      </c>
    </row>
    <row r="65" spans="3:4" x14ac:dyDescent="0.25">
      <c r="C65" s="19" t="s">
        <v>83</v>
      </c>
    </row>
    <row r="66" spans="3:4" x14ac:dyDescent="0.25">
      <c r="D66" s="19" t="s">
        <v>81</v>
      </c>
    </row>
    <row r="67" spans="3:4" x14ac:dyDescent="0.25">
      <c r="D67" s="19" t="s">
        <v>162</v>
      </c>
    </row>
    <row r="68" spans="3:4" x14ac:dyDescent="0.25">
      <c r="D68" s="19" t="s">
        <v>80</v>
      </c>
    </row>
    <row r="69" spans="3:4" x14ac:dyDescent="0.25">
      <c r="D69" s="19" t="s">
        <v>164</v>
      </c>
    </row>
    <row r="70" spans="3:4" x14ac:dyDescent="0.25">
      <c r="C70" s="19" t="s">
        <v>154</v>
      </c>
    </row>
    <row r="71" spans="3:4" x14ac:dyDescent="0.25">
      <c r="D71" s="19" t="s">
        <v>161</v>
      </c>
    </row>
    <row r="72" spans="3:4" x14ac:dyDescent="0.25">
      <c r="D72" s="19" t="s">
        <v>160</v>
      </c>
    </row>
    <row r="73" spans="3:4" x14ac:dyDescent="0.25">
      <c r="D73" s="19" t="s">
        <v>155</v>
      </c>
    </row>
    <row r="74" spans="3:4" x14ac:dyDescent="0.25">
      <c r="D74" s="19" t="s">
        <v>165</v>
      </c>
    </row>
    <row r="75" spans="3:4" x14ac:dyDescent="0.25">
      <c r="D75" s="19" t="s">
        <v>82</v>
      </c>
    </row>
    <row r="76" spans="3:4" x14ac:dyDescent="0.25">
      <c r="C76" s="19" t="s">
        <v>84</v>
      </c>
    </row>
    <row r="77" spans="3:4" x14ac:dyDescent="0.25">
      <c r="D77" s="19" t="s">
        <v>86</v>
      </c>
    </row>
    <row r="78" spans="3:4" x14ac:dyDescent="0.25">
      <c r="D78" s="19" t="s">
        <v>163</v>
      </c>
    </row>
    <row r="79" spans="3:4" x14ac:dyDescent="0.25">
      <c r="D79" s="19" t="s">
        <v>85</v>
      </c>
    </row>
    <row r="80" spans="3:4" x14ac:dyDescent="0.25">
      <c r="D80" s="19" t="s">
        <v>166</v>
      </c>
    </row>
    <row r="81" spans="4:4" x14ac:dyDescent="0.25">
      <c r="D81" s="19"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6E7C-55B1-4C4C-A9E3-DDF36BAAB86E}">
  <dimension ref="A51:B143"/>
  <sheetViews>
    <sheetView topLeftCell="A56" workbookViewId="0">
      <selection activeCell="A56" sqref="A56"/>
    </sheetView>
  </sheetViews>
  <sheetFormatPr defaultRowHeight="15" x14ac:dyDescent="0.25"/>
  <cols>
    <col min="1" max="1" width="9.140625" style="26"/>
  </cols>
  <sheetData>
    <row r="51" spans="1:2" x14ac:dyDescent="0.25">
      <c r="A51" s="26" t="s">
        <v>190</v>
      </c>
    </row>
    <row r="52" spans="1:2" x14ac:dyDescent="0.25">
      <c r="A52" s="26" t="s">
        <v>191</v>
      </c>
    </row>
    <row r="54" spans="1:2" x14ac:dyDescent="0.25">
      <c r="A54" s="26" t="s">
        <v>192</v>
      </c>
    </row>
    <row r="55" spans="1:2" x14ac:dyDescent="0.25">
      <c r="A55" s="26" t="s">
        <v>250</v>
      </c>
    </row>
    <row r="57" spans="1:2" x14ac:dyDescent="0.25">
      <c r="A57" s="26" t="s">
        <v>249</v>
      </c>
      <c r="B57" s="26" t="s">
        <v>99</v>
      </c>
    </row>
    <row r="58" spans="1:2" x14ac:dyDescent="0.25">
      <c r="B58" s="26" t="s">
        <v>100</v>
      </c>
    </row>
    <row r="59" spans="1:2" x14ac:dyDescent="0.25">
      <c r="B59" s="26" t="s">
        <v>101</v>
      </c>
    </row>
    <row r="60" spans="1:2" x14ac:dyDescent="0.25">
      <c r="B60" s="26" t="s">
        <v>102</v>
      </c>
    </row>
    <row r="61" spans="1:2" x14ac:dyDescent="0.25">
      <c r="B61" s="26" t="s">
        <v>103</v>
      </c>
    </row>
    <row r="62" spans="1:2" x14ac:dyDescent="0.25">
      <c r="B62" s="26" t="s">
        <v>104</v>
      </c>
    </row>
    <row r="63" spans="1:2" x14ac:dyDescent="0.25">
      <c r="B63" s="26" t="s">
        <v>105</v>
      </c>
    </row>
    <row r="64" spans="1:2" x14ac:dyDescent="0.25">
      <c r="B64" s="26" t="s">
        <v>106</v>
      </c>
    </row>
    <row r="65" spans="1:2" x14ac:dyDescent="0.25">
      <c r="A65" s="26" t="s">
        <v>249</v>
      </c>
      <c r="B65" s="26" t="s">
        <v>107</v>
      </c>
    </row>
    <row r="66" spans="1:2" x14ac:dyDescent="0.25">
      <c r="B66" s="26" t="s">
        <v>108</v>
      </c>
    </row>
    <row r="67" spans="1:2" x14ac:dyDescent="0.25">
      <c r="B67" s="26" t="s">
        <v>109</v>
      </c>
    </row>
    <row r="68" spans="1:2" x14ac:dyDescent="0.25">
      <c r="B68" s="26" t="s">
        <v>110</v>
      </c>
    </row>
    <row r="69" spans="1:2" x14ac:dyDescent="0.25">
      <c r="B69" s="26" t="s">
        <v>111</v>
      </c>
    </row>
    <row r="70" spans="1:2" x14ac:dyDescent="0.25">
      <c r="B70" s="26" t="s">
        <v>112</v>
      </c>
    </row>
    <row r="71" spans="1:2" x14ac:dyDescent="0.25">
      <c r="B71" s="26" t="s">
        <v>113</v>
      </c>
    </row>
    <row r="72" spans="1:2" x14ac:dyDescent="0.25">
      <c r="A72" s="26" t="s">
        <v>249</v>
      </c>
      <c r="B72" s="26" t="s">
        <v>114</v>
      </c>
    </row>
    <row r="73" spans="1:2" x14ac:dyDescent="0.25">
      <c r="B73" s="26" t="s">
        <v>115</v>
      </c>
    </row>
    <row r="74" spans="1:2" x14ac:dyDescent="0.25">
      <c r="B74" s="26" t="s">
        <v>116</v>
      </c>
    </row>
    <row r="75" spans="1:2" x14ac:dyDescent="0.25">
      <c r="B75" s="26" t="s">
        <v>117</v>
      </c>
    </row>
    <row r="76" spans="1:2" x14ac:dyDescent="0.25">
      <c r="B76" s="26" t="s">
        <v>118</v>
      </c>
    </row>
    <row r="77" spans="1:2" x14ac:dyDescent="0.25">
      <c r="B77" s="26" t="s">
        <v>119</v>
      </c>
    </row>
    <row r="78" spans="1:2" x14ac:dyDescent="0.25">
      <c r="B78" s="26" t="s">
        <v>120</v>
      </c>
    </row>
    <row r="79" spans="1:2" x14ac:dyDescent="0.25">
      <c r="B79" s="26" t="s">
        <v>121</v>
      </c>
    </row>
    <row r="80" spans="1:2" x14ac:dyDescent="0.25">
      <c r="B80" s="26" t="s">
        <v>122</v>
      </c>
    </row>
    <row r="81" spans="1:2" x14ac:dyDescent="0.25">
      <c r="A81" s="26" t="s">
        <v>249</v>
      </c>
      <c r="B81" s="26" t="s">
        <v>178</v>
      </c>
    </row>
    <row r="82" spans="1:2" x14ac:dyDescent="0.25">
      <c r="B82" s="26" t="s">
        <v>179</v>
      </c>
    </row>
    <row r="83" spans="1:2" x14ac:dyDescent="0.25">
      <c r="B83" s="26" t="s">
        <v>180</v>
      </c>
    </row>
    <row r="84" spans="1:2" x14ac:dyDescent="0.25">
      <c r="B84" s="26" t="s">
        <v>181</v>
      </c>
    </row>
    <row r="85" spans="1:2" x14ac:dyDescent="0.25">
      <c r="B85" s="26" t="s">
        <v>123</v>
      </c>
    </row>
    <row r="86" spans="1:2" x14ac:dyDescent="0.25">
      <c r="B86" s="26" t="s">
        <v>182</v>
      </c>
    </row>
    <row r="87" spans="1:2" x14ac:dyDescent="0.25">
      <c r="B87" s="26" t="s">
        <v>124</v>
      </c>
    </row>
    <row r="88" spans="1:2" x14ac:dyDescent="0.25">
      <c r="B88" s="26" t="s">
        <v>125</v>
      </c>
    </row>
    <row r="89" spans="1:2" x14ac:dyDescent="0.25">
      <c r="B89" s="26" t="s">
        <v>183</v>
      </c>
    </row>
    <row r="90" spans="1:2" x14ac:dyDescent="0.25">
      <c r="B90" s="26" t="s">
        <v>126</v>
      </c>
    </row>
    <row r="91" spans="1:2" x14ac:dyDescent="0.25">
      <c r="B91" s="26" t="s">
        <v>127</v>
      </c>
    </row>
    <row r="92" spans="1:2" x14ac:dyDescent="0.25">
      <c r="B92" s="26" t="s">
        <v>184</v>
      </c>
    </row>
    <row r="93" spans="1:2" x14ac:dyDescent="0.25">
      <c r="B93" s="26" t="s">
        <v>128</v>
      </c>
    </row>
    <row r="94" spans="1:2" x14ac:dyDescent="0.25">
      <c r="B94" s="26" t="s">
        <v>185</v>
      </c>
    </row>
    <row r="95" spans="1:2" x14ac:dyDescent="0.25">
      <c r="B95" s="26" t="s">
        <v>129</v>
      </c>
    </row>
    <row r="96" spans="1:2" x14ac:dyDescent="0.25">
      <c r="B96" s="26" t="s">
        <v>186</v>
      </c>
    </row>
    <row r="97" spans="2:2" x14ac:dyDescent="0.25">
      <c r="B97" s="26" t="s">
        <v>130</v>
      </c>
    </row>
    <row r="98" spans="2:2" x14ac:dyDescent="0.25">
      <c r="B98" s="26">
        <v>2022</v>
      </c>
    </row>
    <row r="99" spans="2:2" x14ac:dyDescent="0.25">
      <c r="B99" s="26" t="s">
        <v>187</v>
      </c>
    </row>
    <row r="100" spans="2:2" x14ac:dyDescent="0.25">
      <c r="B100" s="26" t="s">
        <v>131</v>
      </c>
    </row>
    <row r="101" spans="2:2" x14ac:dyDescent="0.25">
      <c r="B101" s="26" t="s">
        <v>132</v>
      </c>
    </row>
    <row r="102" spans="2:2" x14ac:dyDescent="0.25">
      <c r="B102" s="26" t="s">
        <v>229</v>
      </c>
    </row>
    <row r="103" spans="2:2" x14ac:dyDescent="0.25">
      <c r="B103" s="26" t="s">
        <v>230</v>
      </c>
    </row>
    <row r="104" spans="2:2" x14ac:dyDescent="0.25">
      <c r="B104" s="26" t="s">
        <v>231</v>
      </c>
    </row>
    <row r="105" spans="2:2" x14ac:dyDescent="0.25">
      <c r="B105" s="26" t="s">
        <v>232</v>
      </c>
    </row>
    <row r="106" spans="2:2" x14ac:dyDescent="0.25">
      <c r="B106" s="26" t="s">
        <v>233</v>
      </c>
    </row>
    <row r="107" spans="2:2" x14ac:dyDescent="0.25">
      <c r="B107" s="26" t="s">
        <v>133</v>
      </c>
    </row>
    <row r="108" spans="2:2" x14ac:dyDescent="0.25">
      <c r="B108" s="26" t="s">
        <v>234</v>
      </c>
    </row>
    <row r="109" spans="2:2" x14ac:dyDescent="0.25">
      <c r="B109" s="26" t="s">
        <v>235</v>
      </c>
    </row>
    <row r="110" spans="2:2" x14ac:dyDescent="0.25">
      <c r="B110" s="26" t="s">
        <v>236</v>
      </c>
    </row>
    <row r="111" spans="2:2" x14ac:dyDescent="0.25">
      <c r="B111" s="26" t="s">
        <v>134</v>
      </c>
    </row>
    <row r="112" spans="2:2" x14ac:dyDescent="0.25">
      <c r="B112" s="26" t="s">
        <v>237</v>
      </c>
    </row>
    <row r="113" spans="1:2" x14ac:dyDescent="0.25">
      <c r="B113" s="26" t="s">
        <v>135</v>
      </c>
    </row>
    <row r="114" spans="1:2" x14ac:dyDescent="0.25">
      <c r="B114" s="26" t="s">
        <v>136</v>
      </c>
    </row>
    <row r="115" spans="1:2" x14ac:dyDescent="0.25">
      <c r="A115" s="26" t="s">
        <v>249</v>
      </c>
      <c r="B115" s="26" t="s">
        <v>238</v>
      </c>
    </row>
    <row r="116" spans="1:2" x14ac:dyDescent="0.25">
      <c r="B116" s="26" t="s">
        <v>137</v>
      </c>
    </row>
    <row r="117" spans="1:2" x14ac:dyDescent="0.25">
      <c r="B117" s="26" t="s">
        <v>138</v>
      </c>
    </row>
    <row r="118" spans="1:2" x14ac:dyDescent="0.25">
      <c r="B118" s="26" t="s">
        <v>239</v>
      </c>
    </row>
    <row r="119" spans="1:2" x14ac:dyDescent="0.25">
      <c r="B119" s="26" t="s">
        <v>139</v>
      </c>
    </row>
    <row r="120" spans="1:2" x14ac:dyDescent="0.25">
      <c r="B120" s="26" t="s">
        <v>140</v>
      </c>
    </row>
    <row r="121" spans="1:2" x14ac:dyDescent="0.25">
      <c r="A121" s="26" t="s">
        <v>249</v>
      </c>
      <c r="B121" s="26" t="s">
        <v>240</v>
      </c>
    </row>
    <row r="122" spans="1:2" x14ac:dyDescent="0.25">
      <c r="B122" s="26" t="s">
        <v>141</v>
      </c>
    </row>
    <row r="123" spans="1:2" x14ac:dyDescent="0.25">
      <c r="B123" s="26" t="s">
        <v>142</v>
      </c>
    </row>
    <row r="124" spans="1:2" x14ac:dyDescent="0.25">
      <c r="B124" s="26" t="s">
        <v>143</v>
      </c>
    </row>
    <row r="125" spans="1:2" x14ac:dyDescent="0.25">
      <c r="A125" s="26" t="s">
        <v>249</v>
      </c>
      <c r="B125" s="26" t="s">
        <v>241</v>
      </c>
    </row>
    <row r="126" spans="1:2" x14ac:dyDescent="0.25">
      <c r="B126" s="26">
        <v>2024</v>
      </c>
    </row>
    <row r="127" spans="1:2" x14ac:dyDescent="0.25">
      <c r="A127" s="26" t="s">
        <v>249</v>
      </c>
      <c r="B127" s="26" t="s">
        <v>242</v>
      </c>
    </row>
    <row r="128" spans="1:2" x14ac:dyDescent="0.25">
      <c r="B128" s="26" t="s">
        <v>243</v>
      </c>
    </row>
    <row r="129" spans="1:2" x14ac:dyDescent="0.25">
      <c r="B129" s="26" t="s">
        <v>144</v>
      </c>
    </row>
    <row r="130" spans="1:2" x14ac:dyDescent="0.25">
      <c r="B130" s="26" t="s">
        <v>145</v>
      </c>
    </row>
    <row r="131" spans="1:2" x14ac:dyDescent="0.25">
      <c r="B131" s="26" t="s">
        <v>244</v>
      </c>
    </row>
    <row r="132" spans="1:2" x14ac:dyDescent="0.25">
      <c r="B132" s="26" t="s">
        <v>146</v>
      </c>
    </row>
    <row r="133" spans="1:2" x14ac:dyDescent="0.25">
      <c r="B133" s="26" t="s">
        <v>147</v>
      </c>
    </row>
    <row r="134" spans="1:2" x14ac:dyDescent="0.25">
      <c r="B134" s="26" t="s">
        <v>245</v>
      </c>
    </row>
    <row r="135" spans="1:2" x14ac:dyDescent="0.25">
      <c r="B135" s="26" t="s">
        <v>148</v>
      </c>
    </row>
    <row r="136" spans="1:2" x14ac:dyDescent="0.25">
      <c r="B136" s="26" t="s">
        <v>136</v>
      </c>
    </row>
    <row r="137" spans="1:2" x14ac:dyDescent="0.25">
      <c r="B137" s="26" t="s">
        <v>246</v>
      </c>
    </row>
    <row r="138" spans="1:2" x14ac:dyDescent="0.25">
      <c r="B138" s="26" t="s">
        <v>149</v>
      </c>
    </row>
    <row r="139" spans="1:2" x14ac:dyDescent="0.25">
      <c r="B139" s="26">
        <v>2025</v>
      </c>
    </row>
    <row r="140" spans="1:2" x14ac:dyDescent="0.25">
      <c r="B140" s="26" t="s">
        <v>247</v>
      </c>
    </row>
    <row r="141" spans="1:2" x14ac:dyDescent="0.25">
      <c r="A141" s="26" t="s">
        <v>249</v>
      </c>
      <c r="B141" s="26" t="s">
        <v>248</v>
      </c>
    </row>
    <row r="142" spans="1:2" x14ac:dyDescent="0.25">
      <c r="B142" s="26" t="s">
        <v>188</v>
      </c>
    </row>
    <row r="143" spans="1:2" x14ac:dyDescent="0.25">
      <c r="B143" s="26" t="s">
        <v>189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91"/>
  <sheetViews>
    <sheetView tabSelected="1" zoomScaleNormal="100" workbookViewId="0">
      <pane xSplit="4" ySplit="1" topLeftCell="AO2" activePane="bottomRight" state="frozen"/>
      <selection pane="topRight" activeCell="E1" sqref="E1"/>
      <selection pane="bottomLeft" activeCell="A2" sqref="A2"/>
      <selection pane="bottomRight" activeCell="C7" sqref="C7"/>
    </sheetView>
  </sheetViews>
  <sheetFormatPr defaultColWidth="8.42578125" defaultRowHeight="15" x14ac:dyDescent="0.25"/>
  <cols>
    <col min="1" max="1" width="9.42578125" customWidth="1"/>
    <col min="2" max="2" width="7.7109375" customWidth="1"/>
    <col min="3" max="3" width="37" bestFit="1" customWidth="1"/>
    <col min="4" max="4" width="23.85546875" bestFit="1" customWidth="1"/>
    <col min="5" max="9" width="12.7109375" customWidth="1"/>
    <col min="10" max="10" width="16.5703125" customWidth="1"/>
    <col min="11" max="11" width="18.42578125" customWidth="1"/>
    <col min="12" max="12" width="14.42578125" bestFit="1" customWidth="1"/>
    <col min="13" max="14" width="14.42578125" customWidth="1"/>
    <col min="15" max="16" width="12.7109375" customWidth="1"/>
    <col min="17" max="20" width="10.140625" customWidth="1"/>
    <col min="21" max="22" width="12.7109375" customWidth="1"/>
    <col min="23" max="23" width="20.140625" customWidth="1"/>
    <col min="24" max="24" width="17.7109375" customWidth="1"/>
    <col min="25" max="25" width="17.140625" customWidth="1"/>
    <col min="26" max="26" width="17.5703125" customWidth="1"/>
    <col min="27" max="27" width="15.7109375" customWidth="1"/>
    <col min="28" max="28" width="14" customWidth="1"/>
    <col min="29" max="29" width="14.7109375" customWidth="1"/>
    <col min="30" max="30" width="14.5703125" customWidth="1"/>
    <col min="31" max="35" width="8.42578125" customWidth="1"/>
    <col min="36" max="36" width="14" customWidth="1"/>
    <col min="37" max="37" width="15.85546875" customWidth="1"/>
    <col min="38" max="45" width="10.140625" customWidth="1"/>
    <col min="1042" max="1042" width="9.140625" customWidth="1"/>
  </cols>
  <sheetData>
    <row r="1" spans="1:46" ht="48" customHeight="1" x14ac:dyDescent="0.25">
      <c r="A1" s="12" t="s">
        <v>23</v>
      </c>
      <c r="B1" s="12" t="s">
        <v>24</v>
      </c>
      <c r="C1" s="13" t="s">
        <v>0</v>
      </c>
      <c r="D1" s="13" t="s">
        <v>33</v>
      </c>
      <c r="E1" s="14" t="s">
        <v>20</v>
      </c>
      <c r="F1" s="14" t="s">
        <v>21</v>
      </c>
      <c r="G1" s="14" t="s">
        <v>18</v>
      </c>
      <c r="H1" s="14" t="s">
        <v>29</v>
      </c>
      <c r="I1" s="16" t="s">
        <v>34</v>
      </c>
      <c r="J1" s="15" t="s">
        <v>30</v>
      </c>
      <c r="K1" s="15" t="s">
        <v>25</v>
      </c>
      <c r="L1" s="15" t="s">
        <v>26</v>
      </c>
      <c r="M1" s="15" t="s">
        <v>27</v>
      </c>
      <c r="N1" s="15" t="s">
        <v>28</v>
      </c>
      <c r="O1" s="10" t="s">
        <v>35</v>
      </c>
      <c r="P1" s="10" t="s">
        <v>36</v>
      </c>
      <c r="Q1" s="11" t="s">
        <v>37</v>
      </c>
      <c r="R1" s="11" t="s">
        <v>38</v>
      </c>
      <c r="S1" s="11" t="s">
        <v>15</v>
      </c>
      <c r="T1" s="11" t="s">
        <v>22</v>
      </c>
      <c r="U1" s="10" t="s">
        <v>1</v>
      </c>
      <c r="V1" s="10" t="s">
        <v>40</v>
      </c>
      <c r="W1" s="10" t="s">
        <v>2</v>
      </c>
      <c r="X1" s="10" t="s">
        <v>3</v>
      </c>
      <c r="Y1" s="10" t="s">
        <v>4</v>
      </c>
      <c r="Z1" s="11" t="s">
        <v>5</v>
      </c>
      <c r="AA1" s="10" t="s">
        <v>6</v>
      </c>
      <c r="AB1" s="10" t="s">
        <v>7</v>
      </c>
      <c r="AC1" s="10" t="s">
        <v>8</v>
      </c>
      <c r="AD1" s="10" t="s">
        <v>9</v>
      </c>
      <c r="AE1" s="10" t="s">
        <v>10</v>
      </c>
      <c r="AF1" s="10" t="s">
        <v>11</v>
      </c>
      <c r="AG1" s="11" t="s">
        <v>12</v>
      </c>
      <c r="AH1" s="11" t="s">
        <v>13</v>
      </c>
      <c r="AI1" s="11" t="s">
        <v>14</v>
      </c>
      <c r="AJ1" s="10" t="s">
        <v>39</v>
      </c>
      <c r="AK1" s="11" t="s">
        <v>32</v>
      </c>
      <c r="AL1" s="11" t="s">
        <v>16</v>
      </c>
      <c r="AM1" s="11" t="s">
        <v>44</v>
      </c>
      <c r="AN1" s="11" t="s">
        <v>42</v>
      </c>
      <c r="AO1" s="11" t="s">
        <v>43</v>
      </c>
      <c r="AP1" s="11" t="s">
        <v>252</v>
      </c>
      <c r="AQ1" s="11" t="s">
        <v>251</v>
      </c>
      <c r="AR1" s="11" t="s">
        <v>221</v>
      </c>
      <c r="AS1" s="11" t="s">
        <v>223</v>
      </c>
      <c r="AT1" s="11" t="s">
        <v>41</v>
      </c>
    </row>
    <row r="2" spans="1:46" x14ac:dyDescent="0.25">
      <c r="A2" t="s">
        <v>210</v>
      </c>
      <c r="B2">
        <v>1</v>
      </c>
      <c r="C2" t="s">
        <v>195</v>
      </c>
      <c r="D2" t="s">
        <v>93</v>
      </c>
      <c r="J2" t="s">
        <v>17</v>
      </c>
      <c r="K2" t="s">
        <v>19</v>
      </c>
      <c r="O2" s="27">
        <v>0.31</v>
      </c>
      <c r="P2" s="27">
        <v>0.31</v>
      </c>
      <c r="Q2" s="27">
        <v>0.2</v>
      </c>
      <c r="R2" s="27">
        <v>1</v>
      </c>
      <c r="U2" s="28">
        <v>1.2</v>
      </c>
      <c r="W2" s="28">
        <v>2</v>
      </c>
      <c r="X2" s="28">
        <v>2</v>
      </c>
      <c r="Y2" s="34">
        <f t="shared" ref="Y2:Y41" si="0">ROUND(AA2/2,2)</f>
        <v>1.95</v>
      </c>
      <c r="Z2" s="36">
        <v>5</v>
      </c>
      <c r="AA2" s="29">
        <v>3.89</v>
      </c>
      <c r="AB2" s="29">
        <v>300</v>
      </c>
      <c r="AC2" s="34">
        <f>ROUND(Y2/2,2)</f>
        <v>0.98</v>
      </c>
      <c r="AD2" s="34">
        <f>ROUND(Z2/2,2)</f>
        <v>2.5</v>
      </c>
      <c r="AE2" s="28">
        <v>36</v>
      </c>
      <c r="AF2" s="34">
        <f>AE2*4</f>
        <v>144</v>
      </c>
      <c r="AG2" s="27">
        <v>5.0000000000000001E-3</v>
      </c>
      <c r="AH2" s="27">
        <v>5.0000000000000001E-3</v>
      </c>
      <c r="AI2" s="27">
        <v>300</v>
      </c>
      <c r="AJ2" s="34">
        <f t="shared" ref="AJ2:AJ11" si="1">AB2</f>
        <v>300</v>
      </c>
      <c r="AM2" s="27">
        <f>100000*AS2</f>
        <v>90000</v>
      </c>
      <c r="AN2" s="27">
        <f>1700000*AS2</f>
        <v>1530000</v>
      </c>
      <c r="AO2" s="38">
        <f>-PMT(AQ2,AP2,1)</f>
        <v>7.5009138873610326E-2</v>
      </c>
      <c r="AP2" s="27">
        <v>40</v>
      </c>
      <c r="AQ2">
        <v>7.0000000000000007E-2</v>
      </c>
      <c r="AS2">
        <v>0.9</v>
      </c>
    </row>
    <row r="3" spans="1:46" x14ac:dyDescent="0.25">
      <c r="A3" t="s">
        <v>90</v>
      </c>
      <c r="B3">
        <v>1</v>
      </c>
      <c r="C3" t="s">
        <v>195</v>
      </c>
      <c r="D3" t="s">
        <v>93</v>
      </c>
      <c r="J3" t="s">
        <v>17</v>
      </c>
      <c r="K3" t="s">
        <v>19</v>
      </c>
      <c r="O3" s="27">
        <v>0.32</v>
      </c>
      <c r="P3" s="27">
        <v>0.32</v>
      </c>
      <c r="Q3" s="27">
        <v>0.4</v>
      </c>
      <c r="R3" s="27">
        <v>1</v>
      </c>
      <c r="U3" s="27">
        <v>1.9</v>
      </c>
      <c r="W3" s="28">
        <v>6</v>
      </c>
      <c r="X3" s="28">
        <v>10</v>
      </c>
      <c r="Y3" s="34">
        <f t="shared" si="0"/>
        <v>1.95</v>
      </c>
      <c r="Z3" s="36">
        <v>11</v>
      </c>
      <c r="AA3" s="29">
        <v>3.89</v>
      </c>
      <c r="AB3" s="29">
        <v>400</v>
      </c>
      <c r="AC3" s="34">
        <f t="shared" ref="AC3:AC7" si="2">ROUND(Y3/2,2)</f>
        <v>0.98</v>
      </c>
      <c r="AD3" s="34">
        <f t="shared" ref="AD3:AD7" si="3">ROUND(Z3/2,2)</f>
        <v>5.5</v>
      </c>
      <c r="AE3" s="28">
        <v>36</v>
      </c>
      <c r="AF3" s="34">
        <f t="shared" ref="AF3:AF41" si="4">AE3*4</f>
        <v>144</v>
      </c>
      <c r="AG3" s="27">
        <v>0.01</v>
      </c>
      <c r="AH3" s="27">
        <v>0.01</v>
      </c>
      <c r="AI3" s="28">
        <v>600</v>
      </c>
      <c r="AJ3" s="34">
        <f t="shared" si="1"/>
        <v>400</v>
      </c>
      <c r="AM3" s="27">
        <f>126000*AS3</f>
        <v>113400</v>
      </c>
      <c r="AN3" s="27">
        <f>2250000*AS3</f>
        <v>2025000</v>
      </c>
      <c r="AO3" s="38">
        <f t="shared" ref="AO3:AO41" si="5">-PMT(AQ3,AP3,1)</f>
        <v>7.2459849539607671E-2</v>
      </c>
      <c r="AP3" s="27">
        <v>50</v>
      </c>
      <c r="AQ3">
        <v>7.0000000000000007E-2</v>
      </c>
      <c r="AS3">
        <v>0.9</v>
      </c>
    </row>
    <row r="4" spans="1:46" x14ac:dyDescent="0.25">
      <c r="A4" t="s">
        <v>91</v>
      </c>
      <c r="B4">
        <v>1</v>
      </c>
      <c r="C4" t="s">
        <v>195</v>
      </c>
      <c r="D4" t="s">
        <v>93</v>
      </c>
      <c r="J4" t="s">
        <v>17</v>
      </c>
      <c r="K4" t="s">
        <v>19</v>
      </c>
      <c r="O4" s="27">
        <v>0.33</v>
      </c>
      <c r="P4" s="27">
        <v>0.33</v>
      </c>
      <c r="Q4" s="27">
        <v>0.5</v>
      </c>
      <c r="R4" s="27">
        <v>1</v>
      </c>
      <c r="U4" s="27">
        <v>2.8</v>
      </c>
      <c r="W4" s="28">
        <v>8</v>
      </c>
      <c r="X4" s="28">
        <v>24</v>
      </c>
      <c r="Y4" s="34">
        <f t="shared" si="0"/>
        <v>1.95</v>
      </c>
      <c r="Z4" s="37">
        <v>21</v>
      </c>
      <c r="AA4" s="29">
        <v>3.89</v>
      </c>
      <c r="AB4" s="28">
        <v>500</v>
      </c>
      <c r="AC4" s="34">
        <f t="shared" si="2"/>
        <v>0.98</v>
      </c>
      <c r="AD4" s="34">
        <f t="shared" si="3"/>
        <v>10.5</v>
      </c>
      <c r="AE4" s="28">
        <v>36</v>
      </c>
      <c r="AF4" s="34">
        <f t="shared" si="4"/>
        <v>144</v>
      </c>
      <c r="AG4" s="27">
        <v>0.03</v>
      </c>
      <c r="AH4" s="27">
        <v>0.03</v>
      </c>
      <c r="AI4" s="28">
        <v>1000</v>
      </c>
      <c r="AJ4" s="34">
        <f t="shared" si="1"/>
        <v>500</v>
      </c>
      <c r="AM4" s="27">
        <f>175000*AS4</f>
        <v>157500</v>
      </c>
      <c r="AN4" s="27">
        <f>4750000*AS4</f>
        <v>4275000</v>
      </c>
      <c r="AO4" s="38">
        <f t="shared" si="5"/>
        <v>7.122922550001945E-2</v>
      </c>
      <c r="AP4" s="27">
        <v>60</v>
      </c>
      <c r="AQ4">
        <v>7.0000000000000007E-2</v>
      </c>
      <c r="AS4">
        <v>0.9</v>
      </c>
      <c r="AT4" t="s">
        <v>219</v>
      </c>
    </row>
    <row r="5" spans="1:46" x14ac:dyDescent="0.25">
      <c r="A5" t="s">
        <v>92</v>
      </c>
      <c r="B5">
        <v>1</v>
      </c>
      <c r="C5" t="s">
        <v>195</v>
      </c>
      <c r="D5" t="s">
        <v>93</v>
      </c>
      <c r="J5" t="s">
        <v>17</v>
      </c>
      <c r="K5" t="s">
        <v>19</v>
      </c>
      <c r="O5" s="27">
        <v>0.34</v>
      </c>
      <c r="P5" s="27">
        <v>0.34</v>
      </c>
      <c r="Q5" s="27">
        <v>0.8</v>
      </c>
      <c r="R5" s="27">
        <v>1</v>
      </c>
      <c r="U5" s="27">
        <v>3.4</v>
      </c>
      <c r="W5" s="28">
        <v>12</v>
      </c>
      <c r="X5" s="28">
        <v>40</v>
      </c>
      <c r="Y5" s="34">
        <f t="shared" si="0"/>
        <v>1.95</v>
      </c>
      <c r="Z5" s="36">
        <v>31</v>
      </c>
      <c r="AA5" s="29">
        <v>3.89</v>
      </c>
      <c r="AB5" s="29">
        <v>600</v>
      </c>
      <c r="AC5" s="34">
        <f t="shared" si="2"/>
        <v>0.98</v>
      </c>
      <c r="AD5" s="34">
        <f t="shared" si="3"/>
        <v>15.5</v>
      </c>
      <c r="AE5" s="28">
        <v>36</v>
      </c>
      <c r="AF5" s="34">
        <f t="shared" si="4"/>
        <v>144</v>
      </c>
      <c r="AG5" s="27">
        <v>0.05</v>
      </c>
      <c r="AH5" s="27">
        <v>0.05</v>
      </c>
      <c r="AI5" s="28">
        <v>1300</v>
      </c>
      <c r="AJ5" s="34">
        <f t="shared" si="1"/>
        <v>600</v>
      </c>
      <c r="AM5" s="27">
        <f>204000*AS5</f>
        <v>183600</v>
      </c>
      <c r="AN5" s="27">
        <f>7750000*AS5</f>
        <v>6975000</v>
      </c>
      <c r="AO5" s="38">
        <f t="shared" si="5"/>
        <v>7.0619527184264883E-2</v>
      </c>
      <c r="AP5" s="28">
        <v>70</v>
      </c>
      <c r="AQ5">
        <v>7.0000000000000007E-2</v>
      </c>
      <c r="AS5">
        <v>0.9</v>
      </c>
    </row>
    <row r="6" spans="1:46" x14ac:dyDescent="0.25">
      <c r="A6" t="s">
        <v>209</v>
      </c>
      <c r="B6">
        <v>1</v>
      </c>
      <c r="C6" t="s">
        <v>195</v>
      </c>
      <c r="D6" t="s">
        <v>93</v>
      </c>
      <c r="J6" t="s">
        <v>17</v>
      </c>
      <c r="K6" t="s">
        <v>19</v>
      </c>
      <c r="O6" s="27">
        <v>0.36</v>
      </c>
      <c r="P6" s="27">
        <v>0.36</v>
      </c>
      <c r="Q6" s="27">
        <v>0.95</v>
      </c>
      <c r="R6" s="27">
        <v>1</v>
      </c>
      <c r="U6" s="28">
        <v>16.399999999999999</v>
      </c>
      <c r="W6" s="28">
        <v>96</v>
      </c>
      <c r="X6" s="28">
        <v>96</v>
      </c>
      <c r="Y6" s="34">
        <f t="shared" si="0"/>
        <v>1.95</v>
      </c>
      <c r="Z6" s="36">
        <v>100</v>
      </c>
      <c r="AA6" s="29">
        <v>3.89</v>
      </c>
      <c r="AB6" s="29">
        <v>2000</v>
      </c>
      <c r="AC6" s="34">
        <f t="shared" si="2"/>
        <v>0.98</v>
      </c>
      <c r="AD6" s="34">
        <f t="shared" si="3"/>
        <v>50</v>
      </c>
      <c r="AE6" s="28">
        <v>36</v>
      </c>
      <c r="AF6" s="34">
        <f t="shared" si="4"/>
        <v>144</v>
      </c>
      <c r="AG6" s="27">
        <v>0.1</v>
      </c>
      <c r="AH6" s="27">
        <v>0.2</v>
      </c>
      <c r="AI6" s="27">
        <v>1750</v>
      </c>
      <c r="AJ6" s="34">
        <f t="shared" si="1"/>
        <v>2000</v>
      </c>
      <c r="AM6" s="29">
        <f>230000*AS6</f>
        <v>207000</v>
      </c>
      <c r="AN6" s="27">
        <f>16000000*AS6</f>
        <v>14400000</v>
      </c>
      <c r="AO6" s="38">
        <f t="shared" si="5"/>
        <v>7.0313571760871663E-2</v>
      </c>
      <c r="AP6" s="28">
        <v>80</v>
      </c>
      <c r="AQ6">
        <v>7.0000000000000007E-2</v>
      </c>
      <c r="AS6">
        <v>0.9</v>
      </c>
    </row>
    <row r="7" spans="1:46" x14ac:dyDescent="0.25">
      <c r="A7" t="s">
        <v>210</v>
      </c>
      <c r="B7">
        <v>1</v>
      </c>
      <c r="C7" t="s">
        <v>194</v>
      </c>
      <c r="D7" t="s">
        <v>94</v>
      </c>
      <c r="J7" t="s">
        <v>17</v>
      </c>
      <c r="K7" t="s">
        <v>19</v>
      </c>
      <c r="L7" t="s">
        <v>31</v>
      </c>
      <c r="O7" s="28">
        <v>0.61</v>
      </c>
      <c r="P7" s="28">
        <v>0.61</v>
      </c>
      <c r="Q7" s="27">
        <v>0.2</v>
      </c>
      <c r="R7" s="27">
        <v>1</v>
      </c>
      <c r="S7" s="36">
        <v>0.2</v>
      </c>
      <c r="T7" s="29">
        <v>-0.17</v>
      </c>
      <c r="U7" s="34">
        <f>ROUND(U2*AR7,2)</f>
        <v>1.2</v>
      </c>
      <c r="W7" s="28">
        <v>2</v>
      </c>
      <c r="X7" s="28">
        <v>2</v>
      </c>
      <c r="Y7" s="34">
        <f t="shared" si="0"/>
        <v>1.95</v>
      </c>
      <c r="Z7" s="34">
        <f>Z2*AR7</f>
        <v>5</v>
      </c>
      <c r="AA7" s="29">
        <v>3.89</v>
      </c>
      <c r="AB7" s="34">
        <f>AB2*AR7</f>
        <v>300</v>
      </c>
      <c r="AC7" s="34">
        <f t="shared" si="2"/>
        <v>0.98</v>
      </c>
      <c r="AD7" s="34">
        <f t="shared" si="3"/>
        <v>2.5</v>
      </c>
      <c r="AE7" s="28">
        <v>36</v>
      </c>
      <c r="AF7" s="34">
        <f t="shared" si="4"/>
        <v>144</v>
      </c>
      <c r="AG7" s="27">
        <v>5.0000000000000001E-3</v>
      </c>
      <c r="AH7" s="27">
        <v>5.0000000000000001E-3</v>
      </c>
      <c r="AI7" s="27">
        <v>300</v>
      </c>
      <c r="AJ7" s="34">
        <f t="shared" si="1"/>
        <v>300</v>
      </c>
      <c r="AM7" s="34">
        <f>AM2*AR7</f>
        <v>90000</v>
      </c>
      <c r="AN7" s="34">
        <f>AN2*AR7</f>
        <v>1530000</v>
      </c>
      <c r="AO7" s="38">
        <f t="shared" si="5"/>
        <v>7.5009138873610326E-2</v>
      </c>
      <c r="AP7" s="27">
        <v>40</v>
      </c>
      <c r="AQ7">
        <v>7.0000000000000007E-2</v>
      </c>
      <c r="AR7">
        <v>1</v>
      </c>
    </row>
    <row r="8" spans="1:46" x14ac:dyDescent="0.25">
      <c r="A8" t="s">
        <v>90</v>
      </c>
      <c r="B8">
        <v>1</v>
      </c>
      <c r="C8" t="s">
        <v>194</v>
      </c>
      <c r="D8" t="s">
        <v>94</v>
      </c>
      <c r="J8" t="s">
        <v>17</v>
      </c>
      <c r="K8" t="s">
        <v>19</v>
      </c>
      <c r="L8" t="s">
        <v>31</v>
      </c>
      <c r="O8" s="27">
        <v>0.81</v>
      </c>
      <c r="P8" s="27">
        <v>0.81</v>
      </c>
      <c r="Q8" s="27">
        <v>0.4</v>
      </c>
      <c r="R8" s="27">
        <v>1</v>
      </c>
      <c r="S8" s="36">
        <v>0.3</v>
      </c>
      <c r="T8" s="36">
        <v>-0.16</v>
      </c>
      <c r="U8" s="34">
        <f>ROUND(U3*AR8,2)</f>
        <v>2.0099999999999998</v>
      </c>
      <c r="W8" s="28">
        <v>6</v>
      </c>
      <c r="X8" s="28">
        <v>10</v>
      </c>
      <c r="Y8" s="34">
        <f t="shared" si="0"/>
        <v>1.95</v>
      </c>
      <c r="Z8" s="34">
        <f>Z3*AR8</f>
        <v>11.66</v>
      </c>
      <c r="AA8" s="29">
        <v>3.89</v>
      </c>
      <c r="AB8" s="34">
        <f>AB3*AR8</f>
        <v>424</v>
      </c>
      <c r="AC8" s="34">
        <f t="shared" ref="AC8:AC41" si="6">ROUND(Y8/2,2)</f>
        <v>0.98</v>
      </c>
      <c r="AD8" s="34">
        <f t="shared" ref="AD8:AD41" si="7">ROUND(Z8/2,2)</f>
        <v>5.83</v>
      </c>
      <c r="AE8" s="28">
        <v>36</v>
      </c>
      <c r="AF8" s="34">
        <f t="shared" si="4"/>
        <v>144</v>
      </c>
      <c r="AG8" s="27">
        <v>0.01</v>
      </c>
      <c r="AH8" s="27">
        <v>0.01</v>
      </c>
      <c r="AI8" s="28">
        <v>600</v>
      </c>
      <c r="AJ8" s="34">
        <f t="shared" si="1"/>
        <v>424</v>
      </c>
      <c r="AM8" s="34">
        <f>AM3*AR8</f>
        <v>120204</v>
      </c>
      <c r="AN8" s="34">
        <f>AN3*AR8</f>
        <v>2146500</v>
      </c>
      <c r="AO8" s="38">
        <f t="shared" si="5"/>
        <v>7.2459849539607671E-2</v>
      </c>
      <c r="AP8" s="27">
        <v>50</v>
      </c>
      <c r="AQ8">
        <v>7.0000000000000007E-2</v>
      </c>
      <c r="AR8">
        <v>1.06</v>
      </c>
    </row>
    <row r="9" spans="1:46" x14ac:dyDescent="0.25">
      <c r="A9" t="s">
        <v>91</v>
      </c>
      <c r="B9">
        <v>1</v>
      </c>
      <c r="C9" t="s">
        <v>194</v>
      </c>
      <c r="D9" t="s">
        <v>94</v>
      </c>
      <c r="J9" t="s">
        <v>17</v>
      </c>
      <c r="K9" t="s">
        <v>19</v>
      </c>
      <c r="L9" t="s">
        <v>31</v>
      </c>
      <c r="O9" s="27">
        <v>0.875</v>
      </c>
      <c r="P9" s="27">
        <v>0.875</v>
      </c>
      <c r="Q9" s="27">
        <v>0.5</v>
      </c>
      <c r="R9" s="27">
        <v>1</v>
      </c>
      <c r="S9" s="36">
        <v>0.4</v>
      </c>
      <c r="T9" s="36">
        <v>-0.15</v>
      </c>
      <c r="U9" s="34">
        <f>ROUND(U4*AR9,2)</f>
        <v>3.11</v>
      </c>
      <c r="W9" s="28">
        <v>8</v>
      </c>
      <c r="X9" s="28">
        <v>24</v>
      </c>
      <c r="Y9" s="34">
        <f t="shared" si="0"/>
        <v>1.95</v>
      </c>
      <c r="Z9" s="34">
        <f>Z4*AR9</f>
        <v>23.310000000000002</v>
      </c>
      <c r="AA9" s="29">
        <v>3.89</v>
      </c>
      <c r="AB9" s="34">
        <f>AB4*AR9</f>
        <v>555</v>
      </c>
      <c r="AC9" s="34">
        <f t="shared" si="6"/>
        <v>0.98</v>
      </c>
      <c r="AD9" s="34">
        <f t="shared" si="7"/>
        <v>11.66</v>
      </c>
      <c r="AE9" s="28">
        <v>36</v>
      </c>
      <c r="AF9" s="34">
        <f t="shared" si="4"/>
        <v>144</v>
      </c>
      <c r="AG9" s="27">
        <v>0.03</v>
      </c>
      <c r="AH9" s="27">
        <v>0.03</v>
      </c>
      <c r="AI9" s="28">
        <v>1000</v>
      </c>
      <c r="AJ9" s="34">
        <f t="shared" si="1"/>
        <v>555</v>
      </c>
      <c r="AM9" s="34">
        <f>AM4*AR9</f>
        <v>174825.00000000003</v>
      </c>
      <c r="AN9" s="34">
        <f>AN4*AR9</f>
        <v>4745250</v>
      </c>
      <c r="AO9" s="38">
        <f t="shared" si="5"/>
        <v>7.122922550001945E-2</v>
      </c>
      <c r="AP9" s="27">
        <v>60</v>
      </c>
      <c r="AQ9">
        <v>7.0000000000000007E-2</v>
      </c>
      <c r="AR9">
        <v>1.1100000000000001</v>
      </c>
      <c r="AT9" t="s">
        <v>222</v>
      </c>
    </row>
    <row r="10" spans="1:46" x14ac:dyDescent="0.25">
      <c r="A10" t="s">
        <v>92</v>
      </c>
      <c r="B10">
        <v>1</v>
      </c>
      <c r="C10" t="s">
        <v>194</v>
      </c>
      <c r="D10" t="s">
        <v>94</v>
      </c>
      <c r="J10" t="s">
        <v>17</v>
      </c>
      <c r="K10" t="s">
        <v>19</v>
      </c>
      <c r="L10" t="s">
        <v>31</v>
      </c>
      <c r="O10" s="27">
        <v>0.9</v>
      </c>
      <c r="P10" s="27">
        <v>0.9</v>
      </c>
      <c r="Q10" s="27">
        <v>0.8</v>
      </c>
      <c r="R10" s="27">
        <v>1</v>
      </c>
      <c r="S10" s="36">
        <v>0.5</v>
      </c>
      <c r="T10" s="36">
        <v>-0.14000000000000001</v>
      </c>
      <c r="U10" s="34">
        <f>ROUND(U5*AR10,2)</f>
        <v>3.91</v>
      </c>
      <c r="W10" s="28">
        <v>12</v>
      </c>
      <c r="X10" s="28">
        <v>40</v>
      </c>
      <c r="Y10" s="34">
        <f t="shared" si="0"/>
        <v>1.95</v>
      </c>
      <c r="Z10" s="34">
        <f>Z5*AR10</f>
        <v>35.65</v>
      </c>
      <c r="AA10" s="29">
        <v>3.89</v>
      </c>
      <c r="AB10" s="34">
        <f>AB5*AR10</f>
        <v>690</v>
      </c>
      <c r="AC10" s="34">
        <f t="shared" si="6"/>
        <v>0.98</v>
      </c>
      <c r="AD10" s="34">
        <f t="shared" si="7"/>
        <v>17.829999999999998</v>
      </c>
      <c r="AE10" s="28">
        <v>36</v>
      </c>
      <c r="AF10" s="34">
        <f t="shared" si="4"/>
        <v>144</v>
      </c>
      <c r="AG10" s="27">
        <v>0.05</v>
      </c>
      <c r="AH10" s="27">
        <v>0.05</v>
      </c>
      <c r="AI10" s="28">
        <v>1300</v>
      </c>
      <c r="AJ10" s="34">
        <f t="shared" si="1"/>
        <v>690</v>
      </c>
      <c r="AM10" s="34">
        <f>AM5*AR10</f>
        <v>211139.99999999997</v>
      </c>
      <c r="AN10" s="34">
        <f>AN5*AR10</f>
        <v>8021249.9999999991</v>
      </c>
      <c r="AO10" s="38">
        <f t="shared" si="5"/>
        <v>7.0619527184264883E-2</v>
      </c>
      <c r="AP10" s="28">
        <v>70</v>
      </c>
      <c r="AQ10">
        <v>7.0000000000000007E-2</v>
      </c>
      <c r="AR10">
        <v>1.1499999999999999</v>
      </c>
    </row>
    <row r="11" spans="1:46" x14ac:dyDescent="0.25">
      <c r="A11" t="s">
        <v>209</v>
      </c>
      <c r="B11">
        <v>1</v>
      </c>
      <c r="C11" t="s">
        <v>194</v>
      </c>
      <c r="D11" t="s">
        <v>94</v>
      </c>
      <c r="J11" t="s">
        <v>17</v>
      </c>
      <c r="K11" t="s">
        <v>19</v>
      </c>
      <c r="L11" t="s">
        <v>31</v>
      </c>
      <c r="O11" s="27">
        <v>0.94</v>
      </c>
      <c r="P11" s="27">
        <v>0.94</v>
      </c>
      <c r="Q11" s="27">
        <v>0.95</v>
      </c>
      <c r="R11" s="27">
        <v>1</v>
      </c>
      <c r="S11" s="36">
        <v>0.6</v>
      </c>
      <c r="T11" s="36">
        <v>-0.13</v>
      </c>
      <c r="U11" s="34">
        <f>ROUND(U6*AR11,2)</f>
        <v>20.010000000000002</v>
      </c>
      <c r="W11" s="28">
        <v>96</v>
      </c>
      <c r="X11" s="28">
        <v>96</v>
      </c>
      <c r="Y11" s="34">
        <f t="shared" si="0"/>
        <v>1.95</v>
      </c>
      <c r="Z11" s="34">
        <f>Z6*AR11</f>
        <v>122</v>
      </c>
      <c r="AA11" s="29">
        <v>3.89</v>
      </c>
      <c r="AB11" s="34">
        <f>AB6*AR11</f>
        <v>2440</v>
      </c>
      <c r="AC11" s="34">
        <f t="shared" si="6"/>
        <v>0.98</v>
      </c>
      <c r="AD11" s="34">
        <f t="shared" si="7"/>
        <v>61</v>
      </c>
      <c r="AE11" s="28">
        <v>36</v>
      </c>
      <c r="AF11" s="34">
        <f t="shared" si="4"/>
        <v>144</v>
      </c>
      <c r="AG11" s="27">
        <v>0.1</v>
      </c>
      <c r="AH11" s="27">
        <v>0.2</v>
      </c>
      <c r="AI11" s="27">
        <v>1750</v>
      </c>
      <c r="AJ11" s="34">
        <f t="shared" si="1"/>
        <v>2440</v>
      </c>
      <c r="AM11" s="34">
        <f>AM6*AR11</f>
        <v>252540</v>
      </c>
      <c r="AN11" s="34">
        <f>AN6*AR11</f>
        <v>17568000</v>
      </c>
      <c r="AO11" s="38">
        <f t="shared" si="5"/>
        <v>7.0313571760871663E-2</v>
      </c>
      <c r="AP11" s="28">
        <v>80</v>
      </c>
      <c r="AQ11">
        <v>7.0000000000000007E-2</v>
      </c>
      <c r="AR11">
        <v>1.22</v>
      </c>
    </row>
    <row r="12" spans="1:46" x14ac:dyDescent="0.25">
      <c r="A12" t="s">
        <v>210</v>
      </c>
      <c r="B12">
        <v>1</v>
      </c>
      <c r="C12" t="s">
        <v>196</v>
      </c>
      <c r="D12" t="s">
        <v>95</v>
      </c>
      <c r="J12" t="s">
        <v>17</v>
      </c>
      <c r="K12" t="s">
        <v>19</v>
      </c>
      <c r="O12" s="27">
        <v>0.23</v>
      </c>
      <c r="P12" s="27">
        <v>0.23</v>
      </c>
      <c r="Q12" s="27">
        <v>0.15</v>
      </c>
      <c r="R12" s="27">
        <v>1</v>
      </c>
      <c r="U12" s="27">
        <v>1.2</v>
      </c>
      <c r="W12" s="28">
        <v>2</v>
      </c>
      <c r="X12" s="28">
        <v>2</v>
      </c>
      <c r="Y12" s="34">
        <f t="shared" si="0"/>
        <v>1.95</v>
      </c>
      <c r="Z12" s="36">
        <v>5</v>
      </c>
      <c r="AA12" s="29">
        <v>3.89</v>
      </c>
      <c r="AB12" s="29">
        <v>300</v>
      </c>
      <c r="AC12" s="34">
        <f t="shared" si="6"/>
        <v>0.98</v>
      </c>
      <c r="AD12" s="34">
        <f t="shared" si="7"/>
        <v>2.5</v>
      </c>
      <c r="AE12" s="28">
        <v>36</v>
      </c>
      <c r="AF12" s="34">
        <f t="shared" si="4"/>
        <v>144</v>
      </c>
      <c r="AG12" s="27">
        <v>5.0000000000000001E-3</v>
      </c>
      <c r="AH12" s="27">
        <v>5.0000000000000001E-3</v>
      </c>
      <c r="AI12" s="28">
        <v>20</v>
      </c>
      <c r="AJ12" s="34">
        <f t="shared" ref="AJ12:AJ31" si="8">AB12</f>
        <v>300</v>
      </c>
      <c r="AM12" s="35">
        <f>30000</f>
        <v>30000</v>
      </c>
      <c r="AN12" s="27">
        <f>1500000*AS12</f>
        <v>1350000</v>
      </c>
      <c r="AO12" s="38">
        <f t="shared" si="5"/>
        <v>7.5009138873610326E-2</v>
      </c>
      <c r="AP12" s="27">
        <v>40</v>
      </c>
      <c r="AQ12">
        <v>7.0000000000000007E-2</v>
      </c>
      <c r="AS12">
        <v>0.9</v>
      </c>
    </row>
    <row r="13" spans="1:46" x14ac:dyDescent="0.25">
      <c r="A13" t="s">
        <v>90</v>
      </c>
      <c r="B13">
        <v>1</v>
      </c>
      <c r="C13" t="s">
        <v>196</v>
      </c>
      <c r="D13" t="s">
        <v>95</v>
      </c>
      <c r="J13" t="s">
        <v>17</v>
      </c>
      <c r="K13" t="s">
        <v>19</v>
      </c>
      <c r="O13" s="27">
        <v>0.31</v>
      </c>
      <c r="P13" s="27">
        <v>0.31</v>
      </c>
      <c r="Q13" s="27">
        <v>0.2</v>
      </c>
      <c r="R13" s="27">
        <v>1</v>
      </c>
      <c r="U13" s="27">
        <v>2.2000000000000002</v>
      </c>
      <c r="W13" s="28">
        <v>4</v>
      </c>
      <c r="X13" s="37">
        <v>10</v>
      </c>
      <c r="Y13" s="34">
        <f t="shared" si="0"/>
        <v>1.95</v>
      </c>
      <c r="Z13" s="36">
        <v>11</v>
      </c>
      <c r="AA13" s="29">
        <v>3.89</v>
      </c>
      <c r="AB13" s="29">
        <v>400</v>
      </c>
      <c r="AC13" s="34">
        <f t="shared" si="6"/>
        <v>0.98</v>
      </c>
      <c r="AD13" s="34">
        <f t="shared" si="7"/>
        <v>5.5</v>
      </c>
      <c r="AE13" s="28">
        <v>36</v>
      </c>
      <c r="AF13" s="34">
        <f t="shared" si="4"/>
        <v>144</v>
      </c>
      <c r="AG13" s="27">
        <v>0.01</v>
      </c>
      <c r="AH13" s="27">
        <v>0.01</v>
      </c>
      <c r="AI13" s="37">
        <v>100</v>
      </c>
      <c r="AJ13" s="34">
        <f t="shared" si="8"/>
        <v>400</v>
      </c>
      <c r="AM13" s="35">
        <f>118000*AS13</f>
        <v>106200</v>
      </c>
      <c r="AN13" s="35">
        <f>2000000*AS13</f>
        <v>1800000</v>
      </c>
      <c r="AO13" s="38">
        <f t="shared" si="5"/>
        <v>7.2459849539607671E-2</v>
      </c>
      <c r="AP13" s="27">
        <v>50</v>
      </c>
      <c r="AQ13">
        <v>7.0000000000000007E-2</v>
      </c>
      <c r="AS13">
        <v>0.9</v>
      </c>
    </row>
    <row r="14" spans="1:46" x14ac:dyDescent="0.25">
      <c r="A14" t="s">
        <v>91</v>
      </c>
      <c r="B14">
        <v>1</v>
      </c>
      <c r="C14" t="s">
        <v>196</v>
      </c>
      <c r="D14" t="s">
        <v>95</v>
      </c>
      <c r="J14" t="s">
        <v>17</v>
      </c>
      <c r="K14" t="s">
        <v>19</v>
      </c>
      <c r="O14" s="27">
        <v>0.33</v>
      </c>
      <c r="P14" s="27">
        <v>0.33</v>
      </c>
      <c r="Q14" s="27">
        <v>0.4</v>
      </c>
      <c r="R14" s="27">
        <v>1</v>
      </c>
      <c r="U14" s="27">
        <v>2.6</v>
      </c>
      <c r="W14" s="28">
        <v>6</v>
      </c>
      <c r="X14" s="37">
        <v>12</v>
      </c>
      <c r="Y14" s="34">
        <f t="shared" si="0"/>
        <v>1.95</v>
      </c>
      <c r="Z14" s="36">
        <v>21</v>
      </c>
      <c r="AA14" s="29">
        <v>3.89</v>
      </c>
      <c r="AB14" s="29">
        <v>500</v>
      </c>
      <c r="AC14" s="34">
        <f t="shared" si="6"/>
        <v>0.98</v>
      </c>
      <c r="AD14" s="34">
        <f t="shared" si="7"/>
        <v>10.5</v>
      </c>
      <c r="AE14" s="28">
        <v>36</v>
      </c>
      <c r="AF14" s="34">
        <f t="shared" si="4"/>
        <v>144</v>
      </c>
      <c r="AG14" s="27">
        <v>0.03</v>
      </c>
      <c r="AH14" s="27">
        <v>0.03</v>
      </c>
      <c r="AI14" s="37">
        <v>150</v>
      </c>
      <c r="AJ14" s="34">
        <f t="shared" si="8"/>
        <v>500</v>
      </c>
      <c r="AM14" s="27">
        <f>136000*AS14</f>
        <v>122400</v>
      </c>
      <c r="AN14" s="27">
        <f>5250000*AS14</f>
        <v>4725000</v>
      </c>
      <c r="AO14" s="38">
        <f t="shared" si="5"/>
        <v>7.122922550001945E-2</v>
      </c>
      <c r="AP14" s="27">
        <v>60</v>
      </c>
      <c r="AQ14">
        <v>7.0000000000000007E-2</v>
      </c>
      <c r="AS14">
        <v>0.9</v>
      </c>
      <c r="AT14" t="s">
        <v>219</v>
      </c>
    </row>
    <row r="15" spans="1:46" x14ac:dyDescent="0.25">
      <c r="A15" t="s">
        <v>92</v>
      </c>
      <c r="B15">
        <v>1</v>
      </c>
      <c r="C15" t="s">
        <v>196</v>
      </c>
      <c r="D15" t="s">
        <v>95</v>
      </c>
      <c r="J15" t="s">
        <v>17</v>
      </c>
      <c r="K15" t="s">
        <v>19</v>
      </c>
      <c r="O15" s="27">
        <v>0.35</v>
      </c>
      <c r="P15" s="27">
        <v>0.35</v>
      </c>
      <c r="Q15" s="27">
        <v>0.5</v>
      </c>
      <c r="R15" s="27">
        <v>1</v>
      </c>
      <c r="U15" s="27">
        <v>2.8</v>
      </c>
      <c r="W15" s="28">
        <v>48</v>
      </c>
      <c r="X15" s="37">
        <v>48</v>
      </c>
      <c r="Y15" s="34">
        <f t="shared" si="0"/>
        <v>1.95</v>
      </c>
      <c r="Z15" s="36">
        <v>31</v>
      </c>
      <c r="AA15" s="29">
        <v>3.89</v>
      </c>
      <c r="AB15" s="29">
        <v>600</v>
      </c>
      <c r="AC15" s="34">
        <f t="shared" si="6"/>
        <v>0.98</v>
      </c>
      <c r="AD15" s="34">
        <f t="shared" si="7"/>
        <v>15.5</v>
      </c>
      <c r="AE15" s="28">
        <v>36</v>
      </c>
      <c r="AF15" s="34">
        <f t="shared" si="4"/>
        <v>144</v>
      </c>
      <c r="AG15" s="27">
        <v>0.05</v>
      </c>
      <c r="AH15" s="27">
        <v>0.05</v>
      </c>
      <c r="AI15" s="37">
        <v>200</v>
      </c>
      <c r="AJ15" s="34">
        <f t="shared" si="8"/>
        <v>600</v>
      </c>
      <c r="AM15" s="27">
        <f>216000*AS15</f>
        <v>194400</v>
      </c>
      <c r="AN15" s="27">
        <f>10000000*AS15</f>
        <v>9000000</v>
      </c>
      <c r="AO15" s="38">
        <f t="shared" si="5"/>
        <v>7.0619527184264883E-2</v>
      </c>
      <c r="AP15" s="28">
        <v>70</v>
      </c>
      <c r="AQ15">
        <v>7.0000000000000007E-2</v>
      </c>
      <c r="AS15">
        <v>0.9</v>
      </c>
    </row>
    <row r="16" spans="1:46" x14ac:dyDescent="0.25">
      <c r="A16" t="s">
        <v>209</v>
      </c>
      <c r="B16">
        <v>1</v>
      </c>
      <c r="C16" t="s">
        <v>196</v>
      </c>
      <c r="D16" t="s">
        <v>95</v>
      </c>
      <c r="J16" t="s">
        <v>17</v>
      </c>
      <c r="K16" t="s">
        <v>19</v>
      </c>
      <c r="O16" s="27">
        <v>0.42</v>
      </c>
      <c r="P16" s="27">
        <v>0.42</v>
      </c>
      <c r="Q16" s="27">
        <v>0.95</v>
      </c>
      <c r="R16" s="27">
        <v>1</v>
      </c>
      <c r="U16" s="35">
        <v>16.399999999999999</v>
      </c>
      <c r="W16" s="28">
        <v>96</v>
      </c>
      <c r="X16" s="28">
        <v>96</v>
      </c>
      <c r="Y16" s="34">
        <f t="shared" si="0"/>
        <v>1.95</v>
      </c>
      <c r="Z16" s="36">
        <v>100</v>
      </c>
      <c r="AA16" s="29">
        <v>3.89</v>
      </c>
      <c r="AB16" s="29">
        <v>2000</v>
      </c>
      <c r="AC16" s="34">
        <f t="shared" si="6"/>
        <v>0.98</v>
      </c>
      <c r="AD16" s="34">
        <f t="shared" si="7"/>
        <v>50</v>
      </c>
      <c r="AE16" s="28">
        <v>36</v>
      </c>
      <c r="AF16" s="34">
        <f t="shared" si="4"/>
        <v>144</v>
      </c>
      <c r="AG16" s="27">
        <v>0.1</v>
      </c>
      <c r="AH16" s="27">
        <v>0.2</v>
      </c>
      <c r="AI16" s="27">
        <v>300</v>
      </c>
      <c r="AJ16" s="34">
        <f t="shared" si="8"/>
        <v>2000</v>
      </c>
      <c r="AM16" s="29">
        <f>280000*AS16</f>
        <v>252000</v>
      </c>
      <c r="AN16" s="27">
        <f>20000000*AS16</f>
        <v>18000000</v>
      </c>
      <c r="AO16" s="38">
        <f t="shared" si="5"/>
        <v>7.0313571760871663E-2</v>
      </c>
      <c r="AP16" s="28">
        <v>80</v>
      </c>
      <c r="AQ16">
        <v>7.0000000000000007E-2</v>
      </c>
      <c r="AS16">
        <v>0.9</v>
      </c>
    </row>
    <row r="17" spans="1:46" x14ac:dyDescent="0.25">
      <c r="A17" t="s">
        <v>210</v>
      </c>
      <c r="B17">
        <v>1</v>
      </c>
      <c r="C17" t="s">
        <v>197</v>
      </c>
      <c r="D17" t="s">
        <v>96</v>
      </c>
      <c r="J17" t="s">
        <v>17</v>
      </c>
      <c r="K17" t="s">
        <v>19</v>
      </c>
      <c r="L17" t="s">
        <v>31</v>
      </c>
      <c r="O17" s="27">
        <v>0.81</v>
      </c>
      <c r="P17" s="27">
        <v>0.81</v>
      </c>
      <c r="Q17" s="27">
        <v>0.15</v>
      </c>
      <c r="R17" s="27">
        <v>1</v>
      </c>
      <c r="S17" s="36">
        <v>0.2</v>
      </c>
      <c r="T17" s="29">
        <v>-0.17</v>
      </c>
      <c r="U17" s="34">
        <f>ROUND(U12*AR17,2)</f>
        <v>1.2</v>
      </c>
      <c r="W17" s="28">
        <v>2</v>
      </c>
      <c r="X17" s="28">
        <v>2</v>
      </c>
      <c r="Y17" s="34">
        <f t="shared" si="0"/>
        <v>1.95</v>
      </c>
      <c r="Z17" s="34">
        <f>Z12*AR17</f>
        <v>5</v>
      </c>
      <c r="AA17" s="29">
        <v>3.89</v>
      </c>
      <c r="AB17" s="34">
        <f>AB12*AR17</f>
        <v>300</v>
      </c>
      <c r="AC17" s="34">
        <f t="shared" si="6"/>
        <v>0.98</v>
      </c>
      <c r="AD17" s="34">
        <f t="shared" si="7"/>
        <v>2.5</v>
      </c>
      <c r="AE17" s="28">
        <v>36</v>
      </c>
      <c r="AF17" s="34">
        <f t="shared" si="4"/>
        <v>144</v>
      </c>
      <c r="AG17" s="27">
        <v>5.0000000000000001E-3</v>
      </c>
      <c r="AH17" s="27">
        <v>5.0000000000000001E-3</v>
      </c>
      <c r="AI17" s="28">
        <v>20</v>
      </c>
      <c r="AJ17" s="34">
        <f t="shared" si="8"/>
        <v>300</v>
      </c>
      <c r="AM17" s="34">
        <f>AM12*AR17</f>
        <v>30000</v>
      </c>
      <c r="AN17" s="34">
        <f>AN12*AR17</f>
        <v>1350000</v>
      </c>
      <c r="AO17" s="38">
        <f t="shared" si="5"/>
        <v>7.5009138873610326E-2</v>
      </c>
      <c r="AP17" s="27">
        <v>40</v>
      </c>
      <c r="AQ17">
        <v>7.0000000000000007E-2</v>
      </c>
      <c r="AR17">
        <v>1</v>
      </c>
    </row>
    <row r="18" spans="1:46" x14ac:dyDescent="0.25">
      <c r="A18" t="s">
        <v>90</v>
      </c>
      <c r="B18">
        <v>1</v>
      </c>
      <c r="C18" t="s">
        <v>197</v>
      </c>
      <c r="D18" t="s">
        <v>96</v>
      </c>
      <c r="J18" t="s">
        <v>17</v>
      </c>
      <c r="K18" t="s">
        <v>19</v>
      </c>
      <c r="L18" t="s">
        <v>31</v>
      </c>
      <c r="O18" s="27">
        <v>0.86</v>
      </c>
      <c r="P18" s="27">
        <v>0.86</v>
      </c>
      <c r="Q18" s="27">
        <v>0.2</v>
      </c>
      <c r="R18" s="27">
        <v>1</v>
      </c>
      <c r="S18" s="36">
        <v>0.3</v>
      </c>
      <c r="T18" s="36">
        <v>-0.16</v>
      </c>
      <c r="U18" s="34">
        <f>ROUND(U13*AR18,2)</f>
        <v>2.33</v>
      </c>
      <c r="W18" s="28">
        <v>4</v>
      </c>
      <c r="X18" s="37">
        <v>10</v>
      </c>
      <c r="Y18" s="34">
        <f t="shared" si="0"/>
        <v>1.95</v>
      </c>
      <c r="Z18" s="34">
        <f>Z13*AR18</f>
        <v>11.66</v>
      </c>
      <c r="AA18" s="29">
        <v>3.89</v>
      </c>
      <c r="AB18" s="34">
        <f>AB13*AR18</f>
        <v>424</v>
      </c>
      <c r="AC18" s="34">
        <f t="shared" si="6"/>
        <v>0.98</v>
      </c>
      <c r="AD18" s="34">
        <f t="shared" si="7"/>
        <v>5.83</v>
      </c>
      <c r="AE18" s="28">
        <v>36</v>
      </c>
      <c r="AF18" s="34">
        <f t="shared" si="4"/>
        <v>144</v>
      </c>
      <c r="AG18" s="27">
        <v>0.01</v>
      </c>
      <c r="AH18" s="27">
        <v>0.01</v>
      </c>
      <c r="AI18" s="37">
        <v>100</v>
      </c>
      <c r="AJ18" s="34">
        <f t="shared" si="8"/>
        <v>424</v>
      </c>
      <c r="AM18" s="34">
        <f>AM13*AR18</f>
        <v>112572</v>
      </c>
      <c r="AN18" s="34">
        <f>AN13*AR18</f>
        <v>1908000</v>
      </c>
      <c r="AO18" s="38">
        <f t="shared" si="5"/>
        <v>7.2459849539607671E-2</v>
      </c>
      <c r="AP18" s="27">
        <v>50</v>
      </c>
      <c r="AQ18">
        <v>7.0000000000000007E-2</v>
      </c>
      <c r="AR18">
        <v>1.06</v>
      </c>
    </row>
    <row r="19" spans="1:46" x14ac:dyDescent="0.25">
      <c r="A19" t="s">
        <v>91</v>
      </c>
      <c r="B19">
        <v>1</v>
      </c>
      <c r="C19" t="s">
        <v>197</v>
      </c>
      <c r="D19" t="s">
        <v>96</v>
      </c>
      <c r="J19" t="s">
        <v>17</v>
      </c>
      <c r="K19" t="s">
        <v>19</v>
      </c>
      <c r="L19" t="s">
        <v>31</v>
      </c>
      <c r="O19" s="27">
        <v>0.9</v>
      </c>
      <c r="P19" s="27">
        <v>0.9</v>
      </c>
      <c r="Q19" s="27">
        <v>0.4</v>
      </c>
      <c r="R19" s="27">
        <v>1</v>
      </c>
      <c r="S19" s="36">
        <v>0.4</v>
      </c>
      <c r="T19" s="36">
        <v>-0.15</v>
      </c>
      <c r="U19" s="34">
        <f>ROUND(U14*AR19,2)</f>
        <v>2.89</v>
      </c>
      <c r="W19" s="28">
        <v>6</v>
      </c>
      <c r="X19" s="37">
        <v>12</v>
      </c>
      <c r="Y19" s="34">
        <f t="shared" si="0"/>
        <v>1.95</v>
      </c>
      <c r="Z19" s="34">
        <f>Z14*AR19</f>
        <v>23.310000000000002</v>
      </c>
      <c r="AA19" s="29">
        <v>3.89</v>
      </c>
      <c r="AB19" s="34">
        <f>AB14*AR19</f>
        <v>555</v>
      </c>
      <c r="AC19" s="34">
        <f t="shared" si="6"/>
        <v>0.98</v>
      </c>
      <c r="AD19" s="34">
        <f t="shared" si="7"/>
        <v>11.66</v>
      </c>
      <c r="AE19" s="28">
        <v>36</v>
      </c>
      <c r="AF19" s="34">
        <f t="shared" si="4"/>
        <v>144</v>
      </c>
      <c r="AG19" s="27">
        <v>0.03</v>
      </c>
      <c r="AH19" s="27">
        <v>0.03</v>
      </c>
      <c r="AI19" s="37">
        <v>150</v>
      </c>
      <c r="AJ19" s="34">
        <f t="shared" si="8"/>
        <v>555</v>
      </c>
      <c r="AM19" s="34">
        <f>AM14*AR19</f>
        <v>135864</v>
      </c>
      <c r="AN19" s="34">
        <f>AN14*AR19</f>
        <v>5244750</v>
      </c>
      <c r="AO19" s="38">
        <f t="shared" si="5"/>
        <v>7.122922550001945E-2</v>
      </c>
      <c r="AP19" s="27">
        <v>60</v>
      </c>
      <c r="AQ19">
        <v>7.0000000000000007E-2</v>
      </c>
      <c r="AR19">
        <v>1.1100000000000001</v>
      </c>
      <c r="AT19" t="s">
        <v>222</v>
      </c>
    </row>
    <row r="20" spans="1:46" x14ac:dyDescent="0.25">
      <c r="A20" t="s">
        <v>92</v>
      </c>
      <c r="B20">
        <v>1</v>
      </c>
      <c r="C20" t="s">
        <v>197</v>
      </c>
      <c r="D20" t="s">
        <v>96</v>
      </c>
      <c r="J20" t="s">
        <v>17</v>
      </c>
      <c r="K20" t="s">
        <v>19</v>
      </c>
      <c r="L20" t="s">
        <v>31</v>
      </c>
      <c r="O20" s="27">
        <v>0.93</v>
      </c>
      <c r="P20" s="27">
        <v>0.93</v>
      </c>
      <c r="Q20" s="27">
        <v>0.5</v>
      </c>
      <c r="R20" s="27">
        <v>1</v>
      </c>
      <c r="S20" s="36">
        <v>0.5</v>
      </c>
      <c r="T20" s="36">
        <v>-0.14000000000000001</v>
      </c>
      <c r="U20" s="34">
        <f>ROUND(U15*AR20,2)</f>
        <v>3.22</v>
      </c>
      <c r="W20" s="28">
        <v>48</v>
      </c>
      <c r="X20" s="37">
        <v>48</v>
      </c>
      <c r="Y20" s="34">
        <f t="shared" si="0"/>
        <v>1.95</v>
      </c>
      <c r="Z20" s="34">
        <f>Z15*AR20</f>
        <v>35.65</v>
      </c>
      <c r="AA20" s="29">
        <v>3.89</v>
      </c>
      <c r="AB20" s="34">
        <f>AB15*AR20</f>
        <v>690</v>
      </c>
      <c r="AC20" s="34">
        <f t="shared" si="6"/>
        <v>0.98</v>
      </c>
      <c r="AD20" s="34">
        <f t="shared" si="7"/>
        <v>17.829999999999998</v>
      </c>
      <c r="AE20" s="28">
        <v>36</v>
      </c>
      <c r="AF20" s="34">
        <f t="shared" si="4"/>
        <v>144</v>
      </c>
      <c r="AG20" s="27">
        <v>0.05</v>
      </c>
      <c r="AH20" s="27">
        <v>0.05</v>
      </c>
      <c r="AI20" s="37">
        <v>200</v>
      </c>
      <c r="AJ20" s="34">
        <f t="shared" si="8"/>
        <v>690</v>
      </c>
      <c r="AM20" s="34">
        <f>AM15*AR20</f>
        <v>223559.99999999997</v>
      </c>
      <c r="AN20" s="34">
        <f>AN15*AR20</f>
        <v>10350000</v>
      </c>
      <c r="AO20" s="38">
        <f t="shared" si="5"/>
        <v>7.0619527184264883E-2</v>
      </c>
      <c r="AP20" s="28">
        <v>70</v>
      </c>
      <c r="AQ20">
        <v>7.0000000000000007E-2</v>
      </c>
      <c r="AR20">
        <v>1.1499999999999999</v>
      </c>
    </row>
    <row r="21" spans="1:46" x14ac:dyDescent="0.25">
      <c r="A21" t="s">
        <v>209</v>
      </c>
      <c r="B21">
        <v>1</v>
      </c>
      <c r="C21" t="s">
        <v>197</v>
      </c>
      <c r="D21" t="s">
        <v>96</v>
      </c>
      <c r="J21" t="s">
        <v>17</v>
      </c>
      <c r="K21" t="s">
        <v>19</v>
      </c>
      <c r="L21" t="s">
        <v>31</v>
      </c>
      <c r="O21" s="27">
        <v>0.94</v>
      </c>
      <c r="P21" s="27">
        <v>0.94</v>
      </c>
      <c r="Q21" s="27">
        <v>0.95</v>
      </c>
      <c r="R21" s="27">
        <v>1</v>
      </c>
      <c r="S21" s="36">
        <v>0.6</v>
      </c>
      <c r="T21" s="36">
        <v>-0.13</v>
      </c>
      <c r="U21" s="34">
        <f>ROUND(U16*AR21,2)</f>
        <v>20.010000000000002</v>
      </c>
      <c r="W21" s="28">
        <v>96</v>
      </c>
      <c r="X21" s="28">
        <v>96</v>
      </c>
      <c r="Y21" s="34">
        <f t="shared" si="0"/>
        <v>1.95</v>
      </c>
      <c r="Z21" s="34">
        <f>Z16*AR21</f>
        <v>122</v>
      </c>
      <c r="AA21" s="29">
        <v>3.89</v>
      </c>
      <c r="AB21" s="34">
        <f>AB16*AR21</f>
        <v>2440</v>
      </c>
      <c r="AC21" s="34">
        <f t="shared" si="6"/>
        <v>0.98</v>
      </c>
      <c r="AD21" s="34">
        <f t="shared" si="7"/>
        <v>61</v>
      </c>
      <c r="AE21" s="28">
        <v>36</v>
      </c>
      <c r="AF21" s="34">
        <f t="shared" si="4"/>
        <v>144</v>
      </c>
      <c r="AG21" s="27">
        <v>0.1</v>
      </c>
      <c r="AH21" s="27">
        <v>0.2</v>
      </c>
      <c r="AI21" s="27">
        <v>300</v>
      </c>
      <c r="AJ21" s="34">
        <f t="shared" si="8"/>
        <v>2440</v>
      </c>
      <c r="AM21" s="34">
        <f>AM16*AR21</f>
        <v>307440</v>
      </c>
      <c r="AN21" s="34">
        <f>AN16*AR21</f>
        <v>21960000</v>
      </c>
      <c r="AO21" s="38">
        <f t="shared" si="5"/>
        <v>7.0313571760871663E-2</v>
      </c>
      <c r="AP21" s="28">
        <v>80</v>
      </c>
      <c r="AQ21">
        <v>7.0000000000000007E-2</v>
      </c>
      <c r="AR21">
        <v>1.22</v>
      </c>
    </row>
    <row r="22" spans="1:46" x14ac:dyDescent="0.25">
      <c r="A22" t="s">
        <v>210</v>
      </c>
      <c r="B22">
        <v>1</v>
      </c>
      <c r="C22" t="s">
        <v>198</v>
      </c>
      <c r="D22" t="s">
        <v>199</v>
      </c>
      <c r="J22" t="s">
        <v>17</v>
      </c>
      <c r="K22" t="s">
        <v>31</v>
      </c>
      <c r="O22" s="27">
        <v>0.81</v>
      </c>
      <c r="P22" s="27">
        <v>0.81</v>
      </c>
      <c r="Q22" s="27">
        <v>0.15</v>
      </c>
      <c r="R22" s="27">
        <v>1</v>
      </c>
      <c r="U22" s="28">
        <v>0</v>
      </c>
      <c r="W22" s="28">
        <v>2</v>
      </c>
      <c r="X22" s="28">
        <v>2</v>
      </c>
      <c r="Y22" s="34">
        <f t="shared" si="0"/>
        <v>1.95</v>
      </c>
      <c r="Z22" s="36">
        <v>1</v>
      </c>
      <c r="AA22" s="29">
        <v>3.89</v>
      </c>
      <c r="AB22" s="29">
        <v>50</v>
      </c>
      <c r="AC22" s="34">
        <f t="shared" si="6"/>
        <v>0.98</v>
      </c>
      <c r="AD22" s="34">
        <f t="shared" si="7"/>
        <v>0.5</v>
      </c>
      <c r="AE22" s="28">
        <v>36</v>
      </c>
      <c r="AF22" s="34">
        <f t="shared" si="4"/>
        <v>144</v>
      </c>
      <c r="AG22" s="28">
        <v>5.0000000000000001E-3</v>
      </c>
      <c r="AH22" s="28">
        <v>5.0000000000000001E-3</v>
      </c>
      <c r="AI22" s="28">
        <v>20</v>
      </c>
      <c r="AJ22" s="34">
        <f t="shared" si="8"/>
        <v>50</v>
      </c>
      <c r="AM22" s="28">
        <v>7320</v>
      </c>
      <c r="AN22" s="28">
        <v>244000</v>
      </c>
      <c r="AO22" s="38">
        <f t="shared" si="5"/>
        <v>7.5009138873610326E-2</v>
      </c>
      <c r="AP22" s="27">
        <v>40</v>
      </c>
      <c r="AQ22">
        <v>7.0000000000000007E-2</v>
      </c>
    </row>
    <row r="23" spans="1:46" x14ac:dyDescent="0.25">
      <c r="A23" t="s">
        <v>90</v>
      </c>
      <c r="B23">
        <v>1</v>
      </c>
      <c r="C23" t="s">
        <v>198</v>
      </c>
      <c r="D23" t="s">
        <v>199</v>
      </c>
      <c r="J23" t="s">
        <v>17</v>
      </c>
      <c r="K23" t="s">
        <v>31</v>
      </c>
      <c r="O23" s="27">
        <v>0.88</v>
      </c>
      <c r="P23" s="27">
        <v>0.88</v>
      </c>
      <c r="Q23" s="27">
        <v>0.2</v>
      </c>
      <c r="R23" s="27">
        <v>1</v>
      </c>
      <c r="U23" s="27">
        <v>0.5</v>
      </c>
      <c r="W23" s="28">
        <v>4</v>
      </c>
      <c r="X23" s="37">
        <v>10</v>
      </c>
      <c r="Y23" s="34">
        <f t="shared" si="0"/>
        <v>1.95</v>
      </c>
      <c r="Z23" s="36">
        <v>5</v>
      </c>
      <c r="AA23" s="29">
        <v>3.89</v>
      </c>
      <c r="AB23" s="29">
        <v>150</v>
      </c>
      <c r="AC23" s="34">
        <f t="shared" si="6"/>
        <v>0.98</v>
      </c>
      <c r="AD23" s="34">
        <f t="shared" si="7"/>
        <v>2.5</v>
      </c>
      <c r="AE23" s="28">
        <v>36</v>
      </c>
      <c r="AF23" s="34">
        <f t="shared" si="4"/>
        <v>144</v>
      </c>
      <c r="AG23" s="28">
        <v>0.01</v>
      </c>
      <c r="AH23" s="28">
        <v>0.01</v>
      </c>
      <c r="AI23" s="37">
        <v>100</v>
      </c>
      <c r="AJ23" s="34">
        <f t="shared" si="8"/>
        <v>150</v>
      </c>
      <c r="AM23" s="27">
        <v>27000</v>
      </c>
      <c r="AN23" s="27">
        <v>489000</v>
      </c>
      <c r="AO23" s="38">
        <f t="shared" si="5"/>
        <v>7.2459849539607671E-2</v>
      </c>
      <c r="AP23" s="27">
        <v>50</v>
      </c>
      <c r="AQ23">
        <v>7.0000000000000007E-2</v>
      </c>
    </row>
    <row r="24" spans="1:46" x14ac:dyDescent="0.25">
      <c r="A24" t="s">
        <v>91</v>
      </c>
      <c r="B24">
        <v>1</v>
      </c>
      <c r="C24" t="s">
        <v>198</v>
      </c>
      <c r="D24" t="s">
        <v>199</v>
      </c>
      <c r="J24" t="s">
        <v>17</v>
      </c>
      <c r="K24" t="s">
        <v>31</v>
      </c>
      <c r="O24" s="27">
        <v>0.9</v>
      </c>
      <c r="P24" s="27">
        <v>0.9</v>
      </c>
      <c r="Q24" s="27">
        <v>0.4</v>
      </c>
      <c r="R24" s="27">
        <v>1</v>
      </c>
      <c r="U24" s="27">
        <v>1</v>
      </c>
      <c r="W24" s="28">
        <v>6</v>
      </c>
      <c r="X24" s="37">
        <v>12</v>
      </c>
      <c r="Y24" s="34">
        <f t="shared" si="0"/>
        <v>1.95</v>
      </c>
      <c r="Z24" s="36">
        <v>11</v>
      </c>
      <c r="AA24" s="29">
        <v>3.89</v>
      </c>
      <c r="AB24" s="29">
        <v>250</v>
      </c>
      <c r="AC24" s="34">
        <f t="shared" si="6"/>
        <v>0.98</v>
      </c>
      <c r="AD24" s="34">
        <f t="shared" si="7"/>
        <v>5.5</v>
      </c>
      <c r="AE24" s="28">
        <v>36</v>
      </c>
      <c r="AF24" s="34">
        <f t="shared" si="4"/>
        <v>144</v>
      </c>
      <c r="AG24" s="28">
        <v>0.03</v>
      </c>
      <c r="AH24" s="28">
        <v>0.03</v>
      </c>
      <c r="AI24" s="37">
        <v>150</v>
      </c>
      <c r="AJ24" s="34">
        <f t="shared" si="8"/>
        <v>250</v>
      </c>
      <c r="AM24" s="27">
        <v>33000</v>
      </c>
      <c r="AN24" s="27">
        <v>978000</v>
      </c>
      <c r="AO24" s="38">
        <f t="shared" si="5"/>
        <v>7.122922550001945E-2</v>
      </c>
      <c r="AP24" s="27">
        <v>60</v>
      </c>
      <c r="AQ24">
        <v>7.0000000000000007E-2</v>
      </c>
      <c r="AT24" t="s">
        <v>224</v>
      </c>
    </row>
    <row r="25" spans="1:46" x14ac:dyDescent="0.25">
      <c r="A25" t="s">
        <v>92</v>
      </c>
      <c r="B25">
        <v>1</v>
      </c>
      <c r="C25" t="s">
        <v>198</v>
      </c>
      <c r="D25" t="s">
        <v>199</v>
      </c>
      <c r="J25" t="s">
        <v>17</v>
      </c>
      <c r="K25" t="s">
        <v>31</v>
      </c>
      <c r="O25" s="27">
        <v>0.92</v>
      </c>
      <c r="P25" s="27">
        <v>0.92</v>
      </c>
      <c r="Q25" s="27">
        <v>0.5</v>
      </c>
      <c r="R25" s="27">
        <v>1</v>
      </c>
      <c r="U25" s="27">
        <v>2</v>
      </c>
      <c r="W25" s="28">
        <v>48</v>
      </c>
      <c r="X25" s="37">
        <v>48</v>
      </c>
      <c r="Y25" s="34">
        <f t="shared" si="0"/>
        <v>1.95</v>
      </c>
      <c r="Z25" s="36">
        <v>21</v>
      </c>
      <c r="AA25" s="29">
        <v>3.89</v>
      </c>
      <c r="AB25" s="29">
        <v>350</v>
      </c>
      <c r="AC25" s="34">
        <f t="shared" si="6"/>
        <v>0.98</v>
      </c>
      <c r="AD25" s="34">
        <f t="shared" si="7"/>
        <v>10.5</v>
      </c>
      <c r="AE25" s="28">
        <v>36</v>
      </c>
      <c r="AF25" s="34">
        <f t="shared" si="4"/>
        <v>144</v>
      </c>
      <c r="AG25" s="28">
        <v>0.05</v>
      </c>
      <c r="AH25" s="28">
        <v>0.05</v>
      </c>
      <c r="AI25" s="37">
        <v>200</v>
      </c>
      <c r="AJ25" s="34">
        <f t="shared" si="8"/>
        <v>350</v>
      </c>
      <c r="AM25" s="27">
        <v>40000</v>
      </c>
      <c r="AN25" s="27">
        <v>1466000</v>
      </c>
      <c r="AO25" s="38">
        <f t="shared" si="5"/>
        <v>7.0619527184264883E-2</v>
      </c>
      <c r="AP25" s="28">
        <v>70</v>
      </c>
      <c r="AQ25">
        <v>7.0000000000000007E-2</v>
      </c>
    </row>
    <row r="26" spans="1:46" x14ac:dyDescent="0.25">
      <c r="A26" t="s">
        <v>209</v>
      </c>
      <c r="B26">
        <v>1</v>
      </c>
      <c r="C26" t="s">
        <v>198</v>
      </c>
      <c r="D26" t="s">
        <v>199</v>
      </c>
      <c r="J26" t="s">
        <v>17</v>
      </c>
      <c r="K26" t="s">
        <v>31</v>
      </c>
      <c r="O26" s="27">
        <v>0.94</v>
      </c>
      <c r="P26" s="27">
        <v>0.94</v>
      </c>
      <c r="Q26" s="27">
        <v>0.95</v>
      </c>
      <c r="R26" s="27">
        <v>1</v>
      </c>
      <c r="U26" s="37">
        <v>6.3</v>
      </c>
      <c r="W26" s="28">
        <v>96</v>
      </c>
      <c r="X26" s="28">
        <v>96</v>
      </c>
      <c r="Y26" s="34">
        <f>ROUND(AA26/2,2)</f>
        <v>1.95</v>
      </c>
      <c r="Z26" s="36">
        <v>50</v>
      </c>
      <c r="AA26" s="29">
        <v>3.89</v>
      </c>
      <c r="AB26" s="29">
        <v>1000</v>
      </c>
      <c r="AC26" s="34">
        <f t="shared" si="6"/>
        <v>0.98</v>
      </c>
      <c r="AD26" s="34">
        <f t="shared" si="7"/>
        <v>25</v>
      </c>
      <c r="AE26" s="28">
        <v>36</v>
      </c>
      <c r="AF26" s="34">
        <f t="shared" si="4"/>
        <v>144</v>
      </c>
      <c r="AG26" s="28">
        <v>0.1</v>
      </c>
      <c r="AH26" s="28">
        <v>0.2</v>
      </c>
      <c r="AI26" s="28">
        <v>300</v>
      </c>
      <c r="AJ26" s="34">
        <f t="shared" si="8"/>
        <v>1000</v>
      </c>
      <c r="AM26" s="28">
        <v>67500</v>
      </c>
      <c r="AN26" s="28">
        <v>2250000</v>
      </c>
      <c r="AO26" s="38">
        <f t="shared" si="5"/>
        <v>7.0313571760871663E-2</v>
      </c>
      <c r="AP26" s="28">
        <v>80</v>
      </c>
      <c r="AQ26">
        <v>7.0000000000000007E-2</v>
      </c>
    </row>
    <row r="27" spans="1:46" x14ac:dyDescent="0.25">
      <c r="A27" t="s">
        <v>210</v>
      </c>
      <c r="B27">
        <v>1</v>
      </c>
      <c r="C27" t="s">
        <v>201</v>
      </c>
      <c r="D27" t="s">
        <v>97</v>
      </c>
      <c r="J27" t="s">
        <v>17</v>
      </c>
      <c r="K27" t="s">
        <v>19</v>
      </c>
      <c r="O27" s="28">
        <v>0.23</v>
      </c>
      <c r="P27" s="28">
        <v>0.23</v>
      </c>
      <c r="Q27" s="28">
        <v>0.15</v>
      </c>
      <c r="R27" s="28">
        <v>1</v>
      </c>
      <c r="U27" s="29">
        <v>1.2</v>
      </c>
      <c r="W27" s="29">
        <v>1</v>
      </c>
      <c r="X27" s="29">
        <v>1</v>
      </c>
      <c r="Y27" s="34">
        <f t="shared" si="0"/>
        <v>1.95</v>
      </c>
      <c r="Z27" s="36">
        <v>5</v>
      </c>
      <c r="AA27" s="29">
        <v>3.89</v>
      </c>
      <c r="AB27" s="29">
        <v>300</v>
      </c>
      <c r="AC27" s="34">
        <f t="shared" si="6"/>
        <v>0.98</v>
      </c>
      <c r="AD27" s="34">
        <f t="shared" si="7"/>
        <v>2.5</v>
      </c>
      <c r="AE27" s="29">
        <v>18</v>
      </c>
      <c r="AF27" s="34">
        <f t="shared" si="4"/>
        <v>72</v>
      </c>
      <c r="AG27" s="28">
        <v>5.0000000000000001E-3</v>
      </c>
      <c r="AH27" s="28">
        <v>5.0000000000000001E-3</v>
      </c>
      <c r="AI27" s="27">
        <v>1</v>
      </c>
      <c r="AJ27" s="34">
        <f t="shared" si="8"/>
        <v>300</v>
      </c>
      <c r="AM27" s="29">
        <f>150000*AS27</f>
        <v>135000</v>
      </c>
      <c r="AN27" s="27">
        <f>4000000*AS27</f>
        <v>3600000</v>
      </c>
      <c r="AO27" s="38">
        <f t="shared" si="5"/>
        <v>7.5009138873610326E-2</v>
      </c>
      <c r="AP27" s="27">
        <v>40</v>
      </c>
      <c r="AQ27">
        <v>7.0000000000000007E-2</v>
      </c>
      <c r="AS27">
        <v>0.9</v>
      </c>
    </row>
    <row r="28" spans="1:46" x14ac:dyDescent="0.25">
      <c r="A28" t="s">
        <v>90</v>
      </c>
      <c r="B28">
        <v>1</v>
      </c>
      <c r="C28" t="s">
        <v>201</v>
      </c>
      <c r="D28" t="s">
        <v>97</v>
      </c>
      <c r="J28" t="s">
        <v>17</v>
      </c>
      <c r="K28" t="s">
        <v>19</v>
      </c>
      <c r="O28" s="28">
        <v>0.31</v>
      </c>
      <c r="P28" s="28">
        <v>0.31</v>
      </c>
      <c r="Q28" s="28">
        <v>0.2</v>
      </c>
      <c r="R28" s="28">
        <v>1</v>
      </c>
      <c r="U28" s="29">
        <v>2.2000000000000002</v>
      </c>
      <c r="W28" s="29">
        <v>2</v>
      </c>
      <c r="X28" s="36">
        <v>5</v>
      </c>
      <c r="Y28" s="34">
        <f t="shared" si="0"/>
        <v>1.95</v>
      </c>
      <c r="Z28" s="36">
        <v>11</v>
      </c>
      <c r="AA28" s="29">
        <v>3.89</v>
      </c>
      <c r="AB28" s="29">
        <v>400</v>
      </c>
      <c r="AC28" s="34">
        <f t="shared" si="6"/>
        <v>0.98</v>
      </c>
      <c r="AD28" s="34">
        <f t="shared" si="7"/>
        <v>5.5</v>
      </c>
      <c r="AE28" s="29">
        <v>18</v>
      </c>
      <c r="AF28" s="34">
        <f t="shared" si="4"/>
        <v>72</v>
      </c>
      <c r="AG28" s="28">
        <v>0.01</v>
      </c>
      <c r="AH28" s="28">
        <v>0.01</v>
      </c>
      <c r="AI28" s="37">
        <v>5</v>
      </c>
      <c r="AJ28" s="34">
        <f t="shared" si="8"/>
        <v>400</v>
      </c>
      <c r="AM28" s="27">
        <f>250000*AS28</f>
        <v>225000</v>
      </c>
      <c r="AN28" s="27">
        <f>10000000*AS28</f>
        <v>9000000</v>
      </c>
      <c r="AO28" s="38">
        <f t="shared" si="5"/>
        <v>7.2459849539607671E-2</v>
      </c>
      <c r="AP28" s="27">
        <v>50</v>
      </c>
      <c r="AQ28">
        <v>7.0000000000000007E-2</v>
      </c>
      <c r="AS28">
        <v>0.9</v>
      </c>
    </row>
    <row r="29" spans="1:46" x14ac:dyDescent="0.25">
      <c r="A29" t="s">
        <v>91</v>
      </c>
      <c r="B29">
        <v>1</v>
      </c>
      <c r="C29" t="s">
        <v>201</v>
      </c>
      <c r="D29" t="s">
        <v>97</v>
      </c>
      <c r="J29" t="s">
        <v>17</v>
      </c>
      <c r="K29" t="s">
        <v>19</v>
      </c>
      <c r="O29" s="28">
        <v>0.33</v>
      </c>
      <c r="P29" s="28">
        <v>0.33</v>
      </c>
      <c r="Q29" s="28">
        <v>0.4</v>
      </c>
      <c r="R29" s="28">
        <v>1</v>
      </c>
      <c r="U29" s="29">
        <v>2.6</v>
      </c>
      <c r="W29" s="29">
        <v>3</v>
      </c>
      <c r="X29" s="36">
        <v>6</v>
      </c>
      <c r="Y29" s="34">
        <f t="shared" si="0"/>
        <v>1.95</v>
      </c>
      <c r="Z29" s="36">
        <v>21</v>
      </c>
      <c r="AA29" s="29">
        <v>3.89</v>
      </c>
      <c r="AB29" s="29">
        <v>500</v>
      </c>
      <c r="AC29" s="34">
        <f t="shared" si="6"/>
        <v>0.98</v>
      </c>
      <c r="AD29" s="34">
        <f t="shared" si="7"/>
        <v>10.5</v>
      </c>
      <c r="AE29" s="29">
        <v>18</v>
      </c>
      <c r="AF29" s="34">
        <f t="shared" si="4"/>
        <v>72</v>
      </c>
      <c r="AG29" s="28">
        <v>0.03</v>
      </c>
      <c r="AH29" s="28">
        <v>0.03</v>
      </c>
      <c r="AI29" s="37">
        <v>10</v>
      </c>
      <c r="AJ29" s="34">
        <f t="shared" si="8"/>
        <v>500</v>
      </c>
      <c r="AM29" s="27">
        <f>350000*AS29</f>
        <v>315000</v>
      </c>
      <c r="AN29" s="27">
        <f>15000000*AS29</f>
        <v>13500000</v>
      </c>
      <c r="AO29" s="38">
        <f t="shared" si="5"/>
        <v>7.122922550001945E-2</v>
      </c>
      <c r="AP29" s="27">
        <v>60</v>
      </c>
      <c r="AQ29">
        <v>7.0000000000000007E-2</v>
      </c>
      <c r="AS29">
        <v>0.9</v>
      </c>
      <c r="AT29" t="s">
        <v>226</v>
      </c>
    </row>
    <row r="30" spans="1:46" x14ac:dyDescent="0.25">
      <c r="A30" t="s">
        <v>92</v>
      </c>
      <c r="B30">
        <v>1</v>
      </c>
      <c r="C30" t="s">
        <v>201</v>
      </c>
      <c r="D30" t="s">
        <v>97</v>
      </c>
      <c r="J30" t="s">
        <v>17</v>
      </c>
      <c r="K30" t="s">
        <v>19</v>
      </c>
      <c r="O30" s="28">
        <v>0.35</v>
      </c>
      <c r="P30" s="28">
        <v>0.35</v>
      </c>
      <c r="Q30" s="28">
        <v>0.5</v>
      </c>
      <c r="R30" s="28">
        <v>1</v>
      </c>
      <c r="U30" s="29">
        <v>2.8</v>
      </c>
      <c r="W30" s="29">
        <v>24</v>
      </c>
      <c r="X30" s="36">
        <v>24</v>
      </c>
      <c r="Y30" s="34">
        <f t="shared" si="0"/>
        <v>1.95</v>
      </c>
      <c r="Z30" s="36">
        <v>31</v>
      </c>
      <c r="AA30" s="29">
        <v>3.89</v>
      </c>
      <c r="AB30" s="29">
        <v>600</v>
      </c>
      <c r="AC30" s="34">
        <f t="shared" si="6"/>
        <v>0.98</v>
      </c>
      <c r="AD30" s="34">
        <f t="shared" si="7"/>
        <v>15.5</v>
      </c>
      <c r="AE30" s="29">
        <v>18</v>
      </c>
      <c r="AF30" s="34">
        <f t="shared" si="4"/>
        <v>72</v>
      </c>
      <c r="AG30" s="28">
        <v>0.05</v>
      </c>
      <c r="AH30" s="28">
        <v>0.05</v>
      </c>
      <c r="AI30" s="37">
        <v>15</v>
      </c>
      <c r="AJ30" s="34">
        <f t="shared" si="8"/>
        <v>600</v>
      </c>
      <c r="AM30" s="27">
        <f>450000*AS30</f>
        <v>405000</v>
      </c>
      <c r="AN30" s="27">
        <f>20000000*AS30</f>
        <v>18000000</v>
      </c>
      <c r="AO30" s="38">
        <f t="shared" si="5"/>
        <v>7.0619527184264883E-2</v>
      </c>
      <c r="AP30" s="28">
        <v>70</v>
      </c>
      <c r="AQ30">
        <v>7.0000000000000007E-2</v>
      </c>
      <c r="AS30">
        <v>0.9</v>
      </c>
    </row>
    <row r="31" spans="1:46" x14ac:dyDescent="0.25">
      <c r="A31" t="s">
        <v>209</v>
      </c>
      <c r="B31">
        <v>1</v>
      </c>
      <c r="C31" t="s">
        <v>201</v>
      </c>
      <c r="D31" t="s">
        <v>97</v>
      </c>
      <c r="J31" t="s">
        <v>17</v>
      </c>
      <c r="K31" t="s">
        <v>19</v>
      </c>
      <c r="O31" s="28">
        <v>0.42</v>
      </c>
      <c r="P31" s="28">
        <v>0.42</v>
      </c>
      <c r="Q31" s="28">
        <v>0.95</v>
      </c>
      <c r="R31" s="28">
        <v>1</v>
      </c>
      <c r="U31" s="36">
        <v>16.399999999999999</v>
      </c>
      <c r="W31" s="29">
        <v>48</v>
      </c>
      <c r="X31" s="29">
        <v>48</v>
      </c>
      <c r="Y31" s="34">
        <f t="shared" si="0"/>
        <v>1.95</v>
      </c>
      <c r="Z31" s="36">
        <v>100</v>
      </c>
      <c r="AA31" s="29">
        <v>3.89</v>
      </c>
      <c r="AB31" s="29">
        <v>2000</v>
      </c>
      <c r="AC31" s="34">
        <f t="shared" si="6"/>
        <v>0.98</v>
      </c>
      <c r="AD31" s="34">
        <f t="shared" si="7"/>
        <v>50</v>
      </c>
      <c r="AE31" s="29">
        <v>18</v>
      </c>
      <c r="AF31" s="34">
        <f t="shared" si="4"/>
        <v>72</v>
      </c>
      <c r="AG31" s="28">
        <v>0.1</v>
      </c>
      <c r="AH31" s="28">
        <v>0.2</v>
      </c>
      <c r="AI31" s="27">
        <v>20</v>
      </c>
      <c r="AJ31" s="34">
        <f t="shared" si="8"/>
        <v>2000</v>
      </c>
      <c r="AM31" s="29">
        <v>550000</v>
      </c>
      <c r="AN31" s="29">
        <f>30000000*AS31</f>
        <v>27000000</v>
      </c>
      <c r="AO31" s="38">
        <f t="shared" si="5"/>
        <v>7.0313571760871663E-2</v>
      </c>
      <c r="AP31" s="28">
        <v>80</v>
      </c>
      <c r="AQ31">
        <v>7.0000000000000007E-2</v>
      </c>
      <c r="AS31">
        <v>0.9</v>
      </c>
    </row>
    <row r="32" spans="1:46" x14ac:dyDescent="0.25">
      <c r="A32" t="s">
        <v>210</v>
      </c>
      <c r="B32">
        <v>1</v>
      </c>
      <c r="C32" t="s">
        <v>202</v>
      </c>
      <c r="D32" t="s">
        <v>98</v>
      </c>
      <c r="J32" t="s">
        <v>17</v>
      </c>
      <c r="K32" t="s">
        <v>19</v>
      </c>
      <c r="L32" t="s">
        <v>31</v>
      </c>
      <c r="O32" s="28">
        <v>0.81</v>
      </c>
      <c r="P32" s="28">
        <v>0.81</v>
      </c>
      <c r="Q32" s="28">
        <v>0.15</v>
      </c>
      <c r="R32" s="28">
        <v>1</v>
      </c>
      <c r="S32" s="36">
        <v>0.2</v>
      </c>
      <c r="T32" s="29">
        <v>-0.17</v>
      </c>
      <c r="U32" s="34">
        <f>ROUND(U27*AR32,2)</f>
        <v>1.2</v>
      </c>
      <c r="W32" s="29">
        <v>1</v>
      </c>
      <c r="X32" s="29">
        <v>1</v>
      </c>
      <c r="Y32" s="34">
        <f t="shared" si="0"/>
        <v>1.95</v>
      </c>
      <c r="Z32" s="34">
        <f>Z27*AR32</f>
        <v>5</v>
      </c>
      <c r="AA32" s="29">
        <v>3.89</v>
      </c>
      <c r="AB32" s="34">
        <f>AB27*AR32</f>
        <v>300</v>
      </c>
      <c r="AC32" s="34">
        <f t="shared" si="6"/>
        <v>0.98</v>
      </c>
      <c r="AD32" s="34">
        <f t="shared" si="7"/>
        <v>2.5</v>
      </c>
      <c r="AE32" s="29">
        <v>18</v>
      </c>
      <c r="AF32" s="34">
        <f>AE32*4</f>
        <v>72</v>
      </c>
      <c r="AG32" s="28">
        <v>5.0000000000000001E-3</v>
      </c>
      <c r="AH32" s="28">
        <v>5.0000000000000001E-3</v>
      </c>
      <c r="AI32" s="27">
        <v>1</v>
      </c>
      <c r="AJ32" s="34">
        <f t="shared" ref="AJ32:AJ36" si="9">AB32</f>
        <v>300</v>
      </c>
      <c r="AM32" s="34">
        <f>AM27*AR32</f>
        <v>135000</v>
      </c>
      <c r="AN32" s="34">
        <f>AN27*AR32</f>
        <v>3600000</v>
      </c>
      <c r="AO32" s="38">
        <f t="shared" si="5"/>
        <v>7.5009138873610326E-2</v>
      </c>
      <c r="AP32" s="27">
        <v>40</v>
      </c>
      <c r="AQ32">
        <v>7.0000000000000007E-2</v>
      </c>
      <c r="AR32">
        <v>1</v>
      </c>
    </row>
    <row r="33" spans="1:46" x14ac:dyDescent="0.25">
      <c r="A33" t="s">
        <v>90</v>
      </c>
      <c r="B33">
        <v>1</v>
      </c>
      <c r="C33" t="s">
        <v>202</v>
      </c>
      <c r="D33" t="s">
        <v>98</v>
      </c>
      <c r="J33" t="s">
        <v>17</v>
      </c>
      <c r="K33" t="s">
        <v>19</v>
      </c>
      <c r="L33" t="s">
        <v>31</v>
      </c>
      <c r="O33" s="28">
        <v>0.86</v>
      </c>
      <c r="P33" s="28">
        <v>0.86</v>
      </c>
      <c r="Q33" s="28">
        <v>0.2</v>
      </c>
      <c r="R33" s="28">
        <v>1</v>
      </c>
      <c r="S33" s="36">
        <v>0.3</v>
      </c>
      <c r="T33" s="36">
        <v>-0.16</v>
      </c>
      <c r="U33" s="34">
        <f>ROUND(U28*AR33,2)</f>
        <v>2.33</v>
      </c>
      <c r="W33" s="29">
        <v>2</v>
      </c>
      <c r="X33" s="36">
        <v>5</v>
      </c>
      <c r="Y33" s="34">
        <f t="shared" si="0"/>
        <v>1.95</v>
      </c>
      <c r="Z33" s="34">
        <f>Z28*AR33</f>
        <v>11.66</v>
      </c>
      <c r="AA33" s="29">
        <v>3.89</v>
      </c>
      <c r="AB33" s="34">
        <f>AB28*AR33</f>
        <v>424</v>
      </c>
      <c r="AC33" s="34">
        <f t="shared" si="6"/>
        <v>0.98</v>
      </c>
      <c r="AD33" s="34">
        <f t="shared" si="7"/>
        <v>5.83</v>
      </c>
      <c r="AE33" s="29">
        <v>18</v>
      </c>
      <c r="AF33" s="34">
        <f t="shared" si="4"/>
        <v>72</v>
      </c>
      <c r="AG33" s="28">
        <v>0.01</v>
      </c>
      <c r="AH33" s="28">
        <v>0.01</v>
      </c>
      <c r="AI33" s="37">
        <v>5</v>
      </c>
      <c r="AJ33" s="34">
        <f t="shared" si="9"/>
        <v>424</v>
      </c>
      <c r="AM33" s="34">
        <f>AM28*AR33</f>
        <v>238500</v>
      </c>
      <c r="AN33" s="34">
        <f>AN28*AR33</f>
        <v>9540000</v>
      </c>
      <c r="AO33" s="38">
        <f t="shared" si="5"/>
        <v>7.2459849539607671E-2</v>
      </c>
      <c r="AP33" s="27">
        <v>50</v>
      </c>
      <c r="AQ33">
        <v>7.0000000000000007E-2</v>
      </c>
      <c r="AR33">
        <v>1.06</v>
      </c>
    </row>
    <row r="34" spans="1:46" x14ac:dyDescent="0.25">
      <c r="A34" t="s">
        <v>91</v>
      </c>
      <c r="B34">
        <v>1</v>
      </c>
      <c r="C34" t="s">
        <v>202</v>
      </c>
      <c r="D34" t="s">
        <v>98</v>
      </c>
      <c r="J34" t="s">
        <v>17</v>
      </c>
      <c r="K34" t="s">
        <v>19</v>
      </c>
      <c r="L34" t="s">
        <v>31</v>
      </c>
      <c r="O34" s="28">
        <v>0.9</v>
      </c>
      <c r="P34" s="28">
        <v>0.9</v>
      </c>
      <c r="Q34" s="28">
        <v>0.4</v>
      </c>
      <c r="R34" s="28">
        <v>1</v>
      </c>
      <c r="S34" s="36">
        <v>0.4</v>
      </c>
      <c r="T34" s="36">
        <v>-0.15</v>
      </c>
      <c r="U34" s="34">
        <f>ROUND(U29*AR34,2)</f>
        <v>2.89</v>
      </c>
      <c r="W34" s="29">
        <v>3</v>
      </c>
      <c r="X34" s="36">
        <v>6</v>
      </c>
      <c r="Y34" s="34">
        <f t="shared" si="0"/>
        <v>1.95</v>
      </c>
      <c r="Z34" s="34">
        <f>Z29*AR34</f>
        <v>23.310000000000002</v>
      </c>
      <c r="AA34" s="29">
        <v>3.89</v>
      </c>
      <c r="AB34" s="34">
        <f>AB29*AR34</f>
        <v>555</v>
      </c>
      <c r="AC34" s="34">
        <f t="shared" si="6"/>
        <v>0.98</v>
      </c>
      <c r="AD34" s="34">
        <f t="shared" si="7"/>
        <v>11.66</v>
      </c>
      <c r="AE34" s="29">
        <v>18</v>
      </c>
      <c r="AF34" s="34">
        <f t="shared" si="4"/>
        <v>72</v>
      </c>
      <c r="AG34" s="28">
        <v>0.03</v>
      </c>
      <c r="AH34" s="28">
        <v>0.03</v>
      </c>
      <c r="AI34" s="37">
        <v>10</v>
      </c>
      <c r="AJ34" s="34">
        <f t="shared" si="9"/>
        <v>555</v>
      </c>
      <c r="AM34" s="34">
        <f>AM29*AR34</f>
        <v>349650.00000000006</v>
      </c>
      <c r="AN34" s="34">
        <f>AN29*AR34</f>
        <v>14985000.000000002</v>
      </c>
      <c r="AO34" s="38">
        <f t="shared" si="5"/>
        <v>7.122922550001945E-2</v>
      </c>
      <c r="AP34" s="27">
        <v>60</v>
      </c>
      <c r="AQ34">
        <v>7.0000000000000007E-2</v>
      </c>
      <c r="AR34">
        <v>1.1100000000000001</v>
      </c>
      <c r="AT34" t="s">
        <v>222</v>
      </c>
    </row>
    <row r="35" spans="1:46" x14ac:dyDescent="0.25">
      <c r="A35" t="s">
        <v>92</v>
      </c>
      <c r="B35">
        <v>1</v>
      </c>
      <c r="C35" t="s">
        <v>202</v>
      </c>
      <c r="D35" t="s">
        <v>98</v>
      </c>
      <c r="J35" t="s">
        <v>17</v>
      </c>
      <c r="K35" t="s">
        <v>19</v>
      </c>
      <c r="L35" t="s">
        <v>31</v>
      </c>
      <c r="O35" s="28">
        <v>0.93</v>
      </c>
      <c r="P35" s="28">
        <v>0.93</v>
      </c>
      <c r="Q35" s="28">
        <v>0.5</v>
      </c>
      <c r="R35" s="28">
        <v>1</v>
      </c>
      <c r="S35" s="36">
        <v>0.5</v>
      </c>
      <c r="T35" s="36">
        <v>-0.14000000000000001</v>
      </c>
      <c r="U35" s="34">
        <f>ROUND(U30*AR35,2)</f>
        <v>3.22</v>
      </c>
      <c r="W35" s="29">
        <v>24</v>
      </c>
      <c r="X35" s="36">
        <v>24</v>
      </c>
      <c r="Y35" s="34">
        <f t="shared" si="0"/>
        <v>1.95</v>
      </c>
      <c r="Z35" s="34">
        <f>Z30*AR35</f>
        <v>35.65</v>
      </c>
      <c r="AA35" s="29">
        <v>3.89</v>
      </c>
      <c r="AB35" s="34">
        <f>AB30*AR35</f>
        <v>690</v>
      </c>
      <c r="AC35" s="34">
        <f t="shared" si="6"/>
        <v>0.98</v>
      </c>
      <c r="AD35" s="34">
        <f t="shared" si="7"/>
        <v>17.829999999999998</v>
      </c>
      <c r="AE35" s="29">
        <v>18</v>
      </c>
      <c r="AF35" s="34">
        <f t="shared" si="4"/>
        <v>72</v>
      </c>
      <c r="AG35" s="28">
        <v>0.05</v>
      </c>
      <c r="AH35" s="28">
        <v>0.05</v>
      </c>
      <c r="AI35" s="37">
        <v>15</v>
      </c>
      <c r="AJ35" s="34">
        <f t="shared" si="9"/>
        <v>690</v>
      </c>
      <c r="AM35" s="34">
        <f>AM30*AR35</f>
        <v>465749.99999999994</v>
      </c>
      <c r="AN35" s="34">
        <f>AN30*AR35</f>
        <v>20700000</v>
      </c>
      <c r="AO35" s="38">
        <f t="shared" si="5"/>
        <v>7.0619527184264883E-2</v>
      </c>
      <c r="AP35" s="28">
        <v>70</v>
      </c>
      <c r="AQ35">
        <v>7.0000000000000007E-2</v>
      </c>
      <c r="AR35">
        <v>1.1499999999999999</v>
      </c>
    </row>
    <row r="36" spans="1:46" x14ac:dyDescent="0.25">
      <c r="A36" t="s">
        <v>209</v>
      </c>
      <c r="B36">
        <v>1</v>
      </c>
      <c r="C36" t="s">
        <v>202</v>
      </c>
      <c r="D36" t="s">
        <v>98</v>
      </c>
      <c r="J36" t="s">
        <v>17</v>
      </c>
      <c r="K36" t="s">
        <v>19</v>
      </c>
      <c r="L36" t="s">
        <v>31</v>
      </c>
      <c r="O36" s="28">
        <v>0.94</v>
      </c>
      <c r="P36" s="28">
        <v>0.94</v>
      </c>
      <c r="Q36" s="28">
        <v>0.95</v>
      </c>
      <c r="R36" s="28">
        <v>1</v>
      </c>
      <c r="S36" s="36">
        <v>0.6</v>
      </c>
      <c r="T36" s="36">
        <v>-0.13</v>
      </c>
      <c r="U36" s="34">
        <f>ROUND(U31*AR36,2)</f>
        <v>20.010000000000002</v>
      </c>
      <c r="W36" s="29">
        <v>48</v>
      </c>
      <c r="X36" s="29">
        <v>48</v>
      </c>
      <c r="Y36" s="34">
        <f t="shared" si="0"/>
        <v>1.95</v>
      </c>
      <c r="Z36" s="34">
        <f>Z31*AR36</f>
        <v>122</v>
      </c>
      <c r="AA36" s="29">
        <v>3.89</v>
      </c>
      <c r="AB36" s="34">
        <f>AB31*AR36</f>
        <v>2440</v>
      </c>
      <c r="AC36" s="34">
        <f t="shared" si="6"/>
        <v>0.98</v>
      </c>
      <c r="AD36" s="34">
        <f t="shared" si="7"/>
        <v>61</v>
      </c>
      <c r="AE36" s="29">
        <v>18</v>
      </c>
      <c r="AF36" s="34">
        <f t="shared" si="4"/>
        <v>72</v>
      </c>
      <c r="AG36" s="28">
        <v>0.1</v>
      </c>
      <c r="AH36" s="28">
        <v>0.2</v>
      </c>
      <c r="AI36" s="27">
        <v>20</v>
      </c>
      <c r="AJ36" s="34">
        <f t="shared" si="9"/>
        <v>2440</v>
      </c>
      <c r="AM36" s="34">
        <f>AM31*AR36</f>
        <v>671000</v>
      </c>
      <c r="AN36" s="34">
        <f>AN31*AR36</f>
        <v>32940000</v>
      </c>
      <c r="AO36" s="38">
        <f t="shared" si="5"/>
        <v>7.0313571760871663E-2</v>
      </c>
      <c r="AP36" s="28">
        <v>80</v>
      </c>
      <c r="AQ36">
        <v>7.0000000000000007E-2</v>
      </c>
      <c r="AR36">
        <v>1.22</v>
      </c>
    </row>
    <row r="37" spans="1:46" x14ac:dyDescent="0.25">
      <c r="A37" t="s">
        <v>210</v>
      </c>
      <c r="B37">
        <v>1</v>
      </c>
      <c r="C37" t="s">
        <v>203</v>
      </c>
      <c r="D37" t="s">
        <v>204</v>
      </c>
      <c r="J37" t="s">
        <v>17</v>
      </c>
      <c r="K37" t="s">
        <v>31</v>
      </c>
      <c r="O37" s="28">
        <v>0.81</v>
      </c>
      <c r="P37" s="28">
        <v>0.81</v>
      </c>
      <c r="Q37" s="28">
        <v>0.15</v>
      </c>
      <c r="R37" s="28">
        <v>1</v>
      </c>
      <c r="U37" s="29">
        <v>0</v>
      </c>
      <c r="W37" s="29">
        <v>1</v>
      </c>
      <c r="X37" s="29">
        <v>1</v>
      </c>
      <c r="Y37" s="34">
        <f t="shared" si="0"/>
        <v>1.95</v>
      </c>
      <c r="Z37" s="36">
        <v>1</v>
      </c>
      <c r="AA37" s="29">
        <v>3.89</v>
      </c>
      <c r="AB37" s="29">
        <v>50</v>
      </c>
      <c r="AC37" s="34">
        <f t="shared" si="6"/>
        <v>0.98</v>
      </c>
      <c r="AD37" s="34">
        <f t="shared" si="7"/>
        <v>0.5</v>
      </c>
      <c r="AE37" s="29">
        <v>18</v>
      </c>
      <c r="AF37" s="34">
        <f t="shared" si="4"/>
        <v>72</v>
      </c>
      <c r="AG37" s="28">
        <v>5.0000000000000001E-3</v>
      </c>
      <c r="AH37" s="28">
        <v>5.0000000000000001E-3</v>
      </c>
      <c r="AI37" s="28">
        <v>1</v>
      </c>
      <c r="AJ37" s="34">
        <f t="shared" ref="AJ37:AJ41" si="10">AB37</f>
        <v>50</v>
      </c>
      <c r="AM37" s="29">
        <v>7320</v>
      </c>
      <c r="AN37" s="29">
        <v>244000</v>
      </c>
      <c r="AO37" s="38">
        <f t="shared" si="5"/>
        <v>7.5009138873610326E-2</v>
      </c>
      <c r="AP37" s="27">
        <v>40</v>
      </c>
      <c r="AQ37">
        <v>7.0000000000000007E-2</v>
      </c>
    </row>
    <row r="38" spans="1:46" x14ac:dyDescent="0.25">
      <c r="A38" t="s">
        <v>90</v>
      </c>
      <c r="B38">
        <v>1</v>
      </c>
      <c r="C38" t="s">
        <v>203</v>
      </c>
      <c r="D38" t="s">
        <v>204</v>
      </c>
      <c r="J38" t="s">
        <v>17</v>
      </c>
      <c r="K38" t="s">
        <v>31</v>
      </c>
      <c r="O38" s="28">
        <v>0.88</v>
      </c>
      <c r="P38" s="28">
        <v>0.88</v>
      </c>
      <c r="Q38" s="28">
        <v>0.2</v>
      </c>
      <c r="R38" s="28">
        <v>1</v>
      </c>
      <c r="U38" s="29">
        <v>0.5</v>
      </c>
      <c r="W38" s="29">
        <v>2</v>
      </c>
      <c r="X38" s="36">
        <v>5</v>
      </c>
      <c r="Y38" s="34">
        <f t="shared" si="0"/>
        <v>1.95</v>
      </c>
      <c r="Z38" s="36">
        <v>5</v>
      </c>
      <c r="AA38" s="29">
        <v>3.89</v>
      </c>
      <c r="AB38" s="29">
        <v>150</v>
      </c>
      <c r="AC38" s="34">
        <f t="shared" si="6"/>
        <v>0.98</v>
      </c>
      <c r="AD38" s="34">
        <f t="shared" si="7"/>
        <v>2.5</v>
      </c>
      <c r="AE38" s="29">
        <v>18</v>
      </c>
      <c r="AF38" s="34">
        <f t="shared" si="4"/>
        <v>72</v>
      </c>
      <c r="AG38" s="28">
        <v>0.01</v>
      </c>
      <c r="AH38" s="28">
        <v>0.01</v>
      </c>
      <c r="AI38" s="37">
        <v>10</v>
      </c>
      <c r="AJ38" s="34">
        <f t="shared" si="10"/>
        <v>150</v>
      </c>
      <c r="AM38" s="29">
        <v>27000</v>
      </c>
      <c r="AN38" s="29">
        <v>489000</v>
      </c>
      <c r="AO38" s="38">
        <f t="shared" si="5"/>
        <v>7.2459849539607671E-2</v>
      </c>
      <c r="AP38" s="27">
        <v>50</v>
      </c>
      <c r="AQ38">
        <v>7.0000000000000007E-2</v>
      </c>
    </row>
    <row r="39" spans="1:46" x14ac:dyDescent="0.25">
      <c r="A39" t="s">
        <v>91</v>
      </c>
      <c r="B39">
        <v>1</v>
      </c>
      <c r="C39" t="s">
        <v>203</v>
      </c>
      <c r="D39" t="s">
        <v>204</v>
      </c>
      <c r="J39" t="s">
        <v>17</v>
      </c>
      <c r="K39" t="s">
        <v>31</v>
      </c>
      <c r="O39" s="28">
        <v>0.92</v>
      </c>
      <c r="P39" s="28">
        <v>0.92</v>
      </c>
      <c r="Q39" s="28">
        <v>0.4</v>
      </c>
      <c r="R39" s="28">
        <v>1</v>
      </c>
      <c r="U39" s="29">
        <v>1</v>
      </c>
      <c r="W39" s="29">
        <v>3</v>
      </c>
      <c r="X39" s="36">
        <v>6</v>
      </c>
      <c r="Y39" s="34">
        <f t="shared" si="0"/>
        <v>1.95</v>
      </c>
      <c r="Z39" s="36">
        <v>11</v>
      </c>
      <c r="AA39" s="29">
        <v>3.89</v>
      </c>
      <c r="AB39" s="29">
        <v>250</v>
      </c>
      <c r="AC39" s="34">
        <f t="shared" si="6"/>
        <v>0.98</v>
      </c>
      <c r="AD39" s="34">
        <f t="shared" si="7"/>
        <v>5.5</v>
      </c>
      <c r="AE39" s="29">
        <v>18</v>
      </c>
      <c r="AF39" s="34">
        <f t="shared" si="4"/>
        <v>72</v>
      </c>
      <c r="AG39" s="28">
        <v>0.03</v>
      </c>
      <c r="AH39" s="28">
        <v>0.03</v>
      </c>
      <c r="AI39" s="37">
        <v>25</v>
      </c>
      <c r="AJ39" s="34">
        <f t="shared" si="10"/>
        <v>250</v>
      </c>
      <c r="AM39" s="29">
        <v>33000</v>
      </c>
      <c r="AN39" s="29">
        <v>978000</v>
      </c>
      <c r="AO39" s="38">
        <f t="shared" si="5"/>
        <v>7.122922550001945E-2</v>
      </c>
      <c r="AP39" s="27">
        <v>60</v>
      </c>
      <c r="AQ39">
        <v>7.0000000000000007E-2</v>
      </c>
      <c r="AT39" t="s">
        <v>226</v>
      </c>
    </row>
    <row r="40" spans="1:46" x14ac:dyDescent="0.25">
      <c r="A40" t="s">
        <v>92</v>
      </c>
      <c r="B40">
        <v>1</v>
      </c>
      <c r="C40" t="s">
        <v>203</v>
      </c>
      <c r="D40" t="s">
        <v>204</v>
      </c>
      <c r="J40" t="s">
        <v>17</v>
      </c>
      <c r="K40" t="s">
        <v>31</v>
      </c>
      <c r="O40" s="28">
        <v>0.94</v>
      </c>
      <c r="P40" s="28">
        <v>0.94</v>
      </c>
      <c r="Q40" s="28">
        <v>0.5</v>
      </c>
      <c r="R40" s="28">
        <v>1</v>
      </c>
      <c r="U40" s="29">
        <v>2</v>
      </c>
      <c r="W40" s="29">
        <v>24</v>
      </c>
      <c r="X40" s="36">
        <v>24</v>
      </c>
      <c r="Y40" s="34">
        <f t="shared" si="0"/>
        <v>1.95</v>
      </c>
      <c r="Z40" s="36">
        <v>21</v>
      </c>
      <c r="AA40" s="29">
        <v>3.89</v>
      </c>
      <c r="AB40" s="29">
        <v>350</v>
      </c>
      <c r="AC40" s="34">
        <f t="shared" si="6"/>
        <v>0.98</v>
      </c>
      <c r="AD40" s="34">
        <f t="shared" si="7"/>
        <v>10.5</v>
      </c>
      <c r="AE40" s="29">
        <v>18</v>
      </c>
      <c r="AF40" s="34">
        <f t="shared" si="4"/>
        <v>72</v>
      </c>
      <c r="AG40" s="28">
        <v>0.05</v>
      </c>
      <c r="AH40" s="28">
        <v>0.05</v>
      </c>
      <c r="AI40" s="37">
        <v>40</v>
      </c>
      <c r="AJ40" s="34">
        <f t="shared" si="10"/>
        <v>350</v>
      </c>
      <c r="AM40" s="29">
        <v>40000</v>
      </c>
      <c r="AN40" s="29">
        <v>1466000</v>
      </c>
      <c r="AO40" s="38">
        <f t="shared" si="5"/>
        <v>7.0619527184264883E-2</v>
      </c>
      <c r="AP40" s="28">
        <v>70</v>
      </c>
      <c r="AQ40">
        <v>7.0000000000000007E-2</v>
      </c>
    </row>
    <row r="41" spans="1:46" x14ac:dyDescent="0.25">
      <c r="A41" t="s">
        <v>209</v>
      </c>
      <c r="B41">
        <v>1</v>
      </c>
      <c r="C41" t="s">
        <v>203</v>
      </c>
      <c r="D41" t="s">
        <v>204</v>
      </c>
      <c r="J41" t="s">
        <v>17</v>
      </c>
      <c r="K41" t="s">
        <v>31</v>
      </c>
      <c r="O41" s="28">
        <v>0.95</v>
      </c>
      <c r="P41" s="28">
        <v>0.95</v>
      </c>
      <c r="Q41" s="28">
        <v>0.95</v>
      </c>
      <c r="R41" s="28">
        <v>1</v>
      </c>
      <c r="U41" s="36">
        <v>6.3</v>
      </c>
      <c r="W41" s="29">
        <v>48</v>
      </c>
      <c r="X41" s="29">
        <v>48</v>
      </c>
      <c r="Y41" s="34">
        <f t="shared" si="0"/>
        <v>1.95</v>
      </c>
      <c r="Z41" s="36">
        <v>50</v>
      </c>
      <c r="AA41" s="29">
        <v>3.89</v>
      </c>
      <c r="AB41" s="29">
        <v>1000</v>
      </c>
      <c r="AC41" s="34">
        <f t="shared" si="6"/>
        <v>0.98</v>
      </c>
      <c r="AD41" s="34">
        <f t="shared" si="7"/>
        <v>25</v>
      </c>
      <c r="AE41" s="29">
        <v>18</v>
      </c>
      <c r="AF41" s="34">
        <f t="shared" si="4"/>
        <v>72</v>
      </c>
      <c r="AG41" s="28">
        <v>0.1</v>
      </c>
      <c r="AH41" s="28">
        <v>0.2</v>
      </c>
      <c r="AI41" s="28">
        <v>50</v>
      </c>
      <c r="AJ41" s="34">
        <f t="shared" si="10"/>
        <v>1000</v>
      </c>
      <c r="AM41" s="29">
        <v>67500</v>
      </c>
      <c r="AN41" s="29">
        <v>2250000</v>
      </c>
      <c r="AO41" s="38">
        <f t="shared" si="5"/>
        <v>7.0313571760871663E-2</v>
      </c>
      <c r="AP41" s="28">
        <v>80</v>
      </c>
      <c r="AQ41">
        <v>7.0000000000000007E-2</v>
      </c>
    </row>
    <row r="42" spans="1:46" s="8" customFormat="1" x14ac:dyDescent="0.25">
      <c r="A42" s="9"/>
      <c r="B42" s="9"/>
      <c r="C42" s="2"/>
      <c r="D42"/>
      <c r="E42" s="2"/>
      <c r="F42" s="2"/>
      <c r="G42" s="2"/>
      <c r="H42" s="2"/>
      <c r="I42"/>
      <c r="J42" s="2"/>
      <c r="K42"/>
      <c r="L42" s="2"/>
      <c r="M42" s="2"/>
      <c r="N42" s="2"/>
      <c r="O42" s="2"/>
      <c r="P42" s="2"/>
      <c r="Q42" s="2"/>
      <c r="R42"/>
      <c r="S42"/>
      <c r="T42"/>
      <c r="U42" s="2"/>
      <c r="V42" s="2"/>
      <c r="W42" s="2"/>
      <c r="X42" s="2"/>
      <c r="Y42" s="2"/>
      <c r="Z42" s="2"/>
      <c r="AA42" s="2"/>
      <c r="AB42" s="2"/>
      <c r="AC42" s="2"/>
      <c r="AD42" s="2"/>
      <c r="AE42" s="2"/>
      <c r="AF42" s="2"/>
      <c r="AG42" s="2"/>
      <c r="AH42" s="2"/>
      <c r="AI42" s="2"/>
      <c r="AJ42" s="2"/>
      <c r="AK42" s="2"/>
      <c r="AL42" s="2"/>
      <c r="AM42" s="2"/>
      <c r="AN42" s="2"/>
      <c r="AO42" s="2"/>
      <c r="AP42" s="2"/>
      <c r="AQ42" s="2"/>
      <c r="AR42" s="2"/>
      <c r="AS42" s="2"/>
    </row>
    <row r="43" spans="1:46" s="7" customFormat="1" x14ac:dyDescent="0.25">
      <c r="A43" s="9"/>
      <c r="B43" s="9"/>
      <c r="C43" s="6"/>
      <c r="D43"/>
      <c r="E43" s="6"/>
      <c r="F43" s="6"/>
      <c r="G43" s="6"/>
      <c r="H43" s="6"/>
      <c r="I43" s="6"/>
      <c r="J43" s="6"/>
      <c r="K43" s="6"/>
      <c r="L43" s="6"/>
      <c r="M43" s="6"/>
      <c r="N43" s="6"/>
      <c r="O43" s="6"/>
      <c r="P43" s="6"/>
      <c r="Q43" s="6"/>
      <c r="R43"/>
      <c r="S43"/>
      <c r="T43"/>
      <c r="U43" s="6"/>
      <c r="V43" s="6"/>
      <c r="W43" s="6"/>
      <c r="X43" s="6"/>
      <c r="Y43" s="6"/>
      <c r="Z43" s="6"/>
      <c r="AA43" s="6"/>
      <c r="AB43" s="6"/>
      <c r="AC43" s="6"/>
      <c r="AD43" s="6"/>
      <c r="AE43" s="6"/>
      <c r="AF43" s="6"/>
      <c r="AG43" s="6"/>
      <c r="AH43" s="6"/>
      <c r="AI43" s="6"/>
      <c r="AJ43" s="6"/>
      <c r="AK43" s="6"/>
      <c r="AL43" s="6"/>
      <c r="AM43" s="6"/>
      <c r="AN43" s="6"/>
      <c r="AO43" s="6"/>
      <c r="AP43" s="6"/>
      <c r="AQ43" s="6"/>
      <c r="AR43" s="6"/>
      <c r="AS43" s="6"/>
    </row>
    <row r="44" spans="1:46" s="6" customFormat="1" x14ac:dyDescent="0.25">
      <c r="A44" s="9"/>
      <c r="B44" s="9"/>
      <c r="D44"/>
      <c r="R44"/>
      <c r="S44"/>
      <c r="T44"/>
    </row>
    <row r="45" spans="1:46" s="7" customFormat="1" x14ac:dyDescent="0.25">
      <c r="A45" s="9"/>
      <c r="B45" s="9"/>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row>
    <row r="46" spans="1:46" s="7" customFormat="1" x14ac:dyDescent="0.25">
      <c r="A46" s="9"/>
      <c r="B46" s="9"/>
      <c r="C46" s="2"/>
      <c r="D46"/>
      <c r="E46" s="2"/>
      <c r="F46" s="2"/>
      <c r="G46" s="2"/>
      <c r="H46" s="2"/>
      <c r="I46" s="2"/>
      <c r="J46" s="2"/>
      <c r="K46"/>
      <c r="L46" s="2"/>
      <c r="M46" s="2"/>
      <c r="N46" s="2"/>
      <c r="O46" s="2"/>
      <c r="P46" s="2"/>
      <c r="Q46" s="2"/>
      <c r="R46"/>
      <c r="S46"/>
      <c r="T46"/>
      <c r="U46" s="2"/>
      <c r="V46" s="2"/>
      <c r="W46" s="2"/>
      <c r="X46" s="2"/>
      <c r="Y46" s="2"/>
      <c r="Z46" s="2"/>
      <c r="AA46" s="2"/>
      <c r="AB46" s="2"/>
      <c r="AC46" s="2"/>
      <c r="AD46" s="2"/>
      <c r="AE46" s="2"/>
      <c r="AF46" s="2"/>
      <c r="AG46" s="2"/>
      <c r="AH46" s="2"/>
      <c r="AI46" s="2"/>
      <c r="AJ46" s="2"/>
      <c r="AK46" s="2"/>
      <c r="AL46" s="2"/>
      <c r="AM46" s="2"/>
      <c r="AN46" s="2"/>
      <c r="AO46" s="2"/>
      <c r="AP46" s="2"/>
      <c r="AQ46" s="2"/>
      <c r="AR46" s="2"/>
      <c r="AS46" s="2"/>
    </row>
    <row r="47" spans="1:46" x14ac:dyDescent="0.25">
      <c r="A47" s="9"/>
      <c r="B47" s="9"/>
      <c r="C47" s="2"/>
      <c r="E47" s="2"/>
      <c r="F47" s="2"/>
      <c r="G47" s="2"/>
      <c r="H47" s="2"/>
      <c r="J47" s="2"/>
      <c r="L47" s="2"/>
      <c r="M47" s="2"/>
      <c r="N47" s="2"/>
      <c r="O47" s="2"/>
      <c r="P47" s="2"/>
      <c r="Q47" s="2"/>
      <c r="U47" s="2"/>
      <c r="V47" s="2"/>
      <c r="W47" s="2"/>
      <c r="X47" s="2"/>
      <c r="Y47" s="2"/>
      <c r="Z47" s="2"/>
      <c r="AA47" s="2"/>
      <c r="AB47" s="2"/>
      <c r="AC47" s="2"/>
      <c r="AD47" s="2"/>
      <c r="AE47" s="2"/>
      <c r="AF47" s="2"/>
      <c r="AG47" s="2"/>
      <c r="AH47" s="2"/>
      <c r="AI47" s="2"/>
      <c r="AJ47" s="2"/>
      <c r="AK47" s="2"/>
      <c r="AL47" s="2"/>
      <c r="AM47" s="2"/>
      <c r="AN47" s="2"/>
      <c r="AO47" s="2"/>
      <c r="AP47" s="2"/>
      <c r="AQ47" s="2"/>
      <c r="AR47" s="2"/>
      <c r="AS47" s="2"/>
    </row>
    <row r="48" spans="1:46" x14ac:dyDescent="0.25">
      <c r="A48" s="9"/>
      <c r="B48" s="9"/>
      <c r="C48" s="2"/>
      <c r="E48" s="2"/>
      <c r="F48" s="2"/>
      <c r="G48" s="2"/>
      <c r="H48" s="2"/>
      <c r="I48" s="2"/>
      <c r="J48" s="2"/>
      <c r="K48" s="2"/>
      <c r="L48" s="2"/>
      <c r="M48" s="2"/>
      <c r="N48" s="2"/>
      <c r="O48" s="2"/>
      <c r="P48" s="2"/>
      <c r="Q48" s="2"/>
      <c r="U48" s="2"/>
      <c r="V48" s="2"/>
      <c r="W48" s="2"/>
      <c r="X48" s="2"/>
      <c r="Y48" s="2"/>
      <c r="Z48" s="2"/>
      <c r="AA48" s="2"/>
      <c r="AB48" s="2"/>
      <c r="AC48" s="2"/>
      <c r="AD48" s="2"/>
      <c r="AE48" s="2"/>
      <c r="AF48" s="2"/>
      <c r="AG48" s="2"/>
      <c r="AH48" s="2"/>
      <c r="AI48" s="2"/>
      <c r="AJ48" s="2"/>
      <c r="AK48" s="2"/>
      <c r="AL48" s="2"/>
      <c r="AM48" s="2"/>
      <c r="AN48" s="2"/>
      <c r="AO48" s="2"/>
      <c r="AP48" s="2"/>
      <c r="AQ48" s="2"/>
      <c r="AR48" s="2"/>
      <c r="AS48" s="2"/>
    </row>
    <row r="49" spans="1:45" x14ac:dyDescent="0.25">
      <c r="A49" s="9"/>
      <c r="B49" s="9"/>
      <c r="C49" s="2"/>
      <c r="E49" s="2"/>
      <c r="F49" s="2"/>
      <c r="G49" s="2"/>
      <c r="H49" s="2"/>
      <c r="I49" s="2"/>
      <c r="J49" s="2"/>
      <c r="K49" s="2"/>
      <c r="L49" s="2"/>
      <c r="M49" s="2"/>
      <c r="N49" s="2"/>
      <c r="O49" s="2"/>
      <c r="P49" s="2"/>
      <c r="Q49" s="2"/>
      <c r="U49" s="2"/>
      <c r="V49" s="2"/>
      <c r="W49" s="2"/>
      <c r="X49" s="2"/>
      <c r="Y49" s="2"/>
      <c r="Z49" s="2"/>
      <c r="AA49" s="2"/>
      <c r="AB49" s="2"/>
      <c r="AC49" s="2"/>
      <c r="AD49" s="2"/>
      <c r="AE49" s="2"/>
      <c r="AF49" s="2"/>
      <c r="AG49" s="2"/>
      <c r="AH49" s="2"/>
      <c r="AI49" s="2"/>
      <c r="AJ49" s="2"/>
      <c r="AK49" s="2"/>
      <c r="AL49" s="2"/>
      <c r="AM49" s="2"/>
      <c r="AN49" s="2"/>
      <c r="AO49" s="2"/>
      <c r="AP49" s="2"/>
      <c r="AQ49" s="2"/>
      <c r="AR49" s="2"/>
      <c r="AS49" s="2"/>
    </row>
    <row r="50" spans="1:45" x14ac:dyDescent="0.25">
      <c r="A50" s="9"/>
      <c r="B50" s="9"/>
      <c r="C50" s="2"/>
      <c r="E50" s="2"/>
      <c r="G50" s="2"/>
      <c r="H50" s="2"/>
      <c r="I50" s="2"/>
      <c r="J50" s="2"/>
      <c r="K50" s="2"/>
      <c r="L50" s="2"/>
      <c r="M50" s="2"/>
      <c r="N50" s="2"/>
      <c r="O50" s="2"/>
      <c r="P50" s="2"/>
      <c r="Q50" s="2"/>
      <c r="U50" s="2"/>
      <c r="V50" s="2"/>
      <c r="W50" s="2"/>
      <c r="X50" s="2"/>
      <c r="Y50" s="2"/>
      <c r="Z50" s="2"/>
      <c r="AA50" s="2"/>
      <c r="AB50" s="2"/>
      <c r="AC50" s="2"/>
      <c r="AD50" s="2"/>
      <c r="AE50" s="2"/>
      <c r="AF50" s="2"/>
      <c r="AG50" s="2"/>
      <c r="AH50" s="2"/>
      <c r="AI50" s="2"/>
      <c r="AJ50" s="2"/>
      <c r="AK50" s="2"/>
      <c r="AL50" s="2"/>
      <c r="AM50" s="2"/>
      <c r="AN50" s="2"/>
      <c r="AO50" s="2"/>
      <c r="AP50" s="2"/>
      <c r="AQ50" s="2"/>
      <c r="AR50" s="2"/>
      <c r="AS50" s="2"/>
    </row>
    <row r="51" spans="1:45" x14ac:dyDescent="0.25">
      <c r="A51" s="9"/>
      <c r="B51" s="9"/>
      <c r="C51" s="3"/>
      <c r="E51" s="5"/>
      <c r="F51" s="5"/>
      <c r="G51" s="5"/>
      <c r="H51" s="5"/>
      <c r="J51" s="5"/>
      <c r="L51" s="5"/>
      <c r="M51" s="5"/>
      <c r="N51" s="5"/>
      <c r="O51" s="3"/>
      <c r="P51" s="3"/>
      <c r="Q51" s="3"/>
      <c r="U51" s="3"/>
      <c r="V51" s="3"/>
      <c r="W51" s="3"/>
      <c r="X51" s="3"/>
      <c r="Y51" s="3"/>
      <c r="Z51" s="3"/>
      <c r="AA51" s="3"/>
      <c r="AB51" s="3"/>
      <c r="AC51" s="3"/>
      <c r="AD51" s="3"/>
      <c r="AE51" s="3"/>
      <c r="AF51" s="3"/>
      <c r="AG51" s="3"/>
      <c r="AH51" s="3"/>
      <c r="AI51" s="3"/>
      <c r="AJ51" s="3"/>
      <c r="AL51" s="2"/>
      <c r="AM51" s="2"/>
      <c r="AN51" s="2"/>
      <c r="AO51" s="2"/>
      <c r="AP51" s="2"/>
      <c r="AQ51" s="2"/>
      <c r="AR51" s="2"/>
      <c r="AS51" s="2"/>
    </row>
    <row r="52" spans="1:45" x14ac:dyDescent="0.25">
      <c r="A52" s="9"/>
      <c r="B52" s="9"/>
      <c r="C52" s="3"/>
      <c r="E52" s="5"/>
      <c r="F52" s="5"/>
      <c r="G52" s="5"/>
      <c r="H52" s="5"/>
      <c r="I52" s="5"/>
      <c r="J52" s="5"/>
      <c r="L52" s="5"/>
      <c r="M52" s="5"/>
      <c r="N52" s="5"/>
      <c r="O52" s="3"/>
      <c r="P52" s="3"/>
      <c r="Q52" s="3"/>
      <c r="U52" s="3"/>
      <c r="V52" s="3"/>
      <c r="W52" s="3"/>
      <c r="X52" s="3"/>
      <c r="Y52" s="3"/>
      <c r="Z52" s="3"/>
      <c r="AA52" s="3"/>
      <c r="AB52" s="3"/>
      <c r="AC52" s="3"/>
      <c r="AD52" s="3"/>
      <c r="AE52" s="3"/>
      <c r="AF52" s="3"/>
      <c r="AG52" s="3"/>
      <c r="AH52" s="3"/>
      <c r="AI52" s="3"/>
      <c r="AJ52" s="3"/>
    </row>
    <row r="53" spans="1:45" x14ac:dyDescent="0.25">
      <c r="A53" s="9"/>
      <c r="B53" s="9"/>
      <c r="C53" s="6"/>
      <c r="E53" s="6"/>
      <c r="F53" s="6"/>
      <c r="G53" s="6"/>
      <c r="H53" s="6"/>
      <c r="I53" s="6"/>
      <c r="J53" s="6"/>
      <c r="K53" s="6"/>
      <c r="L53" s="6"/>
      <c r="M53" s="6"/>
      <c r="N53" s="6"/>
      <c r="O53" s="6"/>
      <c r="P53" s="6"/>
      <c r="Q53" s="6"/>
      <c r="U53" s="6"/>
      <c r="V53" s="6"/>
      <c r="W53" s="6"/>
      <c r="X53" s="6"/>
      <c r="Y53" s="6"/>
      <c r="Z53" s="6"/>
      <c r="AA53" s="6"/>
      <c r="AB53" s="6"/>
      <c r="AC53" s="6"/>
      <c r="AD53" s="6"/>
      <c r="AE53" s="6"/>
      <c r="AF53" s="6"/>
      <c r="AG53" s="6"/>
      <c r="AH53" s="6"/>
      <c r="AI53" s="6"/>
      <c r="AJ53" s="6"/>
      <c r="AK53" s="6"/>
      <c r="AL53" s="6"/>
      <c r="AM53" s="6"/>
      <c r="AN53" s="6"/>
      <c r="AO53" s="6"/>
      <c r="AP53" s="6"/>
      <c r="AQ53" s="6"/>
      <c r="AR53" s="6"/>
      <c r="AS53" s="6"/>
    </row>
    <row r="54" spans="1:45" s="2" customFormat="1" x14ac:dyDescent="0.25">
      <c r="A54" s="9"/>
      <c r="B54" s="9"/>
      <c r="C54" s="6"/>
      <c r="D54"/>
      <c r="E54" s="6"/>
      <c r="F54" s="6"/>
      <c r="G54" s="6"/>
      <c r="H54" s="6"/>
      <c r="I54" s="6"/>
      <c r="J54" s="6"/>
      <c r="K54" s="6"/>
      <c r="L54" s="6"/>
      <c r="M54" s="6"/>
      <c r="N54" s="6"/>
      <c r="O54" s="6"/>
      <c r="P54" s="6"/>
      <c r="Q54" s="6"/>
      <c r="R54"/>
      <c r="S54"/>
      <c r="T54"/>
      <c r="U54" s="6"/>
      <c r="V54" s="6"/>
      <c r="W54" s="6"/>
      <c r="X54" s="6"/>
      <c r="Y54" s="6"/>
      <c r="Z54" s="6"/>
      <c r="AA54" s="6"/>
      <c r="AB54" s="6"/>
      <c r="AC54" s="6"/>
      <c r="AD54" s="6"/>
      <c r="AE54" s="6"/>
      <c r="AF54" s="6"/>
      <c r="AG54" s="6"/>
      <c r="AH54" s="6"/>
      <c r="AI54" s="6"/>
      <c r="AJ54" s="6"/>
      <c r="AK54" s="6"/>
      <c r="AL54" s="6"/>
      <c r="AM54" s="6"/>
      <c r="AN54" s="6"/>
      <c r="AO54" s="6"/>
      <c r="AP54" s="6"/>
      <c r="AQ54" s="6"/>
      <c r="AR54" s="6"/>
      <c r="AS54" s="6"/>
    </row>
    <row r="55" spans="1:45" s="3" customFormat="1" x14ac:dyDescent="0.25">
      <c r="A55" s="9"/>
      <c r="B55" s="9"/>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row>
    <row r="56" spans="1:45" s="2" customFormat="1" x14ac:dyDescent="0.25">
      <c r="A56" s="9"/>
      <c r="B56" s="9"/>
      <c r="D56"/>
      <c r="K56"/>
      <c r="R56"/>
      <c r="S56"/>
      <c r="T56"/>
    </row>
    <row r="57" spans="1:45" s="3" customFormat="1" x14ac:dyDescent="0.25">
      <c r="A57" s="9"/>
      <c r="B57" s="9"/>
      <c r="C57" s="2"/>
      <c r="D57"/>
      <c r="E57" s="2"/>
      <c r="F57" s="2"/>
      <c r="G57" s="2"/>
      <c r="H57" s="2"/>
      <c r="I57"/>
      <c r="J57" s="2"/>
      <c r="K57"/>
      <c r="L57" s="2"/>
      <c r="M57" s="2"/>
      <c r="N57" s="2"/>
      <c r="O57" s="2"/>
      <c r="P57" s="2"/>
      <c r="Q57" s="2"/>
      <c r="R57"/>
      <c r="S57"/>
      <c r="T57"/>
      <c r="U57" s="2"/>
      <c r="V57" s="2"/>
      <c r="W57" s="2"/>
      <c r="X57" s="2"/>
      <c r="Y57" s="2"/>
      <c r="Z57" s="2"/>
      <c r="AA57" s="2"/>
      <c r="AB57" s="2"/>
      <c r="AC57" s="2"/>
      <c r="AD57" s="2"/>
      <c r="AE57" s="2"/>
      <c r="AF57" s="2"/>
      <c r="AG57" s="2"/>
      <c r="AH57" s="2"/>
      <c r="AI57" s="2"/>
      <c r="AJ57" s="2"/>
      <c r="AK57" s="2"/>
      <c r="AL57" s="2"/>
      <c r="AM57" s="2"/>
      <c r="AN57" s="2"/>
      <c r="AO57" s="2"/>
      <c r="AP57" s="2"/>
      <c r="AQ57" s="2"/>
      <c r="AR57" s="2"/>
      <c r="AS57" s="2"/>
    </row>
    <row r="58" spans="1:45" x14ac:dyDescent="0.25">
      <c r="A58" s="9"/>
      <c r="B58" s="9"/>
    </row>
    <row r="59" spans="1:45" x14ac:dyDescent="0.25">
      <c r="A59" s="9"/>
      <c r="B59" s="9"/>
      <c r="C59" s="2"/>
      <c r="E59" s="2"/>
      <c r="F59" s="2"/>
      <c r="G59" s="2"/>
      <c r="H59" s="2"/>
      <c r="I59" s="17"/>
      <c r="J59" s="2"/>
      <c r="L59" s="2"/>
      <c r="M59" s="2"/>
      <c r="N59" s="2"/>
      <c r="O59" s="2"/>
      <c r="P59" s="2"/>
      <c r="Q59" s="2"/>
      <c r="U59" s="2"/>
      <c r="V59" s="2"/>
      <c r="W59" s="2"/>
      <c r="X59" s="2"/>
      <c r="Y59" s="2"/>
      <c r="Z59" s="2"/>
      <c r="AA59" s="2"/>
      <c r="AB59" s="2"/>
      <c r="AC59" s="2"/>
      <c r="AD59" s="2"/>
      <c r="AE59" s="2"/>
      <c r="AF59" s="2"/>
      <c r="AG59" s="2"/>
      <c r="AH59" s="2"/>
      <c r="AI59" s="2"/>
      <c r="AJ59" s="2"/>
      <c r="AK59" s="2"/>
      <c r="AL59" s="2"/>
      <c r="AM59" s="2"/>
      <c r="AN59" s="2"/>
      <c r="AO59" s="2"/>
      <c r="AP59" s="2"/>
      <c r="AQ59" s="2"/>
      <c r="AR59" s="2"/>
      <c r="AS59" s="2"/>
    </row>
    <row r="60" spans="1:45" s="3" customFormat="1" x14ac:dyDescent="0.25">
      <c r="A60" s="9"/>
      <c r="B60" s="9"/>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row>
    <row r="61" spans="1:45" s="3" customFormat="1" x14ac:dyDescent="0.25">
      <c r="A61" s="9"/>
      <c r="B61" s="9"/>
      <c r="C61" s="2"/>
      <c r="D61"/>
      <c r="E61" s="2"/>
      <c r="F61" s="2"/>
      <c r="G61" s="2"/>
      <c r="H61" s="2"/>
      <c r="I61" s="17"/>
      <c r="J61" s="2"/>
      <c r="K61"/>
      <c r="L61" s="2"/>
      <c r="M61" s="2"/>
      <c r="N61" s="2"/>
      <c r="O61" s="2"/>
      <c r="P61" s="2"/>
      <c r="Q61" s="2"/>
      <c r="R61"/>
      <c r="S61"/>
      <c r="T61"/>
      <c r="U61" s="2"/>
      <c r="V61" s="2"/>
      <c r="W61" s="2"/>
      <c r="X61" s="2"/>
      <c r="Y61" s="2"/>
      <c r="Z61" s="2"/>
      <c r="AA61" s="2"/>
      <c r="AB61" s="2"/>
      <c r="AC61" s="2"/>
      <c r="AD61" s="2"/>
      <c r="AE61" s="2"/>
      <c r="AF61" s="2"/>
      <c r="AG61" s="2"/>
      <c r="AH61" s="2"/>
      <c r="AI61" s="2"/>
      <c r="AJ61" s="2"/>
      <c r="AK61" s="2"/>
      <c r="AL61" s="2"/>
      <c r="AM61" s="2"/>
      <c r="AN61" s="2"/>
      <c r="AO61" s="2"/>
      <c r="AP61" s="2"/>
      <c r="AQ61" s="2"/>
      <c r="AR61" s="2"/>
      <c r="AS61" s="2"/>
    </row>
    <row r="62" spans="1:45" s="2" customFormat="1" x14ac:dyDescent="0.25">
      <c r="A62" s="9"/>
      <c r="B62" s="9"/>
      <c r="C62" s="3"/>
      <c r="D62"/>
      <c r="E62" s="3"/>
      <c r="F62" s="3"/>
      <c r="G62" s="3"/>
      <c r="H62" s="3"/>
      <c r="I62" s="3"/>
      <c r="J62" s="3"/>
      <c r="K62" s="3"/>
      <c r="L62" s="3"/>
      <c r="M62" s="3"/>
      <c r="N62" s="3"/>
      <c r="O62" s="3"/>
      <c r="P62" s="3"/>
      <c r="Q62" s="3"/>
      <c r="R62"/>
      <c r="S62"/>
      <c r="T62"/>
      <c r="U62" s="3"/>
      <c r="V62" s="3"/>
      <c r="W62" s="3"/>
      <c r="X62" s="3"/>
      <c r="Y62" s="3"/>
      <c r="Z62" s="3"/>
      <c r="AA62" s="3"/>
      <c r="AB62" s="3"/>
      <c r="AC62" s="3"/>
      <c r="AD62" s="3"/>
      <c r="AE62" s="3"/>
      <c r="AF62" s="3"/>
      <c r="AG62" s="3"/>
      <c r="AH62" s="3"/>
      <c r="AI62" s="3"/>
      <c r="AJ62" s="3"/>
      <c r="AK62" s="4"/>
      <c r="AL62" s="3"/>
      <c r="AM62" s="3"/>
      <c r="AN62" s="3"/>
      <c r="AO62" s="3"/>
      <c r="AP62" s="3"/>
      <c r="AQ62" s="3"/>
      <c r="AR62" s="3"/>
      <c r="AS62" s="3"/>
    </row>
    <row r="63" spans="1:45" s="3" customFormat="1" x14ac:dyDescent="0.25">
      <c r="A63" s="9"/>
      <c r="B63" s="9"/>
      <c r="D63"/>
      <c r="R63"/>
      <c r="S63"/>
      <c r="T63"/>
      <c r="AK63" s="4"/>
    </row>
    <row r="64" spans="1:45" s="2" customFormat="1" x14ac:dyDescent="0.25">
      <c r="A64" s="9"/>
      <c r="B64" s="9"/>
      <c r="D64"/>
      <c r="R64"/>
      <c r="S64"/>
      <c r="T64"/>
    </row>
    <row r="65" spans="1:48" s="2" customFormat="1" x14ac:dyDescent="0.25">
      <c r="A65" s="9"/>
      <c r="B65" s="9"/>
      <c r="D65"/>
      <c r="R65"/>
      <c r="S65"/>
      <c r="T65"/>
    </row>
    <row r="66" spans="1:48" s="2" customFormat="1" x14ac:dyDescent="0.25">
      <c r="A66" s="9"/>
      <c r="B66" s="9"/>
      <c r="C66"/>
      <c r="D66"/>
      <c r="E66"/>
      <c r="F66"/>
      <c r="G66"/>
      <c r="H66"/>
      <c r="I66"/>
      <c r="J66"/>
      <c r="K66"/>
      <c r="L66"/>
      <c r="M66"/>
      <c r="N66"/>
      <c r="O66" s="1"/>
      <c r="P66" s="1"/>
      <c r="Q66"/>
      <c r="R66"/>
      <c r="S66"/>
      <c r="T66"/>
      <c r="U66" s="1"/>
      <c r="V66" s="1"/>
      <c r="W66" s="1"/>
      <c r="X66" s="1"/>
      <c r="Y66" s="1"/>
      <c r="Z66" s="1"/>
      <c r="AA66" s="1"/>
      <c r="AB66" s="1"/>
      <c r="AC66" s="1"/>
      <c r="AD66" s="1"/>
      <c r="AE66" s="1"/>
      <c r="AF66" s="1"/>
      <c r="AG66"/>
      <c r="AH66"/>
      <c r="AI66"/>
      <c r="AJ66" s="1"/>
      <c r="AK66"/>
      <c r="AL66"/>
      <c r="AM66"/>
      <c r="AN66"/>
      <c r="AO66"/>
      <c r="AP66"/>
      <c r="AQ66"/>
      <c r="AR66"/>
      <c r="AS66"/>
    </row>
    <row r="67" spans="1:48" s="3" customFormat="1" x14ac:dyDescent="0.25">
      <c r="A67" s="9"/>
      <c r="B67" s="9"/>
      <c r="C67"/>
      <c r="D67"/>
      <c r="E67"/>
      <c r="F67"/>
      <c r="G67"/>
      <c r="H67"/>
      <c r="I67"/>
      <c r="J67" s="7"/>
      <c r="K67"/>
      <c r="L67"/>
      <c r="M67"/>
      <c r="N67"/>
      <c r="O67"/>
      <c r="P67"/>
      <c r="Q67"/>
      <c r="R67"/>
      <c r="S67"/>
      <c r="T67"/>
      <c r="U67"/>
      <c r="V67"/>
      <c r="W67"/>
      <c r="X67"/>
      <c r="Y67"/>
      <c r="Z67"/>
      <c r="AA67"/>
      <c r="AB67"/>
      <c r="AC67"/>
      <c r="AD67"/>
      <c r="AE67"/>
      <c r="AF67"/>
      <c r="AG67"/>
      <c r="AH67"/>
      <c r="AI67"/>
      <c r="AJ67"/>
      <c r="AK67"/>
      <c r="AL67"/>
      <c r="AM67"/>
      <c r="AN67"/>
      <c r="AO67"/>
      <c r="AP67"/>
      <c r="AQ67"/>
      <c r="AR67"/>
      <c r="AS67"/>
    </row>
    <row r="68" spans="1:48" s="3" customFormat="1" x14ac:dyDescent="0.25">
      <c r="A68" s="9"/>
      <c r="B68" s="9"/>
      <c r="C68" s="7"/>
      <c r="D68"/>
      <c r="E68" s="7"/>
      <c r="F68" s="7"/>
      <c r="G68" s="7"/>
      <c r="H68" s="7"/>
      <c r="I68"/>
      <c r="J68" s="7"/>
      <c r="K68"/>
      <c r="L68" s="7"/>
      <c r="M68" s="7"/>
      <c r="N68" s="7"/>
      <c r="O68" s="7"/>
      <c r="P68" s="7"/>
      <c r="Q68" s="7"/>
      <c r="R68"/>
      <c r="S68"/>
      <c r="T68"/>
      <c r="U68" s="7"/>
      <c r="V68" s="7"/>
      <c r="W68" s="7"/>
      <c r="X68" s="7"/>
      <c r="Y68" s="7"/>
      <c r="Z68" s="7"/>
      <c r="AA68" s="7"/>
      <c r="AB68" s="7"/>
      <c r="AC68" s="7"/>
      <c r="AD68" s="7"/>
      <c r="AE68" s="7"/>
      <c r="AF68" s="7"/>
      <c r="AG68" s="7"/>
      <c r="AH68" s="7"/>
      <c r="AI68" s="7"/>
      <c r="AJ68" s="7"/>
      <c r="AK68" s="7"/>
      <c r="AL68" s="7"/>
      <c r="AM68" s="7"/>
      <c r="AN68" s="7"/>
      <c r="AO68" s="7"/>
      <c r="AP68" s="7"/>
      <c r="AQ68" s="7"/>
      <c r="AR68" s="7"/>
      <c r="AS68" s="7"/>
    </row>
    <row r="69" spans="1:48" s="3" customFormat="1" x14ac:dyDescent="0.25">
      <c r="A69" s="9"/>
      <c r="B69" s="9"/>
      <c r="C69" s="2"/>
      <c r="D69"/>
      <c r="E69" s="2"/>
      <c r="F69" s="2"/>
      <c r="G69" s="2"/>
      <c r="H69" s="2"/>
      <c r="I69"/>
      <c r="J69" s="2"/>
      <c r="K69"/>
      <c r="L69" s="2"/>
      <c r="M69" s="2"/>
      <c r="N69" s="2"/>
      <c r="O69" s="2"/>
      <c r="P69" s="2"/>
      <c r="Q69" s="2"/>
      <c r="R69"/>
      <c r="S69"/>
      <c r="T69"/>
      <c r="U69" s="2"/>
      <c r="V69" s="2"/>
      <c r="W69" s="2"/>
      <c r="X69" s="2"/>
      <c r="Y69" s="2"/>
      <c r="Z69" s="2"/>
      <c r="AA69" s="2"/>
      <c r="AB69" s="2"/>
      <c r="AC69" s="2"/>
      <c r="AD69" s="2"/>
      <c r="AE69" s="2"/>
      <c r="AF69" s="2"/>
      <c r="AG69" s="2"/>
      <c r="AH69" s="2"/>
      <c r="AI69" s="2"/>
      <c r="AJ69" s="2"/>
      <c r="AK69" s="2"/>
      <c r="AL69" s="2"/>
      <c r="AM69" s="2"/>
      <c r="AN69" s="2"/>
      <c r="AO69" s="2"/>
      <c r="AP69" s="2"/>
      <c r="AQ69" s="2"/>
      <c r="AR69" s="2"/>
      <c r="AS69" s="2"/>
    </row>
    <row r="70" spans="1:48" s="3" customFormat="1" x14ac:dyDescent="0.25">
      <c r="A70" s="9"/>
      <c r="B70" s="9"/>
      <c r="C70"/>
      <c r="D70"/>
      <c r="E70"/>
      <c r="F70"/>
      <c r="G70"/>
      <c r="H70"/>
      <c r="I70"/>
      <c r="J70" s="2"/>
      <c r="K70"/>
      <c r="L70"/>
      <c r="M70"/>
      <c r="N70"/>
      <c r="O70"/>
      <c r="P70"/>
      <c r="Q70"/>
      <c r="R70"/>
      <c r="S70"/>
      <c r="T70"/>
      <c r="U70"/>
      <c r="V70"/>
      <c r="W70"/>
      <c r="X70"/>
      <c r="Y70"/>
      <c r="Z70"/>
      <c r="AA70"/>
      <c r="AB70"/>
      <c r="AC70"/>
      <c r="AD70"/>
      <c r="AE70"/>
      <c r="AF70"/>
      <c r="AG70"/>
      <c r="AH70"/>
      <c r="AI70"/>
      <c r="AJ70"/>
      <c r="AK70"/>
      <c r="AL70"/>
      <c r="AM70"/>
      <c r="AN70"/>
      <c r="AO70"/>
      <c r="AP70"/>
      <c r="AQ70"/>
      <c r="AR70"/>
      <c r="AS70"/>
    </row>
    <row r="71" spans="1:48" x14ac:dyDescent="0.25">
      <c r="A71" s="9"/>
      <c r="B71" s="9"/>
      <c r="C71" s="2"/>
      <c r="E71" s="2"/>
      <c r="F71" s="2"/>
      <c r="G71" s="2"/>
      <c r="H71" s="2"/>
      <c r="J71" s="2"/>
      <c r="L71" s="2"/>
      <c r="M71" s="2"/>
      <c r="N71" s="2"/>
      <c r="O71" s="2"/>
      <c r="P71" s="2"/>
      <c r="Q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3"/>
      <c r="AU71" s="3"/>
      <c r="AV71" s="3"/>
    </row>
    <row r="72" spans="1:48" x14ac:dyDescent="0.25">
      <c r="A72" s="9"/>
      <c r="B72" s="9"/>
      <c r="J72" s="7"/>
      <c r="AL72" s="2"/>
      <c r="AM72" s="2"/>
      <c r="AN72" s="2"/>
      <c r="AO72" s="2"/>
      <c r="AP72" s="2"/>
      <c r="AQ72" s="2"/>
      <c r="AR72" s="2"/>
      <c r="AS72" s="2"/>
    </row>
    <row r="73" spans="1:48" s="2" customFormat="1" x14ac:dyDescent="0.25">
      <c r="A73" s="9"/>
      <c r="B73" s="9"/>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row>
    <row r="74" spans="1:48" s="2" customFormat="1" x14ac:dyDescent="0.25">
      <c r="A74" s="9"/>
      <c r="B74" s="9"/>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row>
    <row r="75" spans="1:48" s="2" customFormat="1" x14ac:dyDescent="0.25">
      <c r="A75" s="9"/>
      <c r="B75" s="9"/>
      <c r="C75" s="3"/>
      <c r="D75"/>
      <c r="E75" s="3"/>
      <c r="F75" s="3"/>
      <c r="G75" s="3"/>
      <c r="H75" s="3"/>
      <c r="I75" s="3"/>
      <c r="J75" s="3"/>
      <c r="K75" s="3"/>
      <c r="L75" s="3"/>
      <c r="M75" s="3"/>
      <c r="N75" s="3"/>
      <c r="O75" s="3"/>
      <c r="P75" s="3"/>
      <c r="Q75" s="3"/>
      <c r="R75"/>
      <c r="S75"/>
      <c r="T75"/>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spans="1:48" x14ac:dyDescent="0.25">
      <c r="A76" s="9"/>
      <c r="B76" s="9"/>
      <c r="C76" s="3"/>
      <c r="E76" s="3"/>
      <c r="F76" s="3"/>
      <c r="G76" s="3"/>
      <c r="H76" s="3"/>
      <c r="I76" s="3"/>
      <c r="J76" s="3"/>
      <c r="L76" s="3"/>
      <c r="M76" s="3"/>
      <c r="N76" s="3"/>
      <c r="O76" s="3"/>
      <c r="P76" s="3"/>
      <c r="Q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spans="1:48" x14ac:dyDescent="0.25">
      <c r="A77" s="9"/>
      <c r="B77" s="9"/>
    </row>
    <row r="78" spans="1:48" x14ac:dyDescent="0.25">
      <c r="A78" s="9"/>
      <c r="B78" s="9"/>
      <c r="K78" s="2"/>
    </row>
    <row r="79" spans="1:48" s="2" customFormat="1" x14ac:dyDescent="0.25">
      <c r="A79" s="9"/>
      <c r="B79" s="9"/>
      <c r="C79"/>
      <c r="D79"/>
      <c r="E79"/>
      <c r="F79"/>
      <c r="G79"/>
      <c r="H79"/>
      <c r="I79"/>
      <c r="J79"/>
      <c r="L79"/>
      <c r="M79"/>
      <c r="N79"/>
      <c r="O79"/>
      <c r="P79"/>
      <c r="Q79"/>
      <c r="R79"/>
      <c r="S79"/>
      <c r="T79"/>
      <c r="U79"/>
      <c r="V79"/>
      <c r="W79"/>
      <c r="X79"/>
      <c r="Y79"/>
      <c r="Z79"/>
      <c r="AA79"/>
      <c r="AB79"/>
      <c r="AC79"/>
      <c r="AD79"/>
      <c r="AE79"/>
      <c r="AF79"/>
      <c r="AG79"/>
      <c r="AH79"/>
      <c r="AI79"/>
      <c r="AJ79"/>
      <c r="AK79"/>
      <c r="AL79"/>
      <c r="AM79"/>
      <c r="AN79"/>
      <c r="AO79"/>
      <c r="AP79"/>
      <c r="AQ79"/>
      <c r="AR79"/>
      <c r="AS79"/>
    </row>
    <row r="80" spans="1:48" s="2" customFormat="1" x14ac:dyDescent="0.25">
      <c r="A80" s="9"/>
      <c r="B80" s="9"/>
      <c r="C80"/>
      <c r="D80"/>
      <c r="E80"/>
      <c r="F80"/>
      <c r="G80"/>
      <c r="H80"/>
      <c r="I80"/>
      <c r="J80"/>
      <c r="L80"/>
      <c r="M80"/>
      <c r="N80"/>
      <c r="O80"/>
      <c r="P80"/>
      <c r="Q80"/>
      <c r="R80"/>
      <c r="S80"/>
      <c r="T80"/>
      <c r="U80"/>
      <c r="V80"/>
      <c r="W80"/>
      <c r="X80"/>
      <c r="Y80"/>
      <c r="Z80"/>
      <c r="AA80"/>
      <c r="AB80"/>
      <c r="AC80"/>
      <c r="AD80"/>
      <c r="AE80"/>
      <c r="AF80"/>
      <c r="AG80"/>
      <c r="AH80"/>
      <c r="AI80"/>
      <c r="AJ80"/>
      <c r="AK80"/>
      <c r="AL80"/>
      <c r="AM80"/>
      <c r="AN80"/>
      <c r="AO80"/>
      <c r="AP80"/>
      <c r="AQ80"/>
      <c r="AR80"/>
      <c r="AS80"/>
    </row>
    <row r="81" spans="1:45" s="6" customFormat="1" x14ac:dyDescent="0.25">
      <c r="A81" s="9"/>
      <c r="B81" s="9"/>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row>
    <row r="82" spans="1:45" s="6" customFormat="1" x14ac:dyDescent="0.25">
      <c r="A82" s="9"/>
      <c r="B82" s="9"/>
      <c r="D82"/>
      <c r="R82"/>
      <c r="S82"/>
      <c r="T82"/>
    </row>
    <row r="83" spans="1:45" s="6" customFormat="1" x14ac:dyDescent="0.25">
      <c r="A83" s="9"/>
      <c r="B83" s="9"/>
      <c r="D83"/>
      <c r="R83"/>
      <c r="S83"/>
      <c r="T83"/>
    </row>
    <row r="84" spans="1:45" s="6" customFormat="1" x14ac:dyDescent="0.25">
      <c r="A84" s="9"/>
      <c r="B84" s="9"/>
      <c r="C84" s="3"/>
      <c r="D84"/>
      <c r="E84" s="3"/>
      <c r="F84" s="3"/>
      <c r="G84" s="3"/>
      <c r="H84" s="3"/>
      <c r="I84" s="3"/>
      <c r="J84" s="3"/>
      <c r="K84" s="3"/>
      <c r="L84" s="3"/>
      <c r="M84" s="3"/>
      <c r="N84" s="3"/>
      <c r="O84" s="3"/>
      <c r="P84" s="3"/>
      <c r="Q84" s="3"/>
      <c r="R84"/>
      <c r="S84"/>
      <c r="T84"/>
      <c r="U84" s="3"/>
      <c r="V84" s="3"/>
      <c r="W84" s="3"/>
      <c r="X84" s="3"/>
      <c r="Y84" s="3"/>
      <c r="Z84" s="3"/>
      <c r="AA84" s="3"/>
      <c r="AB84" s="3"/>
      <c r="AC84" s="3"/>
      <c r="AD84" s="3"/>
      <c r="AE84" s="3"/>
      <c r="AF84" s="3"/>
      <c r="AG84" s="3"/>
      <c r="AH84" s="3"/>
      <c r="AI84" s="3"/>
      <c r="AJ84" s="3"/>
      <c r="AK84" s="4"/>
      <c r="AL84" s="3"/>
      <c r="AM84" s="3"/>
      <c r="AN84" s="3"/>
      <c r="AO84" s="3"/>
      <c r="AP84" s="3"/>
      <c r="AQ84" s="3"/>
      <c r="AR84" s="3"/>
      <c r="AS84" s="3"/>
    </row>
    <row r="85" spans="1:45" s="6" customFormat="1" x14ac:dyDescent="0.25">
      <c r="A85" s="9"/>
      <c r="B85" s="9"/>
      <c r="C85" s="3"/>
      <c r="D85"/>
      <c r="E85" s="3"/>
      <c r="F85" s="3"/>
      <c r="G85" s="3"/>
      <c r="H85" s="3"/>
      <c r="I85" s="3"/>
      <c r="J85" s="3"/>
      <c r="K85" s="3"/>
      <c r="L85" s="3"/>
      <c r="M85" s="3"/>
      <c r="N85" s="3"/>
      <c r="O85" s="3"/>
      <c r="P85" s="3"/>
      <c r="Q85" s="3"/>
      <c r="R85"/>
      <c r="S85"/>
      <c r="T85"/>
      <c r="U85" s="3"/>
      <c r="V85" s="3"/>
      <c r="W85" s="3"/>
      <c r="X85" s="3"/>
      <c r="Y85" s="3"/>
      <c r="Z85" s="3"/>
      <c r="AA85" s="3"/>
      <c r="AB85" s="3"/>
      <c r="AC85" s="3"/>
      <c r="AD85" s="3"/>
      <c r="AE85" s="3"/>
      <c r="AF85" s="3"/>
      <c r="AG85" s="3"/>
      <c r="AH85" s="3"/>
      <c r="AI85" s="3"/>
      <c r="AJ85" s="3"/>
      <c r="AK85" s="4"/>
      <c r="AL85" s="3"/>
      <c r="AM85" s="3"/>
      <c r="AN85" s="3"/>
      <c r="AO85" s="3"/>
      <c r="AP85" s="3"/>
      <c r="AQ85" s="3"/>
      <c r="AR85" s="3"/>
      <c r="AS85" s="3"/>
    </row>
    <row r="86" spans="1:45" s="6" customFormat="1" x14ac:dyDescent="0.25">
      <c r="A86" s="9"/>
      <c r="B86" s="9"/>
      <c r="C86"/>
      <c r="D86"/>
      <c r="E86"/>
      <c r="F86"/>
      <c r="G86"/>
      <c r="H86"/>
      <c r="I86"/>
      <c r="J86" s="7"/>
      <c r="K86"/>
      <c r="L86"/>
      <c r="M86"/>
      <c r="N86"/>
      <c r="O86"/>
      <c r="P86"/>
      <c r="Q86"/>
      <c r="R86"/>
      <c r="S86"/>
      <c r="T86"/>
      <c r="U86"/>
      <c r="V86"/>
      <c r="W86"/>
      <c r="X86"/>
      <c r="Y86"/>
      <c r="Z86"/>
      <c r="AA86"/>
      <c r="AB86"/>
      <c r="AC86"/>
      <c r="AD86"/>
      <c r="AE86"/>
      <c r="AF86"/>
      <c r="AG86"/>
      <c r="AH86"/>
      <c r="AI86"/>
      <c r="AJ86"/>
      <c r="AK86"/>
      <c r="AL86"/>
      <c r="AM86"/>
      <c r="AN86"/>
      <c r="AO86"/>
      <c r="AP86"/>
      <c r="AQ86"/>
      <c r="AR86"/>
      <c r="AS86"/>
    </row>
    <row r="87" spans="1:45" x14ac:dyDescent="0.25">
      <c r="A87" s="9"/>
      <c r="B87" s="9"/>
      <c r="C87" s="6"/>
      <c r="J87" s="6"/>
      <c r="K87" s="6"/>
      <c r="O87" s="6"/>
      <c r="P87" s="6"/>
      <c r="Q87" s="6"/>
    </row>
    <row r="88" spans="1:45" x14ac:dyDescent="0.25">
      <c r="A88" s="9"/>
      <c r="B88" s="9"/>
      <c r="C88" s="2"/>
      <c r="E88" s="2"/>
      <c r="F88" s="2"/>
      <c r="G88" s="2"/>
      <c r="H88" s="2"/>
      <c r="I88" s="2"/>
      <c r="J88" s="2"/>
      <c r="K88" s="2"/>
      <c r="L88" s="2"/>
      <c r="M88" s="2"/>
      <c r="N88" s="2"/>
      <c r="O88" s="2"/>
      <c r="P88" s="2"/>
      <c r="Q88" s="2"/>
      <c r="U88" s="2"/>
      <c r="V88" s="2"/>
      <c r="W88" s="2"/>
      <c r="X88" s="2"/>
      <c r="Y88" s="2"/>
      <c r="Z88" s="2"/>
      <c r="AA88" s="2"/>
      <c r="AB88" s="2"/>
      <c r="AC88" s="2"/>
      <c r="AD88" s="2"/>
      <c r="AE88" s="2"/>
      <c r="AF88" s="2"/>
      <c r="AG88" s="2"/>
      <c r="AH88" s="2"/>
      <c r="AI88" s="2"/>
      <c r="AJ88" s="2"/>
      <c r="AK88" s="2"/>
      <c r="AL88" s="2"/>
      <c r="AM88" s="2"/>
      <c r="AN88" s="2"/>
      <c r="AO88" s="2"/>
      <c r="AP88" s="2"/>
      <c r="AQ88" s="2"/>
      <c r="AR88" s="2"/>
      <c r="AS88" s="2"/>
    </row>
    <row r="89" spans="1:45" x14ac:dyDescent="0.25">
      <c r="A89" s="9"/>
      <c r="B89" s="9"/>
      <c r="C89" s="7"/>
      <c r="E89" s="7"/>
      <c r="F89" s="7"/>
      <c r="G89" s="7"/>
      <c r="H89" s="7"/>
      <c r="J89" s="7"/>
      <c r="L89" s="7"/>
      <c r="M89" s="7"/>
      <c r="N89" s="7"/>
      <c r="O89" s="7"/>
      <c r="P89" s="7"/>
      <c r="Q89" s="7"/>
      <c r="U89" s="7"/>
      <c r="V89" s="7"/>
      <c r="W89" s="7"/>
      <c r="X89" s="7"/>
      <c r="Y89" s="7"/>
      <c r="Z89" s="7"/>
      <c r="AA89" s="7"/>
      <c r="AB89" s="7"/>
      <c r="AC89" s="7"/>
      <c r="AD89" s="7"/>
      <c r="AE89" s="7"/>
      <c r="AF89" s="7"/>
      <c r="AG89" s="7"/>
      <c r="AH89" s="7"/>
      <c r="AI89" s="7"/>
      <c r="AJ89" s="7"/>
      <c r="AK89" s="7"/>
      <c r="AL89" s="7"/>
      <c r="AM89" s="7"/>
      <c r="AN89" s="7"/>
      <c r="AO89" s="7"/>
      <c r="AP89" s="7"/>
      <c r="AQ89" s="7"/>
      <c r="AR89" s="7"/>
      <c r="AS89" s="7"/>
    </row>
    <row r="90" spans="1:45" x14ac:dyDescent="0.25">
      <c r="A90" s="9"/>
      <c r="B90" s="9"/>
      <c r="C90" s="6"/>
      <c r="E90" s="6"/>
      <c r="F90" s="6"/>
      <c r="G90" s="6"/>
      <c r="H90" s="6"/>
      <c r="J90" s="6"/>
      <c r="L90" s="6"/>
      <c r="M90" s="6"/>
      <c r="N90" s="6"/>
      <c r="O90" s="6"/>
      <c r="P90" s="6"/>
      <c r="Q90" s="6"/>
      <c r="U90" s="6"/>
      <c r="V90" s="6"/>
      <c r="W90" s="6"/>
      <c r="X90" s="6"/>
      <c r="Y90" s="6"/>
      <c r="Z90" s="6"/>
      <c r="AA90" s="6"/>
      <c r="AB90" s="6"/>
      <c r="AC90" s="6"/>
      <c r="AD90" s="6"/>
      <c r="AE90" s="6"/>
      <c r="AF90" s="6"/>
      <c r="AG90" s="6"/>
      <c r="AH90" s="6"/>
      <c r="AI90" s="6"/>
      <c r="AJ90" s="6"/>
      <c r="AK90" s="6"/>
      <c r="AL90" s="6"/>
      <c r="AM90" s="6"/>
      <c r="AN90" s="6"/>
      <c r="AO90" s="6"/>
      <c r="AP90" s="6"/>
      <c r="AQ90" s="6"/>
      <c r="AR90" s="6"/>
      <c r="AS90" s="6"/>
    </row>
    <row r="91" spans="1:45" x14ac:dyDescent="0.25">
      <c r="A91" s="9"/>
      <c r="B91" s="9"/>
      <c r="C91" s="3"/>
      <c r="E91" s="5"/>
      <c r="F91" s="5"/>
      <c r="G91" s="5"/>
      <c r="H91" s="5"/>
      <c r="J91" s="5"/>
      <c r="L91" s="5"/>
      <c r="M91" s="5"/>
      <c r="N91" s="5"/>
      <c r="O91" s="3"/>
      <c r="P91" s="3"/>
      <c r="Q91" s="3"/>
      <c r="U91" s="3"/>
      <c r="V91" s="3"/>
      <c r="W91" s="3"/>
      <c r="X91" s="3"/>
      <c r="Y91" s="3"/>
      <c r="Z91" s="3"/>
      <c r="AA91" s="3"/>
      <c r="AB91" s="3"/>
      <c r="AC91" s="3"/>
      <c r="AD91" s="3"/>
      <c r="AE91" s="3"/>
      <c r="AF91" s="3"/>
      <c r="AG91" s="3"/>
      <c r="AH91" s="3"/>
      <c r="AI91" s="3"/>
      <c r="AJ91" s="3"/>
      <c r="AL91" s="2"/>
      <c r="AM91" s="2"/>
      <c r="AN91" s="2"/>
      <c r="AO91" s="2"/>
      <c r="AP91" s="2"/>
      <c r="AQ91" s="2"/>
      <c r="AR91" s="2"/>
      <c r="AS91" s="2"/>
    </row>
  </sheetData>
  <autoFilter ref="A1:AT41" xr:uid="{00000000-0001-0000-0000-000000000000}"/>
  <pageMargins left="0.7" right="0.7" top="0.75" bottom="0.75" header="0.511811023622047" footer="0.511811023622047"/>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50603-44D6-4633-BA7D-ADACA695DE60}">
  <dimension ref="A1:H3824"/>
  <sheetViews>
    <sheetView zoomScaleNormal="100" workbookViewId="0">
      <pane ySplit="1" topLeftCell="A2" activePane="bottomLeft" state="frozen"/>
      <selection pane="bottomLeft" activeCell="A3" sqref="A3"/>
    </sheetView>
  </sheetViews>
  <sheetFormatPr defaultColWidth="11.5703125" defaultRowHeight="12.75" x14ac:dyDescent="0.2"/>
  <cols>
    <col min="1" max="1" width="15.7109375" style="22" customWidth="1"/>
    <col min="2" max="2" width="23.7109375" style="22" customWidth="1"/>
    <col min="3" max="3" width="22.42578125" style="22" customWidth="1"/>
    <col min="4" max="4" width="11.5703125" style="22"/>
    <col min="5" max="5" width="20.28515625" style="22" customWidth="1"/>
    <col min="6" max="6" width="25.7109375" style="22" customWidth="1"/>
    <col min="7" max="7" width="20.28515625" style="22" customWidth="1"/>
    <col min="8" max="16384" width="11.5703125" style="22"/>
  </cols>
  <sheetData>
    <row r="1" spans="1:8" ht="15" x14ac:dyDescent="0.2">
      <c r="A1" s="20" t="s">
        <v>52</v>
      </c>
      <c r="B1" s="20" t="s">
        <v>0</v>
      </c>
      <c r="C1" s="20" t="s">
        <v>53</v>
      </c>
      <c r="D1" s="20" t="s">
        <v>54</v>
      </c>
      <c r="E1" s="20" t="s">
        <v>55</v>
      </c>
      <c r="F1" s="20" t="s">
        <v>56</v>
      </c>
      <c r="G1" s="20" t="s">
        <v>57</v>
      </c>
      <c r="H1" s="21" t="s">
        <v>41</v>
      </c>
    </row>
    <row r="2" spans="1:8" x14ac:dyDescent="0.2">
      <c r="A2" s="22" t="s">
        <v>254</v>
      </c>
      <c r="B2" s="22" t="s">
        <v>195</v>
      </c>
      <c r="C2" s="22" t="s">
        <v>91</v>
      </c>
      <c r="D2" s="22">
        <v>2030</v>
      </c>
      <c r="E2" s="23">
        <v>0</v>
      </c>
      <c r="F2" s="23"/>
      <c r="G2" s="23" t="s">
        <v>58</v>
      </c>
    </row>
    <row r="3" spans="1:8" x14ac:dyDescent="0.2">
      <c r="E3" s="23"/>
      <c r="F3" s="23"/>
      <c r="G3" s="23"/>
    </row>
    <row r="4" spans="1:8" x14ac:dyDescent="0.2">
      <c r="E4" s="23"/>
      <c r="F4" s="23"/>
      <c r="G4" s="23"/>
    </row>
    <row r="5" spans="1:8" x14ac:dyDescent="0.2">
      <c r="E5" s="23"/>
      <c r="F5" s="23"/>
      <c r="G5" s="23"/>
    </row>
    <row r="6" spans="1:8" x14ac:dyDescent="0.2">
      <c r="E6" s="23"/>
      <c r="F6" s="23"/>
      <c r="G6" s="23"/>
    </row>
    <row r="7" spans="1:8" x14ac:dyDescent="0.2">
      <c r="E7" s="23"/>
      <c r="F7" s="23"/>
      <c r="G7" s="23"/>
    </row>
    <row r="8" spans="1:8" x14ac:dyDescent="0.2">
      <c r="E8" s="23"/>
      <c r="F8" s="23"/>
      <c r="G8" s="23"/>
    </row>
    <row r="9" spans="1:8" x14ac:dyDescent="0.2">
      <c r="E9" s="23"/>
      <c r="F9" s="23"/>
      <c r="G9" s="23"/>
    </row>
    <row r="10" spans="1:8" x14ac:dyDescent="0.2">
      <c r="E10" s="23"/>
      <c r="F10" s="23"/>
      <c r="G10" s="23"/>
    </row>
    <row r="11" spans="1:8" x14ac:dyDescent="0.2">
      <c r="E11" s="23"/>
      <c r="F11" s="23"/>
      <c r="G11" s="23"/>
    </row>
    <row r="12" spans="1:8" x14ac:dyDescent="0.2">
      <c r="E12" s="23"/>
      <c r="F12" s="23"/>
      <c r="G12" s="23"/>
    </row>
    <row r="13" spans="1:8" x14ac:dyDescent="0.2">
      <c r="E13" s="23"/>
      <c r="F13" s="23"/>
      <c r="G13" s="23"/>
    </row>
    <row r="14" spans="1:8" x14ac:dyDescent="0.2">
      <c r="E14" s="23"/>
      <c r="F14" s="23"/>
      <c r="G14" s="23"/>
    </row>
    <row r="15" spans="1:8" x14ac:dyDescent="0.2">
      <c r="E15" s="23"/>
      <c r="F15" s="23"/>
      <c r="G15" s="23"/>
    </row>
    <row r="16" spans="1:8" x14ac:dyDescent="0.2">
      <c r="E16" s="23"/>
      <c r="F16" s="23"/>
      <c r="G16" s="23"/>
    </row>
    <row r="17" spans="5:7" x14ac:dyDescent="0.2">
      <c r="E17" s="23"/>
      <c r="F17" s="23"/>
      <c r="G17" s="23"/>
    </row>
    <row r="18" spans="5:7" x14ac:dyDescent="0.2">
      <c r="E18" s="23"/>
      <c r="F18" s="23"/>
      <c r="G18" s="23"/>
    </row>
    <row r="19" spans="5:7" x14ac:dyDescent="0.2">
      <c r="E19" s="23"/>
      <c r="F19" s="23"/>
      <c r="G19" s="23"/>
    </row>
    <row r="20" spans="5:7" x14ac:dyDescent="0.2">
      <c r="E20" s="23"/>
      <c r="F20" s="23"/>
      <c r="G20" s="23"/>
    </row>
    <row r="21" spans="5:7" x14ac:dyDescent="0.2">
      <c r="E21" s="23"/>
      <c r="F21" s="23"/>
      <c r="G21" s="23"/>
    </row>
    <row r="22" spans="5:7" x14ac:dyDescent="0.2">
      <c r="E22" s="23"/>
      <c r="F22" s="23"/>
      <c r="G22" s="23"/>
    </row>
    <row r="23" spans="5:7" x14ac:dyDescent="0.2">
      <c r="E23" s="23"/>
      <c r="F23" s="23"/>
      <c r="G23" s="23"/>
    </row>
    <row r="24" spans="5:7" x14ac:dyDescent="0.2">
      <c r="E24" s="23"/>
      <c r="F24" s="23"/>
      <c r="G24" s="23"/>
    </row>
    <row r="25" spans="5:7" x14ac:dyDescent="0.2">
      <c r="E25" s="23"/>
      <c r="F25" s="23"/>
      <c r="G25" s="23"/>
    </row>
    <row r="26" spans="5:7" x14ac:dyDescent="0.2">
      <c r="E26" s="23"/>
      <c r="F26" s="23"/>
      <c r="G26" s="23"/>
    </row>
    <row r="27" spans="5:7" x14ac:dyDescent="0.2">
      <c r="E27" s="23"/>
      <c r="F27" s="23"/>
      <c r="G27" s="23"/>
    </row>
    <row r="28" spans="5:7" x14ac:dyDescent="0.2">
      <c r="E28" s="23"/>
      <c r="F28" s="23"/>
      <c r="G28" s="23"/>
    </row>
    <row r="29" spans="5:7" x14ac:dyDescent="0.2">
      <c r="E29" s="23"/>
      <c r="F29" s="23"/>
      <c r="G29" s="23"/>
    </row>
    <row r="30" spans="5:7" x14ac:dyDescent="0.2">
      <c r="E30" s="23"/>
      <c r="F30" s="23"/>
      <c r="G30" s="23"/>
    </row>
    <row r="31" spans="5:7" x14ac:dyDescent="0.2">
      <c r="E31" s="23"/>
      <c r="F31" s="23"/>
      <c r="G31" s="23"/>
    </row>
    <row r="32" spans="5:7" x14ac:dyDescent="0.2">
      <c r="E32" s="23"/>
      <c r="F32" s="23"/>
      <c r="G32" s="23"/>
    </row>
    <row r="33" spans="5:7" x14ac:dyDescent="0.2">
      <c r="E33" s="23"/>
      <c r="F33" s="23"/>
      <c r="G33" s="23"/>
    </row>
    <row r="34" spans="5:7" x14ac:dyDescent="0.2">
      <c r="E34" s="23"/>
      <c r="F34" s="23"/>
      <c r="G34" s="23"/>
    </row>
    <row r="35" spans="5:7" x14ac:dyDescent="0.2">
      <c r="E35" s="23"/>
      <c r="F35" s="23"/>
      <c r="G35" s="23"/>
    </row>
    <row r="36" spans="5:7" x14ac:dyDescent="0.2">
      <c r="E36" s="23"/>
      <c r="F36" s="23"/>
      <c r="G36" s="23"/>
    </row>
    <row r="37" spans="5:7" x14ac:dyDescent="0.2">
      <c r="E37" s="23"/>
      <c r="F37" s="23"/>
      <c r="G37" s="23"/>
    </row>
    <row r="38" spans="5:7" x14ac:dyDescent="0.2">
      <c r="E38" s="23"/>
      <c r="F38" s="23"/>
      <c r="G38" s="23"/>
    </row>
    <row r="39" spans="5:7" x14ac:dyDescent="0.2">
      <c r="E39" s="23"/>
      <c r="F39" s="23"/>
      <c r="G39" s="23"/>
    </row>
    <row r="40" spans="5:7" x14ac:dyDescent="0.2">
      <c r="E40" s="23"/>
      <c r="F40" s="23"/>
      <c r="G40" s="23"/>
    </row>
    <row r="41" spans="5:7" x14ac:dyDescent="0.2">
      <c r="E41" s="23"/>
      <c r="F41" s="23"/>
      <c r="G41" s="23"/>
    </row>
    <row r="42" spans="5:7" x14ac:dyDescent="0.2">
      <c r="E42" s="23"/>
      <c r="F42" s="23"/>
      <c r="G42" s="23"/>
    </row>
    <row r="43" spans="5:7" x14ac:dyDescent="0.2">
      <c r="E43" s="23"/>
      <c r="F43" s="23"/>
      <c r="G43" s="23"/>
    </row>
    <row r="44" spans="5:7" x14ac:dyDescent="0.2">
      <c r="E44" s="23"/>
      <c r="F44" s="23"/>
      <c r="G44" s="23"/>
    </row>
    <row r="45" spans="5:7" x14ac:dyDescent="0.2">
      <c r="E45" s="23"/>
      <c r="F45" s="23"/>
      <c r="G45" s="23"/>
    </row>
    <row r="46" spans="5:7" x14ac:dyDescent="0.2">
      <c r="E46" s="23"/>
      <c r="F46" s="23"/>
      <c r="G46" s="23"/>
    </row>
    <row r="47" spans="5:7" x14ac:dyDescent="0.2">
      <c r="E47" s="23"/>
      <c r="F47" s="23"/>
      <c r="G47" s="23"/>
    </row>
    <row r="48" spans="5:7" x14ac:dyDescent="0.2">
      <c r="E48" s="23"/>
      <c r="F48" s="23"/>
      <c r="G48" s="23"/>
    </row>
    <row r="49" spans="5:7" x14ac:dyDescent="0.2">
      <c r="E49" s="23"/>
      <c r="F49" s="23"/>
      <c r="G49" s="23"/>
    </row>
    <row r="50" spans="5:7" x14ac:dyDescent="0.2">
      <c r="E50" s="23"/>
      <c r="F50" s="23"/>
      <c r="G50" s="23"/>
    </row>
    <row r="51" spans="5:7" x14ac:dyDescent="0.2">
      <c r="E51" s="23"/>
      <c r="F51" s="23"/>
      <c r="G51" s="23"/>
    </row>
    <row r="52" spans="5:7" x14ac:dyDescent="0.2">
      <c r="E52" s="23"/>
      <c r="F52" s="23"/>
      <c r="G52" s="23"/>
    </row>
    <row r="53" spans="5:7" x14ac:dyDescent="0.2">
      <c r="E53" s="23"/>
      <c r="F53" s="23"/>
      <c r="G53" s="23"/>
    </row>
    <row r="54" spans="5:7" x14ac:dyDescent="0.2">
      <c r="E54" s="23"/>
      <c r="F54" s="23"/>
      <c r="G54" s="23"/>
    </row>
    <row r="55" spans="5:7" x14ac:dyDescent="0.2">
      <c r="E55" s="23"/>
      <c r="F55" s="23"/>
      <c r="G55" s="23"/>
    </row>
    <row r="56" spans="5:7" x14ac:dyDescent="0.2">
      <c r="E56" s="23"/>
      <c r="F56" s="23"/>
      <c r="G56" s="23"/>
    </row>
    <row r="57" spans="5:7" x14ac:dyDescent="0.2">
      <c r="E57" s="23"/>
      <c r="F57" s="23"/>
      <c r="G57" s="23"/>
    </row>
    <row r="58" spans="5:7" x14ac:dyDescent="0.2">
      <c r="E58" s="23"/>
      <c r="F58" s="23"/>
      <c r="G58" s="23"/>
    </row>
    <row r="59" spans="5:7" x14ac:dyDescent="0.2">
      <c r="E59" s="23"/>
      <c r="F59" s="23"/>
      <c r="G59" s="23"/>
    </row>
    <row r="60" spans="5:7" x14ac:dyDescent="0.2">
      <c r="E60" s="23"/>
      <c r="F60" s="23"/>
      <c r="G60" s="23"/>
    </row>
    <row r="61" spans="5:7" x14ac:dyDescent="0.2">
      <c r="E61" s="23"/>
      <c r="F61" s="23"/>
      <c r="G61" s="23"/>
    </row>
    <row r="62" spans="5:7" x14ac:dyDescent="0.2">
      <c r="E62" s="23"/>
      <c r="F62" s="23"/>
      <c r="G62" s="23"/>
    </row>
    <row r="63" spans="5:7" x14ac:dyDescent="0.2">
      <c r="E63" s="23"/>
      <c r="F63" s="23"/>
      <c r="G63" s="23"/>
    </row>
    <row r="64" spans="5:7" x14ac:dyDescent="0.2">
      <c r="E64" s="23"/>
      <c r="F64" s="23"/>
      <c r="G64" s="23"/>
    </row>
    <row r="65" spans="5:7" x14ac:dyDescent="0.2">
      <c r="E65" s="23"/>
      <c r="F65" s="23"/>
      <c r="G65" s="23"/>
    </row>
    <row r="66" spans="5:7" x14ac:dyDescent="0.2">
      <c r="E66" s="23"/>
      <c r="F66" s="23"/>
      <c r="G66" s="23"/>
    </row>
    <row r="67" spans="5:7" x14ac:dyDescent="0.2">
      <c r="E67" s="23"/>
      <c r="F67" s="23"/>
      <c r="G67" s="23"/>
    </row>
    <row r="68" spans="5:7" x14ac:dyDescent="0.2">
      <c r="E68" s="23"/>
      <c r="F68" s="23"/>
      <c r="G68" s="23"/>
    </row>
    <row r="69" spans="5:7" x14ac:dyDescent="0.2">
      <c r="E69" s="23"/>
      <c r="F69" s="23"/>
      <c r="G69" s="23"/>
    </row>
    <row r="70" spans="5:7" x14ac:dyDescent="0.2">
      <c r="E70" s="23"/>
      <c r="F70" s="23"/>
      <c r="G70" s="23"/>
    </row>
    <row r="71" spans="5:7" x14ac:dyDescent="0.2">
      <c r="E71" s="23"/>
      <c r="F71" s="23"/>
      <c r="G71" s="23"/>
    </row>
    <row r="72" spans="5:7" x14ac:dyDescent="0.2">
      <c r="E72" s="23"/>
      <c r="F72" s="23"/>
      <c r="G72" s="23"/>
    </row>
    <row r="73" spans="5:7" x14ac:dyDescent="0.2">
      <c r="E73" s="23"/>
      <c r="F73" s="23"/>
      <c r="G73" s="23"/>
    </row>
    <row r="74" spans="5:7" x14ac:dyDescent="0.2">
      <c r="E74" s="23"/>
      <c r="F74" s="23"/>
      <c r="G74" s="23"/>
    </row>
    <row r="75" spans="5:7" x14ac:dyDescent="0.2">
      <c r="E75" s="23"/>
      <c r="F75" s="23"/>
      <c r="G75" s="23"/>
    </row>
    <row r="76" spans="5:7" x14ac:dyDescent="0.2">
      <c r="E76" s="23"/>
      <c r="F76" s="23"/>
      <c r="G76" s="23"/>
    </row>
    <row r="77" spans="5:7" x14ac:dyDescent="0.2">
      <c r="E77" s="23"/>
      <c r="F77" s="23"/>
      <c r="G77" s="23"/>
    </row>
    <row r="78" spans="5:7" x14ac:dyDescent="0.2">
      <c r="E78" s="23"/>
      <c r="F78" s="23"/>
      <c r="G78" s="23"/>
    </row>
    <row r="79" spans="5:7" x14ac:dyDescent="0.2">
      <c r="E79" s="23"/>
      <c r="F79" s="23"/>
      <c r="G79" s="23"/>
    </row>
    <row r="80" spans="5:7" x14ac:dyDescent="0.2">
      <c r="E80" s="23"/>
      <c r="F80" s="23"/>
      <c r="G80" s="23"/>
    </row>
    <row r="81" spans="5:7" x14ac:dyDescent="0.2">
      <c r="E81" s="23"/>
      <c r="F81" s="23"/>
      <c r="G81" s="23"/>
    </row>
    <row r="82" spans="5:7" x14ac:dyDescent="0.2">
      <c r="E82" s="23"/>
      <c r="F82" s="23"/>
      <c r="G82" s="23"/>
    </row>
    <row r="83" spans="5:7" x14ac:dyDescent="0.2">
      <c r="E83" s="23"/>
      <c r="F83" s="23"/>
      <c r="G83" s="23"/>
    </row>
    <row r="84" spans="5:7" x14ac:dyDescent="0.2">
      <c r="E84" s="23"/>
      <c r="F84" s="23"/>
      <c r="G84" s="23"/>
    </row>
    <row r="85" spans="5:7" x14ac:dyDescent="0.2">
      <c r="E85" s="23"/>
      <c r="F85" s="23"/>
      <c r="G85" s="23"/>
    </row>
    <row r="86" spans="5:7" x14ac:dyDescent="0.2">
      <c r="E86" s="23"/>
      <c r="F86" s="23"/>
      <c r="G86" s="23"/>
    </row>
    <row r="87" spans="5:7" x14ac:dyDescent="0.2">
      <c r="E87" s="23"/>
      <c r="F87" s="23"/>
      <c r="G87" s="23"/>
    </row>
    <row r="88" spans="5:7" x14ac:dyDescent="0.2">
      <c r="E88" s="23"/>
      <c r="F88" s="23"/>
      <c r="G88" s="23"/>
    </row>
    <row r="89" spans="5:7" x14ac:dyDescent="0.2">
      <c r="E89" s="23"/>
      <c r="F89" s="23"/>
      <c r="G89" s="23"/>
    </row>
    <row r="90" spans="5:7" x14ac:dyDescent="0.2">
      <c r="E90" s="23"/>
      <c r="F90" s="23"/>
      <c r="G90" s="23"/>
    </row>
    <row r="91" spans="5:7" x14ac:dyDescent="0.2">
      <c r="E91" s="23"/>
      <c r="F91" s="23"/>
      <c r="G91" s="23"/>
    </row>
    <row r="92" spans="5:7" x14ac:dyDescent="0.2">
      <c r="E92" s="23"/>
      <c r="F92" s="23"/>
      <c r="G92" s="23"/>
    </row>
    <row r="93" spans="5:7" x14ac:dyDescent="0.2">
      <c r="E93" s="23"/>
      <c r="F93" s="23"/>
      <c r="G93" s="23"/>
    </row>
    <row r="94" spans="5:7" x14ac:dyDescent="0.2">
      <c r="E94" s="23"/>
      <c r="F94" s="23"/>
      <c r="G94" s="23"/>
    </row>
    <row r="95" spans="5:7" x14ac:dyDescent="0.2">
      <c r="E95" s="23"/>
      <c r="F95" s="23"/>
      <c r="G95" s="23"/>
    </row>
    <row r="96" spans="5:7" x14ac:dyDescent="0.2">
      <c r="E96" s="23"/>
      <c r="F96" s="23"/>
      <c r="G96" s="23"/>
    </row>
    <row r="97" spans="5:7" x14ac:dyDescent="0.2">
      <c r="E97" s="23"/>
      <c r="F97" s="23"/>
      <c r="G97" s="23"/>
    </row>
    <row r="98" spans="5:7" x14ac:dyDescent="0.2">
      <c r="E98" s="23"/>
      <c r="F98" s="23"/>
      <c r="G98" s="23"/>
    </row>
    <row r="99" spans="5:7" x14ac:dyDescent="0.2">
      <c r="E99" s="23"/>
      <c r="F99" s="23"/>
      <c r="G99" s="23"/>
    </row>
    <row r="100" spans="5:7" x14ac:dyDescent="0.2">
      <c r="E100" s="23"/>
      <c r="F100" s="23"/>
      <c r="G100" s="23"/>
    </row>
    <row r="101" spans="5:7" x14ac:dyDescent="0.2">
      <c r="E101" s="23"/>
      <c r="F101" s="23"/>
      <c r="G101" s="23"/>
    </row>
    <row r="102" spans="5:7" x14ac:dyDescent="0.2">
      <c r="E102" s="23"/>
      <c r="F102" s="23"/>
      <c r="G102" s="23"/>
    </row>
    <row r="103" spans="5:7" x14ac:dyDescent="0.2">
      <c r="E103" s="23"/>
      <c r="F103" s="23"/>
      <c r="G103" s="23"/>
    </row>
    <row r="104" spans="5:7" x14ac:dyDescent="0.2">
      <c r="E104" s="23"/>
      <c r="F104" s="23"/>
      <c r="G104" s="23"/>
    </row>
    <row r="105" spans="5:7" x14ac:dyDescent="0.2">
      <c r="E105" s="23"/>
      <c r="F105" s="23"/>
      <c r="G105" s="23"/>
    </row>
    <row r="106" spans="5:7" x14ac:dyDescent="0.2">
      <c r="E106" s="23"/>
      <c r="F106" s="23"/>
      <c r="G106" s="23"/>
    </row>
    <row r="107" spans="5:7" x14ac:dyDescent="0.2">
      <c r="E107" s="23"/>
      <c r="F107" s="23"/>
      <c r="G107" s="23"/>
    </row>
    <row r="108" spans="5:7" x14ac:dyDescent="0.2">
      <c r="E108" s="23"/>
      <c r="F108" s="23"/>
      <c r="G108" s="23"/>
    </row>
    <row r="109" spans="5:7" x14ac:dyDescent="0.2">
      <c r="E109" s="23"/>
      <c r="F109" s="23"/>
      <c r="G109" s="23"/>
    </row>
    <row r="110" spans="5:7" x14ac:dyDescent="0.2">
      <c r="E110" s="23"/>
      <c r="F110" s="23"/>
      <c r="G110" s="23"/>
    </row>
    <row r="111" spans="5:7" x14ac:dyDescent="0.2">
      <c r="E111" s="23"/>
      <c r="F111" s="23"/>
      <c r="G111" s="23"/>
    </row>
    <row r="112" spans="5:7" x14ac:dyDescent="0.2">
      <c r="E112" s="23"/>
      <c r="F112" s="23"/>
      <c r="G112" s="23"/>
    </row>
    <row r="113" spans="5:7" x14ac:dyDescent="0.2">
      <c r="E113" s="23"/>
      <c r="F113" s="23"/>
      <c r="G113" s="23"/>
    </row>
    <row r="114" spans="5:7" x14ac:dyDescent="0.2">
      <c r="E114" s="23"/>
      <c r="F114" s="23"/>
      <c r="G114" s="23"/>
    </row>
    <row r="115" spans="5:7" x14ac:dyDescent="0.2">
      <c r="E115" s="23"/>
      <c r="F115" s="23"/>
      <c r="G115" s="23"/>
    </row>
    <row r="116" spans="5:7" x14ac:dyDescent="0.2">
      <c r="E116" s="23"/>
      <c r="F116" s="23"/>
      <c r="G116" s="23"/>
    </row>
    <row r="117" spans="5:7" x14ac:dyDescent="0.2">
      <c r="E117" s="23"/>
      <c r="F117" s="23"/>
      <c r="G117" s="23"/>
    </row>
    <row r="118" spans="5:7" x14ac:dyDescent="0.2">
      <c r="E118" s="23"/>
      <c r="F118" s="23"/>
      <c r="G118" s="23"/>
    </row>
    <row r="119" spans="5:7" x14ac:dyDescent="0.2">
      <c r="E119" s="23"/>
      <c r="F119" s="23"/>
      <c r="G119" s="23"/>
    </row>
    <row r="120" spans="5:7" x14ac:dyDescent="0.2">
      <c r="E120" s="23"/>
      <c r="F120" s="23"/>
      <c r="G120" s="23"/>
    </row>
    <row r="121" spans="5:7" x14ac:dyDescent="0.2">
      <c r="E121" s="23"/>
      <c r="F121" s="23"/>
      <c r="G121" s="23"/>
    </row>
    <row r="122" spans="5:7" x14ac:dyDescent="0.2">
      <c r="E122" s="23"/>
      <c r="F122" s="23"/>
      <c r="G122" s="23"/>
    </row>
    <row r="123" spans="5:7" x14ac:dyDescent="0.2">
      <c r="E123" s="23"/>
      <c r="F123" s="23"/>
      <c r="G123" s="23"/>
    </row>
    <row r="124" spans="5:7" x14ac:dyDescent="0.2">
      <c r="E124" s="23"/>
      <c r="F124" s="23"/>
      <c r="G124" s="23"/>
    </row>
    <row r="125" spans="5:7" x14ac:dyDescent="0.2">
      <c r="E125" s="23"/>
      <c r="F125" s="23"/>
      <c r="G125" s="23"/>
    </row>
    <row r="126" spans="5:7" x14ac:dyDescent="0.2">
      <c r="E126" s="23"/>
      <c r="F126" s="23"/>
      <c r="G126" s="23"/>
    </row>
    <row r="127" spans="5:7" x14ac:dyDescent="0.2">
      <c r="E127" s="23"/>
      <c r="F127" s="23"/>
      <c r="G127" s="23"/>
    </row>
    <row r="128" spans="5:7" x14ac:dyDescent="0.2">
      <c r="E128" s="23"/>
      <c r="F128" s="23"/>
      <c r="G128" s="23"/>
    </row>
    <row r="129" spans="5:7" x14ac:dyDescent="0.2">
      <c r="E129" s="23"/>
      <c r="F129" s="23"/>
      <c r="G129" s="23"/>
    </row>
    <row r="130" spans="5:7" x14ac:dyDescent="0.2">
      <c r="E130" s="23"/>
      <c r="F130" s="23"/>
      <c r="G130" s="23"/>
    </row>
    <row r="131" spans="5:7" x14ac:dyDescent="0.2">
      <c r="E131" s="23"/>
      <c r="F131" s="23"/>
      <c r="G131" s="23"/>
    </row>
    <row r="132" spans="5:7" x14ac:dyDescent="0.2">
      <c r="E132" s="23"/>
      <c r="F132" s="23"/>
      <c r="G132" s="23"/>
    </row>
    <row r="133" spans="5:7" x14ac:dyDescent="0.2">
      <c r="E133" s="23"/>
      <c r="F133" s="23"/>
      <c r="G133" s="23"/>
    </row>
    <row r="134" spans="5:7" x14ac:dyDescent="0.2">
      <c r="E134" s="23"/>
      <c r="F134" s="23"/>
      <c r="G134" s="23"/>
    </row>
    <row r="135" spans="5:7" x14ac:dyDescent="0.2">
      <c r="E135" s="23"/>
      <c r="F135" s="23"/>
      <c r="G135" s="23"/>
    </row>
    <row r="136" spans="5:7" x14ac:dyDescent="0.2">
      <c r="E136" s="23"/>
      <c r="F136" s="23"/>
      <c r="G136" s="23"/>
    </row>
    <row r="137" spans="5:7" x14ac:dyDescent="0.2">
      <c r="E137" s="23"/>
      <c r="F137" s="23"/>
      <c r="G137" s="23"/>
    </row>
    <row r="138" spans="5:7" x14ac:dyDescent="0.2">
      <c r="E138" s="23"/>
      <c r="F138" s="23"/>
      <c r="G138" s="23"/>
    </row>
    <row r="139" spans="5:7" x14ac:dyDescent="0.2">
      <c r="E139" s="23"/>
      <c r="F139" s="23"/>
      <c r="G139" s="23"/>
    </row>
    <row r="140" spans="5:7" x14ac:dyDescent="0.2">
      <c r="E140" s="23"/>
      <c r="F140" s="23"/>
      <c r="G140" s="23"/>
    </row>
    <row r="141" spans="5:7" x14ac:dyDescent="0.2">
      <c r="E141" s="23"/>
      <c r="F141" s="23"/>
      <c r="G141" s="23"/>
    </row>
    <row r="142" spans="5:7" x14ac:dyDescent="0.2">
      <c r="E142" s="23"/>
      <c r="F142" s="23"/>
      <c r="G142" s="23"/>
    </row>
    <row r="143" spans="5:7" x14ac:dyDescent="0.2">
      <c r="E143" s="23"/>
      <c r="F143" s="23"/>
      <c r="G143" s="23"/>
    </row>
    <row r="144" spans="5:7" x14ac:dyDescent="0.2">
      <c r="E144" s="23"/>
      <c r="F144" s="23"/>
      <c r="G144" s="23"/>
    </row>
    <row r="145" spans="5:7" x14ac:dyDescent="0.2">
      <c r="E145" s="23"/>
      <c r="F145" s="23"/>
      <c r="G145" s="23"/>
    </row>
    <row r="146" spans="5:7" x14ac:dyDescent="0.2">
      <c r="E146" s="23"/>
      <c r="F146" s="23"/>
      <c r="G146" s="23"/>
    </row>
    <row r="147" spans="5:7" x14ac:dyDescent="0.2">
      <c r="E147" s="23"/>
      <c r="F147" s="23"/>
      <c r="G147" s="23"/>
    </row>
    <row r="148" spans="5:7" x14ac:dyDescent="0.2">
      <c r="E148" s="23"/>
      <c r="F148" s="23"/>
      <c r="G148" s="23"/>
    </row>
    <row r="149" spans="5:7" x14ac:dyDescent="0.2">
      <c r="E149" s="23"/>
      <c r="F149" s="23"/>
      <c r="G149" s="23"/>
    </row>
    <row r="150" spans="5:7" x14ac:dyDescent="0.2">
      <c r="E150" s="23"/>
      <c r="F150" s="23"/>
      <c r="G150" s="23"/>
    </row>
    <row r="151" spans="5:7" x14ac:dyDescent="0.2">
      <c r="E151" s="23"/>
      <c r="F151" s="23"/>
      <c r="G151" s="23"/>
    </row>
    <row r="152" spans="5:7" x14ac:dyDescent="0.2">
      <c r="E152" s="23"/>
      <c r="F152" s="23"/>
      <c r="G152" s="23"/>
    </row>
    <row r="153" spans="5:7" x14ac:dyDescent="0.2">
      <c r="E153" s="23"/>
      <c r="F153" s="23"/>
      <c r="G153" s="23"/>
    </row>
    <row r="154" spans="5:7" x14ac:dyDescent="0.2">
      <c r="E154" s="23"/>
      <c r="F154" s="23"/>
      <c r="G154" s="23"/>
    </row>
    <row r="155" spans="5:7" x14ac:dyDescent="0.2">
      <c r="E155" s="23"/>
      <c r="F155" s="23"/>
      <c r="G155" s="23"/>
    </row>
    <row r="156" spans="5:7" x14ac:dyDescent="0.2">
      <c r="E156" s="23"/>
      <c r="F156" s="23"/>
      <c r="G156" s="23"/>
    </row>
    <row r="157" spans="5:7" x14ac:dyDescent="0.2">
      <c r="E157" s="23"/>
      <c r="F157" s="23"/>
      <c r="G157" s="23"/>
    </row>
    <row r="158" spans="5:7" x14ac:dyDescent="0.2">
      <c r="E158" s="23"/>
      <c r="F158" s="23"/>
      <c r="G158" s="23"/>
    </row>
    <row r="159" spans="5:7" x14ac:dyDescent="0.2">
      <c r="E159" s="23"/>
      <c r="F159" s="23"/>
      <c r="G159" s="23"/>
    </row>
    <row r="160" spans="5:7" x14ac:dyDescent="0.2">
      <c r="E160" s="23"/>
      <c r="F160" s="23"/>
      <c r="G160" s="23"/>
    </row>
    <row r="161" spans="5:7" x14ac:dyDescent="0.2">
      <c r="E161" s="23"/>
      <c r="F161" s="23"/>
      <c r="G161" s="23"/>
    </row>
    <row r="162" spans="5:7" x14ac:dyDescent="0.2">
      <c r="E162" s="23"/>
      <c r="F162" s="23"/>
      <c r="G162" s="23"/>
    </row>
    <row r="163" spans="5:7" x14ac:dyDescent="0.2">
      <c r="E163" s="23"/>
      <c r="F163" s="23"/>
      <c r="G163" s="23"/>
    </row>
    <row r="164" spans="5:7" x14ac:dyDescent="0.2">
      <c r="E164" s="23"/>
      <c r="F164" s="23"/>
      <c r="G164" s="23"/>
    </row>
    <row r="165" spans="5:7" x14ac:dyDescent="0.2">
      <c r="E165" s="23"/>
      <c r="F165" s="23"/>
      <c r="G165" s="23"/>
    </row>
    <row r="166" spans="5:7" x14ac:dyDescent="0.2">
      <c r="E166" s="23"/>
      <c r="F166" s="23"/>
      <c r="G166" s="23"/>
    </row>
    <row r="167" spans="5:7" x14ac:dyDescent="0.2">
      <c r="E167" s="23"/>
      <c r="F167" s="23"/>
      <c r="G167" s="23"/>
    </row>
    <row r="168" spans="5:7" x14ac:dyDescent="0.2">
      <c r="E168" s="23"/>
      <c r="F168" s="23"/>
      <c r="G168" s="23"/>
    </row>
    <row r="169" spans="5:7" x14ac:dyDescent="0.2">
      <c r="E169" s="23"/>
      <c r="F169" s="23"/>
      <c r="G169" s="23"/>
    </row>
    <row r="170" spans="5:7" x14ac:dyDescent="0.2">
      <c r="E170" s="23"/>
      <c r="F170" s="23"/>
      <c r="G170" s="23"/>
    </row>
    <row r="171" spans="5:7" x14ac:dyDescent="0.2">
      <c r="E171" s="23"/>
      <c r="F171" s="23"/>
      <c r="G171" s="23"/>
    </row>
    <row r="172" spans="5:7" x14ac:dyDescent="0.2">
      <c r="E172" s="23"/>
      <c r="F172" s="23"/>
      <c r="G172" s="23"/>
    </row>
    <row r="173" spans="5:7" x14ac:dyDescent="0.2">
      <c r="E173" s="23"/>
      <c r="F173" s="23"/>
      <c r="G173" s="23"/>
    </row>
    <row r="174" spans="5:7" x14ac:dyDescent="0.2">
      <c r="E174" s="23"/>
      <c r="F174" s="23"/>
      <c r="G174" s="23"/>
    </row>
    <row r="175" spans="5:7" x14ac:dyDescent="0.2">
      <c r="E175" s="23"/>
      <c r="F175" s="23"/>
      <c r="G175" s="23"/>
    </row>
    <row r="176" spans="5:7" x14ac:dyDescent="0.2">
      <c r="E176" s="23"/>
      <c r="F176" s="23"/>
      <c r="G176" s="23"/>
    </row>
    <row r="177" spans="5:7" x14ac:dyDescent="0.2">
      <c r="E177" s="23"/>
      <c r="F177" s="23"/>
      <c r="G177" s="23"/>
    </row>
    <row r="178" spans="5:7" x14ac:dyDescent="0.2">
      <c r="E178" s="23"/>
      <c r="F178" s="23"/>
      <c r="G178" s="23"/>
    </row>
    <row r="179" spans="5:7" x14ac:dyDescent="0.2">
      <c r="E179" s="23"/>
      <c r="F179" s="23"/>
      <c r="G179" s="23"/>
    </row>
    <row r="180" spans="5:7" x14ac:dyDescent="0.2">
      <c r="E180" s="23"/>
      <c r="F180" s="23"/>
      <c r="G180" s="23"/>
    </row>
    <row r="181" spans="5:7" x14ac:dyDescent="0.2">
      <c r="E181" s="23"/>
      <c r="F181" s="23"/>
      <c r="G181" s="23"/>
    </row>
    <row r="182" spans="5:7" x14ac:dyDescent="0.2">
      <c r="E182" s="23"/>
      <c r="F182" s="23"/>
      <c r="G182" s="23"/>
    </row>
    <row r="183" spans="5:7" x14ac:dyDescent="0.2">
      <c r="E183" s="23"/>
      <c r="F183" s="23"/>
      <c r="G183" s="23"/>
    </row>
    <row r="184" spans="5:7" x14ac:dyDescent="0.2">
      <c r="E184" s="23"/>
      <c r="F184" s="23"/>
      <c r="G184" s="23"/>
    </row>
    <row r="185" spans="5:7" x14ac:dyDescent="0.2">
      <c r="E185" s="23"/>
      <c r="F185" s="23"/>
      <c r="G185" s="23"/>
    </row>
    <row r="186" spans="5:7" x14ac:dyDescent="0.2">
      <c r="E186" s="23"/>
      <c r="F186" s="23"/>
      <c r="G186" s="23"/>
    </row>
    <row r="187" spans="5:7" x14ac:dyDescent="0.2">
      <c r="E187" s="23"/>
      <c r="F187" s="23"/>
      <c r="G187" s="23"/>
    </row>
    <row r="188" spans="5:7" x14ac:dyDescent="0.2">
      <c r="E188" s="23"/>
      <c r="F188" s="23"/>
      <c r="G188" s="23"/>
    </row>
    <row r="189" spans="5:7" x14ac:dyDescent="0.2">
      <c r="E189" s="23"/>
      <c r="F189" s="23"/>
      <c r="G189" s="23"/>
    </row>
    <row r="190" spans="5:7" x14ac:dyDescent="0.2">
      <c r="E190" s="23"/>
      <c r="F190" s="23"/>
      <c r="G190" s="23"/>
    </row>
    <row r="191" spans="5:7" x14ac:dyDescent="0.2">
      <c r="E191" s="23"/>
      <c r="F191" s="23"/>
      <c r="G191" s="23"/>
    </row>
    <row r="192" spans="5:7" x14ac:dyDescent="0.2">
      <c r="E192" s="23"/>
      <c r="F192" s="23"/>
      <c r="G192" s="23"/>
    </row>
    <row r="193" spans="5:7" x14ac:dyDescent="0.2">
      <c r="E193" s="23"/>
      <c r="F193" s="23"/>
      <c r="G193" s="23"/>
    </row>
    <row r="194" spans="5:7" x14ac:dyDescent="0.2">
      <c r="E194" s="23"/>
      <c r="F194" s="23"/>
      <c r="G194" s="23"/>
    </row>
    <row r="195" spans="5:7" x14ac:dyDescent="0.2">
      <c r="E195" s="23"/>
      <c r="F195" s="23"/>
      <c r="G195" s="23"/>
    </row>
    <row r="196" spans="5:7" x14ac:dyDescent="0.2">
      <c r="E196" s="23"/>
      <c r="F196" s="23"/>
      <c r="G196" s="23"/>
    </row>
    <row r="197" spans="5:7" x14ac:dyDescent="0.2">
      <c r="E197" s="23"/>
      <c r="F197" s="23"/>
      <c r="G197" s="23"/>
    </row>
    <row r="198" spans="5:7" x14ac:dyDescent="0.2">
      <c r="E198" s="23"/>
      <c r="F198" s="23"/>
      <c r="G198" s="23"/>
    </row>
    <row r="199" spans="5:7" x14ac:dyDescent="0.2">
      <c r="E199" s="23"/>
      <c r="F199" s="23"/>
      <c r="G199" s="23"/>
    </row>
    <row r="200" spans="5:7" x14ac:dyDescent="0.2">
      <c r="E200" s="23"/>
      <c r="F200" s="23"/>
      <c r="G200" s="23"/>
    </row>
    <row r="201" spans="5:7" x14ac:dyDescent="0.2">
      <c r="E201" s="23"/>
      <c r="F201" s="23"/>
      <c r="G201" s="23"/>
    </row>
    <row r="202" spans="5:7" x14ac:dyDescent="0.2">
      <c r="E202" s="23"/>
      <c r="F202" s="23"/>
      <c r="G202" s="23"/>
    </row>
    <row r="203" spans="5:7" x14ac:dyDescent="0.2">
      <c r="E203" s="23"/>
      <c r="F203" s="23"/>
      <c r="G203" s="23"/>
    </row>
    <row r="204" spans="5:7" x14ac:dyDescent="0.2">
      <c r="E204" s="23"/>
      <c r="F204" s="23"/>
      <c r="G204" s="23"/>
    </row>
    <row r="205" spans="5:7" x14ac:dyDescent="0.2">
      <c r="E205" s="23"/>
      <c r="F205" s="23"/>
      <c r="G205" s="23"/>
    </row>
    <row r="206" spans="5:7" x14ac:dyDescent="0.2">
      <c r="E206" s="23"/>
      <c r="F206" s="23"/>
      <c r="G206" s="23"/>
    </row>
    <row r="207" spans="5:7" x14ac:dyDescent="0.2">
      <c r="E207" s="23"/>
      <c r="F207" s="23"/>
      <c r="G207" s="23"/>
    </row>
    <row r="208" spans="5:7" x14ac:dyDescent="0.2">
      <c r="E208" s="23"/>
      <c r="F208" s="23"/>
      <c r="G208" s="23"/>
    </row>
    <row r="209" spans="5:7" x14ac:dyDescent="0.2">
      <c r="E209" s="23"/>
      <c r="F209" s="23"/>
      <c r="G209" s="23"/>
    </row>
    <row r="210" spans="5:7" x14ac:dyDescent="0.2">
      <c r="E210" s="23"/>
      <c r="F210" s="23"/>
      <c r="G210" s="23"/>
    </row>
    <row r="211" spans="5:7" x14ac:dyDescent="0.2">
      <c r="E211" s="23"/>
      <c r="F211" s="23"/>
      <c r="G211" s="23"/>
    </row>
    <row r="212" spans="5:7" x14ac:dyDescent="0.2">
      <c r="E212" s="23"/>
      <c r="F212" s="23"/>
      <c r="G212" s="23"/>
    </row>
    <row r="213" spans="5:7" x14ac:dyDescent="0.2">
      <c r="E213" s="23"/>
      <c r="F213" s="23"/>
      <c r="G213" s="23"/>
    </row>
    <row r="214" spans="5:7" x14ac:dyDescent="0.2">
      <c r="E214" s="23"/>
      <c r="F214" s="23"/>
      <c r="G214" s="23"/>
    </row>
    <row r="215" spans="5:7" x14ac:dyDescent="0.2">
      <c r="E215" s="23"/>
      <c r="F215" s="23"/>
      <c r="G215" s="23"/>
    </row>
    <row r="216" spans="5:7" x14ac:dyDescent="0.2">
      <c r="E216" s="23"/>
      <c r="F216" s="23"/>
      <c r="G216" s="23"/>
    </row>
    <row r="217" spans="5:7" x14ac:dyDescent="0.2">
      <c r="E217" s="23"/>
      <c r="F217" s="23"/>
      <c r="G217" s="23"/>
    </row>
    <row r="218" spans="5:7" x14ac:dyDescent="0.2">
      <c r="E218" s="23"/>
      <c r="F218" s="23"/>
      <c r="G218" s="23"/>
    </row>
    <row r="219" spans="5:7" x14ac:dyDescent="0.2">
      <c r="E219" s="23"/>
      <c r="F219" s="23"/>
      <c r="G219" s="23"/>
    </row>
    <row r="220" spans="5:7" x14ac:dyDescent="0.2">
      <c r="E220" s="23"/>
      <c r="F220" s="23"/>
      <c r="G220" s="23"/>
    </row>
    <row r="221" spans="5:7" x14ac:dyDescent="0.2">
      <c r="E221" s="23"/>
      <c r="F221" s="23"/>
      <c r="G221" s="23"/>
    </row>
    <row r="222" spans="5:7" x14ac:dyDescent="0.2">
      <c r="E222" s="23"/>
      <c r="F222" s="23"/>
      <c r="G222" s="23"/>
    </row>
    <row r="223" spans="5:7" x14ac:dyDescent="0.2">
      <c r="E223" s="23"/>
      <c r="F223" s="23"/>
      <c r="G223" s="23"/>
    </row>
    <row r="224" spans="5:7" x14ac:dyDescent="0.2">
      <c r="E224" s="23"/>
      <c r="F224" s="23"/>
      <c r="G224" s="23"/>
    </row>
    <row r="225" spans="5:7" x14ac:dyDescent="0.2">
      <c r="E225" s="23"/>
      <c r="F225" s="23"/>
      <c r="G225" s="23"/>
    </row>
    <row r="226" spans="5:7" x14ac:dyDescent="0.2">
      <c r="E226" s="23"/>
      <c r="F226" s="23"/>
      <c r="G226" s="23"/>
    </row>
    <row r="227" spans="5:7" x14ac:dyDescent="0.2">
      <c r="E227" s="23"/>
      <c r="F227" s="23"/>
      <c r="G227" s="23"/>
    </row>
    <row r="228" spans="5:7" x14ac:dyDescent="0.2">
      <c r="E228" s="23"/>
      <c r="F228" s="23"/>
      <c r="G228" s="23"/>
    </row>
    <row r="229" spans="5:7" x14ac:dyDescent="0.2">
      <c r="E229" s="23"/>
      <c r="F229" s="23"/>
      <c r="G229" s="23"/>
    </row>
    <row r="230" spans="5:7" x14ac:dyDescent="0.2">
      <c r="E230" s="23"/>
      <c r="F230" s="23"/>
      <c r="G230" s="23"/>
    </row>
    <row r="231" spans="5:7" x14ac:dyDescent="0.2">
      <c r="E231" s="23"/>
      <c r="F231" s="23"/>
      <c r="G231" s="23"/>
    </row>
    <row r="232" spans="5:7" x14ac:dyDescent="0.2">
      <c r="E232" s="23"/>
      <c r="F232" s="23"/>
      <c r="G232" s="23"/>
    </row>
    <row r="233" spans="5:7" x14ac:dyDescent="0.2">
      <c r="E233" s="23"/>
      <c r="F233" s="23"/>
      <c r="G233" s="23"/>
    </row>
    <row r="234" spans="5:7" x14ac:dyDescent="0.2">
      <c r="E234" s="23"/>
      <c r="F234" s="23"/>
      <c r="G234" s="23"/>
    </row>
    <row r="235" spans="5:7" x14ac:dyDescent="0.2">
      <c r="E235" s="23"/>
      <c r="F235" s="23"/>
      <c r="G235" s="23"/>
    </row>
    <row r="236" spans="5:7" x14ac:dyDescent="0.2">
      <c r="E236" s="23"/>
      <c r="F236" s="23"/>
      <c r="G236" s="23"/>
    </row>
    <row r="237" spans="5:7" x14ac:dyDescent="0.2">
      <c r="E237" s="23"/>
      <c r="F237" s="23"/>
      <c r="G237" s="23"/>
    </row>
    <row r="238" spans="5:7" x14ac:dyDescent="0.2">
      <c r="E238" s="23"/>
      <c r="F238" s="23"/>
      <c r="G238" s="23"/>
    </row>
    <row r="239" spans="5:7" x14ac:dyDescent="0.2">
      <c r="E239" s="23"/>
      <c r="F239" s="23"/>
      <c r="G239" s="23"/>
    </row>
    <row r="240" spans="5:7" x14ac:dyDescent="0.2">
      <c r="E240" s="23"/>
      <c r="F240" s="23"/>
      <c r="G240" s="23"/>
    </row>
    <row r="241" spans="5:7" x14ac:dyDescent="0.2">
      <c r="E241" s="23"/>
      <c r="F241" s="23"/>
      <c r="G241" s="23"/>
    </row>
    <row r="242" spans="5:7" x14ac:dyDescent="0.2">
      <c r="E242" s="23"/>
      <c r="F242" s="23"/>
      <c r="G242" s="23"/>
    </row>
    <row r="243" spans="5:7" x14ac:dyDescent="0.2">
      <c r="E243" s="23"/>
      <c r="F243" s="23"/>
      <c r="G243" s="23"/>
    </row>
    <row r="244" spans="5:7" x14ac:dyDescent="0.2">
      <c r="E244" s="23"/>
      <c r="F244" s="23"/>
      <c r="G244" s="23"/>
    </row>
    <row r="245" spans="5:7" x14ac:dyDescent="0.2">
      <c r="E245" s="23"/>
      <c r="F245" s="23"/>
      <c r="G245" s="23"/>
    </row>
    <row r="246" spans="5:7" x14ac:dyDescent="0.2">
      <c r="E246" s="23"/>
      <c r="F246" s="23"/>
      <c r="G246" s="23"/>
    </row>
    <row r="247" spans="5:7" x14ac:dyDescent="0.2">
      <c r="E247" s="23"/>
      <c r="F247" s="23"/>
      <c r="G247" s="23"/>
    </row>
    <row r="248" spans="5:7" x14ac:dyDescent="0.2">
      <c r="E248" s="23"/>
      <c r="F248" s="23"/>
      <c r="G248" s="23"/>
    </row>
    <row r="249" spans="5:7" x14ac:dyDescent="0.2">
      <c r="E249" s="23"/>
      <c r="F249" s="23"/>
      <c r="G249" s="23"/>
    </row>
    <row r="250" spans="5:7" x14ac:dyDescent="0.2">
      <c r="E250" s="23"/>
      <c r="F250" s="23"/>
      <c r="G250" s="23"/>
    </row>
    <row r="251" spans="5:7" x14ac:dyDescent="0.2">
      <c r="E251" s="23"/>
      <c r="F251" s="23"/>
      <c r="G251" s="23"/>
    </row>
    <row r="252" spans="5:7" x14ac:dyDescent="0.2">
      <c r="E252" s="23"/>
      <c r="F252" s="23"/>
      <c r="G252" s="23"/>
    </row>
    <row r="253" spans="5:7" x14ac:dyDescent="0.2">
      <c r="E253" s="23"/>
      <c r="F253" s="23"/>
      <c r="G253" s="23"/>
    </row>
    <row r="254" spans="5:7" x14ac:dyDescent="0.2">
      <c r="E254" s="23"/>
      <c r="F254" s="23"/>
      <c r="G254" s="23"/>
    </row>
    <row r="255" spans="5:7" x14ac:dyDescent="0.2">
      <c r="E255" s="23"/>
      <c r="F255" s="23"/>
      <c r="G255" s="23"/>
    </row>
    <row r="256" spans="5:7" x14ac:dyDescent="0.2">
      <c r="E256" s="23"/>
      <c r="F256" s="23"/>
      <c r="G256" s="23"/>
    </row>
    <row r="257" spans="5:7" x14ac:dyDescent="0.2">
      <c r="E257" s="23"/>
      <c r="F257" s="23"/>
      <c r="G257" s="23"/>
    </row>
    <row r="258" spans="5:7" x14ac:dyDescent="0.2">
      <c r="E258" s="23"/>
      <c r="F258" s="23"/>
      <c r="G258" s="23"/>
    </row>
    <row r="259" spans="5:7" x14ac:dyDescent="0.2">
      <c r="E259" s="23"/>
      <c r="F259" s="23"/>
      <c r="G259" s="23"/>
    </row>
    <row r="260" spans="5:7" x14ac:dyDescent="0.2">
      <c r="E260" s="23"/>
      <c r="F260" s="23"/>
      <c r="G260" s="23"/>
    </row>
    <row r="261" spans="5:7" x14ac:dyDescent="0.2">
      <c r="E261" s="23"/>
      <c r="F261" s="23"/>
      <c r="G261" s="23"/>
    </row>
    <row r="262" spans="5:7" x14ac:dyDescent="0.2">
      <c r="E262" s="23"/>
      <c r="F262" s="23"/>
      <c r="G262" s="23"/>
    </row>
    <row r="263" spans="5:7" x14ac:dyDescent="0.2">
      <c r="E263" s="23"/>
      <c r="F263" s="23"/>
      <c r="G263" s="23"/>
    </row>
    <row r="264" spans="5:7" x14ac:dyDescent="0.2">
      <c r="E264" s="23"/>
      <c r="F264" s="23"/>
      <c r="G264" s="23"/>
    </row>
    <row r="265" spans="5:7" x14ac:dyDescent="0.2">
      <c r="E265" s="23"/>
      <c r="F265" s="23"/>
      <c r="G265" s="23"/>
    </row>
    <row r="266" spans="5:7" x14ac:dyDescent="0.2">
      <c r="E266" s="23"/>
      <c r="F266" s="23"/>
      <c r="G266" s="23"/>
    </row>
    <row r="267" spans="5:7" x14ac:dyDescent="0.2">
      <c r="E267" s="23"/>
      <c r="F267" s="23"/>
      <c r="G267" s="23"/>
    </row>
    <row r="268" spans="5:7" x14ac:dyDescent="0.2">
      <c r="E268" s="23"/>
      <c r="F268" s="23"/>
      <c r="G268" s="23"/>
    </row>
    <row r="269" spans="5:7" x14ac:dyDescent="0.2">
      <c r="E269" s="23"/>
      <c r="F269" s="23"/>
      <c r="G269" s="23"/>
    </row>
    <row r="270" spans="5:7" x14ac:dyDescent="0.2">
      <c r="E270" s="23"/>
      <c r="F270" s="23"/>
      <c r="G270" s="23"/>
    </row>
    <row r="271" spans="5:7" x14ac:dyDescent="0.2">
      <c r="E271" s="23"/>
      <c r="F271" s="23"/>
      <c r="G271" s="23"/>
    </row>
    <row r="272" spans="5:7" x14ac:dyDescent="0.2">
      <c r="E272" s="23"/>
      <c r="F272" s="23"/>
      <c r="G272" s="23"/>
    </row>
    <row r="273" spans="5:7" x14ac:dyDescent="0.2">
      <c r="E273" s="23"/>
      <c r="F273" s="23"/>
      <c r="G273" s="23"/>
    </row>
    <row r="274" spans="5:7" x14ac:dyDescent="0.2">
      <c r="E274" s="23"/>
      <c r="F274" s="23"/>
      <c r="G274" s="23"/>
    </row>
    <row r="275" spans="5:7" x14ac:dyDescent="0.2">
      <c r="E275" s="23"/>
      <c r="F275" s="23"/>
      <c r="G275" s="23"/>
    </row>
    <row r="276" spans="5:7" x14ac:dyDescent="0.2">
      <c r="E276" s="23"/>
      <c r="F276" s="23"/>
      <c r="G276" s="23"/>
    </row>
    <row r="277" spans="5:7" x14ac:dyDescent="0.2">
      <c r="E277" s="23"/>
      <c r="F277" s="23"/>
      <c r="G277" s="23"/>
    </row>
    <row r="278" spans="5:7" x14ac:dyDescent="0.2">
      <c r="E278" s="23"/>
      <c r="F278" s="23"/>
      <c r="G278" s="23"/>
    </row>
    <row r="279" spans="5:7" x14ac:dyDescent="0.2">
      <c r="E279" s="23"/>
      <c r="F279" s="23"/>
      <c r="G279" s="23"/>
    </row>
    <row r="280" spans="5:7" x14ac:dyDescent="0.2">
      <c r="E280" s="23"/>
      <c r="F280" s="23"/>
      <c r="G280" s="23"/>
    </row>
    <row r="281" spans="5:7" x14ac:dyDescent="0.2">
      <c r="E281" s="23"/>
      <c r="F281" s="23"/>
      <c r="G281" s="23"/>
    </row>
    <row r="282" spans="5:7" x14ac:dyDescent="0.2">
      <c r="E282" s="23"/>
      <c r="F282" s="23"/>
      <c r="G282" s="23"/>
    </row>
    <row r="283" spans="5:7" x14ac:dyDescent="0.2">
      <c r="E283" s="23"/>
      <c r="F283" s="23"/>
      <c r="G283" s="23"/>
    </row>
    <row r="284" spans="5:7" x14ac:dyDescent="0.2">
      <c r="E284" s="23"/>
      <c r="F284" s="23"/>
      <c r="G284" s="23"/>
    </row>
    <row r="285" spans="5:7" x14ac:dyDescent="0.2">
      <c r="E285" s="23"/>
      <c r="F285" s="23"/>
      <c r="G285" s="23"/>
    </row>
    <row r="286" spans="5:7" x14ac:dyDescent="0.2">
      <c r="E286" s="23"/>
      <c r="F286" s="23"/>
      <c r="G286" s="23"/>
    </row>
    <row r="287" spans="5:7" x14ac:dyDescent="0.2">
      <c r="E287" s="23"/>
      <c r="F287" s="23"/>
      <c r="G287" s="23"/>
    </row>
    <row r="288" spans="5:7" x14ac:dyDescent="0.2">
      <c r="E288" s="23"/>
      <c r="F288" s="23"/>
      <c r="G288" s="23"/>
    </row>
    <row r="289" spans="5:7" x14ac:dyDescent="0.2">
      <c r="E289" s="23"/>
      <c r="F289" s="23"/>
      <c r="G289" s="23"/>
    </row>
    <row r="290" spans="5:7" x14ac:dyDescent="0.2">
      <c r="E290" s="23"/>
      <c r="F290" s="23"/>
      <c r="G290" s="23"/>
    </row>
    <row r="291" spans="5:7" x14ac:dyDescent="0.2">
      <c r="E291" s="23"/>
      <c r="F291" s="23"/>
      <c r="G291" s="23"/>
    </row>
    <row r="292" spans="5:7" x14ac:dyDescent="0.2">
      <c r="E292" s="23"/>
      <c r="F292" s="23"/>
      <c r="G292" s="23"/>
    </row>
    <row r="293" spans="5:7" x14ac:dyDescent="0.2">
      <c r="E293" s="23"/>
      <c r="F293" s="23"/>
      <c r="G293" s="23"/>
    </row>
    <row r="294" spans="5:7" x14ac:dyDescent="0.2">
      <c r="E294" s="23"/>
      <c r="F294" s="23"/>
      <c r="G294" s="23"/>
    </row>
    <row r="295" spans="5:7" x14ac:dyDescent="0.2">
      <c r="E295" s="23"/>
      <c r="F295" s="23"/>
      <c r="G295" s="23"/>
    </row>
    <row r="296" spans="5:7" x14ac:dyDescent="0.2">
      <c r="E296" s="23"/>
      <c r="F296" s="23"/>
      <c r="G296" s="23"/>
    </row>
    <row r="297" spans="5:7" x14ac:dyDescent="0.2">
      <c r="E297" s="23"/>
      <c r="F297" s="23"/>
      <c r="G297" s="23"/>
    </row>
    <row r="298" spans="5:7" x14ac:dyDescent="0.2">
      <c r="E298" s="23"/>
      <c r="F298" s="23"/>
      <c r="G298" s="23"/>
    </row>
    <row r="299" spans="5:7" x14ac:dyDescent="0.2">
      <c r="E299" s="23"/>
      <c r="F299" s="23"/>
      <c r="G299" s="23"/>
    </row>
    <row r="300" spans="5:7" x14ac:dyDescent="0.2">
      <c r="E300" s="23"/>
      <c r="F300" s="23"/>
      <c r="G300" s="23"/>
    </row>
    <row r="301" spans="5:7" x14ac:dyDescent="0.2">
      <c r="E301" s="23"/>
      <c r="F301" s="23"/>
      <c r="G301" s="23"/>
    </row>
    <row r="302" spans="5:7" x14ac:dyDescent="0.2">
      <c r="E302" s="23"/>
      <c r="F302" s="23"/>
      <c r="G302" s="23"/>
    </row>
    <row r="303" spans="5:7" x14ac:dyDescent="0.2">
      <c r="E303" s="23"/>
      <c r="F303" s="23"/>
      <c r="G303" s="23"/>
    </row>
    <row r="304" spans="5:7" x14ac:dyDescent="0.2">
      <c r="E304" s="23"/>
      <c r="F304" s="23"/>
      <c r="G304" s="23"/>
    </row>
    <row r="305" spans="5:7" x14ac:dyDescent="0.2">
      <c r="E305" s="23"/>
      <c r="F305" s="23"/>
      <c r="G305" s="23"/>
    </row>
    <row r="306" spans="5:7" x14ac:dyDescent="0.2">
      <c r="E306" s="23"/>
      <c r="F306" s="23"/>
      <c r="G306" s="23"/>
    </row>
    <row r="307" spans="5:7" x14ac:dyDescent="0.2">
      <c r="E307" s="23"/>
      <c r="F307" s="23"/>
      <c r="G307" s="23"/>
    </row>
    <row r="308" spans="5:7" x14ac:dyDescent="0.2">
      <c r="E308" s="23"/>
      <c r="F308" s="23"/>
      <c r="G308" s="23"/>
    </row>
    <row r="309" spans="5:7" x14ac:dyDescent="0.2">
      <c r="E309" s="23"/>
      <c r="F309" s="23"/>
      <c r="G309" s="23"/>
    </row>
    <row r="310" spans="5:7" x14ac:dyDescent="0.2">
      <c r="E310" s="23"/>
      <c r="F310" s="23"/>
      <c r="G310" s="23"/>
    </row>
    <row r="311" spans="5:7" x14ac:dyDescent="0.2">
      <c r="E311" s="23"/>
      <c r="F311" s="23"/>
      <c r="G311" s="23"/>
    </row>
    <row r="312" spans="5:7" x14ac:dyDescent="0.2">
      <c r="E312" s="23"/>
      <c r="F312" s="23"/>
      <c r="G312" s="23"/>
    </row>
    <row r="313" spans="5:7" x14ac:dyDescent="0.2">
      <c r="E313" s="23"/>
      <c r="F313" s="23"/>
      <c r="G313" s="23"/>
    </row>
    <row r="314" spans="5:7" x14ac:dyDescent="0.2">
      <c r="E314" s="23"/>
      <c r="F314" s="23"/>
      <c r="G314" s="23"/>
    </row>
    <row r="315" spans="5:7" x14ac:dyDescent="0.2">
      <c r="E315" s="23"/>
      <c r="F315" s="23"/>
      <c r="G315" s="23"/>
    </row>
    <row r="316" spans="5:7" x14ac:dyDescent="0.2">
      <c r="E316" s="23"/>
      <c r="F316" s="23"/>
      <c r="G316" s="23"/>
    </row>
    <row r="317" spans="5:7" x14ac:dyDescent="0.2">
      <c r="E317" s="23"/>
      <c r="F317" s="23"/>
      <c r="G317" s="23"/>
    </row>
    <row r="318" spans="5:7" x14ac:dyDescent="0.2">
      <c r="E318" s="23"/>
      <c r="F318" s="23"/>
      <c r="G318" s="23"/>
    </row>
    <row r="319" spans="5:7" x14ac:dyDescent="0.2">
      <c r="E319" s="23"/>
      <c r="F319" s="23"/>
      <c r="G319" s="23"/>
    </row>
    <row r="320" spans="5:7" x14ac:dyDescent="0.2">
      <c r="E320" s="23"/>
      <c r="F320" s="23"/>
      <c r="G320" s="23"/>
    </row>
    <row r="321" spans="5:7" x14ac:dyDescent="0.2">
      <c r="E321" s="23"/>
      <c r="F321" s="23"/>
      <c r="G321" s="23"/>
    </row>
    <row r="322" spans="5:7" x14ac:dyDescent="0.2">
      <c r="E322" s="23"/>
      <c r="F322" s="23"/>
      <c r="G322" s="23"/>
    </row>
    <row r="323" spans="5:7" x14ac:dyDescent="0.2">
      <c r="E323" s="23"/>
      <c r="F323" s="23"/>
      <c r="G323" s="23"/>
    </row>
    <row r="324" spans="5:7" x14ac:dyDescent="0.2">
      <c r="E324" s="23"/>
      <c r="F324" s="23"/>
      <c r="G324" s="23"/>
    </row>
    <row r="325" spans="5:7" x14ac:dyDescent="0.2">
      <c r="E325" s="23"/>
      <c r="F325" s="23"/>
      <c r="G325" s="23"/>
    </row>
    <row r="326" spans="5:7" x14ac:dyDescent="0.2">
      <c r="E326" s="23"/>
      <c r="F326" s="23"/>
      <c r="G326" s="23"/>
    </row>
    <row r="327" spans="5:7" x14ac:dyDescent="0.2">
      <c r="E327" s="23"/>
      <c r="F327" s="23"/>
      <c r="G327" s="23"/>
    </row>
    <row r="328" spans="5:7" x14ac:dyDescent="0.2">
      <c r="E328" s="23"/>
      <c r="F328" s="23"/>
      <c r="G328" s="23"/>
    </row>
    <row r="329" spans="5:7" x14ac:dyDescent="0.2">
      <c r="E329" s="23"/>
      <c r="F329" s="23"/>
      <c r="G329" s="23"/>
    </row>
    <row r="330" spans="5:7" x14ac:dyDescent="0.2">
      <c r="E330" s="23"/>
      <c r="F330" s="23"/>
      <c r="G330" s="23"/>
    </row>
    <row r="331" spans="5:7" x14ac:dyDescent="0.2">
      <c r="E331" s="23"/>
      <c r="F331" s="23"/>
      <c r="G331" s="23"/>
    </row>
    <row r="332" spans="5:7" x14ac:dyDescent="0.2">
      <c r="E332" s="23"/>
      <c r="F332" s="23"/>
      <c r="G332" s="23"/>
    </row>
    <row r="333" spans="5:7" x14ac:dyDescent="0.2">
      <c r="E333" s="23"/>
      <c r="F333" s="23"/>
      <c r="G333" s="23"/>
    </row>
    <row r="334" spans="5:7" x14ac:dyDescent="0.2">
      <c r="E334" s="23"/>
      <c r="F334" s="23"/>
      <c r="G334" s="23"/>
    </row>
    <row r="335" spans="5:7" x14ac:dyDescent="0.2">
      <c r="E335" s="23"/>
      <c r="F335" s="23"/>
      <c r="G335" s="23"/>
    </row>
    <row r="336" spans="5:7" x14ac:dyDescent="0.2">
      <c r="E336" s="23"/>
      <c r="F336" s="23"/>
      <c r="G336" s="23"/>
    </row>
    <row r="337" spans="5:7" x14ac:dyDescent="0.2">
      <c r="E337" s="23"/>
      <c r="F337" s="23"/>
      <c r="G337" s="23"/>
    </row>
    <row r="338" spans="5:7" x14ac:dyDescent="0.2">
      <c r="E338" s="23"/>
      <c r="F338" s="23"/>
      <c r="G338" s="23"/>
    </row>
    <row r="339" spans="5:7" x14ac:dyDescent="0.2">
      <c r="E339" s="23"/>
      <c r="F339" s="23"/>
      <c r="G339" s="23"/>
    </row>
    <row r="340" spans="5:7" x14ac:dyDescent="0.2">
      <c r="E340" s="23"/>
      <c r="F340" s="23"/>
      <c r="G340" s="23"/>
    </row>
    <row r="341" spans="5:7" x14ac:dyDescent="0.2">
      <c r="E341" s="23"/>
      <c r="F341" s="23"/>
      <c r="G341" s="23"/>
    </row>
    <row r="342" spans="5:7" x14ac:dyDescent="0.2">
      <c r="E342" s="23"/>
      <c r="F342" s="23"/>
      <c r="G342" s="23"/>
    </row>
    <row r="343" spans="5:7" x14ac:dyDescent="0.2">
      <c r="E343" s="23"/>
      <c r="F343" s="23"/>
      <c r="G343" s="23"/>
    </row>
    <row r="344" spans="5:7" x14ac:dyDescent="0.2">
      <c r="E344" s="23"/>
      <c r="F344" s="23"/>
      <c r="G344" s="23"/>
    </row>
    <row r="345" spans="5:7" x14ac:dyDescent="0.2">
      <c r="E345" s="23"/>
      <c r="F345" s="23"/>
      <c r="G345" s="23"/>
    </row>
    <row r="346" spans="5:7" x14ac:dyDescent="0.2">
      <c r="E346" s="23"/>
      <c r="F346" s="23"/>
      <c r="G346" s="23"/>
    </row>
    <row r="347" spans="5:7" x14ac:dyDescent="0.2">
      <c r="E347" s="23"/>
      <c r="F347" s="23"/>
      <c r="G347" s="23"/>
    </row>
    <row r="348" spans="5:7" x14ac:dyDescent="0.2">
      <c r="E348" s="23"/>
      <c r="F348" s="23"/>
      <c r="G348" s="23"/>
    </row>
    <row r="349" spans="5:7" x14ac:dyDescent="0.2">
      <c r="E349" s="23"/>
      <c r="F349" s="23"/>
      <c r="G349" s="23"/>
    </row>
    <row r="350" spans="5:7" x14ac:dyDescent="0.2">
      <c r="E350" s="23"/>
      <c r="F350" s="23"/>
      <c r="G350" s="23"/>
    </row>
    <row r="351" spans="5:7" x14ac:dyDescent="0.2">
      <c r="E351" s="23"/>
      <c r="F351" s="23"/>
      <c r="G351" s="23"/>
    </row>
    <row r="352" spans="5:7" x14ac:dyDescent="0.2">
      <c r="E352" s="23"/>
      <c r="F352" s="23"/>
      <c r="G352" s="23"/>
    </row>
    <row r="353" spans="5:7" x14ac:dyDescent="0.2">
      <c r="E353" s="23"/>
      <c r="F353" s="23"/>
      <c r="G353" s="23"/>
    </row>
    <row r="354" spans="5:7" x14ac:dyDescent="0.2">
      <c r="E354" s="23"/>
      <c r="F354" s="23"/>
      <c r="G354" s="23"/>
    </row>
    <row r="355" spans="5:7" x14ac:dyDescent="0.2">
      <c r="E355" s="23"/>
      <c r="F355" s="23"/>
      <c r="G355" s="23"/>
    </row>
    <row r="356" spans="5:7" x14ac:dyDescent="0.2">
      <c r="E356" s="23"/>
      <c r="F356" s="23"/>
      <c r="G356" s="23"/>
    </row>
    <row r="357" spans="5:7" x14ac:dyDescent="0.2">
      <c r="E357" s="23"/>
      <c r="F357" s="23"/>
      <c r="G357" s="23"/>
    </row>
    <row r="358" spans="5:7" x14ac:dyDescent="0.2">
      <c r="E358" s="23"/>
      <c r="F358" s="23"/>
      <c r="G358" s="23"/>
    </row>
    <row r="359" spans="5:7" x14ac:dyDescent="0.2">
      <c r="E359" s="23"/>
      <c r="F359" s="23"/>
      <c r="G359" s="23"/>
    </row>
    <row r="360" spans="5:7" x14ac:dyDescent="0.2">
      <c r="E360" s="23"/>
      <c r="F360" s="23"/>
      <c r="G360" s="23"/>
    </row>
    <row r="361" spans="5:7" x14ac:dyDescent="0.2">
      <c r="E361" s="23"/>
      <c r="F361" s="23"/>
      <c r="G361" s="23"/>
    </row>
    <row r="362" spans="5:7" x14ac:dyDescent="0.2">
      <c r="E362" s="23"/>
      <c r="F362" s="23"/>
      <c r="G362" s="23"/>
    </row>
    <row r="363" spans="5:7" x14ac:dyDescent="0.2">
      <c r="E363" s="23"/>
      <c r="F363" s="23"/>
      <c r="G363" s="23"/>
    </row>
    <row r="364" spans="5:7" x14ac:dyDescent="0.2">
      <c r="E364" s="23"/>
      <c r="F364" s="23"/>
      <c r="G364" s="23"/>
    </row>
    <row r="365" spans="5:7" x14ac:dyDescent="0.2">
      <c r="E365" s="23"/>
      <c r="F365" s="23"/>
      <c r="G365" s="23"/>
    </row>
    <row r="366" spans="5:7" x14ac:dyDescent="0.2">
      <c r="E366" s="23"/>
      <c r="F366" s="23"/>
      <c r="G366" s="23"/>
    </row>
    <row r="367" spans="5:7" x14ac:dyDescent="0.2">
      <c r="E367" s="23"/>
      <c r="F367" s="23"/>
      <c r="G367" s="23"/>
    </row>
    <row r="368" spans="5:7" x14ac:dyDescent="0.2">
      <c r="E368" s="23"/>
      <c r="F368" s="23"/>
      <c r="G368" s="23"/>
    </row>
    <row r="369" spans="5:7" x14ac:dyDescent="0.2">
      <c r="E369" s="23"/>
      <c r="F369" s="23"/>
      <c r="G369" s="23"/>
    </row>
    <row r="370" spans="5:7" x14ac:dyDescent="0.2">
      <c r="E370" s="23"/>
      <c r="F370" s="23"/>
      <c r="G370" s="23"/>
    </row>
    <row r="371" spans="5:7" x14ac:dyDescent="0.2">
      <c r="E371" s="23"/>
      <c r="F371" s="23"/>
      <c r="G371" s="23"/>
    </row>
    <row r="372" spans="5:7" x14ac:dyDescent="0.2">
      <c r="E372" s="23"/>
      <c r="F372" s="23"/>
      <c r="G372" s="23"/>
    </row>
    <row r="373" spans="5:7" x14ac:dyDescent="0.2">
      <c r="E373" s="23"/>
      <c r="F373" s="23"/>
      <c r="G373" s="23"/>
    </row>
    <row r="374" spans="5:7" x14ac:dyDescent="0.2">
      <c r="E374" s="23"/>
      <c r="F374" s="23"/>
      <c r="G374" s="23"/>
    </row>
    <row r="375" spans="5:7" x14ac:dyDescent="0.2">
      <c r="E375" s="23"/>
      <c r="F375" s="23"/>
      <c r="G375" s="23"/>
    </row>
    <row r="376" spans="5:7" x14ac:dyDescent="0.2">
      <c r="E376" s="23"/>
      <c r="F376" s="23"/>
      <c r="G376" s="23"/>
    </row>
    <row r="377" spans="5:7" x14ac:dyDescent="0.2">
      <c r="E377" s="23"/>
      <c r="F377" s="23"/>
      <c r="G377" s="23"/>
    </row>
    <row r="378" spans="5:7" x14ac:dyDescent="0.2">
      <c r="E378" s="23"/>
      <c r="F378" s="23"/>
      <c r="G378" s="23"/>
    </row>
    <row r="379" spans="5:7" x14ac:dyDescent="0.2">
      <c r="E379" s="23"/>
      <c r="F379" s="23"/>
      <c r="G379" s="23"/>
    </row>
    <row r="380" spans="5:7" x14ac:dyDescent="0.2">
      <c r="E380" s="23"/>
      <c r="F380" s="23"/>
      <c r="G380" s="23"/>
    </row>
    <row r="381" spans="5:7" x14ac:dyDescent="0.2">
      <c r="E381" s="23"/>
      <c r="F381" s="23"/>
      <c r="G381" s="23"/>
    </row>
    <row r="382" spans="5:7" x14ac:dyDescent="0.2">
      <c r="E382" s="23"/>
      <c r="F382" s="23"/>
      <c r="G382" s="23"/>
    </row>
    <row r="383" spans="5:7" x14ac:dyDescent="0.2">
      <c r="E383" s="23"/>
      <c r="F383" s="23"/>
      <c r="G383" s="23"/>
    </row>
    <row r="384" spans="5:7" x14ac:dyDescent="0.2">
      <c r="E384" s="23"/>
      <c r="F384" s="23"/>
      <c r="G384" s="23"/>
    </row>
    <row r="385" spans="5:7" x14ac:dyDescent="0.2">
      <c r="E385" s="23"/>
      <c r="F385" s="23"/>
      <c r="G385" s="23"/>
    </row>
    <row r="386" spans="5:7" x14ac:dyDescent="0.2">
      <c r="E386" s="23"/>
      <c r="F386" s="23"/>
      <c r="G386" s="23"/>
    </row>
    <row r="387" spans="5:7" x14ac:dyDescent="0.2">
      <c r="E387" s="23"/>
      <c r="F387" s="23"/>
      <c r="G387" s="23"/>
    </row>
    <row r="388" spans="5:7" x14ac:dyDescent="0.2">
      <c r="E388" s="23"/>
      <c r="F388" s="23"/>
      <c r="G388" s="23"/>
    </row>
    <row r="389" spans="5:7" x14ac:dyDescent="0.2">
      <c r="E389" s="23"/>
      <c r="F389" s="23"/>
      <c r="G389" s="23"/>
    </row>
    <row r="390" spans="5:7" x14ac:dyDescent="0.2">
      <c r="E390" s="23"/>
      <c r="F390" s="23"/>
      <c r="G390" s="23"/>
    </row>
    <row r="391" spans="5:7" x14ac:dyDescent="0.2">
      <c r="E391" s="23"/>
      <c r="F391" s="23"/>
      <c r="G391" s="23"/>
    </row>
    <row r="392" spans="5:7" x14ac:dyDescent="0.2">
      <c r="E392" s="23"/>
      <c r="F392" s="23"/>
      <c r="G392" s="23"/>
    </row>
    <row r="393" spans="5:7" x14ac:dyDescent="0.2">
      <c r="E393" s="23"/>
      <c r="F393" s="23"/>
      <c r="G393" s="23"/>
    </row>
    <row r="394" spans="5:7" x14ac:dyDescent="0.2">
      <c r="E394" s="23"/>
      <c r="F394" s="23"/>
      <c r="G394" s="23"/>
    </row>
    <row r="395" spans="5:7" x14ac:dyDescent="0.2">
      <c r="E395" s="23"/>
      <c r="F395" s="23"/>
      <c r="G395" s="23"/>
    </row>
    <row r="396" spans="5:7" x14ac:dyDescent="0.2">
      <c r="E396" s="23"/>
      <c r="F396" s="23"/>
      <c r="G396" s="23"/>
    </row>
    <row r="397" spans="5:7" x14ac:dyDescent="0.2">
      <c r="E397" s="23"/>
      <c r="F397" s="23"/>
      <c r="G397" s="23"/>
    </row>
    <row r="398" spans="5:7" x14ac:dyDescent="0.2">
      <c r="E398" s="23"/>
      <c r="F398" s="23"/>
      <c r="G398" s="23"/>
    </row>
    <row r="399" spans="5:7" x14ac:dyDescent="0.2">
      <c r="E399" s="23"/>
      <c r="F399" s="23"/>
      <c r="G399" s="23"/>
    </row>
    <row r="400" spans="5:7" x14ac:dyDescent="0.2">
      <c r="E400" s="23"/>
      <c r="F400" s="23"/>
      <c r="G400" s="23"/>
    </row>
    <row r="401" spans="5:7" x14ac:dyDescent="0.2">
      <c r="E401" s="23"/>
      <c r="F401" s="23"/>
      <c r="G401" s="23"/>
    </row>
    <row r="402" spans="5:7" x14ac:dyDescent="0.2">
      <c r="E402" s="23"/>
      <c r="F402" s="23"/>
      <c r="G402" s="23"/>
    </row>
    <row r="403" spans="5:7" x14ac:dyDescent="0.2">
      <c r="E403" s="23"/>
      <c r="F403" s="23"/>
      <c r="G403" s="23"/>
    </row>
    <row r="404" spans="5:7" x14ac:dyDescent="0.2">
      <c r="E404" s="23"/>
      <c r="F404" s="23"/>
      <c r="G404" s="23"/>
    </row>
    <row r="405" spans="5:7" x14ac:dyDescent="0.2">
      <c r="E405" s="23"/>
      <c r="F405" s="23"/>
      <c r="G405" s="23"/>
    </row>
    <row r="406" spans="5:7" x14ac:dyDescent="0.2">
      <c r="E406" s="23"/>
      <c r="F406" s="23"/>
      <c r="G406" s="23"/>
    </row>
    <row r="407" spans="5:7" x14ac:dyDescent="0.2">
      <c r="E407" s="23"/>
      <c r="F407" s="23"/>
      <c r="G407" s="23"/>
    </row>
    <row r="408" spans="5:7" x14ac:dyDescent="0.2">
      <c r="E408" s="23"/>
      <c r="F408" s="23"/>
      <c r="G408" s="23"/>
    </row>
    <row r="409" spans="5:7" x14ac:dyDescent="0.2">
      <c r="E409" s="23"/>
      <c r="F409" s="23"/>
      <c r="G409" s="23"/>
    </row>
    <row r="410" spans="5:7" x14ac:dyDescent="0.2">
      <c r="E410" s="23"/>
      <c r="F410" s="23"/>
      <c r="G410" s="23"/>
    </row>
    <row r="411" spans="5:7" x14ac:dyDescent="0.2">
      <c r="E411" s="23"/>
      <c r="F411" s="23"/>
      <c r="G411" s="23"/>
    </row>
    <row r="412" spans="5:7" x14ac:dyDescent="0.2">
      <c r="E412" s="23"/>
      <c r="F412" s="23"/>
      <c r="G412" s="23"/>
    </row>
    <row r="413" spans="5:7" x14ac:dyDescent="0.2">
      <c r="E413" s="23"/>
      <c r="F413" s="23"/>
      <c r="G413" s="23"/>
    </row>
    <row r="414" spans="5:7" x14ac:dyDescent="0.2">
      <c r="E414" s="23"/>
      <c r="F414" s="23"/>
      <c r="G414" s="23"/>
    </row>
    <row r="415" spans="5:7" x14ac:dyDescent="0.2">
      <c r="E415" s="23"/>
      <c r="F415" s="23"/>
      <c r="G415" s="23"/>
    </row>
    <row r="416" spans="5:7" x14ac:dyDescent="0.2">
      <c r="E416" s="23"/>
      <c r="F416" s="23"/>
      <c r="G416" s="23"/>
    </row>
    <row r="417" spans="5:7" x14ac:dyDescent="0.2">
      <c r="E417" s="23"/>
      <c r="F417" s="23"/>
      <c r="G417" s="23"/>
    </row>
    <row r="418" spans="5:7" x14ac:dyDescent="0.2">
      <c r="E418" s="23"/>
      <c r="F418" s="23"/>
      <c r="G418" s="23"/>
    </row>
    <row r="419" spans="5:7" x14ac:dyDescent="0.2">
      <c r="E419" s="23"/>
      <c r="F419" s="23"/>
      <c r="G419" s="23"/>
    </row>
    <row r="420" spans="5:7" x14ac:dyDescent="0.2">
      <c r="E420" s="23"/>
      <c r="F420" s="23"/>
      <c r="G420" s="23"/>
    </row>
    <row r="421" spans="5:7" x14ac:dyDescent="0.2">
      <c r="E421" s="23"/>
      <c r="F421" s="23"/>
      <c r="G421" s="23"/>
    </row>
    <row r="422" spans="5:7" x14ac:dyDescent="0.2">
      <c r="E422" s="23"/>
      <c r="F422" s="23"/>
      <c r="G422" s="23"/>
    </row>
    <row r="423" spans="5:7" x14ac:dyDescent="0.2">
      <c r="E423" s="23"/>
      <c r="F423" s="23"/>
      <c r="G423" s="23"/>
    </row>
    <row r="424" spans="5:7" x14ac:dyDescent="0.2">
      <c r="E424" s="23"/>
      <c r="F424" s="23"/>
      <c r="G424" s="23"/>
    </row>
    <row r="425" spans="5:7" x14ac:dyDescent="0.2">
      <c r="E425" s="23"/>
      <c r="F425" s="23"/>
      <c r="G425" s="23"/>
    </row>
    <row r="426" spans="5:7" x14ac:dyDescent="0.2">
      <c r="E426" s="23"/>
      <c r="F426" s="23"/>
      <c r="G426" s="23"/>
    </row>
    <row r="427" spans="5:7" x14ac:dyDescent="0.2">
      <c r="E427" s="23"/>
      <c r="F427" s="23"/>
      <c r="G427" s="23"/>
    </row>
    <row r="428" spans="5:7" x14ac:dyDescent="0.2">
      <c r="E428" s="23"/>
      <c r="F428" s="23"/>
      <c r="G428" s="23"/>
    </row>
    <row r="429" spans="5:7" x14ac:dyDescent="0.2">
      <c r="E429" s="23"/>
      <c r="F429" s="23"/>
      <c r="G429" s="23"/>
    </row>
    <row r="430" spans="5:7" x14ac:dyDescent="0.2">
      <c r="E430" s="23"/>
      <c r="F430" s="23"/>
      <c r="G430" s="23"/>
    </row>
    <row r="431" spans="5:7" x14ac:dyDescent="0.2">
      <c r="E431" s="23"/>
      <c r="F431" s="23"/>
      <c r="G431" s="23"/>
    </row>
    <row r="432" spans="5:7" x14ac:dyDescent="0.2">
      <c r="E432" s="23"/>
      <c r="F432" s="23"/>
      <c r="G432" s="23"/>
    </row>
    <row r="433" spans="5:7" x14ac:dyDescent="0.2">
      <c r="E433" s="23"/>
      <c r="F433" s="23"/>
      <c r="G433" s="23"/>
    </row>
    <row r="434" spans="5:7" x14ac:dyDescent="0.2">
      <c r="E434" s="23"/>
      <c r="F434" s="23"/>
      <c r="G434" s="23"/>
    </row>
    <row r="435" spans="5:7" x14ac:dyDescent="0.2">
      <c r="E435" s="23"/>
      <c r="F435" s="23"/>
      <c r="G435" s="23"/>
    </row>
    <row r="436" spans="5:7" x14ac:dyDescent="0.2">
      <c r="E436" s="23"/>
      <c r="F436" s="23"/>
      <c r="G436" s="23"/>
    </row>
    <row r="437" spans="5:7" x14ac:dyDescent="0.2">
      <c r="E437" s="23"/>
      <c r="F437" s="23"/>
      <c r="G437" s="23"/>
    </row>
    <row r="438" spans="5:7" x14ac:dyDescent="0.2">
      <c r="E438" s="23"/>
      <c r="F438" s="23"/>
      <c r="G438" s="23"/>
    </row>
    <row r="439" spans="5:7" x14ac:dyDescent="0.2">
      <c r="E439" s="23"/>
      <c r="F439" s="23"/>
      <c r="G439" s="23"/>
    </row>
    <row r="440" spans="5:7" x14ac:dyDescent="0.2">
      <c r="E440" s="23"/>
      <c r="F440" s="23"/>
      <c r="G440" s="23"/>
    </row>
    <row r="441" spans="5:7" x14ac:dyDescent="0.2">
      <c r="E441" s="23"/>
      <c r="F441" s="23"/>
      <c r="G441" s="23"/>
    </row>
    <row r="442" spans="5:7" x14ac:dyDescent="0.2">
      <c r="E442" s="23"/>
      <c r="F442" s="23"/>
      <c r="G442" s="23"/>
    </row>
    <row r="443" spans="5:7" x14ac:dyDescent="0.2">
      <c r="E443" s="23"/>
      <c r="F443" s="23"/>
      <c r="G443" s="23"/>
    </row>
    <row r="444" spans="5:7" x14ac:dyDescent="0.2">
      <c r="E444" s="23"/>
      <c r="F444" s="23"/>
      <c r="G444" s="23"/>
    </row>
    <row r="445" spans="5:7" x14ac:dyDescent="0.2">
      <c r="E445" s="23"/>
      <c r="F445" s="23"/>
      <c r="G445" s="23"/>
    </row>
    <row r="446" spans="5:7" x14ac:dyDescent="0.2">
      <c r="E446" s="23"/>
      <c r="F446" s="23"/>
      <c r="G446" s="23"/>
    </row>
    <row r="447" spans="5:7" x14ac:dyDescent="0.2">
      <c r="E447" s="23"/>
      <c r="F447" s="23"/>
      <c r="G447" s="23"/>
    </row>
    <row r="448" spans="5:7" x14ac:dyDescent="0.2">
      <c r="E448" s="23"/>
      <c r="F448" s="23"/>
      <c r="G448" s="23"/>
    </row>
    <row r="449" spans="5:7" x14ac:dyDescent="0.2">
      <c r="E449" s="23"/>
      <c r="F449" s="23"/>
      <c r="G449" s="23"/>
    </row>
    <row r="450" spans="5:7" x14ac:dyDescent="0.2">
      <c r="E450" s="23"/>
      <c r="F450" s="23"/>
      <c r="G450" s="23"/>
    </row>
    <row r="451" spans="5:7" x14ac:dyDescent="0.2">
      <c r="E451" s="23"/>
      <c r="F451" s="23"/>
      <c r="G451" s="23"/>
    </row>
    <row r="452" spans="5:7" x14ac:dyDescent="0.2">
      <c r="E452" s="23"/>
      <c r="F452" s="23"/>
      <c r="G452" s="23"/>
    </row>
    <row r="453" spans="5:7" x14ac:dyDescent="0.2">
      <c r="E453" s="23"/>
      <c r="F453" s="23"/>
      <c r="G453" s="23"/>
    </row>
    <row r="454" spans="5:7" x14ac:dyDescent="0.2">
      <c r="E454" s="23"/>
      <c r="F454" s="23"/>
      <c r="G454" s="23"/>
    </row>
    <row r="455" spans="5:7" x14ac:dyDescent="0.2">
      <c r="E455" s="23"/>
      <c r="F455" s="23"/>
      <c r="G455" s="23"/>
    </row>
    <row r="456" spans="5:7" x14ac:dyDescent="0.2">
      <c r="E456" s="23"/>
      <c r="F456" s="23"/>
      <c r="G456" s="23"/>
    </row>
    <row r="457" spans="5:7" x14ac:dyDescent="0.2">
      <c r="E457" s="23"/>
      <c r="F457" s="23"/>
      <c r="G457" s="23"/>
    </row>
    <row r="458" spans="5:7" x14ac:dyDescent="0.2">
      <c r="E458" s="23"/>
      <c r="F458" s="23"/>
      <c r="G458" s="23"/>
    </row>
    <row r="459" spans="5:7" x14ac:dyDescent="0.2">
      <c r="E459" s="23"/>
      <c r="F459" s="23"/>
      <c r="G459" s="23"/>
    </row>
    <row r="460" spans="5:7" x14ac:dyDescent="0.2">
      <c r="E460" s="23"/>
      <c r="F460" s="23"/>
      <c r="G460" s="23"/>
    </row>
    <row r="461" spans="5:7" x14ac:dyDescent="0.2">
      <c r="E461" s="23"/>
      <c r="F461" s="23"/>
      <c r="G461" s="23"/>
    </row>
    <row r="462" spans="5:7" x14ac:dyDescent="0.2">
      <c r="E462" s="23"/>
      <c r="F462" s="23"/>
      <c r="G462" s="23"/>
    </row>
    <row r="463" spans="5:7" x14ac:dyDescent="0.2">
      <c r="E463" s="23"/>
      <c r="F463" s="23"/>
      <c r="G463" s="23"/>
    </row>
    <row r="464" spans="5:7" x14ac:dyDescent="0.2">
      <c r="E464" s="23"/>
      <c r="F464" s="23"/>
      <c r="G464" s="23"/>
    </row>
    <row r="465" spans="5:7" x14ac:dyDescent="0.2">
      <c r="E465" s="23"/>
      <c r="F465" s="23"/>
      <c r="G465" s="23"/>
    </row>
    <row r="466" spans="5:7" x14ac:dyDescent="0.2">
      <c r="E466" s="23"/>
      <c r="F466" s="23"/>
      <c r="G466" s="23"/>
    </row>
    <row r="467" spans="5:7" x14ac:dyDescent="0.2">
      <c r="E467" s="23"/>
      <c r="F467" s="23"/>
      <c r="G467" s="23"/>
    </row>
    <row r="468" spans="5:7" x14ac:dyDescent="0.2">
      <c r="E468" s="23"/>
      <c r="F468" s="23"/>
      <c r="G468" s="23"/>
    </row>
    <row r="469" spans="5:7" x14ac:dyDescent="0.2">
      <c r="E469" s="23"/>
      <c r="F469" s="23"/>
      <c r="G469" s="23"/>
    </row>
    <row r="470" spans="5:7" x14ac:dyDescent="0.2">
      <c r="E470" s="23"/>
      <c r="F470" s="23"/>
      <c r="G470" s="23"/>
    </row>
    <row r="471" spans="5:7" x14ac:dyDescent="0.2">
      <c r="E471" s="23"/>
      <c r="F471" s="23"/>
      <c r="G471" s="23"/>
    </row>
    <row r="472" spans="5:7" x14ac:dyDescent="0.2">
      <c r="E472" s="23"/>
      <c r="F472" s="23"/>
      <c r="G472" s="23"/>
    </row>
    <row r="473" spans="5:7" x14ac:dyDescent="0.2">
      <c r="E473" s="23"/>
      <c r="F473" s="23"/>
      <c r="G473" s="23"/>
    </row>
    <row r="474" spans="5:7" x14ac:dyDescent="0.2">
      <c r="E474" s="23"/>
      <c r="F474" s="23"/>
      <c r="G474" s="23"/>
    </row>
    <row r="475" spans="5:7" x14ac:dyDescent="0.2">
      <c r="E475" s="23"/>
      <c r="F475" s="23"/>
      <c r="G475" s="23"/>
    </row>
    <row r="476" spans="5:7" x14ac:dyDescent="0.2">
      <c r="E476" s="23"/>
      <c r="F476" s="23"/>
      <c r="G476" s="23"/>
    </row>
    <row r="477" spans="5:7" x14ac:dyDescent="0.2">
      <c r="E477" s="23"/>
      <c r="F477" s="23"/>
      <c r="G477" s="23"/>
    </row>
    <row r="478" spans="5:7" x14ac:dyDescent="0.2">
      <c r="E478" s="23"/>
      <c r="F478" s="23"/>
      <c r="G478" s="23"/>
    </row>
    <row r="479" spans="5:7" x14ac:dyDescent="0.2">
      <c r="E479" s="23"/>
      <c r="F479" s="23"/>
      <c r="G479" s="23"/>
    </row>
    <row r="480" spans="5:7" x14ac:dyDescent="0.2">
      <c r="E480" s="23"/>
      <c r="F480" s="23"/>
      <c r="G480" s="23"/>
    </row>
    <row r="481" spans="5:7" x14ac:dyDescent="0.2">
      <c r="E481" s="23"/>
      <c r="F481" s="23"/>
      <c r="G481" s="23"/>
    </row>
    <row r="482" spans="5:7" x14ac:dyDescent="0.2">
      <c r="E482" s="23"/>
      <c r="F482" s="23"/>
      <c r="G482" s="23"/>
    </row>
    <row r="483" spans="5:7" x14ac:dyDescent="0.2">
      <c r="E483" s="23"/>
      <c r="F483" s="23"/>
      <c r="G483" s="23"/>
    </row>
    <row r="484" spans="5:7" x14ac:dyDescent="0.2">
      <c r="E484" s="23"/>
      <c r="F484" s="23"/>
      <c r="G484" s="23"/>
    </row>
    <row r="485" spans="5:7" x14ac:dyDescent="0.2">
      <c r="E485" s="23"/>
      <c r="F485" s="23"/>
      <c r="G485" s="23"/>
    </row>
    <row r="486" spans="5:7" x14ac:dyDescent="0.2">
      <c r="E486" s="23"/>
      <c r="F486" s="23"/>
      <c r="G486" s="23"/>
    </row>
    <row r="487" spans="5:7" x14ac:dyDescent="0.2">
      <c r="E487" s="23"/>
      <c r="F487" s="23"/>
      <c r="G487" s="23"/>
    </row>
    <row r="488" spans="5:7" x14ac:dyDescent="0.2">
      <c r="E488" s="23"/>
      <c r="F488" s="23"/>
      <c r="G488" s="23"/>
    </row>
    <row r="489" spans="5:7" x14ac:dyDescent="0.2">
      <c r="E489" s="23"/>
      <c r="F489" s="23"/>
      <c r="G489" s="23"/>
    </row>
    <row r="490" spans="5:7" x14ac:dyDescent="0.2">
      <c r="E490" s="23"/>
      <c r="F490" s="23"/>
      <c r="G490" s="23"/>
    </row>
    <row r="491" spans="5:7" x14ac:dyDescent="0.2">
      <c r="E491" s="23"/>
      <c r="F491" s="23"/>
      <c r="G491" s="23"/>
    </row>
    <row r="492" spans="5:7" x14ac:dyDescent="0.2">
      <c r="E492" s="23"/>
      <c r="F492" s="23"/>
      <c r="G492" s="23"/>
    </row>
    <row r="493" spans="5:7" x14ac:dyDescent="0.2">
      <c r="E493" s="23"/>
      <c r="F493" s="23"/>
      <c r="G493" s="23"/>
    </row>
    <row r="494" spans="5:7" x14ac:dyDescent="0.2">
      <c r="E494" s="23"/>
      <c r="F494" s="23"/>
      <c r="G494" s="23"/>
    </row>
    <row r="495" spans="5:7" x14ac:dyDescent="0.2">
      <c r="E495" s="23"/>
      <c r="F495" s="23"/>
      <c r="G495" s="23"/>
    </row>
    <row r="496" spans="5:7" x14ac:dyDescent="0.2">
      <c r="E496" s="23"/>
      <c r="F496" s="23"/>
      <c r="G496" s="23"/>
    </row>
    <row r="497" spans="5:7" x14ac:dyDescent="0.2">
      <c r="E497" s="23"/>
      <c r="F497" s="23"/>
      <c r="G497" s="23"/>
    </row>
    <row r="498" spans="5:7" x14ac:dyDescent="0.2">
      <c r="E498" s="23"/>
      <c r="F498" s="23"/>
      <c r="G498" s="23"/>
    </row>
    <row r="499" spans="5:7" x14ac:dyDescent="0.2">
      <c r="E499" s="23"/>
      <c r="F499" s="23"/>
      <c r="G499" s="23"/>
    </row>
    <row r="500" spans="5:7" x14ac:dyDescent="0.2">
      <c r="E500" s="23"/>
      <c r="F500" s="23"/>
      <c r="G500" s="23"/>
    </row>
    <row r="501" spans="5:7" x14ac:dyDescent="0.2">
      <c r="E501" s="23"/>
      <c r="F501" s="23"/>
      <c r="G501" s="23"/>
    </row>
    <row r="502" spans="5:7" x14ac:dyDescent="0.2">
      <c r="E502" s="23"/>
      <c r="F502" s="23"/>
      <c r="G502" s="23"/>
    </row>
    <row r="503" spans="5:7" x14ac:dyDescent="0.2">
      <c r="E503" s="23"/>
      <c r="F503" s="23"/>
      <c r="G503" s="23"/>
    </row>
    <row r="504" spans="5:7" x14ac:dyDescent="0.2">
      <c r="E504" s="23"/>
      <c r="F504" s="23"/>
      <c r="G504" s="23"/>
    </row>
    <row r="505" spans="5:7" x14ac:dyDescent="0.2">
      <c r="E505" s="23"/>
      <c r="F505" s="23"/>
      <c r="G505" s="23"/>
    </row>
    <row r="506" spans="5:7" x14ac:dyDescent="0.2">
      <c r="E506" s="23"/>
      <c r="F506" s="23"/>
      <c r="G506" s="23"/>
    </row>
    <row r="507" spans="5:7" x14ac:dyDescent="0.2">
      <c r="E507" s="23"/>
      <c r="F507" s="23"/>
      <c r="G507" s="23"/>
    </row>
    <row r="508" spans="5:7" x14ac:dyDescent="0.2">
      <c r="E508" s="23"/>
      <c r="F508" s="23"/>
      <c r="G508" s="23"/>
    </row>
    <row r="509" spans="5:7" x14ac:dyDescent="0.2">
      <c r="E509" s="23"/>
      <c r="F509" s="23"/>
      <c r="G509" s="23"/>
    </row>
    <row r="510" spans="5:7" x14ac:dyDescent="0.2">
      <c r="E510" s="23"/>
      <c r="F510" s="23"/>
      <c r="G510" s="23"/>
    </row>
    <row r="511" spans="5:7" x14ac:dyDescent="0.2">
      <c r="E511" s="23"/>
      <c r="F511" s="23"/>
      <c r="G511" s="23"/>
    </row>
    <row r="512" spans="5:7" x14ac:dyDescent="0.2">
      <c r="E512" s="23"/>
      <c r="F512" s="23"/>
      <c r="G512" s="23"/>
    </row>
    <row r="513" spans="5:7" x14ac:dyDescent="0.2">
      <c r="E513" s="23"/>
      <c r="F513" s="23"/>
      <c r="G513" s="23"/>
    </row>
    <row r="514" spans="5:7" x14ac:dyDescent="0.2">
      <c r="E514" s="23"/>
      <c r="F514" s="23"/>
      <c r="G514" s="23"/>
    </row>
    <row r="515" spans="5:7" x14ac:dyDescent="0.2">
      <c r="E515" s="23"/>
      <c r="F515" s="23"/>
      <c r="G515" s="23"/>
    </row>
    <row r="516" spans="5:7" x14ac:dyDescent="0.2">
      <c r="E516" s="23"/>
      <c r="F516" s="23"/>
      <c r="G516" s="23"/>
    </row>
    <row r="517" spans="5:7" x14ac:dyDescent="0.2">
      <c r="E517" s="23"/>
      <c r="F517" s="23"/>
      <c r="G517" s="23"/>
    </row>
    <row r="518" spans="5:7" x14ac:dyDescent="0.2">
      <c r="E518" s="23"/>
      <c r="F518" s="23"/>
      <c r="G518" s="23"/>
    </row>
    <row r="519" spans="5:7" x14ac:dyDescent="0.2">
      <c r="E519" s="23"/>
      <c r="F519" s="23"/>
      <c r="G519" s="23"/>
    </row>
    <row r="520" spans="5:7" x14ac:dyDescent="0.2">
      <c r="E520" s="23"/>
      <c r="F520" s="23"/>
      <c r="G520" s="23"/>
    </row>
    <row r="521" spans="5:7" x14ac:dyDescent="0.2">
      <c r="E521" s="23"/>
      <c r="F521" s="23"/>
      <c r="G521" s="23"/>
    </row>
    <row r="522" spans="5:7" x14ac:dyDescent="0.2">
      <c r="E522" s="23"/>
      <c r="F522" s="23"/>
      <c r="G522" s="23"/>
    </row>
    <row r="523" spans="5:7" x14ac:dyDescent="0.2">
      <c r="E523" s="23"/>
      <c r="F523" s="23"/>
      <c r="G523" s="23"/>
    </row>
    <row r="524" spans="5:7" x14ac:dyDescent="0.2">
      <c r="E524" s="23"/>
      <c r="F524" s="23"/>
      <c r="G524" s="23"/>
    </row>
    <row r="525" spans="5:7" x14ac:dyDescent="0.2">
      <c r="E525" s="23"/>
      <c r="F525" s="23"/>
      <c r="G525" s="23"/>
    </row>
    <row r="526" spans="5:7" x14ac:dyDescent="0.2">
      <c r="E526" s="23"/>
      <c r="F526" s="23"/>
      <c r="G526" s="23"/>
    </row>
    <row r="527" spans="5:7" x14ac:dyDescent="0.2">
      <c r="E527" s="23"/>
      <c r="F527" s="23"/>
      <c r="G527" s="23"/>
    </row>
    <row r="528" spans="5:7" x14ac:dyDescent="0.2">
      <c r="E528" s="23"/>
      <c r="F528" s="23"/>
      <c r="G528" s="23"/>
    </row>
    <row r="529" spans="5:7" x14ac:dyDescent="0.2">
      <c r="E529" s="23"/>
      <c r="F529" s="23"/>
      <c r="G529" s="23"/>
    </row>
    <row r="530" spans="5:7" x14ac:dyDescent="0.2">
      <c r="E530" s="23"/>
      <c r="F530" s="23"/>
      <c r="G530" s="23"/>
    </row>
    <row r="531" spans="5:7" x14ac:dyDescent="0.2">
      <c r="E531" s="23"/>
      <c r="F531" s="23"/>
      <c r="G531" s="23"/>
    </row>
    <row r="532" spans="5:7" x14ac:dyDescent="0.2">
      <c r="E532" s="23"/>
      <c r="F532" s="23"/>
      <c r="G532" s="23"/>
    </row>
    <row r="533" spans="5:7" x14ac:dyDescent="0.2">
      <c r="E533" s="23"/>
      <c r="F533" s="23"/>
      <c r="G533" s="23"/>
    </row>
    <row r="534" spans="5:7" x14ac:dyDescent="0.2">
      <c r="E534" s="23"/>
      <c r="F534" s="23"/>
      <c r="G534" s="23"/>
    </row>
    <row r="535" spans="5:7" x14ac:dyDescent="0.2">
      <c r="E535" s="23"/>
      <c r="F535" s="23"/>
      <c r="G535" s="23"/>
    </row>
    <row r="536" spans="5:7" x14ac:dyDescent="0.2">
      <c r="E536" s="23"/>
      <c r="F536" s="23"/>
      <c r="G536" s="23"/>
    </row>
    <row r="537" spans="5:7" x14ac:dyDescent="0.2">
      <c r="E537" s="23"/>
      <c r="F537" s="23"/>
      <c r="G537" s="23"/>
    </row>
    <row r="538" spans="5:7" x14ac:dyDescent="0.2">
      <c r="E538" s="23"/>
      <c r="F538" s="23"/>
      <c r="G538" s="23"/>
    </row>
    <row r="539" spans="5:7" x14ac:dyDescent="0.2">
      <c r="E539" s="23"/>
      <c r="F539" s="23"/>
      <c r="G539" s="23"/>
    </row>
    <row r="540" spans="5:7" x14ac:dyDescent="0.2">
      <c r="E540" s="23"/>
      <c r="F540" s="23"/>
      <c r="G540" s="23"/>
    </row>
    <row r="541" spans="5:7" x14ac:dyDescent="0.2">
      <c r="E541" s="23"/>
      <c r="F541" s="23"/>
      <c r="G541" s="23"/>
    </row>
    <row r="542" spans="5:7" x14ac:dyDescent="0.2">
      <c r="E542" s="23"/>
      <c r="F542" s="23"/>
      <c r="G542" s="23"/>
    </row>
    <row r="543" spans="5:7" x14ac:dyDescent="0.2">
      <c r="E543" s="23"/>
      <c r="F543" s="23"/>
      <c r="G543" s="23"/>
    </row>
    <row r="544" spans="5:7" x14ac:dyDescent="0.2">
      <c r="E544" s="23"/>
      <c r="F544" s="23"/>
      <c r="G544" s="23"/>
    </row>
    <row r="545" spans="5:7" x14ac:dyDescent="0.2">
      <c r="E545" s="23"/>
      <c r="F545" s="23"/>
      <c r="G545" s="23"/>
    </row>
    <row r="546" spans="5:7" x14ac:dyDescent="0.2">
      <c r="E546" s="23"/>
      <c r="F546" s="23"/>
      <c r="G546" s="23"/>
    </row>
    <row r="547" spans="5:7" x14ac:dyDescent="0.2">
      <c r="E547" s="23"/>
      <c r="F547" s="23"/>
      <c r="G547" s="23"/>
    </row>
    <row r="548" spans="5:7" x14ac:dyDescent="0.2">
      <c r="E548" s="23"/>
      <c r="F548" s="23"/>
      <c r="G548" s="23"/>
    </row>
    <row r="549" spans="5:7" x14ac:dyDescent="0.2">
      <c r="E549" s="23"/>
      <c r="F549" s="23"/>
      <c r="G549" s="23"/>
    </row>
    <row r="550" spans="5:7" x14ac:dyDescent="0.2">
      <c r="E550" s="23"/>
      <c r="F550" s="23"/>
      <c r="G550" s="23"/>
    </row>
    <row r="551" spans="5:7" x14ac:dyDescent="0.2">
      <c r="E551" s="23"/>
      <c r="F551" s="23"/>
      <c r="G551" s="23"/>
    </row>
    <row r="552" spans="5:7" x14ac:dyDescent="0.2">
      <c r="E552" s="23"/>
      <c r="F552" s="23"/>
      <c r="G552" s="23"/>
    </row>
    <row r="553" spans="5:7" x14ac:dyDescent="0.2">
      <c r="E553" s="23"/>
      <c r="F553" s="23"/>
      <c r="G553" s="23"/>
    </row>
    <row r="554" spans="5:7" x14ac:dyDescent="0.2">
      <c r="E554" s="23"/>
      <c r="F554" s="23"/>
      <c r="G554" s="23"/>
    </row>
    <row r="555" spans="5:7" x14ac:dyDescent="0.2">
      <c r="E555" s="23"/>
      <c r="F555" s="23"/>
      <c r="G555" s="23"/>
    </row>
    <row r="556" spans="5:7" x14ac:dyDescent="0.2">
      <c r="E556" s="23"/>
      <c r="F556" s="23"/>
      <c r="G556" s="23"/>
    </row>
    <row r="557" spans="5:7" x14ac:dyDescent="0.2">
      <c r="E557" s="23"/>
      <c r="F557" s="23"/>
      <c r="G557" s="23"/>
    </row>
    <row r="558" spans="5:7" x14ac:dyDescent="0.2">
      <c r="E558" s="23"/>
      <c r="F558" s="23"/>
      <c r="G558" s="23"/>
    </row>
    <row r="559" spans="5:7" x14ac:dyDescent="0.2">
      <c r="E559" s="23"/>
      <c r="F559" s="23"/>
      <c r="G559" s="23"/>
    </row>
    <row r="560" spans="5:7" x14ac:dyDescent="0.2">
      <c r="E560" s="23"/>
      <c r="F560" s="23"/>
      <c r="G560" s="23"/>
    </row>
    <row r="561" spans="5:7" x14ac:dyDescent="0.2">
      <c r="E561" s="23"/>
      <c r="F561" s="23"/>
      <c r="G561" s="23"/>
    </row>
    <row r="562" spans="5:7" x14ac:dyDescent="0.2">
      <c r="E562" s="23"/>
      <c r="F562" s="23"/>
      <c r="G562" s="23"/>
    </row>
    <row r="563" spans="5:7" x14ac:dyDescent="0.2">
      <c r="E563" s="23"/>
      <c r="F563" s="23"/>
      <c r="G563" s="23"/>
    </row>
    <row r="564" spans="5:7" x14ac:dyDescent="0.2">
      <c r="E564" s="23"/>
      <c r="F564" s="23"/>
      <c r="G564" s="23"/>
    </row>
    <row r="565" spans="5:7" x14ac:dyDescent="0.2">
      <c r="E565" s="23"/>
      <c r="F565" s="23"/>
      <c r="G565" s="23"/>
    </row>
    <row r="566" spans="5:7" x14ac:dyDescent="0.2">
      <c r="E566" s="23"/>
      <c r="F566" s="23"/>
      <c r="G566" s="23"/>
    </row>
    <row r="567" spans="5:7" x14ac:dyDescent="0.2">
      <c r="E567" s="23"/>
      <c r="F567" s="23"/>
      <c r="G567" s="23"/>
    </row>
    <row r="568" spans="5:7" x14ac:dyDescent="0.2">
      <c r="E568" s="23"/>
      <c r="F568" s="23"/>
      <c r="G568" s="23"/>
    </row>
    <row r="569" spans="5:7" x14ac:dyDescent="0.2">
      <c r="E569" s="23"/>
      <c r="F569" s="23"/>
      <c r="G569" s="23"/>
    </row>
    <row r="570" spans="5:7" x14ac:dyDescent="0.2">
      <c r="E570" s="23"/>
      <c r="F570" s="23"/>
      <c r="G570" s="23"/>
    </row>
    <row r="571" spans="5:7" x14ac:dyDescent="0.2">
      <c r="E571" s="23"/>
      <c r="F571" s="23"/>
      <c r="G571" s="23"/>
    </row>
    <row r="572" spans="5:7" x14ac:dyDescent="0.2">
      <c r="E572" s="23"/>
      <c r="F572" s="23"/>
      <c r="G572" s="23"/>
    </row>
    <row r="573" spans="5:7" x14ac:dyDescent="0.2">
      <c r="E573" s="23"/>
      <c r="F573" s="23"/>
      <c r="G573" s="23"/>
    </row>
    <row r="574" spans="5:7" x14ac:dyDescent="0.2">
      <c r="E574" s="23"/>
      <c r="F574" s="23"/>
      <c r="G574" s="23"/>
    </row>
    <row r="575" spans="5:7" x14ac:dyDescent="0.2">
      <c r="E575" s="23"/>
      <c r="F575" s="23"/>
      <c r="G575" s="23"/>
    </row>
    <row r="576" spans="5:7" x14ac:dyDescent="0.2">
      <c r="E576" s="23"/>
      <c r="F576" s="23"/>
      <c r="G576" s="23"/>
    </row>
    <row r="577" spans="5:7" x14ac:dyDescent="0.2">
      <c r="E577" s="23"/>
      <c r="F577" s="23"/>
      <c r="G577" s="23"/>
    </row>
    <row r="578" spans="5:7" x14ac:dyDescent="0.2">
      <c r="E578" s="23"/>
      <c r="F578" s="23"/>
      <c r="G578" s="23"/>
    </row>
    <row r="579" spans="5:7" x14ac:dyDescent="0.2">
      <c r="E579" s="23"/>
      <c r="F579" s="23"/>
      <c r="G579" s="23"/>
    </row>
    <row r="580" spans="5:7" x14ac:dyDescent="0.2">
      <c r="E580" s="23"/>
      <c r="F580" s="23"/>
      <c r="G580" s="23"/>
    </row>
    <row r="581" spans="5:7" x14ac:dyDescent="0.2">
      <c r="E581" s="23"/>
      <c r="F581" s="23"/>
      <c r="G581" s="23"/>
    </row>
    <row r="582" spans="5:7" x14ac:dyDescent="0.2">
      <c r="E582" s="23"/>
      <c r="F582" s="23"/>
      <c r="G582" s="23"/>
    </row>
    <row r="583" spans="5:7" x14ac:dyDescent="0.2">
      <c r="E583" s="23"/>
      <c r="F583" s="23"/>
      <c r="G583" s="23"/>
    </row>
    <row r="584" spans="5:7" x14ac:dyDescent="0.2">
      <c r="E584" s="23"/>
      <c r="F584" s="23"/>
      <c r="G584" s="23"/>
    </row>
    <row r="585" spans="5:7" x14ac:dyDescent="0.2">
      <c r="E585" s="23"/>
      <c r="F585" s="23"/>
      <c r="G585" s="23"/>
    </row>
    <row r="586" spans="5:7" x14ac:dyDescent="0.2">
      <c r="E586" s="23"/>
      <c r="F586" s="23"/>
      <c r="G586" s="23"/>
    </row>
    <row r="587" spans="5:7" x14ac:dyDescent="0.2">
      <c r="E587" s="23"/>
      <c r="F587" s="23"/>
      <c r="G587" s="23"/>
    </row>
    <row r="588" spans="5:7" x14ac:dyDescent="0.2">
      <c r="E588" s="23"/>
      <c r="F588" s="23"/>
      <c r="G588" s="23"/>
    </row>
    <row r="589" spans="5:7" x14ac:dyDescent="0.2">
      <c r="E589" s="23"/>
      <c r="F589" s="23"/>
      <c r="G589" s="23"/>
    </row>
    <row r="590" spans="5:7" x14ac:dyDescent="0.2">
      <c r="E590" s="23"/>
      <c r="F590" s="23"/>
      <c r="G590" s="23"/>
    </row>
    <row r="591" spans="5:7" x14ac:dyDescent="0.2">
      <c r="E591" s="23"/>
      <c r="F591" s="23"/>
      <c r="G591" s="23"/>
    </row>
    <row r="592" spans="5:7" x14ac:dyDescent="0.2">
      <c r="E592" s="23"/>
      <c r="F592" s="23"/>
      <c r="G592" s="23"/>
    </row>
    <row r="593" spans="5:7" x14ac:dyDescent="0.2">
      <c r="E593" s="23"/>
      <c r="F593" s="23"/>
      <c r="G593" s="23"/>
    </row>
    <row r="594" spans="5:7" x14ac:dyDescent="0.2">
      <c r="E594" s="23"/>
      <c r="F594" s="23"/>
      <c r="G594" s="23"/>
    </row>
    <row r="595" spans="5:7" x14ac:dyDescent="0.2">
      <c r="E595" s="23"/>
      <c r="F595" s="23"/>
      <c r="G595" s="23"/>
    </row>
    <row r="596" spans="5:7" x14ac:dyDescent="0.2">
      <c r="E596" s="23"/>
      <c r="F596" s="23"/>
      <c r="G596" s="23"/>
    </row>
    <row r="597" spans="5:7" x14ac:dyDescent="0.2">
      <c r="E597" s="23"/>
      <c r="F597" s="23"/>
      <c r="G597" s="23"/>
    </row>
    <row r="598" spans="5:7" x14ac:dyDescent="0.2">
      <c r="E598" s="23"/>
      <c r="F598" s="23"/>
      <c r="G598" s="23"/>
    </row>
    <row r="599" spans="5:7" x14ac:dyDescent="0.2">
      <c r="E599" s="23"/>
      <c r="F599" s="23"/>
      <c r="G599" s="23"/>
    </row>
    <row r="600" spans="5:7" x14ac:dyDescent="0.2">
      <c r="E600" s="23"/>
      <c r="F600" s="23"/>
      <c r="G600" s="23"/>
    </row>
    <row r="601" spans="5:7" x14ac:dyDescent="0.2">
      <c r="E601" s="23"/>
      <c r="F601" s="23"/>
      <c r="G601" s="23"/>
    </row>
    <row r="602" spans="5:7" x14ac:dyDescent="0.2">
      <c r="E602" s="23"/>
      <c r="F602" s="23"/>
      <c r="G602" s="23"/>
    </row>
    <row r="603" spans="5:7" x14ac:dyDescent="0.2">
      <c r="E603" s="23"/>
      <c r="F603" s="23"/>
      <c r="G603" s="23"/>
    </row>
    <row r="604" spans="5:7" x14ac:dyDescent="0.2">
      <c r="E604" s="23"/>
      <c r="F604" s="23"/>
      <c r="G604" s="23"/>
    </row>
    <row r="605" spans="5:7" x14ac:dyDescent="0.2">
      <c r="G605" s="23"/>
    </row>
    <row r="606" spans="5:7" x14ac:dyDescent="0.2">
      <c r="E606" s="23"/>
      <c r="F606" s="23"/>
      <c r="G606" s="23"/>
    </row>
    <row r="607" spans="5:7" x14ac:dyDescent="0.2">
      <c r="E607" s="23"/>
      <c r="F607" s="23"/>
      <c r="G607" s="23"/>
    </row>
    <row r="608" spans="5:7" x14ac:dyDescent="0.2">
      <c r="E608" s="23"/>
      <c r="F608" s="23"/>
      <c r="G608" s="23"/>
    </row>
    <row r="609" spans="5:7" x14ac:dyDescent="0.2">
      <c r="E609" s="23"/>
      <c r="F609" s="23"/>
      <c r="G609" s="23"/>
    </row>
    <row r="610" spans="5:7" x14ac:dyDescent="0.2">
      <c r="E610" s="23"/>
      <c r="F610" s="23"/>
      <c r="G610" s="23"/>
    </row>
    <row r="611" spans="5:7" x14ac:dyDescent="0.2">
      <c r="E611" s="23"/>
      <c r="F611" s="23"/>
      <c r="G611" s="23"/>
    </row>
    <row r="612" spans="5:7" x14ac:dyDescent="0.2">
      <c r="E612" s="23"/>
      <c r="F612" s="23"/>
      <c r="G612" s="23"/>
    </row>
    <row r="613" spans="5:7" x14ac:dyDescent="0.2">
      <c r="E613" s="23"/>
      <c r="F613" s="23"/>
      <c r="G613" s="23"/>
    </row>
    <row r="614" spans="5:7" x14ac:dyDescent="0.2">
      <c r="E614" s="23"/>
      <c r="F614" s="23"/>
      <c r="G614" s="23"/>
    </row>
    <row r="615" spans="5:7" x14ac:dyDescent="0.2">
      <c r="G615" s="23"/>
    </row>
    <row r="616" spans="5:7" x14ac:dyDescent="0.2">
      <c r="E616" s="23"/>
      <c r="F616" s="23"/>
      <c r="G616" s="23"/>
    </row>
    <row r="617" spans="5:7" x14ac:dyDescent="0.2">
      <c r="E617" s="23"/>
      <c r="F617" s="23"/>
      <c r="G617" s="23"/>
    </row>
    <row r="618" spans="5:7" x14ac:dyDescent="0.2">
      <c r="E618" s="23"/>
      <c r="F618" s="23"/>
      <c r="G618" s="23"/>
    </row>
    <row r="619" spans="5:7" x14ac:dyDescent="0.2">
      <c r="E619" s="23"/>
      <c r="F619" s="23"/>
      <c r="G619" s="23"/>
    </row>
    <row r="620" spans="5:7" x14ac:dyDescent="0.2">
      <c r="E620" s="23"/>
      <c r="F620" s="23"/>
      <c r="G620" s="23"/>
    </row>
    <row r="621" spans="5:7" x14ac:dyDescent="0.2">
      <c r="E621" s="23"/>
      <c r="F621" s="23"/>
      <c r="G621" s="23"/>
    </row>
    <row r="622" spans="5:7" x14ac:dyDescent="0.2">
      <c r="E622" s="23"/>
      <c r="F622" s="23"/>
      <c r="G622" s="23"/>
    </row>
    <row r="623" spans="5:7" x14ac:dyDescent="0.2">
      <c r="E623" s="23"/>
      <c r="F623" s="23"/>
      <c r="G623" s="23"/>
    </row>
    <row r="624" spans="5:7" x14ac:dyDescent="0.2">
      <c r="E624" s="23"/>
      <c r="F624" s="23"/>
      <c r="G624" s="23"/>
    </row>
    <row r="625" spans="5:7" x14ac:dyDescent="0.2">
      <c r="E625" s="23"/>
      <c r="F625" s="23"/>
      <c r="G625" s="23"/>
    </row>
    <row r="626" spans="5:7" x14ac:dyDescent="0.2">
      <c r="E626" s="24"/>
      <c r="F626" s="24"/>
      <c r="G626" s="24"/>
    </row>
    <row r="627" spans="5:7" x14ac:dyDescent="0.2">
      <c r="E627" s="23"/>
      <c r="F627" s="23"/>
      <c r="G627" s="23"/>
    </row>
    <row r="628" spans="5:7" x14ac:dyDescent="0.2">
      <c r="E628" s="23"/>
      <c r="F628" s="23"/>
      <c r="G628" s="23"/>
    </row>
    <row r="629" spans="5:7" x14ac:dyDescent="0.2">
      <c r="E629" s="23"/>
      <c r="F629" s="23"/>
      <c r="G629" s="23"/>
    </row>
    <row r="630" spans="5:7" x14ac:dyDescent="0.2">
      <c r="E630" s="23"/>
      <c r="F630" s="23"/>
      <c r="G630" s="23"/>
    </row>
    <row r="631" spans="5:7" x14ac:dyDescent="0.2">
      <c r="E631" s="23"/>
      <c r="F631" s="23"/>
      <c r="G631" s="23"/>
    </row>
    <row r="632" spans="5:7" x14ac:dyDescent="0.2">
      <c r="E632" s="23"/>
      <c r="F632" s="23"/>
      <c r="G632" s="23"/>
    </row>
    <row r="633" spans="5:7" x14ac:dyDescent="0.2">
      <c r="E633" s="23"/>
      <c r="F633" s="23"/>
      <c r="G633" s="23"/>
    </row>
    <row r="634" spans="5:7" x14ac:dyDescent="0.2">
      <c r="E634" s="23"/>
      <c r="F634" s="23"/>
      <c r="G634" s="23"/>
    </row>
    <row r="635" spans="5:7" x14ac:dyDescent="0.2">
      <c r="E635" s="23"/>
      <c r="F635" s="23"/>
      <c r="G635" s="23"/>
    </row>
    <row r="636" spans="5:7" x14ac:dyDescent="0.2">
      <c r="E636" s="23"/>
      <c r="F636" s="23"/>
      <c r="G636" s="23"/>
    </row>
    <row r="637" spans="5:7" x14ac:dyDescent="0.2">
      <c r="E637" s="23"/>
      <c r="F637" s="23"/>
      <c r="G637" s="23"/>
    </row>
    <row r="638" spans="5:7" x14ac:dyDescent="0.2">
      <c r="E638" s="23"/>
      <c r="F638" s="23"/>
      <c r="G638" s="23"/>
    </row>
    <row r="639" spans="5:7" x14ac:dyDescent="0.2">
      <c r="E639" s="23"/>
      <c r="F639" s="23"/>
      <c r="G639" s="23"/>
    </row>
    <row r="640" spans="5:7" x14ac:dyDescent="0.2">
      <c r="E640" s="23"/>
      <c r="F640" s="23"/>
      <c r="G640" s="23"/>
    </row>
    <row r="641" spans="5:7" x14ac:dyDescent="0.2">
      <c r="E641" s="23"/>
      <c r="F641" s="23"/>
      <c r="G641" s="23"/>
    </row>
    <row r="642" spans="5:7" x14ac:dyDescent="0.2">
      <c r="E642" s="23"/>
      <c r="F642" s="23"/>
      <c r="G642" s="23"/>
    </row>
    <row r="643" spans="5:7" x14ac:dyDescent="0.2">
      <c r="E643" s="23"/>
      <c r="F643" s="23"/>
      <c r="G643" s="23"/>
    </row>
    <row r="644" spans="5:7" x14ac:dyDescent="0.2">
      <c r="E644" s="23"/>
      <c r="F644" s="23"/>
      <c r="G644" s="23"/>
    </row>
    <row r="645" spans="5:7" x14ac:dyDescent="0.2">
      <c r="E645" s="23"/>
      <c r="F645" s="23"/>
      <c r="G645" s="23"/>
    </row>
    <row r="646" spans="5:7" x14ac:dyDescent="0.2">
      <c r="E646" s="23"/>
      <c r="F646" s="23"/>
      <c r="G646" s="23"/>
    </row>
    <row r="647" spans="5:7" x14ac:dyDescent="0.2">
      <c r="E647" s="23"/>
      <c r="F647" s="23"/>
      <c r="G647" s="23"/>
    </row>
    <row r="648" spans="5:7" x14ac:dyDescent="0.2">
      <c r="E648" s="23"/>
      <c r="F648" s="23"/>
      <c r="G648" s="23"/>
    </row>
    <row r="649" spans="5:7" x14ac:dyDescent="0.2">
      <c r="E649" s="23"/>
      <c r="F649" s="23"/>
      <c r="G649" s="23"/>
    </row>
    <row r="650" spans="5:7" x14ac:dyDescent="0.2">
      <c r="E650" s="23"/>
      <c r="F650" s="23"/>
      <c r="G650" s="23"/>
    </row>
    <row r="651" spans="5:7" x14ac:dyDescent="0.2">
      <c r="E651" s="23"/>
      <c r="F651" s="23"/>
      <c r="G651" s="23"/>
    </row>
    <row r="652" spans="5:7" x14ac:dyDescent="0.2">
      <c r="E652" s="23"/>
      <c r="F652" s="23"/>
      <c r="G652" s="23"/>
    </row>
    <row r="653" spans="5:7" x14ac:dyDescent="0.2">
      <c r="E653" s="23"/>
      <c r="F653" s="23"/>
      <c r="G653" s="23"/>
    </row>
    <row r="654" spans="5:7" x14ac:dyDescent="0.2">
      <c r="E654" s="23"/>
      <c r="F654" s="23"/>
      <c r="G654" s="23"/>
    </row>
    <row r="655" spans="5:7" x14ac:dyDescent="0.2">
      <c r="E655" s="23"/>
      <c r="F655" s="23"/>
      <c r="G655" s="23"/>
    </row>
    <row r="656" spans="5:7" x14ac:dyDescent="0.2">
      <c r="E656" s="23"/>
      <c r="F656" s="23"/>
      <c r="G656" s="23"/>
    </row>
    <row r="657" spans="5:7" x14ac:dyDescent="0.2">
      <c r="E657" s="23"/>
      <c r="F657" s="23"/>
      <c r="G657" s="23"/>
    </row>
    <row r="658" spans="5:7" x14ac:dyDescent="0.2">
      <c r="E658" s="23"/>
      <c r="F658" s="23"/>
      <c r="G658" s="23"/>
    </row>
    <row r="659" spans="5:7" x14ac:dyDescent="0.2">
      <c r="E659" s="23"/>
      <c r="F659" s="23"/>
      <c r="G659" s="23"/>
    </row>
    <row r="660" spans="5:7" x14ac:dyDescent="0.2">
      <c r="E660" s="23"/>
      <c r="F660" s="23"/>
      <c r="G660" s="23"/>
    </row>
    <row r="661" spans="5:7" x14ac:dyDescent="0.2">
      <c r="E661" s="23"/>
      <c r="F661" s="23"/>
      <c r="G661" s="23"/>
    </row>
    <row r="662" spans="5:7" x14ac:dyDescent="0.2">
      <c r="E662" s="23"/>
      <c r="F662" s="23"/>
      <c r="G662" s="23"/>
    </row>
    <row r="663" spans="5:7" x14ac:dyDescent="0.2">
      <c r="E663" s="23"/>
      <c r="F663" s="23"/>
      <c r="G663" s="23"/>
    </row>
    <row r="664" spans="5:7" x14ac:dyDescent="0.2">
      <c r="E664" s="23"/>
      <c r="F664" s="23"/>
      <c r="G664" s="23"/>
    </row>
    <row r="665" spans="5:7" x14ac:dyDescent="0.2">
      <c r="E665" s="23"/>
      <c r="F665" s="23"/>
      <c r="G665" s="23"/>
    </row>
    <row r="666" spans="5:7" x14ac:dyDescent="0.2">
      <c r="E666" s="23"/>
      <c r="F666" s="23"/>
      <c r="G666" s="23"/>
    </row>
    <row r="667" spans="5:7" x14ac:dyDescent="0.2">
      <c r="E667" s="23"/>
      <c r="F667" s="23"/>
      <c r="G667" s="23"/>
    </row>
    <row r="668" spans="5:7" x14ac:dyDescent="0.2">
      <c r="E668" s="23"/>
      <c r="F668" s="23"/>
      <c r="G668" s="23"/>
    </row>
    <row r="669" spans="5:7" x14ac:dyDescent="0.2">
      <c r="E669" s="23"/>
      <c r="F669" s="23"/>
      <c r="G669" s="23"/>
    </row>
    <row r="670" spans="5:7" x14ac:dyDescent="0.2">
      <c r="E670" s="23"/>
      <c r="F670" s="23"/>
      <c r="G670" s="23"/>
    </row>
    <row r="671" spans="5:7" x14ac:dyDescent="0.2">
      <c r="E671" s="23"/>
      <c r="F671" s="23"/>
      <c r="G671" s="23"/>
    </row>
    <row r="672" spans="5:7" x14ac:dyDescent="0.2">
      <c r="E672" s="23"/>
      <c r="F672" s="23"/>
      <c r="G672" s="23"/>
    </row>
    <row r="673" spans="5:7" x14ac:dyDescent="0.2">
      <c r="E673" s="23"/>
      <c r="F673" s="23"/>
      <c r="G673" s="23"/>
    </row>
    <row r="674" spans="5:7" x14ac:dyDescent="0.2">
      <c r="E674" s="23"/>
      <c r="F674" s="23"/>
      <c r="G674" s="23"/>
    </row>
    <row r="675" spans="5:7" x14ac:dyDescent="0.2">
      <c r="E675" s="23"/>
      <c r="F675" s="23"/>
      <c r="G675" s="23"/>
    </row>
    <row r="676" spans="5:7" x14ac:dyDescent="0.2">
      <c r="E676" s="23"/>
      <c r="F676" s="23"/>
      <c r="G676" s="23"/>
    </row>
    <row r="677" spans="5:7" x14ac:dyDescent="0.2">
      <c r="E677" s="23"/>
      <c r="F677" s="23"/>
      <c r="G677" s="23"/>
    </row>
    <row r="678" spans="5:7" x14ac:dyDescent="0.2">
      <c r="G678" s="23"/>
    </row>
    <row r="679" spans="5:7" x14ac:dyDescent="0.2">
      <c r="E679" s="23"/>
      <c r="F679" s="23"/>
      <c r="G679" s="23"/>
    </row>
    <row r="680" spans="5:7" x14ac:dyDescent="0.2">
      <c r="E680" s="23"/>
      <c r="F680" s="23"/>
      <c r="G680" s="23"/>
    </row>
    <row r="681" spans="5:7" x14ac:dyDescent="0.2">
      <c r="E681" s="23"/>
      <c r="F681" s="23"/>
      <c r="G681" s="23"/>
    </row>
    <row r="682" spans="5:7" x14ac:dyDescent="0.2">
      <c r="E682" s="23"/>
      <c r="F682" s="23"/>
      <c r="G682" s="23"/>
    </row>
    <row r="683" spans="5:7" x14ac:dyDescent="0.2">
      <c r="E683" s="23"/>
      <c r="F683" s="23"/>
      <c r="G683" s="23"/>
    </row>
    <row r="684" spans="5:7" x14ac:dyDescent="0.2">
      <c r="E684" s="23"/>
      <c r="F684" s="23"/>
      <c r="G684" s="23"/>
    </row>
    <row r="685" spans="5:7" x14ac:dyDescent="0.2">
      <c r="E685" s="23"/>
      <c r="F685" s="23"/>
      <c r="G685" s="23"/>
    </row>
    <row r="686" spans="5:7" x14ac:dyDescent="0.2">
      <c r="E686" s="23"/>
      <c r="F686" s="23"/>
      <c r="G686" s="23"/>
    </row>
    <row r="687" spans="5:7" x14ac:dyDescent="0.2">
      <c r="E687" s="23"/>
      <c r="F687" s="23"/>
      <c r="G687" s="23"/>
    </row>
    <row r="688" spans="5:7" x14ac:dyDescent="0.2">
      <c r="E688" s="23"/>
      <c r="F688" s="23"/>
      <c r="G688" s="23"/>
    </row>
    <row r="689" spans="5:7" x14ac:dyDescent="0.2">
      <c r="E689" s="23"/>
      <c r="F689" s="23"/>
      <c r="G689" s="23"/>
    </row>
    <row r="690" spans="5:7" x14ac:dyDescent="0.2">
      <c r="E690" s="23"/>
      <c r="F690" s="23"/>
      <c r="G690" s="23"/>
    </row>
    <row r="691" spans="5:7" x14ac:dyDescent="0.2">
      <c r="E691" s="23"/>
      <c r="F691" s="23"/>
      <c r="G691" s="23"/>
    </row>
    <row r="692" spans="5:7" x14ac:dyDescent="0.2">
      <c r="E692" s="23"/>
      <c r="F692" s="23"/>
      <c r="G692" s="23"/>
    </row>
    <row r="693" spans="5:7" x14ac:dyDescent="0.2">
      <c r="E693" s="23"/>
      <c r="F693" s="23"/>
      <c r="G693" s="23"/>
    </row>
    <row r="694" spans="5:7" x14ac:dyDescent="0.2">
      <c r="E694" s="23"/>
      <c r="F694" s="23"/>
      <c r="G694" s="23"/>
    </row>
    <row r="695" spans="5:7" x14ac:dyDescent="0.2">
      <c r="E695" s="23"/>
      <c r="F695" s="23"/>
      <c r="G695" s="23"/>
    </row>
    <row r="696" spans="5:7" x14ac:dyDescent="0.2">
      <c r="E696" s="23"/>
      <c r="F696" s="23"/>
      <c r="G696" s="23"/>
    </row>
    <row r="697" spans="5:7" x14ac:dyDescent="0.2">
      <c r="E697" s="23"/>
      <c r="F697" s="23"/>
      <c r="G697" s="23"/>
    </row>
    <row r="698" spans="5:7" x14ac:dyDescent="0.2">
      <c r="E698" s="23"/>
      <c r="F698" s="23"/>
      <c r="G698" s="23"/>
    </row>
    <row r="699" spans="5:7" x14ac:dyDescent="0.2">
      <c r="E699" s="23"/>
      <c r="F699" s="23"/>
      <c r="G699" s="23"/>
    </row>
    <row r="700" spans="5:7" x14ac:dyDescent="0.2">
      <c r="E700" s="23"/>
      <c r="F700" s="23"/>
      <c r="G700" s="23"/>
    </row>
    <row r="701" spans="5:7" x14ac:dyDescent="0.2">
      <c r="E701" s="23"/>
      <c r="F701" s="23"/>
      <c r="G701" s="23"/>
    </row>
    <row r="702" spans="5:7" x14ac:dyDescent="0.2">
      <c r="E702" s="23"/>
      <c r="F702" s="23"/>
      <c r="G702" s="23"/>
    </row>
    <row r="703" spans="5:7" x14ac:dyDescent="0.2">
      <c r="E703" s="23"/>
      <c r="F703" s="23"/>
      <c r="G703" s="23"/>
    </row>
    <row r="704" spans="5:7" x14ac:dyDescent="0.2">
      <c r="E704" s="23"/>
      <c r="F704" s="23"/>
      <c r="G704" s="23"/>
    </row>
    <row r="705" spans="5:7" x14ac:dyDescent="0.2">
      <c r="E705" s="23"/>
      <c r="F705" s="23"/>
      <c r="G705" s="23"/>
    </row>
    <row r="706" spans="5:7" x14ac:dyDescent="0.2">
      <c r="E706" s="23"/>
      <c r="F706" s="23"/>
      <c r="G706" s="23"/>
    </row>
    <row r="707" spans="5:7" x14ac:dyDescent="0.2">
      <c r="E707" s="23"/>
      <c r="F707" s="23"/>
      <c r="G707" s="23"/>
    </row>
    <row r="708" spans="5:7" x14ac:dyDescent="0.2">
      <c r="E708" s="23"/>
      <c r="F708" s="23"/>
      <c r="G708" s="23"/>
    </row>
    <row r="709" spans="5:7" x14ac:dyDescent="0.2">
      <c r="E709" s="23"/>
      <c r="F709" s="23"/>
      <c r="G709" s="23"/>
    </row>
    <row r="710" spans="5:7" x14ac:dyDescent="0.2">
      <c r="E710" s="23"/>
      <c r="F710" s="23"/>
      <c r="G710" s="23"/>
    </row>
    <row r="711" spans="5:7" x14ac:dyDescent="0.2">
      <c r="E711" s="23"/>
      <c r="F711" s="23"/>
      <c r="G711" s="23"/>
    </row>
    <row r="712" spans="5:7" x14ac:dyDescent="0.2">
      <c r="E712" s="23"/>
      <c r="F712" s="23"/>
      <c r="G712" s="23"/>
    </row>
    <row r="713" spans="5:7" x14ac:dyDescent="0.2">
      <c r="E713" s="23"/>
      <c r="F713" s="23"/>
      <c r="G713" s="23"/>
    </row>
    <row r="714" spans="5:7" x14ac:dyDescent="0.2">
      <c r="E714" s="23"/>
      <c r="F714" s="23"/>
      <c r="G714" s="23"/>
    </row>
    <row r="715" spans="5:7" x14ac:dyDescent="0.2">
      <c r="G715" s="23"/>
    </row>
    <row r="716" spans="5:7" x14ac:dyDescent="0.2">
      <c r="E716" s="23"/>
      <c r="F716" s="23"/>
      <c r="G716" s="23"/>
    </row>
    <row r="717" spans="5:7" x14ac:dyDescent="0.2">
      <c r="E717" s="23"/>
      <c r="F717" s="23"/>
      <c r="G717" s="23"/>
    </row>
    <row r="718" spans="5:7" x14ac:dyDescent="0.2">
      <c r="E718" s="23"/>
      <c r="F718" s="23"/>
      <c r="G718" s="23"/>
    </row>
    <row r="719" spans="5:7" x14ac:dyDescent="0.2">
      <c r="E719" s="23"/>
      <c r="F719" s="23"/>
      <c r="G719" s="23"/>
    </row>
    <row r="720" spans="5:7" x14ac:dyDescent="0.2">
      <c r="E720" s="23"/>
      <c r="F720" s="23"/>
      <c r="G720" s="23"/>
    </row>
    <row r="721" spans="5:7" x14ac:dyDescent="0.2">
      <c r="G721" s="23"/>
    </row>
    <row r="722" spans="5:7" x14ac:dyDescent="0.2">
      <c r="E722" s="23"/>
      <c r="F722" s="23"/>
      <c r="G722" s="23"/>
    </row>
    <row r="723" spans="5:7" x14ac:dyDescent="0.2">
      <c r="E723" s="23"/>
      <c r="F723" s="23"/>
      <c r="G723" s="23"/>
    </row>
    <row r="724" spans="5:7" x14ac:dyDescent="0.2">
      <c r="E724" s="23"/>
      <c r="F724" s="23"/>
      <c r="G724" s="23"/>
    </row>
    <row r="725" spans="5:7" x14ac:dyDescent="0.2">
      <c r="E725" s="23"/>
      <c r="F725" s="23"/>
      <c r="G725" s="23"/>
    </row>
    <row r="726" spans="5:7" x14ac:dyDescent="0.2">
      <c r="E726" s="23"/>
      <c r="F726" s="23"/>
      <c r="G726" s="23"/>
    </row>
    <row r="727" spans="5:7" x14ac:dyDescent="0.2">
      <c r="E727" s="23"/>
      <c r="F727" s="23"/>
      <c r="G727" s="23"/>
    </row>
    <row r="728" spans="5:7" x14ac:dyDescent="0.2">
      <c r="E728" s="23"/>
      <c r="F728" s="23"/>
      <c r="G728" s="23"/>
    </row>
    <row r="729" spans="5:7" x14ac:dyDescent="0.2">
      <c r="E729" s="23"/>
      <c r="F729" s="23"/>
      <c r="G729" s="23"/>
    </row>
    <row r="730" spans="5:7" x14ac:dyDescent="0.2">
      <c r="E730" s="23"/>
      <c r="F730" s="23"/>
      <c r="G730" s="23"/>
    </row>
    <row r="731" spans="5:7" x14ac:dyDescent="0.2">
      <c r="E731" s="23"/>
      <c r="F731" s="23"/>
      <c r="G731" s="23"/>
    </row>
    <row r="732" spans="5:7" x14ac:dyDescent="0.2">
      <c r="E732" s="23"/>
      <c r="G732" s="23"/>
    </row>
    <row r="733" spans="5:7" x14ac:dyDescent="0.2">
      <c r="E733" s="23"/>
      <c r="F733" s="23"/>
      <c r="G733" s="23"/>
    </row>
    <row r="734" spans="5:7" x14ac:dyDescent="0.2">
      <c r="E734" s="23"/>
      <c r="F734" s="23"/>
      <c r="G734" s="23"/>
    </row>
    <row r="735" spans="5:7" x14ac:dyDescent="0.2">
      <c r="E735" s="23"/>
      <c r="F735" s="23"/>
      <c r="G735" s="23"/>
    </row>
    <row r="736" spans="5:7" x14ac:dyDescent="0.2">
      <c r="E736" s="23"/>
      <c r="F736" s="23"/>
      <c r="G736" s="23"/>
    </row>
    <row r="737" spans="5:7" x14ac:dyDescent="0.2">
      <c r="E737" s="23"/>
      <c r="F737" s="23"/>
      <c r="G737" s="23"/>
    </row>
    <row r="738" spans="5:7" x14ac:dyDescent="0.2">
      <c r="E738" s="23"/>
      <c r="F738" s="23"/>
      <c r="G738" s="23"/>
    </row>
    <row r="739" spans="5:7" x14ac:dyDescent="0.2">
      <c r="E739" s="23"/>
      <c r="F739" s="23"/>
      <c r="G739" s="23"/>
    </row>
    <row r="740" spans="5:7" x14ac:dyDescent="0.2">
      <c r="E740" s="23"/>
      <c r="F740" s="23"/>
      <c r="G740" s="23"/>
    </row>
    <row r="741" spans="5:7" x14ac:dyDescent="0.2">
      <c r="E741" s="23"/>
      <c r="F741" s="23"/>
      <c r="G741" s="23"/>
    </row>
    <row r="742" spans="5:7" x14ac:dyDescent="0.2">
      <c r="E742" s="23"/>
      <c r="F742" s="23"/>
      <c r="G742" s="23"/>
    </row>
    <row r="743" spans="5:7" x14ac:dyDescent="0.2">
      <c r="E743" s="23"/>
      <c r="F743" s="23"/>
      <c r="G743" s="23"/>
    </row>
    <row r="744" spans="5:7" x14ac:dyDescent="0.2">
      <c r="E744" s="23"/>
      <c r="F744" s="23"/>
      <c r="G744" s="23"/>
    </row>
    <row r="745" spans="5:7" x14ac:dyDescent="0.2">
      <c r="E745" s="23"/>
      <c r="G745" s="23"/>
    </row>
    <row r="746" spans="5:7" x14ac:dyDescent="0.2">
      <c r="E746" s="23"/>
      <c r="F746" s="23"/>
      <c r="G746" s="23"/>
    </row>
    <row r="747" spans="5:7" x14ac:dyDescent="0.2">
      <c r="E747" s="23"/>
      <c r="F747" s="23"/>
      <c r="G747" s="23"/>
    </row>
    <row r="748" spans="5:7" x14ac:dyDescent="0.2">
      <c r="E748" s="23"/>
      <c r="F748" s="23"/>
      <c r="G748" s="23"/>
    </row>
    <row r="749" spans="5:7" x14ac:dyDescent="0.2">
      <c r="E749" s="23"/>
      <c r="F749" s="23"/>
      <c r="G749" s="23"/>
    </row>
    <row r="750" spans="5:7" x14ac:dyDescent="0.2">
      <c r="E750" s="23"/>
      <c r="F750" s="23"/>
      <c r="G750" s="23"/>
    </row>
    <row r="751" spans="5:7" x14ac:dyDescent="0.2">
      <c r="E751" s="23"/>
      <c r="F751" s="23"/>
      <c r="G751" s="23"/>
    </row>
    <row r="752" spans="5:7" x14ac:dyDescent="0.2">
      <c r="E752" s="23"/>
      <c r="F752" s="23"/>
      <c r="G752" s="23"/>
    </row>
    <row r="753" spans="5:7" x14ac:dyDescent="0.2">
      <c r="E753" s="23"/>
      <c r="F753" s="23"/>
      <c r="G753" s="23"/>
    </row>
    <row r="754" spans="5:7" x14ac:dyDescent="0.2">
      <c r="E754" s="23"/>
      <c r="F754" s="23"/>
      <c r="G754" s="23"/>
    </row>
    <row r="755" spans="5:7" x14ac:dyDescent="0.2">
      <c r="E755" s="23"/>
      <c r="F755" s="23"/>
      <c r="G755" s="23"/>
    </row>
    <row r="756" spans="5:7" x14ac:dyDescent="0.2">
      <c r="E756" s="23"/>
      <c r="F756" s="23"/>
      <c r="G756" s="23"/>
    </row>
    <row r="757" spans="5:7" x14ac:dyDescent="0.2">
      <c r="E757" s="23"/>
      <c r="F757" s="23"/>
      <c r="G757" s="23"/>
    </row>
    <row r="758" spans="5:7" x14ac:dyDescent="0.2">
      <c r="E758" s="23"/>
      <c r="F758" s="23"/>
      <c r="G758" s="23"/>
    </row>
    <row r="759" spans="5:7" x14ac:dyDescent="0.2">
      <c r="E759" s="23"/>
      <c r="F759" s="23"/>
      <c r="G759" s="23"/>
    </row>
    <row r="760" spans="5:7" x14ac:dyDescent="0.2">
      <c r="E760" s="23"/>
      <c r="F760" s="23"/>
      <c r="G760" s="23"/>
    </row>
    <row r="761" spans="5:7" x14ac:dyDescent="0.2">
      <c r="E761" s="23"/>
      <c r="F761" s="23"/>
      <c r="G761" s="23"/>
    </row>
    <row r="762" spans="5:7" x14ac:dyDescent="0.2">
      <c r="E762" s="23"/>
      <c r="F762" s="23"/>
      <c r="G762" s="23"/>
    </row>
    <row r="763" spans="5:7" x14ac:dyDescent="0.2">
      <c r="E763" s="23"/>
      <c r="F763" s="23"/>
      <c r="G763" s="23"/>
    </row>
    <row r="764" spans="5:7" x14ac:dyDescent="0.2">
      <c r="E764" s="23"/>
      <c r="F764" s="23"/>
      <c r="G764" s="23"/>
    </row>
    <row r="765" spans="5:7" x14ac:dyDescent="0.2">
      <c r="E765" s="23"/>
      <c r="F765" s="23"/>
      <c r="G765" s="23"/>
    </row>
    <row r="766" spans="5:7" x14ac:dyDescent="0.2">
      <c r="E766" s="23"/>
      <c r="F766" s="23"/>
      <c r="G766" s="23"/>
    </row>
    <row r="767" spans="5:7" x14ac:dyDescent="0.2">
      <c r="E767" s="23"/>
      <c r="F767" s="23"/>
      <c r="G767" s="23"/>
    </row>
    <row r="768" spans="5:7" x14ac:dyDescent="0.2">
      <c r="E768" s="23"/>
      <c r="F768" s="23"/>
      <c r="G768" s="23"/>
    </row>
    <row r="769" spans="5:7" x14ac:dyDescent="0.2">
      <c r="E769" s="23"/>
      <c r="F769" s="23"/>
      <c r="G769" s="23"/>
    </row>
    <row r="770" spans="5:7" x14ac:dyDescent="0.2">
      <c r="E770" s="23"/>
      <c r="F770" s="23"/>
      <c r="G770" s="23"/>
    </row>
    <row r="771" spans="5:7" x14ac:dyDescent="0.2">
      <c r="E771" s="23"/>
      <c r="F771" s="23"/>
      <c r="G771" s="23"/>
    </row>
    <row r="772" spans="5:7" x14ac:dyDescent="0.2">
      <c r="E772" s="23"/>
      <c r="F772" s="23"/>
      <c r="G772" s="23"/>
    </row>
    <row r="773" spans="5:7" x14ac:dyDescent="0.2">
      <c r="E773" s="23"/>
      <c r="F773" s="23"/>
      <c r="G773" s="23"/>
    </row>
    <row r="774" spans="5:7" x14ac:dyDescent="0.2">
      <c r="E774" s="23"/>
      <c r="F774" s="23"/>
      <c r="G774" s="23"/>
    </row>
    <row r="775" spans="5:7" x14ac:dyDescent="0.2">
      <c r="E775" s="23"/>
      <c r="F775" s="23"/>
      <c r="G775" s="23"/>
    </row>
    <row r="776" spans="5:7" x14ac:dyDescent="0.2">
      <c r="E776" s="23"/>
      <c r="F776" s="23"/>
      <c r="G776" s="23"/>
    </row>
    <row r="777" spans="5:7" x14ac:dyDescent="0.2">
      <c r="E777" s="23"/>
      <c r="F777" s="23"/>
      <c r="G777" s="23"/>
    </row>
    <row r="778" spans="5:7" x14ac:dyDescent="0.2">
      <c r="E778" s="23"/>
      <c r="F778" s="23"/>
      <c r="G778" s="23"/>
    </row>
    <row r="779" spans="5:7" x14ac:dyDescent="0.2">
      <c r="E779" s="23"/>
      <c r="F779" s="23"/>
      <c r="G779" s="23"/>
    </row>
    <row r="780" spans="5:7" x14ac:dyDescent="0.2">
      <c r="E780" s="23"/>
      <c r="F780" s="23"/>
      <c r="G780" s="23"/>
    </row>
    <row r="781" spans="5:7" x14ac:dyDescent="0.2">
      <c r="E781" s="23"/>
      <c r="F781" s="23"/>
      <c r="G781" s="23"/>
    </row>
    <row r="782" spans="5:7" x14ac:dyDescent="0.2">
      <c r="E782" s="23"/>
      <c r="F782" s="23"/>
      <c r="G782" s="23"/>
    </row>
    <row r="783" spans="5:7" x14ac:dyDescent="0.2">
      <c r="E783" s="23"/>
      <c r="F783" s="23"/>
      <c r="G783" s="23"/>
    </row>
    <row r="784" spans="5:7" x14ac:dyDescent="0.2">
      <c r="E784" s="23"/>
      <c r="F784" s="23"/>
      <c r="G784" s="23"/>
    </row>
    <row r="785" spans="5:7" x14ac:dyDescent="0.2">
      <c r="E785" s="23"/>
      <c r="F785" s="23"/>
      <c r="G785" s="23"/>
    </row>
    <row r="786" spans="5:7" x14ac:dyDescent="0.2">
      <c r="E786" s="23"/>
      <c r="G786" s="23"/>
    </row>
    <row r="787" spans="5:7" x14ac:dyDescent="0.2">
      <c r="E787" s="23"/>
      <c r="F787" s="23"/>
      <c r="G787" s="23"/>
    </row>
    <row r="788" spans="5:7" x14ac:dyDescent="0.2">
      <c r="E788" s="23"/>
      <c r="F788" s="23"/>
      <c r="G788" s="23"/>
    </row>
    <row r="789" spans="5:7" x14ac:dyDescent="0.2">
      <c r="E789" s="23"/>
      <c r="F789" s="23"/>
      <c r="G789" s="23"/>
    </row>
    <row r="790" spans="5:7" x14ac:dyDescent="0.2">
      <c r="E790" s="23"/>
      <c r="F790" s="23"/>
      <c r="G790" s="23"/>
    </row>
    <row r="791" spans="5:7" x14ac:dyDescent="0.2">
      <c r="E791" s="23"/>
      <c r="F791" s="23"/>
      <c r="G791" s="23"/>
    </row>
    <row r="792" spans="5:7" x14ac:dyDescent="0.2">
      <c r="E792" s="23"/>
      <c r="F792" s="23"/>
      <c r="G792" s="23"/>
    </row>
    <row r="793" spans="5:7" x14ac:dyDescent="0.2">
      <c r="E793" s="23"/>
      <c r="F793" s="23"/>
      <c r="G793" s="23"/>
    </row>
    <row r="794" spans="5:7" x14ac:dyDescent="0.2">
      <c r="E794" s="23"/>
      <c r="F794" s="23"/>
      <c r="G794" s="23"/>
    </row>
    <row r="795" spans="5:7" x14ac:dyDescent="0.2">
      <c r="E795" s="23"/>
      <c r="F795" s="23"/>
      <c r="G795" s="23"/>
    </row>
    <row r="796" spans="5:7" x14ac:dyDescent="0.2">
      <c r="E796" s="23"/>
      <c r="F796" s="23"/>
      <c r="G796" s="23"/>
    </row>
    <row r="797" spans="5:7" x14ac:dyDescent="0.2">
      <c r="E797" s="23"/>
      <c r="F797" s="23"/>
      <c r="G797" s="23"/>
    </row>
    <row r="798" spans="5:7" x14ac:dyDescent="0.2">
      <c r="E798" s="23"/>
      <c r="F798" s="23"/>
      <c r="G798" s="23"/>
    </row>
    <row r="799" spans="5:7" x14ac:dyDescent="0.2">
      <c r="E799" s="23"/>
      <c r="F799" s="23"/>
      <c r="G799" s="23"/>
    </row>
    <row r="800" spans="5:7" x14ac:dyDescent="0.2">
      <c r="E800" s="23"/>
      <c r="F800" s="23"/>
      <c r="G800" s="23"/>
    </row>
    <row r="801" spans="5:7" x14ac:dyDescent="0.2">
      <c r="E801" s="23"/>
      <c r="F801" s="23"/>
      <c r="G801" s="23"/>
    </row>
    <row r="802" spans="5:7" x14ac:dyDescent="0.2">
      <c r="E802" s="23"/>
      <c r="F802" s="23"/>
      <c r="G802" s="23"/>
    </row>
    <row r="803" spans="5:7" x14ac:dyDescent="0.2">
      <c r="E803" s="23"/>
      <c r="F803" s="23"/>
      <c r="G803" s="23"/>
    </row>
    <row r="804" spans="5:7" x14ac:dyDescent="0.2">
      <c r="E804" s="23"/>
      <c r="G804" s="23"/>
    </row>
    <row r="805" spans="5:7" x14ac:dyDescent="0.2">
      <c r="E805" s="23"/>
      <c r="F805" s="23"/>
      <c r="G805" s="23"/>
    </row>
    <row r="806" spans="5:7" x14ac:dyDescent="0.2">
      <c r="E806" s="23"/>
      <c r="F806" s="23"/>
      <c r="G806" s="23"/>
    </row>
    <row r="807" spans="5:7" x14ac:dyDescent="0.2">
      <c r="E807" s="23"/>
      <c r="F807" s="23"/>
      <c r="G807" s="23"/>
    </row>
    <row r="808" spans="5:7" x14ac:dyDescent="0.2">
      <c r="E808" s="23"/>
      <c r="F808" s="23"/>
      <c r="G808" s="23"/>
    </row>
    <row r="809" spans="5:7" x14ac:dyDescent="0.2">
      <c r="E809" s="23"/>
      <c r="F809" s="23"/>
      <c r="G809" s="23"/>
    </row>
    <row r="810" spans="5:7" x14ac:dyDescent="0.2">
      <c r="E810" s="23"/>
      <c r="F810" s="23"/>
      <c r="G810" s="23"/>
    </row>
    <row r="811" spans="5:7" x14ac:dyDescent="0.2">
      <c r="E811" s="23"/>
      <c r="F811" s="23"/>
      <c r="G811" s="23"/>
    </row>
    <row r="812" spans="5:7" x14ac:dyDescent="0.2">
      <c r="E812" s="23"/>
      <c r="F812" s="23"/>
      <c r="G812" s="23"/>
    </row>
    <row r="813" spans="5:7" x14ac:dyDescent="0.2">
      <c r="E813" s="23"/>
      <c r="F813" s="23"/>
      <c r="G813" s="23"/>
    </row>
    <row r="814" spans="5:7" x14ac:dyDescent="0.2">
      <c r="E814" s="23"/>
      <c r="F814" s="23"/>
      <c r="G814" s="23"/>
    </row>
    <row r="815" spans="5:7" x14ac:dyDescent="0.2">
      <c r="E815" s="23"/>
      <c r="F815" s="23"/>
      <c r="G815" s="23"/>
    </row>
    <row r="816" spans="5:7" x14ac:dyDescent="0.2">
      <c r="E816" s="23"/>
      <c r="F816" s="23"/>
      <c r="G816" s="23"/>
    </row>
    <row r="817" spans="5:7" x14ac:dyDescent="0.2">
      <c r="E817" s="23"/>
      <c r="F817" s="23"/>
      <c r="G817" s="23"/>
    </row>
    <row r="818" spans="5:7" x14ac:dyDescent="0.2">
      <c r="E818" s="23"/>
      <c r="F818" s="23"/>
      <c r="G818" s="23"/>
    </row>
    <row r="819" spans="5:7" x14ac:dyDescent="0.2">
      <c r="E819" s="23"/>
      <c r="F819" s="23"/>
      <c r="G819" s="23"/>
    </row>
    <row r="820" spans="5:7" x14ac:dyDescent="0.2">
      <c r="E820" s="23"/>
      <c r="G820" s="23"/>
    </row>
    <row r="821" spans="5:7" x14ac:dyDescent="0.2">
      <c r="E821" s="23"/>
      <c r="F821" s="23"/>
      <c r="G821" s="23"/>
    </row>
    <row r="822" spans="5:7" x14ac:dyDescent="0.2">
      <c r="E822" s="23"/>
      <c r="F822" s="23"/>
      <c r="G822" s="23"/>
    </row>
    <row r="823" spans="5:7" x14ac:dyDescent="0.2">
      <c r="E823" s="23"/>
      <c r="F823" s="23"/>
      <c r="G823" s="23"/>
    </row>
    <row r="824" spans="5:7" x14ac:dyDescent="0.2">
      <c r="E824" s="23"/>
      <c r="F824" s="23"/>
      <c r="G824" s="23"/>
    </row>
    <row r="825" spans="5:7" x14ac:dyDescent="0.2">
      <c r="E825" s="23"/>
      <c r="F825" s="23"/>
      <c r="G825" s="23"/>
    </row>
    <row r="826" spans="5:7" x14ac:dyDescent="0.2">
      <c r="E826" s="23"/>
      <c r="F826" s="23"/>
      <c r="G826" s="23"/>
    </row>
    <row r="827" spans="5:7" x14ac:dyDescent="0.2">
      <c r="E827" s="23"/>
      <c r="F827" s="23"/>
      <c r="G827" s="23"/>
    </row>
    <row r="828" spans="5:7" x14ac:dyDescent="0.2">
      <c r="E828" s="23"/>
      <c r="F828" s="23"/>
      <c r="G828" s="23"/>
    </row>
    <row r="829" spans="5:7" x14ac:dyDescent="0.2">
      <c r="E829" s="23"/>
      <c r="F829" s="23"/>
      <c r="G829" s="23"/>
    </row>
    <row r="830" spans="5:7" x14ac:dyDescent="0.2">
      <c r="E830" s="23"/>
      <c r="F830" s="23"/>
      <c r="G830" s="23"/>
    </row>
    <row r="831" spans="5:7" x14ac:dyDescent="0.2">
      <c r="E831" s="23"/>
      <c r="F831" s="23"/>
      <c r="G831" s="23"/>
    </row>
    <row r="832" spans="5:7" x14ac:dyDescent="0.2">
      <c r="E832" s="23"/>
      <c r="F832" s="23"/>
      <c r="G832" s="23"/>
    </row>
    <row r="833" spans="5:7" x14ac:dyDescent="0.2">
      <c r="E833" s="23"/>
      <c r="G833" s="23"/>
    </row>
    <row r="834" spans="5:7" x14ac:dyDescent="0.2">
      <c r="E834" s="23"/>
      <c r="F834" s="23"/>
      <c r="G834" s="23"/>
    </row>
    <row r="835" spans="5:7" x14ac:dyDescent="0.2">
      <c r="E835" s="23"/>
      <c r="F835" s="23"/>
      <c r="G835" s="23"/>
    </row>
    <row r="836" spans="5:7" x14ac:dyDescent="0.2">
      <c r="E836" s="23"/>
      <c r="F836" s="23"/>
      <c r="G836" s="23"/>
    </row>
    <row r="837" spans="5:7" x14ac:dyDescent="0.2">
      <c r="E837" s="23"/>
      <c r="F837" s="23"/>
      <c r="G837" s="23"/>
    </row>
    <row r="838" spans="5:7" x14ac:dyDescent="0.2">
      <c r="E838" s="23"/>
      <c r="F838" s="23"/>
      <c r="G838" s="23"/>
    </row>
    <row r="839" spans="5:7" x14ac:dyDescent="0.2">
      <c r="E839" s="23"/>
      <c r="F839" s="23"/>
      <c r="G839" s="23"/>
    </row>
    <row r="840" spans="5:7" x14ac:dyDescent="0.2">
      <c r="E840" s="23"/>
      <c r="F840" s="23"/>
      <c r="G840" s="23"/>
    </row>
    <row r="841" spans="5:7" x14ac:dyDescent="0.2">
      <c r="E841" s="23"/>
      <c r="F841" s="23"/>
      <c r="G841" s="23"/>
    </row>
    <row r="842" spans="5:7" x14ac:dyDescent="0.2">
      <c r="E842" s="23"/>
      <c r="F842" s="23"/>
      <c r="G842" s="23"/>
    </row>
    <row r="843" spans="5:7" x14ac:dyDescent="0.2">
      <c r="E843" s="23"/>
      <c r="F843" s="23"/>
      <c r="G843" s="23"/>
    </row>
    <row r="844" spans="5:7" x14ac:dyDescent="0.2">
      <c r="E844" s="23"/>
      <c r="F844" s="23"/>
      <c r="G844" s="23"/>
    </row>
    <row r="845" spans="5:7" x14ac:dyDescent="0.2">
      <c r="E845" s="23"/>
      <c r="F845" s="23"/>
      <c r="G845" s="23"/>
    </row>
    <row r="846" spans="5:7" x14ac:dyDescent="0.2">
      <c r="E846" s="23"/>
      <c r="F846" s="23"/>
      <c r="G846" s="23"/>
    </row>
    <row r="847" spans="5:7" x14ac:dyDescent="0.2">
      <c r="E847" s="23"/>
      <c r="F847" s="23"/>
      <c r="G847" s="23"/>
    </row>
    <row r="848" spans="5:7" x14ac:dyDescent="0.2">
      <c r="E848" s="23"/>
      <c r="G848" s="23"/>
    </row>
    <row r="849" spans="5:7" x14ac:dyDescent="0.2">
      <c r="E849" s="23"/>
      <c r="F849" s="23"/>
      <c r="G849" s="23"/>
    </row>
    <row r="850" spans="5:7" x14ac:dyDescent="0.2">
      <c r="E850" s="23"/>
      <c r="F850" s="23"/>
      <c r="G850" s="23"/>
    </row>
    <row r="851" spans="5:7" x14ac:dyDescent="0.2">
      <c r="E851" s="23"/>
      <c r="F851" s="23"/>
      <c r="G851" s="23"/>
    </row>
    <row r="852" spans="5:7" x14ac:dyDescent="0.2">
      <c r="E852" s="23"/>
      <c r="F852" s="23"/>
      <c r="G852" s="23"/>
    </row>
    <row r="853" spans="5:7" x14ac:dyDescent="0.2">
      <c r="E853" s="23"/>
      <c r="F853" s="23"/>
      <c r="G853" s="23"/>
    </row>
    <row r="854" spans="5:7" x14ac:dyDescent="0.2">
      <c r="E854" s="23"/>
      <c r="F854" s="23"/>
      <c r="G854" s="23"/>
    </row>
    <row r="855" spans="5:7" x14ac:dyDescent="0.2">
      <c r="E855" s="23"/>
      <c r="F855" s="23"/>
      <c r="G855" s="23"/>
    </row>
    <row r="856" spans="5:7" x14ac:dyDescent="0.2">
      <c r="E856" s="23"/>
      <c r="F856" s="23"/>
      <c r="G856" s="23"/>
    </row>
    <row r="857" spans="5:7" x14ac:dyDescent="0.2">
      <c r="E857" s="23"/>
      <c r="F857" s="23"/>
      <c r="G857" s="23"/>
    </row>
    <row r="858" spans="5:7" x14ac:dyDescent="0.2">
      <c r="E858" s="23"/>
      <c r="F858" s="23"/>
      <c r="G858" s="23"/>
    </row>
    <row r="859" spans="5:7" x14ac:dyDescent="0.2">
      <c r="E859" s="23"/>
      <c r="F859" s="23"/>
      <c r="G859" s="23"/>
    </row>
    <row r="860" spans="5:7" x14ac:dyDescent="0.2">
      <c r="E860" s="23"/>
      <c r="F860" s="23"/>
      <c r="G860" s="23"/>
    </row>
    <row r="861" spans="5:7" x14ac:dyDescent="0.2">
      <c r="E861" s="23"/>
      <c r="F861" s="23"/>
      <c r="G861" s="23"/>
    </row>
    <row r="862" spans="5:7" x14ac:dyDescent="0.2">
      <c r="E862" s="23"/>
      <c r="F862" s="23"/>
      <c r="G862" s="23"/>
    </row>
    <row r="863" spans="5:7" x14ac:dyDescent="0.2">
      <c r="E863" s="23"/>
      <c r="G863" s="23"/>
    </row>
    <row r="864" spans="5:7" x14ac:dyDescent="0.2">
      <c r="E864" s="23"/>
      <c r="F864" s="23"/>
      <c r="G864" s="23"/>
    </row>
    <row r="865" spans="5:7" x14ac:dyDescent="0.2">
      <c r="E865" s="23"/>
      <c r="F865" s="23"/>
      <c r="G865" s="23"/>
    </row>
    <row r="866" spans="5:7" x14ac:dyDescent="0.2">
      <c r="E866" s="23"/>
      <c r="F866" s="23"/>
      <c r="G866" s="23"/>
    </row>
    <row r="867" spans="5:7" x14ac:dyDescent="0.2">
      <c r="E867" s="23"/>
      <c r="F867" s="23"/>
      <c r="G867" s="23"/>
    </row>
    <row r="868" spans="5:7" x14ac:dyDescent="0.2">
      <c r="E868" s="23"/>
      <c r="F868" s="23"/>
      <c r="G868" s="23"/>
    </row>
    <row r="869" spans="5:7" x14ac:dyDescent="0.2">
      <c r="E869" s="23"/>
      <c r="F869" s="23"/>
      <c r="G869" s="23"/>
    </row>
    <row r="870" spans="5:7" x14ac:dyDescent="0.2">
      <c r="E870" s="23"/>
      <c r="F870" s="23"/>
      <c r="G870" s="23"/>
    </row>
    <row r="871" spans="5:7" x14ac:dyDescent="0.2">
      <c r="E871" s="23"/>
      <c r="F871" s="23"/>
      <c r="G871" s="23"/>
    </row>
    <row r="872" spans="5:7" x14ac:dyDescent="0.2">
      <c r="E872" s="23"/>
      <c r="F872" s="23"/>
      <c r="G872" s="23"/>
    </row>
    <row r="873" spans="5:7" x14ac:dyDescent="0.2">
      <c r="E873" s="23"/>
      <c r="F873" s="23"/>
      <c r="G873" s="23"/>
    </row>
    <row r="874" spans="5:7" x14ac:dyDescent="0.2">
      <c r="E874" s="23"/>
      <c r="F874" s="23"/>
      <c r="G874" s="23"/>
    </row>
    <row r="875" spans="5:7" x14ac:dyDescent="0.2">
      <c r="E875" s="23"/>
      <c r="G875" s="23"/>
    </row>
    <row r="876" spans="5:7" x14ac:dyDescent="0.2">
      <c r="E876" s="23"/>
      <c r="F876" s="23"/>
      <c r="G876" s="23"/>
    </row>
    <row r="877" spans="5:7" x14ac:dyDescent="0.2">
      <c r="E877" s="23"/>
      <c r="F877" s="23"/>
      <c r="G877" s="23"/>
    </row>
    <row r="878" spans="5:7" x14ac:dyDescent="0.2">
      <c r="E878" s="23"/>
      <c r="F878" s="23"/>
      <c r="G878" s="23"/>
    </row>
    <row r="879" spans="5:7" x14ac:dyDescent="0.2">
      <c r="E879" s="23"/>
      <c r="F879" s="23"/>
      <c r="G879" s="23"/>
    </row>
    <row r="880" spans="5:7" x14ac:dyDescent="0.2">
      <c r="E880" s="23"/>
      <c r="F880" s="23"/>
      <c r="G880" s="23"/>
    </row>
    <row r="881" spans="5:7" x14ac:dyDescent="0.2">
      <c r="E881" s="23"/>
      <c r="F881" s="23"/>
      <c r="G881" s="23"/>
    </row>
    <row r="882" spans="5:7" x14ac:dyDescent="0.2">
      <c r="E882" s="23"/>
      <c r="F882" s="23"/>
      <c r="G882" s="23"/>
    </row>
    <row r="883" spans="5:7" x14ac:dyDescent="0.2">
      <c r="E883" s="23"/>
      <c r="F883" s="23"/>
      <c r="G883" s="23"/>
    </row>
    <row r="884" spans="5:7" x14ac:dyDescent="0.2">
      <c r="E884" s="23"/>
      <c r="F884" s="23"/>
      <c r="G884" s="23"/>
    </row>
    <row r="885" spans="5:7" x14ac:dyDescent="0.2">
      <c r="E885" s="23"/>
      <c r="F885" s="23"/>
      <c r="G885" s="23"/>
    </row>
    <row r="886" spans="5:7" x14ac:dyDescent="0.2">
      <c r="E886" s="23"/>
      <c r="F886" s="23"/>
      <c r="G886" s="23"/>
    </row>
    <row r="887" spans="5:7" x14ac:dyDescent="0.2">
      <c r="E887" s="23"/>
      <c r="G887" s="23"/>
    </row>
    <row r="888" spans="5:7" x14ac:dyDescent="0.2">
      <c r="E888" s="23"/>
      <c r="F888" s="23"/>
      <c r="G888" s="23"/>
    </row>
    <row r="889" spans="5:7" x14ac:dyDescent="0.2">
      <c r="E889" s="23"/>
      <c r="F889" s="23"/>
      <c r="G889" s="23"/>
    </row>
    <row r="890" spans="5:7" x14ac:dyDescent="0.2">
      <c r="E890" s="23"/>
      <c r="F890" s="23"/>
      <c r="G890" s="23"/>
    </row>
    <row r="891" spans="5:7" x14ac:dyDescent="0.2">
      <c r="E891" s="23"/>
      <c r="F891" s="23"/>
      <c r="G891" s="23"/>
    </row>
    <row r="892" spans="5:7" x14ac:dyDescent="0.2">
      <c r="E892" s="23"/>
      <c r="F892" s="23"/>
      <c r="G892" s="23"/>
    </row>
    <row r="893" spans="5:7" x14ac:dyDescent="0.2">
      <c r="E893" s="23"/>
      <c r="F893" s="23"/>
      <c r="G893" s="23"/>
    </row>
    <row r="894" spans="5:7" x14ac:dyDescent="0.2">
      <c r="E894" s="23"/>
      <c r="F894" s="23"/>
      <c r="G894" s="23"/>
    </row>
    <row r="895" spans="5:7" x14ac:dyDescent="0.2">
      <c r="E895" s="23"/>
      <c r="F895" s="23"/>
      <c r="G895" s="23"/>
    </row>
    <row r="896" spans="5:7" x14ac:dyDescent="0.2">
      <c r="E896" s="23"/>
      <c r="F896" s="23"/>
      <c r="G896" s="23"/>
    </row>
    <row r="897" spans="5:7" x14ac:dyDescent="0.2">
      <c r="E897" s="23"/>
      <c r="F897" s="23"/>
      <c r="G897" s="23"/>
    </row>
    <row r="898" spans="5:7" x14ac:dyDescent="0.2">
      <c r="E898" s="23"/>
      <c r="F898" s="23"/>
      <c r="G898" s="23"/>
    </row>
    <row r="899" spans="5:7" x14ac:dyDescent="0.2">
      <c r="E899" s="23"/>
      <c r="F899" s="23"/>
      <c r="G899" s="23"/>
    </row>
    <row r="900" spans="5:7" x14ac:dyDescent="0.2">
      <c r="E900" s="23"/>
      <c r="F900" s="23"/>
      <c r="G900" s="23"/>
    </row>
    <row r="901" spans="5:7" x14ac:dyDescent="0.2">
      <c r="E901" s="23"/>
      <c r="F901" s="23"/>
      <c r="G901" s="23"/>
    </row>
    <row r="902" spans="5:7" x14ac:dyDescent="0.2">
      <c r="E902" s="23"/>
      <c r="F902" s="23"/>
      <c r="G902" s="23"/>
    </row>
    <row r="903" spans="5:7" x14ac:dyDescent="0.2">
      <c r="E903" s="23"/>
      <c r="G903" s="23"/>
    </row>
    <row r="904" spans="5:7" x14ac:dyDescent="0.2">
      <c r="E904" s="23"/>
      <c r="F904" s="23"/>
      <c r="G904" s="23"/>
    </row>
    <row r="905" spans="5:7" x14ac:dyDescent="0.2">
      <c r="E905" s="23"/>
      <c r="F905" s="23"/>
      <c r="G905" s="23"/>
    </row>
    <row r="906" spans="5:7" x14ac:dyDescent="0.2">
      <c r="E906" s="23"/>
      <c r="F906" s="23"/>
      <c r="G906" s="23"/>
    </row>
    <row r="907" spans="5:7" x14ac:dyDescent="0.2">
      <c r="E907" s="23"/>
      <c r="F907" s="23"/>
      <c r="G907" s="23"/>
    </row>
    <row r="908" spans="5:7" x14ac:dyDescent="0.2">
      <c r="E908" s="23"/>
      <c r="F908" s="23"/>
      <c r="G908" s="23"/>
    </row>
    <row r="909" spans="5:7" x14ac:dyDescent="0.2">
      <c r="E909" s="23"/>
      <c r="F909" s="23"/>
      <c r="G909" s="23"/>
    </row>
    <row r="910" spans="5:7" x14ac:dyDescent="0.2">
      <c r="E910" s="23"/>
      <c r="F910" s="23"/>
      <c r="G910" s="23"/>
    </row>
    <row r="911" spans="5:7" x14ac:dyDescent="0.2">
      <c r="E911" s="23"/>
      <c r="F911" s="23"/>
      <c r="G911" s="23"/>
    </row>
    <row r="912" spans="5:7" x14ac:dyDescent="0.2">
      <c r="E912" s="23"/>
      <c r="F912" s="23"/>
      <c r="G912" s="23"/>
    </row>
    <row r="913" spans="5:7" x14ac:dyDescent="0.2">
      <c r="E913" s="23"/>
      <c r="F913" s="23"/>
      <c r="G913" s="23"/>
    </row>
    <row r="914" spans="5:7" x14ac:dyDescent="0.2">
      <c r="E914" s="23"/>
      <c r="F914" s="23"/>
      <c r="G914" s="23"/>
    </row>
    <row r="915" spans="5:7" x14ac:dyDescent="0.2">
      <c r="E915" s="23"/>
      <c r="F915" s="23"/>
      <c r="G915" s="23"/>
    </row>
    <row r="916" spans="5:7" x14ac:dyDescent="0.2">
      <c r="E916" s="23"/>
      <c r="F916" s="23"/>
      <c r="G916" s="23"/>
    </row>
    <row r="917" spans="5:7" x14ac:dyDescent="0.2">
      <c r="E917" s="23"/>
      <c r="G917" s="23"/>
    </row>
    <row r="918" spans="5:7" x14ac:dyDescent="0.2">
      <c r="E918" s="23"/>
      <c r="F918" s="23"/>
      <c r="G918" s="23"/>
    </row>
    <row r="919" spans="5:7" x14ac:dyDescent="0.2">
      <c r="E919" s="23"/>
      <c r="F919" s="23"/>
      <c r="G919" s="23"/>
    </row>
    <row r="920" spans="5:7" x14ac:dyDescent="0.2">
      <c r="E920" s="23"/>
      <c r="F920" s="23"/>
      <c r="G920" s="23"/>
    </row>
    <row r="921" spans="5:7" x14ac:dyDescent="0.2">
      <c r="E921" s="23"/>
      <c r="F921" s="23"/>
      <c r="G921" s="23"/>
    </row>
    <row r="922" spans="5:7" x14ac:dyDescent="0.2">
      <c r="E922" s="23"/>
      <c r="F922" s="23"/>
      <c r="G922" s="23"/>
    </row>
    <row r="923" spans="5:7" x14ac:dyDescent="0.2">
      <c r="E923" s="23"/>
      <c r="F923" s="23"/>
      <c r="G923" s="23"/>
    </row>
    <row r="924" spans="5:7" x14ac:dyDescent="0.2">
      <c r="E924" s="23"/>
      <c r="G924" s="23"/>
    </row>
    <row r="925" spans="5:7" x14ac:dyDescent="0.2">
      <c r="E925" s="23"/>
      <c r="F925" s="23"/>
      <c r="G925" s="23"/>
    </row>
    <row r="926" spans="5:7" x14ac:dyDescent="0.2">
      <c r="E926" s="23"/>
      <c r="F926" s="23"/>
      <c r="G926" s="23"/>
    </row>
    <row r="927" spans="5:7" x14ac:dyDescent="0.2">
      <c r="E927" s="23"/>
      <c r="F927" s="23"/>
      <c r="G927" s="23"/>
    </row>
    <row r="928" spans="5:7" x14ac:dyDescent="0.2">
      <c r="E928" s="23"/>
      <c r="F928" s="23"/>
      <c r="G928" s="23"/>
    </row>
    <row r="929" spans="5:7" x14ac:dyDescent="0.2">
      <c r="E929" s="23"/>
      <c r="F929" s="23"/>
      <c r="G929" s="23"/>
    </row>
    <row r="930" spans="5:7" x14ac:dyDescent="0.2">
      <c r="E930" s="23"/>
      <c r="F930" s="23"/>
      <c r="G930" s="23"/>
    </row>
    <row r="931" spans="5:7" x14ac:dyDescent="0.2">
      <c r="E931" s="23"/>
      <c r="F931" s="23"/>
      <c r="G931" s="23"/>
    </row>
    <row r="932" spans="5:7" x14ac:dyDescent="0.2">
      <c r="E932" s="23"/>
      <c r="F932" s="23"/>
      <c r="G932" s="23"/>
    </row>
    <row r="933" spans="5:7" x14ac:dyDescent="0.2">
      <c r="E933" s="23"/>
      <c r="F933" s="23"/>
      <c r="G933" s="23"/>
    </row>
    <row r="934" spans="5:7" x14ac:dyDescent="0.2">
      <c r="E934" s="23"/>
      <c r="F934" s="23"/>
      <c r="G934" s="23"/>
    </row>
    <row r="935" spans="5:7" x14ac:dyDescent="0.2">
      <c r="E935" s="23"/>
      <c r="F935" s="23"/>
      <c r="G935" s="23"/>
    </row>
    <row r="936" spans="5:7" x14ac:dyDescent="0.2">
      <c r="E936" s="23"/>
      <c r="F936" s="23"/>
      <c r="G936" s="23"/>
    </row>
    <row r="937" spans="5:7" x14ac:dyDescent="0.2">
      <c r="E937" s="23"/>
      <c r="F937" s="23"/>
      <c r="G937" s="23"/>
    </row>
    <row r="938" spans="5:7" x14ac:dyDescent="0.2">
      <c r="E938" s="23"/>
      <c r="F938" s="23"/>
      <c r="G938" s="23"/>
    </row>
    <row r="939" spans="5:7" x14ac:dyDescent="0.2">
      <c r="E939" s="23"/>
      <c r="F939" s="23"/>
      <c r="G939" s="23"/>
    </row>
    <row r="940" spans="5:7" x14ac:dyDescent="0.2">
      <c r="E940" s="23"/>
      <c r="F940" s="23"/>
      <c r="G940" s="23"/>
    </row>
    <row r="941" spans="5:7" x14ac:dyDescent="0.2">
      <c r="E941" s="23"/>
      <c r="F941" s="23"/>
      <c r="G941" s="23"/>
    </row>
    <row r="942" spans="5:7" x14ac:dyDescent="0.2">
      <c r="E942" s="23"/>
      <c r="F942" s="23"/>
      <c r="G942" s="23"/>
    </row>
    <row r="943" spans="5:7" x14ac:dyDescent="0.2">
      <c r="E943" s="23"/>
      <c r="F943" s="23"/>
      <c r="G943" s="23"/>
    </row>
    <row r="944" spans="5:7" x14ac:dyDescent="0.2">
      <c r="E944" s="23"/>
      <c r="F944" s="23"/>
      <c r="G944" s="23"/>
    </row>
    <row r="945" spans="5:7" x14ac:dyDescent="0.2">
      <c r="E945" s="23"/>
      <c r="F945" s="23"/>
      <c r="G945" s="23"/>
    </row>
    <row r="946" spans="5:7" x14ac:dyDescent="0.2">
      <c r="E946" s="23"/>
      <c r="F946" s="23"/>
      <c r="G946" s="23"/>
    </row>
    <row r="947" spans="5:7" x14ac:dyDescent="0.2">
      <c r="E947" s="23"/>
      <c r="F947" s="23"/>
      <c r="G947" s="23"/>
    </row>
    <row r="948" spans="5:7" x14ac:dyDescent="0.2">
      <c r="E948" s="23"/>
      <c r="F948" s="23"/>
      <c r="G948" s="23"/>
    </row>
    <row r="949" spans="5:7" x14ac:dyDescent="0.2">
      <c r="E949" s="23"/>
      <c r="F949" s="23"/>
      <c r="G949" s="23"/>
    </row>
    <row r="950" spans="5:7" x14ac:dyDescent="0.2">
      <c r="E950" s="23"/>
      <c r="F950" s="23"/>
      <c r="G950" s="23"/>
    </row>
    <row r="951" spans="5:7" x14ac:dyDescent="0.2">
      <c r="E951" s="23"/>
      <c r="F951" s="23"/>
      <c r="G951" s="23"/>
    </row>
    <row r="952" spans="5:7" x14ac:dyDescent="0.2">
      <c r="E952" s="23"/>
      <c r="G952" s="23"/>
    </row>
    <row r="953" spans="5:7" x14ac:dyDescent="0.2">
      <c r="E953" s="23"/>
      <c r="F953" s="23"/>
      <c r="G953" s="23"/>
    </row>
    <row r="954" spans="5:7" x14ac:dyDescent="0.2">
      <c r="E954" s="23"/>
      <c r="F954" s="23"/>
      <c r="G954" s="23"/>
    </row>
    <row r="955" spans="5:7" x14ac:dyDescent="0.2">
      <c r="E955" s="23"/>
      <c r="F955" s="23"/>
      <c r="G955" s="23"/>
    </row>
    <row r="956" spans="5:7" x14ac:dyDescent="0.2">
      <c r="E956" s="23"/>
      <c r="F956" s="23"/>
      <c r="G956" s="23"/>
    </row>
    <row r="957" spans="5:7" x14ac:dyDescent="0.2">
      <c r="E957" s="23"/>
      <c r="F957" s="23"/>
      <c r="G957" s="23"/>
    </row>
    <row r="958" spans="5:7" x14ac:dyDescent="0.2">
      <c r="E958" s="23"/>
      <c r="F958" s="23"/>
      <c r="G958" s="23"/>
    </row>
    <row r="959" spans="5:7" x14ac:dyDescent="0.2">
      <c r="E959" s="23"/>
      <c r="F959" s="23"/>
      <c r="G959" s="23"/>
    </row>
    <row r="960" spans="5:7" x14ac:dyDescent="0.2">
      <c r="E960" s="23"/>
      <c r="F960" s="23"/>
      <c r="G960" s="23"/>
    </row>
    <row r="961" spans="5:7" x14ac:dyDescent="0.2">
      <c r="E961" s="23"/>
      <c r="F961" s="23"/>
      <c r="G961" s="23"/>
    </row>
    <row r="962" spans="5:7" x14ac:dyDescent="0.2">
      <c r="E962" s="23"/>
      <c r="F962" s="23"/>
      <c r="G962" s="23"/>
    </row>
    <row r="963" spans="5:7" x14ac:dyDescent="0.2">
      <c r="E963" s="23"/>
      <c r="F963" s="23"/>
      <c r="G963" s="23"/>
    </row>
    <row r="964" spans="5:7" x14ac:dyDescent="0.2">
      <c r="E964" s="23"/>
      <c r="F964" s="23"/>
      <c r="G964" s="23"/>
    </row>
    <row r="965" spans="5:7" x14ac:dyDescent="0.2">
      <c r="E965" s="23"/>
      <c r="G965" s="23"/>
    </row>
    <row r="966" spans="5:7" x14ac:dyDescent="0.2">
      <c r="E966" s="23"/>
      <c r="F966" s="23"/>
      <c r="G966" s="23"/>
    </row>
    <row r="967" spans="5:7" x14ac:dyDescent="0.2">
      <c r="E967" s="23"/>
      <c r="F967" s="23"/>
      <c r="G967" s="23"/>
    </row>
    <row r="968" spans="5:7" x14ac:dyDescent="0.2">
      <c r="E968" s="23"/>
      <c r="F968" s="23"/>
      <c r="G968" s="23"/>
    </row>
    <row r="969" spans="5:7" x14ac:dyDescent="0.2">
      <c r="E969" s="23"/>
      <c r="F969" s="23"/>
      <c r="G969" s="23"/>
    </row>
    <row r="970" spans="5:7" x14ac:dyDescent="0.2">
      <c r="E970" s="23"/>
      <c r="G970" s="23"/>
    </row>
    <row r="971" spans="5:7" x14ac:dyDescent="0.2">
      <c r="E971" s="23"/>
      <c r="F971" s="23"/>
      <c r="G971" s="23"/>
    </row>
    <row r="972" spans="5:7" x14ac:dyDescent="0.2">
      <c r="E972" s="23"/>
      <c r="F972" s="23"/>
      <c r="G972" s="23"/>
    </row>
    <row r="973" spans="5:7" x14ac:dyDescent="0.2">
      <c r="E973" s="23"/>
      <c r="F973" s="23"/>
      <c r="G973" s="23"/>
    </row>
    <row r="974" spans="5:7" x14ac:dyDescent="0.2">
      <c r="E974" s="23"/>
      <c r="F974" s="23"/>
      <c r="G974" s="23"/>
    </row>
    <row r="975" spans="5:7" x14ac:dyDescent="0.2">
      <c r="E975" s="23"/>
      <c r="G975" s="23"/>
    </row>
    <row r="976" spans="5:7" x14ac:dyDescent="0.2">
      <c r="E976" s="23"/>
      <c r="F976" s="23"/>
      <c r="G976" s="23"/>
    </row>
    <row r="977" spans="5:7" x14ac:dyDescent="0.2">
      <c r="E977" s="23"/>
      <c r="F977" s="23"/>
      <c r="G977" s="23"/>
    </row>
    <row r="978" spans="5:7" x14ac:dyDescent="0.2">
      <c r="E978" s="23"/>
      <c r="F978" s="23"/>
      <c r="G978" s="23"/>
    </row>
    <row r="979" spans="5:7" x14ac:dyDescent="0.2">
      <c r="E979" s="23"/>
      <c r="F979" s="23"/>
      <c r="G979" s="23"/>
    </row>
    <row r="980" spans="5:7" x14ac:dyDescent="0.2">
      <c r="E980" s="23"/>
      <c r="F980" s="23"/>
      <c r="G980" s="23"/>
    </row>
    <row r="981" spans="5:7" x14ac:dyDescent="0.2">
      <c r="E981" s="23"/>
      <c r="F981" s="23"/>
      <c r="G981" s="23"/>
    </row>
    <row r="982" spans="5:7" x14ac:dyDescent="0.2">
      <c r="E982" s="23"/>
      <c r="F982" s="23"/>
      <c r="G982" s="23"/>
    </row>
    <row r="983" spans="5:7" x14ac:dyDescent="0.2">
      <c r="E983" s="23"/>
      <c r="F983" s="23"/>
      <c r="G983" s="23"/>
    </row>
    <row r="984" spans="5:7" x14ac:dyDescent="0.2">
      <c r="E984" s="23"/>
      <c r="F984" s="23"/>
      <c r="G984" s="23"/>
    </row>
    <row r="985" spans="5:7" x14ac:dyDescent="0.2">
      <c r="E985" s="23"/>
      <c r="F985" s="23"/>
      <c r="G985" s="23"/>
    </row>
    <row r="986" spans="5:7" x14ac:dyDescent="0.2">
      <c r="E986" s="23"/>
      <c r="F986" s="23"/>
      <c r="G986" s="23"/>
    </row>
    <row r="987" spans="5:7" x14ac:dyDescent="0.2">
      <c r="E987" s="23"/>
      <c r="F987" s="23"/>
      <c r="G987" s="23"/>
    </row>
    <row r="988" spans="5:7" x14ac:dyDescent="0.2">
      <c r="E988" s="23"/>
      <c r="F988" s="23"/>
      <c r="G988" s="23"/>
    </row>
    <row r="989" spans="5:7" x14ac:dyDescent="0.2">
      <c r="E989" s="23"/>
      <c r="F989" s="23"/>
      <c r="G989" s="23"/>
    </row>
    <row r="990" spans="5:7" x14ac:dyDescent="0.2">
      <c r="E990" s="23"/>
      <c r="F990" s="23"/>
      <c r="G990" s="23"/>
    </row>
    <row r="991" spans="5:7" x14ac:dyDescent="0.2">
      <c r="E991" s="23"/>
      <c r="F991" s="23"/>
      <c r="G991" s="23"/>
    </row>
    <row r="992" spans="5:7" x14ac:dyDescent="0.2">
      <c r="E992" s="23"/>
      <c r="F992" s="23"/>
      <c r="G992" s="23"/>
    </row>
    <row r="993" spans="5:7" x14ac:dyDescent="0.2">
      <c r="E993" s="23"/>
      <c r="F993" s="23"/>
      <c r="G993" s="23"/>
    </row>
    <row r="994" spans="5:7" x14ac:dyDescent="0.2">
      <c r="E994" s="23"/>
      <c r="F994" s="23"/>
      <c r="G994" s="23"/>
    </row>
    <row r="995" spans="5:7" x14ac:dyDescent="0.2">
      <c r="E995" s="23"/>
      <c r="F995" s="23"/>
      <c r="G995" s="23"/>
    </row>
    <row r="996" spans="5:7" x14ac:dyDescent="0.2">
      <c r="E996" s="23"/>
      <c r="F996" s="23"/>
      <c r="G996" s="23"/>
    </row>
    <row r="997" spans="5:7" x14ac:dyDescent="0.2">
      <c r="E997" s="23"/>
      <c r="F997" s="23"/>
      <c r="G997" s="23"/>
    </row>
    <row r="998" spans="5:7" x14ac:dyDescent="0.2">
      <c r="E998" s="23"/>
      <c r="F998" s="23"/>
      <c r="G998" s="23"/>
    </row>
    <row r="999" spans="5:7" x14ac:dyDescent="0.2">
      <c r="E999" s="23"/>
      <c r="F999" s="23"/>
      <c r="G999" s="23"/>
    </row>
    <row r="1000" spans="5:7" x14ac:dyDescent="0.2">
      <c r="E1000" s="23"/>
      <c r="F1000" s="23"/>
      <c r="G1000" s="23"/>
    </row>
    <row r="1001" spans="5:7" x14ac:dyDescent="0.2">
      <c r="E1001" s="23"/>
      <c r="F1001" s="23"/>
      <c r="G1001" s="23"/>
    </row>
    <row r="1002" spans="5:7" x14ac:dyDescent="0.2">
      <c r="E1002" s="23"/>
      <c r="F1002" s="23"/>
      <c r="G1002" s="23"/>
    </row>
    <row r="1003" spans="5:7" x14ac:dyDescent="0.2">
      <c r="E1003" s="23"/>
      <c r="F1003" s="23"/>
      <c r="G1003" s="23"/>
    </row>
    <row r="1004" spans="5:7" x14ac:dyDescent="0.2">
      <c r="E1004" s="23"/>
      <c r="F1004" s="23"/>
      <c r="G1004" s="23"/>
    </row>
    <row r="1005" spans="5:7" x14ac:dyDescent="0.2">
      <c r="E1005" s="23"/>
      <c r="F1005" s="23"/>
      <c r="G1005" s="23"/>
    </row>
    <row r="1006" spans="5:7" x14ac:dyDescent="0.2">
      <c r="E1006" s="23"/>
      <c r="F1006" s="23"/>
      <c r="G1006" s="23"/>
    </row>
    <row r="1007" spans="5:7" x14ac:dyDescent="0.2">
      <c r="E1007" s="23"/>
      <c r="F1007" s="23"/>
      <c r="G1007" s="23"/>
    </row>
    <row r="1008" spans="5:7" x14ac:dyDescent="0.2">
      <c r="E1008" s="23"/>
      <c r="F1008" s="23"/>
      <c r="G1008" s="23"/>
    </row>
    <row r="1009" spans="5:7" x14ac:dyDescent="0.2">
      <c r="E1009" s="23"/>
      <c r="F1009" s="23"/>
      <c r="G1009" s="23"/>
    </row>
    <row r="1010" spans="5:7" x14ac:dyDescent="0.2">
      <c r="E1010" s="23"/>
      <c r="F1010" s="23"/>
      <c r="G1010" s="23"/>
    </row>
    <row r="1011" spans="5:7" x14ac:dyDescent="0.2">
      <c r="E1011" s="23"/>
      <c r="F1011" s="23"/>
      <c r="G1011" s="23"/>
    </row>
    <row r="1012" spans="5:7" x14ac:dyDescent="0.2">
      <c r="E1012" s="23"/>
      <c r="F1012" s="23"/>
      <c r="G1012" s="23"/>
    </row>
    <row r="1013" spans="5:7" x14ac:dyDescent="0.2">
      <c r="E1013" s="23"/>
      <c r="F1013" s="23"/>
      <c r="G1013" s="23"/>
    </row>
    <row r="1014" spans="5:7" x14ac:dyDescent="0.2">
      <c r="E1014" s="23"/>
      <c r="F1014" s="23"/>
      <c r="G1014" s="23"/>
    </row>
    <row r="1015" spans="5:7" x14ac:dyDescent="0.2">
      <c r="E1015" s="23"/>
      <c r="F1015" s="23"/>
      <c r="G1015" s="23"/>
    </row>
    <row r="1016" spans="5:7" x14ac:dyDescent="0.2">
      <c r="E1016" s="23"/>
      <c r="F1016" s="23"/>
      <c r="G1016" s="23"/>
    </row>
    <row r="1017" spans="5:7" x14ac:dyDescent="0.2">
      <c r="E1017" s="23"/>
      <c r="F1017" s="23"/>
      <c r="G1017" s="23"/>
    </row>
    <row r="1018" spans="5:7" x14ac:dyDescent="0.2">
      <c r="E1018" s="23"/>
      <c r="F1018" s="23"/>
      <c r="G1018" s="23"/>
    </row>
    <row r="1019" spans="5:7" x14ac:dyDescent="0.2">
      <c r="E1019" s="23"/>
      <c r="F1019" s="23"/>
      <c r="G1019" s="23"/>
    </row>
    <row r="1020" spans="5:7" x14ac:dyDescent="0.2">
      <c r="E1020" s="23"/>
      <c r="F1020" s="23"/>
      <c r="G1020" s="23"/>
    </row>
    <row r="1021" spans="5:7" x14ac:dyDescent="0.2">
      <c r="E1021" s="23"/>
      <c r="F1021" s="23"/>
      <c r="G1021" s="23"/>
    </row>
    <row r="1022" spans="5:7" x14ac:dyDescent="0.2">
      <c r="E1022" s="23"/>
      <c r="F1022" s="23"/>
      <c r="G1022" s="23"/>
    </row>
    <row r="1023" spans="5:7" x14ac:dyDescent="0.2">
      <c r="E1023" s="23"/>
      <c r="F1023" s="23"/>
      <c r="G1023" s="23"/>
    </row>
    <row r="1024" spans="5:7" x14ac:dyDescent="0.2">
      <c r="E1024" s="23"/>
      <c r="F1024" s="23"/>
      <c r="G1024" s="23"/>
    </row>
    <row r="1025" spans="5:7" x14ac:dyDescent="0.2">
      <c r="E1025" s="23"/>
      <c r="F1025" s="23"/>
      <c r="G1025" s="23"/>
    </row>
    <row r="1026" spans="5:7" x14ac:dyDescent="0.2">
      <c r="E1026" s="23"/>
      <c r="F1026" s="23"/>
      <c r="G1026" s="23"/>
    </row>
    <row r="1027" spans="5:7" x14ac:dyDescent="0.2">
      <c r="E1027" s="23"/>
      <c r="F1027" s="23"/>
      <c r="G1027" s="23"/>
    </row>
    <row r="1028" spans="5:7" x14ac:dyDescent="0.2">
      <c r="E1028" s="23"/>
      <c r="F1028" s="23"/>
      <c r="G1028" s="23"/>
    </row>
    <row r="1029" spans="5:7" x14ac:dyDescent="0.2">
      <c r="E1029" s="23"/>
      <c r="F1029" s="23"/>
      <c r="G1029" s="23"/>
    </row>
    <row r="1030" spans="5:7" x14ac:dyDescent="0.2">
      <c r="E1030" s="23"/>
      <c r="F1030" s="23"/>
      <c r="G1030" s="23"/>
    </row>
    <row r="1031" spans="5:7" x14ac:dyDescent="0.2">
      <c r="E1031" s="23"/>
      <c r="F1031" s="23"/>
      <c r="G1031" s="23"/>
    </row>
    <row r="1032" spans="5:7" x14ac:dyDescent="0.2">
      <c r="E1032" s="23"/>
      <c r="G1032" s="23"/>
    </row>
    <row r="1033" spans="5:7" x14ac:dyDescent="0.2">
      <c r="E1033" s="23"/>
      <c r="F1033" s="23"/>
      <c r="G1033" s="23"/>
    </row>
    <row r="1034" spans="5:7" x14ac:dyDescent="0.2">
      <c r="E1034" s="23"/>
      <c r="F1034" s="23"/>
      <c r="G1034" s="23"/>
    </row>
    <row r="1035" spans="5:7" x14ac:dyDescent="0.2">
      <c r="E1035" s="23"/>
      <c r="F1035" s="23"/>
      <c r="G1035" s="23"/>
    </row>
    <row r="1036" spans="5:7" x14ac:dyDescent="0.2">
      <c r="E1036" s="23"/>
      <c r="F1036" s="23"/>
      <c r="G1036" s="23"/>
    </row>
    <row r="1037" spans="5:7" x14ac:dyDescent="0.2">
      <c r="E1037" s="23"/>
      <c r="G1037" s="23"/>
    </row>
    <row r="1038" spans="5:7" x14ac:dyDescent="0.2">
      <c r="E1038" s="23"/>
      <c r="F1038" s="23"/>
      <c r="G1038" s="23"/>
    </row>
    <row r="1039" spans="5:7" x14ac:dyDescent="0.2">
      <c r="E1039" s="23"/>
      <c r="F1039" s="23"/>
      <c r="G1039" s="23"/>
    </row>
    <row r="1040" spans="5:7" x14ac:dyDescent="0.2">
      <c r="E1040" s="23"/>
      <c r="F1040" s="23"/>
      <c r="G1040" s="23"/>
    </row>
    <row r="1041" spans="5:7" x14ac:dyDescent="0.2">
      <c r="E1041" s="23"/>
      <c r="F1041" s="23"/>
      <c r="G1041" s="23"/>
    </row>
    <row r="1042" spans="5:7" x14ac:dyDescent="0.2">
      <c r="E1042" s="23"/>
      <c r="F1042" s="23"/>
      <c r="G1042" s="23"/>
    </row>
    <row r="1043" spans="5:7" x14ac:dyDescent="0.2">
      <c r="E1043" s="23"/>
      <c r="F1043" s="23"/>
      <c r="G1043" s="23"/>
    </row>
    <row r="1044" spans="5:7" x14ac:dyDescent="0.2">
      <c r="E1044" s="23"/>
      <c r="G1044" s="23"/>
    </row>
    <row r="1045" spans="5:7" x14ac:dyDescent="0.2">
      <c r="E1045" s="23"/>
      <c r="F1045" s="23"/>
      <c r="G1045" s="23"/>
    </row>
    <row r="1046" spans="5:7" x14ac:dyDescent="0.2">
      <c r="E1046" s="23"/>
      <c r="F1046" s="23"/>
      <c r="G1046" s="23"/>
    </row>
    <row r="1047" spans="5:7" x14ac:dyDescent="0.2">
      <c r="E1047" s="23"/>
      <c r="F1047" s="23"/>
      <c r="G1047" s="23"/>
    </row>
    <row r="1048" spans="5:7" x14ac:dyDescent="0.2">
      <c r="E1048" s="23"/>
      <c r="F1048" s="23"/>
      <c r="G1048" s="23"/>
    </row>
    <row r="1049" spans="5:7" x14ac:dyDescent="0.2">
      <c r="E1049" s="23"/>
      <c r="F1049" s="23"/>
      <c r="G1049" s="23"/>
    </row>
    <row r="1050" spans="5:7" x14ac:dyDescent="0.2">
      <c r="E1050" s="23"/>
      <c r="F1050" s="23"/>
      <c r="G1050" s="23"/>
    </row>
    <row r="1051" spans="5:7" x14ac:dyDescent="0.2">
      <c r="E1051" s="23"/>
      <c r="F1051" s="23"/>
      <c r="G1051" s="23"/>
    </row>
    <row r="1052" spans="5:7" x14ac:dyDescent="0.2">
      <c r="E1052" s="23"/>
      <c r="F1052" s="23"/>
      <c r="G1052" s="23"/>
    </row>
    <row r="1053" spans="5:7" x14ac:dyDescent="0.2">
      <c r="E1053" s="23"/>
      <c r="G1053" s="23"/>
    </row>
    <row r="1054" spans="5:7" x14ac:dyDescent="0.2">
      <c r="E1054" s="23"/>
      <c r="F1054" s="23"/>
      <c r="G1054" s="23"/>
    </row>
    <row r="1055" spans="5:7" x14ac:dyDescent="0.2">
      <c r="E1055" s="23"/>
      <c r="F1055" s="23"/>
      <c r="G1055" s="23"/>
    </row>
    <row r="1056" spans="5:7" x14ac:dyDescent="0.2">
      <c r="E1056" s="23"/>
      <c r="F1056" s="23"/>
      <c r="G1056" s="23"/>
    </row>
    <row r="1057" spans="5:7" x14ac:dyDescent="0.2">
      <c r="E1057" s="23"/>
      <c r="F1057" s="23"/>
      <c r="G1057" s="23"/>
    </row>
    <row r="1058" spans="5:7" x14ac:dyDescent="0.2">
      <c r="E1058" s="23"/>
      <c r="F1058" s="23"/>
      <c r="G1058" s="23"/>
    </row>
    <row r="1059" spans="5:7" x14ac:dyDescent="0.2">
      <c r="E1059" s="23"/>
      <c r="F1059" s="23"/>
      <c r="G1059" s="23"/>
    </row>
    <row r="1060" spans="5:7" x14ac:dyDescent="0.2">
      <c r="E1060" s="23"/>
      <c r="G1060" s="23"/>
    </row>
    <row r="1061" spans="5:7" x14ac:dyDescent="0.2">
      <c r="E1061" s="23"/>
      <c r="F1061" s="23"/>
      <c r="G1061" s="23"/>
    </row>
    <row r="1062" spans="5:7" x14ac:dyDescent="0.2">
      <c r="E1062" s="23"/>
      <c r="F1062" s="23"/>
      <c r="G1062" s="23"/>
    </row>
    <row r="1063" spans="5:7" x14ac:dyDescent="0.2">
      <c r="E1063" s="23"/>
      <c r="F1063" s="23"/>
      <c r="G1063" s="23"/>
    </row>
    <row r="1064" spans="5:7" x14ac:dyDescent="0.2">
      <c r="E1064" s="23"/>
      <c r="F1064" s="23"/>
      <c r="G1064" s="23"/>
    </row>
    <row r="1065" spans="5:7" x14ac:dyDescent="0.2">
      <c r="E1065" s="23"/>
      <c r="F1065" s="23"/>
      <c r="G1065" s="23"/>
    </row>
    <row r="1066" spans="5:7" x14ac:dyDescent="0.2">
      <c r="E1066" s="23"/>
      <c r="F1066" s="23"/>
      <c r="G1066" s="23"/>
    </row>
    <row r="1067" spans="5:7" x14ac:dyDescent="0.2">
      <c r="E1067" s="23"/>
      <c r="F1067" s="23"/>
      <c r="G1067" s="23"/>
    </row>
    <row r="1068" spans="5:7" x14ac:dyDescent="0.2">
      <c r="E1068" s="23"/>
      <c r="F1068" s="23"/>
      <c r="G1068" s="23"/>
    </row>
    <row r="1069" spans="5:7" x14ac:dyDescent="0.2">
      <c r="E1069" s="23"/>
      <c r="F1069" s="23"/>
      <c r="G1069" s="23"/>
    </row>
    <row r="1070" spans="5:7" x14ac:dyDescent="0.2">
      <c r="E1070" s="23"/>
      <c r="F1070" s="23"/>
      <c r="G1070" s="23"/>
    </row>
    <row r="1071" spans="5:7" x14ac:dyDescent="0.2">
      <c r="E1071" s="23"/>
      <c r="F1071" s="23"/>
      <c r="G1071" s="23"/>
    </row>
    <row r="1072" spans="5:7" x14ac:dyDescent="0.2">
      <c r="E1072" s="23"/>
      <c r="F1072" s="23"/>
      <c r="G1072" s="23"/>
    </row>
    <row r="1073" spans="5:7" x14ac:dyDescent="0.2">
      <c r="E1073" s="23"/>
      <c r="F1073" s="23"/>
      <c r="G1073" s="23"/>
    </row>
    <row r="1074" spans="5:7" x14ac:dyDescent="0.2">
      <c r="E1074" s="23"/>
      <c r="F1074" s="23"/>
      <c r="G1074" s="23"/>
    </row>
    <row r="1075" spans="5:7" x14ac:dyDescent="0.2">
      <c r="E1075" s="23"/>
      <c r="F1075" s="23"/>
      <c r="G1075" s="23"/>
    </row>
    <row r="1076" spans="5:7" x14ac:dyDescent="0.2">
      <c r="E1076" s="23"/>
      <c r="F1076" s="23"/>
      <c r="G1076" s="23"/>
    </row>
    <row r="1077" spans="5:7" x14ac:dyDescent="0.2">
      <c r="E1077" s="23"/>
      <c r="F1077" s="23"/>
      <c r="G1077" s="23"/>
    </row>
    <row r="1078" spans="5:7" x14ac:dyDescent="0.2">
      <c r="E1078" s="23"/>
      <c r="F1078" s="23"/>
      <c r="G1078" s="23"/>
    </row>
    <row r="1079" spans="5:7" x14ac:dyDescent="0.2">
      <c r="E1079" s="23"/>
      <c r="F1079" s="23"/>
      <c r="G1079" s="23"/>
    </row>
    <row r="1080" spans="5:7" x14ac:dyDescent="0.2">
      <c r="E1080" s="23"/>
      <c r="F1080" s="23"/>
      <c r="G1080" s="23"/>
    </row>
    <row r="1081" spans="5:7" x14ac:dyDescent="0.2">
      <c r="E1081" s="23"/>
      <c r="F1081" s="23"/>
      <c r="G1081" s="23"/>
    </row>
    <row r="1082" spans="5:7" x14ac:dyDescent="0.2">
      <c r="E1082" s="23"/>
      <c r="F1082" s="23"/>
      <c r="G1082" s="23"/>
    </row>
    <row r="1083" spans="5:7" x14ac:dyDescent="0.2">
      <c r="E1083" s="23"/>
      <c r="F1083" s="23"/>
      <c r="G1083" s="23"/>
    </row>
    <row r="1084" spans="5:7" x14ac:dyDescent="0.2">
      <c r="E1084" s="23"/>
      <c r="F1084" s="23"/>
      <c r="G1084" s="23"/>
    </row>
    <row r="1085" spans="5:7" x14ac:dyDescent="0.2">
      <c r="E1085" s="23"/>
      <c r="F1085" s="23"/>
      <c r="G1085" s="23"/>
    </row>
    <row r="1086" spans="5:7" x14ac:dyDescent="0.2">
      <c r="E1086" s="23"/>
      <c r="F1086" s="23"/>
      <c r="G1086" s="23"/>
    </row>
    <row r="1087" spans="5:7" x14ac:dyDescent="0.2">
      <c r="E1087" s="23"/>
      <c r="F1087" s="23"/>
      <c r="G1087" s="23"/>
    </row>
    <row r="1088" spans="5:7" x14ac:dyDescent="0.2">
      <c r="E1088" s="23"/>
      <c r="F1088" s="23"/>
      <c r="G1088" s="23"/>
    </row>
    <row r="1089" spans="5:7" x14ac:dyDescent="0.2">
      <c r="E1089" s="23"/>
      <c r="F1089" s="23"/>
      <c r="G1089" s="23"/>
    </row>
    <row r="1090" spans="5:7" x14ac:dyDescent="0.2">
      <c r="E1090" s="23"/>
      <c r="F1090" s="23"/>
      <c r="G1090" s="23"/>
    </row>
    <row r="1091" spans="5:7" x14ac:dyDescent="0.2">
      <c r="E1091" s="23"/>
      <c r="F1091" s="23"/>
      <c r="G1091" s="23"/>
    </row>
    <row r="1092" spans="5:7" x14ac:dyDescent="0.2">
      <c r="E1092" s="23"/>
      <c r="F1092" s="23"/>
      <c r="G1092" s="23"/>
    </row>
    <row r="1093" spans="5:7" x14ac:dyDescent="0.2">
      <c r="E1093" s="23"/>
      <c r="F1093" s="23"/>
      <c r="G1093" s="23"/>
    </row>
    <row r="1094" spans="5:7" x14ac:dyDescent="0.2">
      <c r="E1094" s="23"/>
      <c r="F1094" s="23"/>
      <c r="G1094" s="23"/>
    </row>
    <row r="1095" spans="5:7" x14ac:dyDescent="0.2">
      <c r="E1095" s="23"/>
      <c r="F1095" s="23"/>
      <c r="G1095" s="23"/>
    </row>
    <row r="1096" spans="5:7" x14ac:dyDescent="0.2">
      <c r="E1096" s="23"/>
      <c r="F1096" s="23"/>
      <c r="G1096" s="23"/>
    </row>
    <row r="1097" spans="5:7" x14ac:dyDescent="0.2">
      <c r="E1097" s="23"/>
      <c r="F1097" s="23"/>
      <c r="G1097" s="23"/>
    </row>
    <row r="1098" spans="5:7" x14ac:dyDescent="0.2">
      <c r="E1098" s="23"/>
      <c r="F1098" s="23"/>
      <c r="G1098" s="23"/>
    </row>
    <row r="1099" spans="5:7" x14ac:dyDescent="0.2">
      <c r="E1099" s="23"/>
      <c r="F1099" s="23"/>
      <c r="G1099" s="23"/>
    </row>
    <row r="1100" spans="5:7" x14ac:dyDescent="0.2">
      <c r="E1100" s="23"/>
      <c r="F1100" s="23"/>
      <c r="G1100" s="23"/>
    </row>
    <row r="1101" spans="5:7" x14ac:dyDescent="0.2">
      <c r="E1101" s="23"/>
      <c r="F1101" s="23"/>
      <c r="G1101" s="23"/>
    </row>
    <row r="1102" spans="5:7" x14ac:dyDescent="0.2">
      <c r="E1102" s="23"/>
      <c r="F1102" s="23"/>
      <c r="G1102" s="23"/>
    </row>
    <row r="1103" spans="5:7" x14ac:dyDescent="0.2">
      <c r="E1103" s="23"/>
      <c r="F1103" s="23"/>
      <c r="G1103" s="23"/>
    </row>
    <row r="1104" spans="5:7" x14ac:dyDescent="0.2">
      <c r="E1104" s="23"/>
      <c r="F1104" s="23"/>
      <c r="G1104" s="23"/>
    </row>
    <row r="1105" spans="5:7" x14ac:dyDescent="0.2">
      <c r="E1105" s="23"/>
      <c r="F1105" s="23"/>
      <c r="G1105" s="23"/>
    </row>
    <row r="1106" spans="5:7" x14ac:dyDescent="0.2">
      <c r="E1106" s="23"/>
      <c r="F1106" s="23"/>
      <c r="G1106" s="23"/>
    </row>
    <row r="1107" spans="5:7" x14ac:dyDescent="0.2">
      <c r="E1107" s="23"/>
      <c r="F1107" s="23"/>
      <c r="G1107" s="23"/>
    </row>
    <row r="1108" spans="5:7" x14ac:dyDescent="0.2">
      <c r="E1108" s="23"/>
      <c r="F1108" s="23"/>
      <c r="G1108" s="23"/>
    </row>
    <row r="1109" spans="5:7" x14ac:dyDescent="0.2">
      <c r="E1109" s="23"/>
      <c r="G1109" s="23"/>
    </row>
    <row r="1110" spans="5:7" x14ac:dyDescent="0.2">
      <c r="E1110" s="23"/>
      <c r="F1110" s="23"/>
      <c r="G1110" s="23"/>
    </row>
    <row r="1111" spans="5:7" x14ac:dyDescent="0.2">
      <c r="E1111" s="23"/>
      <c r="F1111" s="23"/>
      <c r="G1111" s="23"/>
    </row>
    <row r="1112" spans="5:7" x14ac:dyDescent="0.2">
      <c r="E1112" s="23"/>
      <c r="F1112" s="23"/>
      <c r="G1112" s="23"/>
    </row>
    <row r="1113" spans="5:7" x14ac:dyDescent="0.2">
      <c r="E1113" s="23"/>
      <c r="F1113" s="23"/>
      <c r="G1113" s="23"/>
    </row>
    <row r="1114" spans="5:7" x14ac:dyDescent="0.2">
      <c r="E1114" s="23"/>
      <c r="F1114" s="23"/>
      <c r="G1114" s="23"/>
    </row>
    <row r="1115" spans="5:7" x14ac:dyDescent="0.2">
      <c r="E1115" s="23"/>
      <c r="F1115" s="23"/>
      <c r="G1115" s="23"/>
    </row>
    <row r="1116" spans="5:7" x14ac:dyDescent="0.2">
      <c r="E1116" s="23"/>
      <c r="F1116" s="23"/>
      <c r="G1116" s="23"/>
    </row>
    <row r="1117" spans="5:7" x14ac:dyDescent="0.2">
      <c r="E1117" s="23"/>
      <c r="F1117" s="23"/>
      <c r="G1117" s="23"/>
    </row>
    <row r="1118" spans="5:7" x14ac:dyDescent="0.2">
      <c r="E1118" s="23"/>
      <c r="F1118" s="23"/>
      <c r="G1118" s="23"/>
    </row>
    <row r="1119" spans="5:7" x14ac:dyDescent="0.2">
      <c r="E1119" s="23"/>
      <c r="F1119" s="23"/>
      <c r="G1119" s="23"/>
    </row>
    <row r="1120" spans="5:7" x14ac:dyDescent="0.2">
      <c r="E1120" s="23"/>
      <c r="F1120" s="23"/>
      <c r="G1120" s="23"/>
    </row>
    <row r="1121" spans="5:7" x14ac:dyDescent="0.2">
      <c r="E1121" s="23"/>
      <c r="F1121" s="23"/>
      <c r="G1121" s="23"/>
    </row>
    <row r="1122" spans="5:7" x14ac:dyDescent="0.2">
      <c r="E1122" s="23"/>
      <c r="F1122" s="23"/>
      <c r="G1122" s="23"/>
    </row>
    <row r="1123" spans="5:7" x14ac:dyDescent="0.2">
      <c r="E1123" s="23"/>
      <c r="F1123" s="23"/>
      <c r="G1123" s="23"/>
    </row>
    <row r="1124" spans="5:7" x14ac:dyDescent="0.2">
      <c r="E1124" s="23"/>
      <c r="F1124" s="23"/>
      <c r="G1124" s="23"/>
    </row>
    <row r="1125" spans="5:7" x14ac:dyDescent="0.2">
      <c r="E1125" s="23"/>
      <c r="F1125" s="23"/>
      <c r="G1125" s="23"/>
    </row>
    <row r="1126" spans="5:7" x14ac:dyDescent="0.2">
      <c r="E1126" s="23"/>
      <c r="F1126" s="23"/>
      <c r="G1126" s="23"/>
    </row>
    <row r="1127" spans="5:7" x14ac:dyDescent="0.2">
      <c r="E1127" s="23"/>
      <c r="F1127" s="23"/>
      <c r="G1127" s="23"/>
    </row>
    <row r="1128" spans="5:7" x14ac:dyDescent="0.2">
      <c r="E1128" s="23"/>
      <c r="F1128" s="23"/>
      <c r="G1128" s="23"/>
    </row>
    <row r="1129" spans="5:7" x14ac:dyDescent="0.2">
      <c r="E1129" s="23"/>
      <c r="G1129" s="23"/>
    </row>
    <row r="1130" spans="5:7" x14ac:dyDescent="0.2">
      <c r="E1130" s="23"/>
      <c r="F1130" s="23"/>
      <c r="G1130" s="23"/>
    </row>
    <row r="1131" spans="5:7" x14ac:dyDescent="0.2">
      <c r="E1131" s="23"/>
      <c r="F1131" s="23"/>
      <c r="G1131" s="23"/>
    </row>
    <row r="1132" spans="5:7" x14ac:dyDescent="0.2">
      <c r="E1132" s="23"/>
      <c r="F1132" s="23"/>
      <c r="G1132" s="23"/>
    </row>
    <row r="1133" spans="5:7" x14ac:dyDescent="0.2">
      <c r="E1133" s="23"/>
      <c r="F1133" s="23"/>
      <c r="G1133" s="23"/>
    </row>
    <row r="1134" spans="5:7" x14ac:dyDescent="0.2">
      <c r="E1134" s="23"/>
      <c r="F1134" s="23"/>
      <c r="G1134" s="23"/>
    </row>
    <row r="1135" spans="5:7" x14ac:dyDescent="0.2">
      <c r="E1135" s="23"/>
      <c r="F1135" s="23"/>
      <c r="G1135" s="23"/>
    </row>
    <row r="1136" spans="5:7" x14ac:dyDescent="0.2">
      <c r="E1136" s="23"/>
      <c r="F1136" s="23"/>
      <c r="G1136" s="23"/>
    </row>
    <row r="1137" spans="5:7" x14ac:dyDescent="0.2">
      <c r="E1137" s="23"/>
      <c r="F1137" s="23"/>
      <c r="G1137" s="23"/>
    </row>
    <row r="1138" spans="5:7" x14ac:dyDescent="0.2">
      <c r="E1138" s="23"/>
      <c r="F1138" s="23"/>
      <c r="G1138" s="23"/>
    </row>
    <row r="1139" spans="5:7" x14ac:dyDescent="0.2">
      <c r="E1139" s="23"/>
      <c r="F1139" s="23"/>
      <c r="G1139" s="23"/>
    </row>
    <row r="1140" spans="5:7" x14ac:dyDescent="0.2">
      <c r="E1140" s="23"/>
      <c r="F1140" s="23"/>
      <c r="G1140" s="23"/>
    </row>
    <row r="1141" spans="5:7" x14ac:dyDescent="0.2">
      <c r="E1141" s="23"/>
      <c r="F1141" s="23"/>
      <c r="G1141" s="23"/>
    </row>
    <row r="1142" spans="5:7" x14ac:dyDescent="0.2">
      <c r="E1142" s="23"/>
      <c r="F1142" s="23"/>
      <c r="G1142" s="23"/>
    </row>
    <row r="1143" spans="5:7" x14ac:dyDescent="0.2">
      <c r="E1143" s="23"/>
      <c r="F1143" s="23"/>
      <c r="G1143" s="23"/>
    </row>
    <row r="1144" spans="5:7" x14ac:dyDescent="0.2">
      <c r="E1144" s="23"/>
      <c r="F1144" s="23"/>
      <c r="G1144" s="23"/>
    </row>
    <row r="1145" spans="5:7" x14ac:dyDescent="0.2">
      <c r="E1145" s="23"/>
      <c r="F1145" s="23"/>
      <c r="G1145" s="23"/>
    </row>
    <row r="1146" spans="5:7" x14ac:dyDescent="0.2">
      <c r="E1146" s="23"/>
      <c r="F1146" s="23"/>
      <c r="G1146" s="23"/>
    </row>
    <row r="1147" spans="5:7" x14ac:dyDescent="0.2">
      <c r="E1147" s="23"/>
      <c r="F1147" s="23"/>
      <c r="G1147" s="23"/>
    </row>
    <row r="1148" spans="5:7" x14ac:dyDescent="0.2">
      <c r="E1148" s="23"/>
      <c r="F1148" s="23"/>
      <c r="G1148" s="23"/>
    </row>
    <row r="1149" spans="5:7" x14ac:dyDescent="0.2">
      <c r="E1149" s="23"/>
      <c r="F1149" s="23"/>
      <c r="G1149" s="23"/>
    </row>
    <row r="1150" spans="5:7" x14ac:dyDescent="0.2">
      <c r="E1150" s="23"/>
      <c r="F1150" s="23"/>
      <c r="G1150" s="23"/>
    </row>
    <row r="1151" spans="5:7" x14ac:dyDescent="0.2">
      <c r="E1151" s="23"/>
      <c r="F1151" s="23"/>
      <c r="G1151" s="23"/>
    </row>
    <row r="1152" spans="5:7" x14ac:dyDescent="0.2">
      <c r="E1152" s="23"/>
      <c r="F1152" s="23"/>
      <c r="G1152" s="23"/>
    </row>
    <row r="1153" spans="5:7" x14ac:dyDescent="0.2">
      <c r="E1153" s="23"/>
      <c r="F1153" s="23"/>
      <c r="G1153" s="23"/>
    </row>
    <row r="1154" spans="5:7" x14ac:dyDescent="0.2">
      <c r="E1154" s="23"/>
      <c r="F1154" s="23"/>
      <c r="G1154" s="23"/>
    </row>
    <row r="1155" spans="5:7" x14ac:dyDescent="0.2">
      <c r="E1155" s="23"/>
      <c r="F1155" s="23"/>
      <c r="G1155" s="23"/>
    </row>
    <row r="1156" spans="5:7" x14ac:dyDescent="0.2">
      <c r="E1156" s="23"/>
      <c r="F1156" s="23"/>
      <c r="G1156" s="23"/>
    </row>
    <row r="1157" spans="5:7" x14ac:dyDescent="0.2">
      <c r="E1157" s="23"/>
      <c r="F1157" s="23"/>
      <c r="G1157" s="23"/>
    </row>
    <row r="1158" spans="5:7" x14ac:dyDescent="0.2">
      <c r="E1158" s="23"/>
      <c r="F1158" s="23"/>
      <c r="G1158" s="23"/>
    </row>
    <row r="1159" spans="5:7" x14ac:dyDescent="0.2">
      <c r="E1159" s="23"/>
      <c r="F1159" s="23"/>
      <c r="G1159" s="23"/>
    </row>
    <row r="1160" spans="5:7" x14ac:dyDescent="0.2">
      <c r="E1160" s="23"/>
      <c r="F1160" s="23"/>
      <c r="G1160" s="23"/>
    </row>
    <row r="1161" spans="5:7" x14ac:dyDescent="0.2">
      <c r="E1161" s="23"/>
      <c r="F1161" s="23"/>
      <c r="G1161" s="23"/>
    </row>
    <row r="1162" spans="5:7" x14ac:dyDescent="0.2">
      <c r="E1162" s="23"/>
      <c r="F1162" s="23"/>
      <c r="G1162" s="23"/>
    </row>
    <row r="1163" spans="5:7" x14ac:dyDescent="0.2">
      <c r="E1163" s="23"/>
      <c r="F1163" s="23"/>
      <c r="G1163" s="23"/>
    </row>
    <row r="1164" spans="5:7" x14ac:dyDescent="0.2">
      <c r="E1164" s="23"/>
      <c r="F1164" s="23"/>
      <c r="G1164" s="23"/>
    </row>
    <row r="1165" spans="5:7" x14ac:dyDescent="0.2">
      <c r="E1165" s="23"/>
      <c r="F1165" s="23"/>
      <c r="G1165" s="23"/>
    </row>
    <row r="1166" spans="5:7" x14ac:dyDescent="0.2">
      <c r="E1166" s="23"/>
      <c r="F1166" s="23"/>
      <c r="G1166" s="23"/>
    </row>
    <row r="1167" spans="5:7" x14ac:dyDescent="0.2">
      <c r="E1167" s="23"/>
      <c r="F1167" s="23"/>
      <c r="G1167" s="23"/>
    </row>
    <row r="1168" spans="5:7" x14ac:dyDescent="0.2">
      <c r="E1168" s="23"/>
      <c r="F1168" s="23"/>
      <c r="G1168" s="23"/>
    </row>
    <row r="1169" spans="5:7" x14ac:dyDescent="0.2">
      <c r="E1169" s="23"/>
      <c r="F1169" s="23"/>
      <c r="G1169" s="23"/>
    </row>
    <row r="1170" spans="5:7" x14ac:dyDescent="0.2">
      <c r="E1170" s="23"/>
      <c r="F1170" s="23"/>
      <c r="G1170" s="23"/>
    </row>
    <row r="1171" spans="5:7" x14ac:dyDescent="0.2">
      <c r="E1171" s="23"/>
      <c r="F1171" s="23"/>
      <c r="G1171" s="23"/>
    </row>
    <row r="1172" spans="5:7" x14ac:dyDescent="0.2">
      <c r="E1172" s="23"/>
      <c r="F1172" s="23"/>
      <c r="G1172" s="23"/>
    </row>
    <row r="1173" spans="5:7" x14ac:dyDescent="0.2">
      <c r="E1173" s="23"/>
      <c r="F1173" s="23"/>
      <c r="G1173" s="23"/>
    </row>
    <row r="1174" spans="5:7" x14ac:dyDescent="0.2">
      <c r="E1174" s="23"/>
      <c r="F1174" s="23"/>
      <c r="G1174" s="23"/>
    </row>
    <row r="1175" spans="5:7" x14ac:dyDescent="0.2">
      <c r="E1175" s="23"/>
      <c r="F1175" s="23"/>
      <c r="G1175" s="23"/>
    </row>
    <row r="1176" spans="5:7" x14ac:dyDescent="0.2">
      <c r="E1176" s="23"/>
      <c r="F1176" s="23"/>
      <c r="G1176" s="23"/>
    </row>
    <row r="1177" spans="5:7" x14ac:dyDescent="0.2">
      <c r="E1177" s="23"/>
      <c r="F1177" s="23"/>
      <c r="G1177" s="23"/>
    </row>
    <row r="1178" spans="5:7" x14ac:dyDescent="0.2">
      <c r="E1178" s="23"/>
      <c r="F1178" s="23"/>
      <c r="G1178" s="23"/>
    </row>
    <row r="1179" spans="5:7" x14ac:dyDescent="0.2">
      <c r="E1179" s="23"/>
      <c r="F1179" s="23"/>
      <c r="G1179" s="23"/>
    </row>
    <row r="1180" spans="5:7" x14ac:dyDescent="0.2">
      <c r="E1180" s="23"/>
      <c r="F1180" s="23"/>
      <c r="G1180" s="23"/>
    </row>
    <row r="1181" spans="5:7" x14ac:dyDescent="0.2">
      <c r="E1181" s="23"/>
      <c r="F1181" s="23"/>
      <c r="G1181" s="23"/>
    </row>
    <row r="1182" spans="5:7" x14ac:dyDescent="0.2">
      <c r="E1182" s="23"/>
      <c r="F1182" s="23"/>
      <c r="G1182" s="23"/>
    </row>
    <row r="1183" spans="5:7" x14ac:dyDescent="0.2">
      <c r="E1183" s="23"/>
      <c r="F1183" s="23"/>
      <c r="G1183" s="23"/>
    </row>
    <row r="1184" spans="5:7" x14ac:dyDescent="0.2">
      <c r="E1184" s="23"/>
      <c r="F1184" s="23"/>
      <c r="G1184" s="23"/>
    </row>
    <row r="1185" spans="5:7" x14ac:dyDescent="0.2">
      <c r="E1185" s="23"/>
      <c r="F1185" s="23"/>
      <c r="G1185" s="23"/>
    </row>
    <row r="1186" spans="5:7" x14ac:dyDescent="0.2">
      <c r="E1186" s="23"/>
      <c r="F1186" s="23"/>
      <c r="G1186" s="23"/>
    </row>
    <row r="1187" spans="5:7" x14ac:dyDescent="0.2">
      <c r="E1187" s="23"/>
      <c r="F1187" s="23"/>
      <c r="G1187" s="23"/>
    </row>
    <row r="1188" spans="5:7" x14ac:dyDescent="0.2">
      <c r="E1188" s="23"/>
      <c r="F1188" s="23"/>
      <c r="G1188" s="23"/>
    </row>
    <row r="1189" spans="5:7" x14ac:dyDescent="0.2">
      <c r="E1189" s="23"/>
      <c r="F1189" s="23"/>
      <c r="G1189" s="23"/>
    </row>
    <row r="1190" spans="5:7" x14ac:dyDescent="0.2">
      <c r="E1190" s="23"/>
      <c r="F1190" s="23"/>
      <c r="G1190" s="23"/>
    </row>
    <row r="1191" spans="5:7" x14ac:dyDescent="0.2">
      <c r="E1191" s="23"/>
      <c r="F1191" s="23"/>
      <c r="G1191" s="23"/>
    </row>
    <row r="1192" spans="5:7" x14ac:dyDescent="0.2">
      <c r="E1192" s="23"/>
      <c r="F1192" s="23"/>
      <c r="G1192" s="23"/>
    </row>
    <row r="1193" spans="5:7" x14ac:dyDescent="0.2">
      <c r="E1193" s="23"/>
      <c r="F1193" s="23"/>
      <c r="G1193" s="23"/>
    </row>
    <row r="1194" spans="5:7" x14ac:dyDescent="0.2">
      <c r="E1194" s="23"/>
      <c r="F1194" s="23"/>
      <c r="G1194" s="23"/>
    </row>
    <row r="1195" spans="5:7" x14ac:dyDescent="0.2">
      <c r="E1195" s="23"/>
      <c r="F1195" s="23"/>
      <c r="G1195" s="23"/>
    </row>
    <row r="1196" spans="5:7" x14ac:dyDescent="0.2">
      <c r="E1196" s="23"/>
      <c r="F1196" s="23"/>
      <c r="G1196" s="23"/>
    </row>
    <row r="1197" spans="5:7" x14ac:dyDescent="0.2">
      <c r="E1197" s="23"/>
      <c r="F1197" s="23"/>
      <c r="G1197" s="23"/>
    </row>
    <row r="1198" spans="5:7" x14ac:dyDescent="0.2">
      <c r="E1198" s="23"/>
      <c r="F1198" s="23"/>
      <c r="G1198" s="23"/>
    </row>
    <row r="1199" spans="5:7" x14ac:dyDescent="0.2">
      <c r="E1199" s="23"/>
      <c r="F1199" s="23"/>
      <c r="G1199" s="23"/>
    </row>
    <row r="1200" spans="5:7" x14ac:dyDescent="0.2">
      <c r="E1200" s="23"/>
      <c r="F1200" s="23"/>
      <c r="G1200" s="23"/>
    </row>
    <row r="1201" spans="5:7" x14ac:dyDescent="0.2">
      <c r="E1201" s="23"/>
      <c r="F1201" s="23"/>
      <c r="G1201" s="23"/>
    </row>
    <row r="1202" spans="5:7" x14ac:dyDescent="0.2">
      <c r="E1202" s="23"/>
      <c r="F1202" s="23"/>
      <c r="G1202" s="23"/>
    </row>
    <row r="1203" spans="5:7" x14ac:dyDescent="0.2">
      <c r="E1203" s="23"/>
      <c r="F1203" s="23"/>
      <c r="G1203" s="23"/>
    </row>
    <row r="1204" spans="5:7" x14ac:dyDescent="0.2">
      <c r="E1204" s="23"/>
      <c r="F1204" s="23"/>
      <c r="G1204" s="23"/>
    </row>
    <row r="1205" spans="5:7" x14ac:dyDescent="0.2">
      <c r="E1205" s="23"/>
      <c r="F1205" s="23"/>
      <c r="G1205" s="23"/>
    </row>
    <row r="1206" spans="5:7" x14ac:dyDescent="0.2">
      <c r="E1206" s="23"/>
      <c r="F1206" s="23"/>
      <c r="G1206" s="23"/>
    </row>
    <row r="1207" spans="5:7" x14ac:dyDescent="0.2">
      <c r="E1207" s="23"/>
      <c r="F1207" s="23"/>
      <c r="G1207" s="23"/>
    </row>
    <row r="1208" spans="5:7" x14ac:dyDescent="0.2">
      <c r="E1208" s="23"/>
      <c r="F1208" s="23"/>
      <c r="G1208" s="23"/>
    </row>
    <row r="1209" spans="5:7" x14ac:dyDescent="0.2">
      <c r="E1209" s="23"/>
      <c r="F1209" s="23"/>
      <c r="G1209" s="23"/>
    </row>
    <row r="1210" spans="5:7" x14ac:dyDescent="0.2">
      <c r="E1210" s="23"/>
      <c r="F1210" s="23"/>
      <c r="G1210" s="23"/>
    </row>
    <row r="1211" spans="5:7" x14ac:dyDescent="0.2">
      <c r="E1211" s="23"/>
      <c r="F1211" s="23"/>
      <c r="G1211" s="23"/>
    </row>
    <row r="1212" spans="5:7" x14ac:dyDescent="0.2">
      <c r="E1212" s="23"/>
      <c r="F1212" s="23"/>
      <c r="G1212" s="23"/>
    </row>
    <row r="1213" spans="5:7" x14ac:dyDescent="0.2">
      <c r="E1213" s="23"/>
      <c r="F1213" s="23"/>
      <c r="G1213" s="23"/>
    </row>
    <row r="1214" spans="5:7" x14ac:dyDescent="0.2">
      <c r="E1214" s="23"/>
      <c r="F1214" s="23"/>
      <c r="G1214" s="23"/>
    </row>
    <row r="1215" spans="5:7" x14ac:dyDescent="0.2">
      <c r="E1215" s="23"/>
      <c r="F1215" s="23"/>
      <c r="G1215" s="23"/>
    </row>
    <row r="1216" spans="5:7" x14ac:dyDescent="0.2">
      <c r="E1216" s="23"/>
      <c r="F1216" s="23"/>
      <c r="G1216" s="23"/>
    </row>
    <row r="1217" spans="5:7" x14ac:dyDescent="0.2">
      <c r="E1217" s="23"/>
      <c r="F1217" s="23"/>
      <c r="G1217" s="23"/>
    </row>
    <row r="1218" spans="5:7" x14ac:dyDescent="0.2">
      <c r="E1218" s="23"/>
      <c r="F1218" s="23"/>
      <c r="G1218" s="23"/>
    </row>
    <row r="1219" spans="5:7" x14ac:dyDescent="0.2">
      <c r="E1219" s="23"/>
      <c r="F1219" s="23"/>
      <c r="G1219" s="23"/>
    </row>
    <row r="1220" spans="5:7" x14ac:dyDescent="0.2">
      <c r="E1220" s="23"/>
      <c r="F1220" s="23"/>
      <c r="G1220" s="23"/>
    </row>
    <row r="1221" spans="5:7" x14ac:dyDescent="0.2">
      <c r="E1221" s="23"/>
      <c r="F1221" s="23"/>
      <c r="G1221" s="23"/>
    </row>
    <row r="1222" spans="5:7" x14ac:dyDescent="0.2">
      <c r="E1222" s="23"/>
      <c r="F1222" s="23"/>
      <c r="G1222" s="23"/>
    </row>
    <row r="1223" spans="5:7" x14ac:dyDescent="0.2">
      <c r="E1223" s="23"/>
      <c r="F1223" s="23"/>
      <c r="G1223" s="23"/>
    </row>
    <row r="1224" spans="5:7" x14ac:dyDescent="0.2">
      <c r="E1224" s="23"/>
      <c r="F1224" s="23"/>
      <c r="G1224" s="23"/>
    </row>
    <row r="1225" spans="5:7" x14ac:dyDescent="0.2">
      <c r="E1225" s="23"/>
      <c r="F1225" s="23"/>
      <c r="G1225" s="23"/>
    </row>
    <row r="1226" spans="5:7" x14ac:dyDescent="0.2">
      <c r="E1226" s="23"/>
      <c r="F1226" s="23"/>
      <c r="G1226" s="23"/>
    </row>
    <row r="1227" spans="5:7" x14ac:dyDescent="0.2">
      <c r="E1227" s="23"/>
      <c r="F1227" s="23"/>
      <c r="G1227" s="23"/>
    </row>
    <row r="1228" spans="5:7" x14ac:dyDescent="0.2">
      <c r="E1228" s="23"/>
      <c r="F1228" s="23"/>
      <c r="G1228" s="23"/>
    </row>
    <row r="1229" spans="5:7" x14ac:dyDescent="0.2">
      <c r="E1229" s="23"/>
      <c r="F1229" s="23"/>
      <c r="G1229" s="23"/>
    </row>
    <row r="1230" spans="5:7" x14ac:dyDescent="0.2">
      <c r="E1230" s="23"/>
      <c r="F1230" s="23"/>
      <c r="G1230" s="23"/>
    </row>
    <row r="1231" spans="5:7" x14ac:dyDescent="0.2">
      <c r="E1231" s="23"/>
      <c r="F1231" s="23"/>
      <c r="G1231" s="23"/>
    </row>
    <row r="1232" spans="5:7" x14ac:dyDescent="0.2">
      <c r="E1232" s="23"/>
      <c r="F1232" s="23"/>
      <c r="G1232" s="23"/>
    </row>
    <row r="1233" spans="5:7" x14ac:dyDescent="0.2">
      <c r="E1233" s="23"/>
      <c r="F1233" s="23"/>
      <c r="G1233" s="23"/>
    </row>
    <row r="1234" spans="5:7" x14ac:dyDescent="0.2">
      <c r="E1234" s="23"/>
      <c r="F1234" s="23"/>
      <c r="G1234" s="23"/>
    </row>
    <row r="1235" spans="5:7" x14ac:dyDescent="0.2">
      <c r="E1235" s="23"/>
      <c r="F1235" s="23"/>
      <c r="G1235" s="23"/>
    </row>
    <row r="1236" spans="5:7" x14ac:dyDescent="0.2">
      <c r="E1236" s="23"/>
      <c r="F1236" s="23"/>
      <c r="G1236" s="23"/>
    </row>
    <row r="1237" spans="5:7" x14ac:dyDescent="0.2">
      <c r="E1237" s="23"/>
      <c r="F1237" s="23"/>
      <c r="G1237" s="23"/>
    </row>
    <row r="1238" spans="5:7" x14ac:dyDescent="0.2">
      <c r="E1238" s="23"/>
      <c r="F1238" s="23"/>
      <c r="G1238" s="23"/>
    </row>
    <row r="1239" spans="5:7" x14ac:dyDescent="0.2">
      <c r="E1239" s="23"/>
      <c r="F1239" s="23"/>
      <c r="G1239" s="23"/>
    </row>
    <row r="1240" spans="5:7" x14ac:dyDescent="0.2">
      <c r="E1240" s="23"/>
      <c r="F1240" s="23"/>
      <c r="G1240" s="23"/>
    </row>
    <row r="1241" spans="5:7" x14ac:dyDescent="0.2">
      <c r="E1241" s="23"/>
      <c r="F1241" s="23"/>
      <c r="G1241" s="23"/>
    </row>
    <row r="1242" spans="5:7" x14ac:dyDescent="0.2">
      <c r="E1242" s="23"/>
      <c r="F1242" s="23"/>
      <c r="G1242" s="23"/>
    </row>
    <row r="1243" spans="5:7" x14ac:dyDescent="0.2">
      <c r="E1243" s="23"/>
      <c r="F1243" s="23"/>
      <c r="G1243" s="23"/>
    </row>
    <row r="1244" spans="5:7" x14ac:dyDescent="0.2">
      <c r="E1244" s="23"/>
      <c r="F1244" s="23"/>
      <c r="G1244" s="23"/>
    </row>
    <row r="1245" spans="5:7" x14ac:dyDescent="0.2">
      <c r="E1245" s="23"/>
      <c r="F1245" s="23"/>
      <c r="G1245" s="23"/>
    </row>
    <row r="1246" spans="5:7" x14ac:dyDescent="0.2">
      <c r="E1246" s="23"/>
      <c r="F1246" s="23"/>
      <c r="G1246" s="23"/>
    </row>
    <row r="1247" spans="5:7" x14ac:dyDescent="0.2">
      <c r="E1247" s="23"/>
      <c r="F1247" s="23"/>
      <c r="G1247" s="23"/>
    </row>
    <row r="1248" spans="5:7" x14ac:dyDescent="0.2">
      <c r="E1248" s="23"/>
      <c r="F1248" s="23"/>
      <c r="G1248" s="23"/>
    </row>
    <row r="1249" spans="5:7" x14ac:dyDescent="0.2">
      <c r="E1249" s="23"/>
      <c r="F1249" s="23"/>
      <c r="G1249" s="23"/>
    </row>
    <row r="1250" spans="5:7" x14ac:dyDescent="0.2">
      <c r="E1250" s="23"/>
      <c r="F1250" s="23"/>
      <c r="G1250" s="23"/>
    </row>
    <row r="1251" spans="5:7" x14ac:dyDescent="0.2">
      <c r="E1251" s="23"/>
      <c r="F1251" s="23"/>
      <c r="G1251" s="23"/>
    </row>
    <row r="1252" spans="5:7" x14ac:dyDescent="0.2">
      <c r="E1252" s="23"/>
      <c r="F1252" s="23"/>
      <c r="G1252" s="23"/>
    </row>
    <row r="1253" spans="5:7" x14ac:dyDescent="0.2">
      <c r="E1253" s="23"/>
      <c r="F1253" s="23"/>
      <c r="G1253" s="23"/>
    </row>
    <row r="1254" spans="5:7" x14ac:dyDescent="0.2">
      <c r="E1254" s="23"/>
      <c r="F1254" s="23"/>
      <c r="G1254" s="23"/>
    </row>
    <row r="1255" spans="5:7" x14ac:dyDescent="0.2">
      <c r="E1255" s="23"/>
      <c r="F1255" s="23"/>
      <c r="G1255" s="23"/>
    </row>
    <row r="1256" spans="5:7" x14ac:dyDescent="0.2">
      <c r="E1256" s="23"/>
      <c r="F1256" s="23"/>
      <c r="G1256" s="23"/>
    </row>
    <row r="1257" spans="5:7" x14ac:dyDescent="0.2">
      <c r="E1257" s="23"/>
      <c r="F1257" s="23"/>
      <c r="G1257" s="23"/>
    </row>
    <row r="1258" spans="5:7" x14ac:dyDescent="0.2">
      <c r="E1258" s="23"/>
      <c r="F1258" s="23"/>
      <c r="G1258" s="23"/>
    </row>
    <row r="1259" spans="5:7" x14ac:dyDescent="0.2">
      <c r="E1259" s="23"/>
      <c r="F1259" s="23"/>
      <c r="G1259" s="23"/>
    </row>
    <row r="1260" spans="5:7" x14ac:dyDescent="0.2">
      <c r="E1260" s="23"/>
      <c r="F1260" s="23"/>
      <c r="G1260" s="23"/>
    </row>
    <row r="1261" spans="5:7" x14ac:dyDescent="0.2">
      <c r="E1261" s="23"/>
      <c r="F1261" s="23"/>
      <c r="G1261" s="23"/>
    </row>
    <row r="1262" spans="5:7" x14ac:dyDescent="0.2">
      <c r="E1262" s="23"/>
      <c r="F1262" s="23"/>
      <c r="G1262" s="23"/>
    </row>
    <row r="1263" spans="5:7" x14ac:dyDescent="0.2">
      <c r="E1263" s="23"/>
      <c r="F1263" s="23"/>
      <c r="G1263" s="23"/>
    </row>
    <row r="1264" spans="5:7" x14ac:dyDescent="0.2">
      <c r="E1264" s="23"/>
      <c r="F1264" s="23"/>
      <c r="G1264" s="23"/>
    </row>
    <row r="1265" spans="5:7" x14ac:dyDescent="0.2">
      <c r="E1265" s="23"/>
      <c r="F1265" s="23"/>
      <c r="G1265" s="23"/>
    </row>
    <row r="1266" spans="5:7" x14ac:dyDescent="0.2">
      <c r="E1266" s="23"/>
      <c r="F1266" s="23"/>
      <c r="G1266" s="23"/>
    </row>
    <row r="1267" spans="5:7" x14ac:dyDescent="0.2">
      <c r="E1267" s="23"/>
      <c r="F1267" s="23"/>
      <c r="G1267" s="23"/>
    </row>
    <row r="1268" spans="5:7" x14ac:dyDescent="0.2">
      <c r="E1268" s="23"/>
      <c r="F1268" s="23"/>
      <c r="G1268" s="23"/>
    </row>
    <row r="1269" spans="5:7" x14ac:dyDescent="0.2">
      <c r="E1269" s="23"/>
      <c r="F1269" s="23"/>
      <c r="G1269" s="23"/>
    </row>
    <row r="1270" spans="5:7" x14ac:dyDescent="0.2">
      <c r="E1270" s="23"/>
      <c r="F1270" s="23"/>
      <c r="G1270" s="23"/>
    </row>
    <row r="1271" spans="5:7" x14ac:dyDescent="0.2">
      <c r="E1271" s="23"/>
      <c r="F1271" s="23"/>
      <c r="G1271" s="23"/>
    </row>
    <row r="1272" spans="5:7" x14ac:dyDescent="0.2">
      <c r="E1272" s="23"/>
      <c r="F1272" s="23"/>
      <c r="G1272" s="23"/>
    </row>
    <row r="1273" spans="5:7" x14ac:dyDescent="0.2">
      <c r="E1273" s="23"/>
      <c r="F1273" s="23"/>
      <c r="G1273" s="23"/>
    </row>
    <row r="1274" spans="5:7" x14ac:dyDescent="0.2">
      <c r="E1274" s="23"/>
      <c r="F1274" s="23"/>
      <c r="G1274" s="23"/>
    </row>
    <row r="1275" spans="5:7" x14ac:dyDescent="0.2">
      <c r="E1275" s="23"/>
      <c r="F1275" s="23"/>
      <c r="G1275" s="23"/>
    </row>
    <row r="1276" spans="5:7" x14ac:dyDescent="0.2">
      <c r="E1276" s="23"/>
      <c r="F1276" s="23"/>
      <c r="G1276" s="23"/>
    </row>
    <row r="1277" spans="5:7" x14ac:dyDescent="0.2">
      <c r="E1277" s="23"/>
      <c r="F1277" s="23"/>
      <c r="G1277" s="23"/>
    </row>
    <row r="1278" spans="5:7" x14ac:dyDescent="0.2">
      <c r="E1278" s="23"/>
      <c r="F1278" s="23"/>
      <c r="G1278" s="23"/>
    </row>
    <row r="1279" spans="5:7" x14ac:dyDescent="0.2">
      <c r="E1279" s="23"/>
      <c r="F1279" s="23"/>
      <c r="G1279" s="23"/>
    </row>
    <row r="1280" spans="5:7" x14ac:dyDescent="0.2">
      <c r="E1280" s="23"/>
      <c r="F1280" s="23"/>
      <c r="G1280" s="23"/>
    </row>
    <row r="1281" spans="5:7" x14ac:dyDescent="0.2">
      <c r="E1281" s="23"/>
      <c r="F1281" s="23"/>
      <c r="G1281" s="23"/>
    </row>
    <row r="1282" spans="5:7" x14ac:dyDescent="0.2">
      <c r="E1282" s="23"/>
      <c r="F1282" s="23"/>
      <c r="G1282" s="23"/>
    </row>
    <row r="1283" spans="5:7" x14ac:dyDescent="0.2">
      <c r="E1283" s="23"/>
      <c r="F1283" s="23"/>
      <c r="G1283" s="23"/>
    </row>
    <row r="1284" spans="5:7" x14ac:dyDescent="0.2">
      <c r="E1284" s="23"/>
      <c r="F1284" s="23"/>
      <c r="G1284" s="23"/>
    </row>
    <row r="1285" spans="5:7" x14ac:dyDescent="0.2">
      <c r="E1285" s="23"/>
      <c r="F1285" s="23"/>
      <c r="G1285" s="23"/>
    </row>
    <row r="1286" spans="5:7" x14ac:dyDescent="0.2">
      <c r="E1286" s="23"/>
      <c r="F1286" s="23"/>
      <c r="G1286" s="23"/>
    </row>
    <row r="1287" spans="5:7" x14ac:dyDescent="0.2">
      <c r="E1287" s="23"/>
      <c r="F1287" s="23"/>
      <c r="G1287" s="23"/>
    </row>
    <row r="1288" spans="5:7" x14ac:dyDescent="0.2">
      <c r="E1288" s="23"/>
      <c r="F1288" s="23"/>
      <c r="G1288" s="23"/>
    </row>
    <row r="1289" spans="5:7" x14ac:dyDescent="0.2">
      <c r="E1289" s="23"/>
      <c r="F1289" s="23"/>
      <c r="G1289" s="23"/>
    </row>
    <row r="1290" spans="5:7" x14ac:dyDescent="0.2">
      <c r="E1290" s="23"/>
      <c r="F1290" s="23"/>
      <c r="G1290" s="23"/>
    </row>
    <row r="1291" spans="5:7" x14ac:dyDescent="0.2">
      <c r="E1291" s="23"/>
      <c r="F1291" s="23"/>
      <c r="G1291" s="23"/>
    </row>
    <row r="1292" spans="5:7" x14ac:dyDescent="0.2">
      <c r="E1292" s="23"/>
      <c r="F1292" s="23"/>
      <c r="G1292" s="23"/>
    </row>
    <row r="1293" spans="5:7" x14ac:dyDescent="0.2">
      <c r="E1293" s="23"/>
      <c r="F1293" s="23"/>
      <c r="G1293" s="23"/>
    </row>
    <row r="1294" spans="5:7" x14ac:dyDescent="0.2">
      <c r="E1294" s="23"/>
      <c r="F1294" s="23"/>
      <c r="G1294" s="23"/>
    </row>
    <row r="1295" spans="5:7" x14ac:dyDescent="0.2">
      <c r="E1295" s="23"/>
      <c r="F1295" s="23"/>
      <c r="G1295" s="23"/>
    </row>
    <row r="1296" spans="5:7" x14ac:dyDescent="0.2">
      <c r="E1296" s="23"/>
      <c r="F1296" s="23"/>
      <c r="G1296" s="23"/>
    </row>
    <row r="1297" spans="5:7" x14ac:dyDescent="0.2">
      <c r="E1297" s="23"/>
      <c r="F1297" s="23"/>
      <c r="G1297" s="23"/>
    </row>
    <row r="1298" spans="5:7" x14ac:dyDescent="0.2">
      <c r="E1298" s="23"/>
      <c r="F1298" s="23"/>
      <c r="G1298" s="23"/>
    </row>
    <row r="1299" spans="5:7" x14ac:dyDescent="0.2">
      <c r="E1299" s="23"/>
      <c r="F1299" s="23"/>
      <c r="G1299" s="23"/>
    </row>
    <row r="1300" spans="5:7" x14ac:dyDescent="0.2">
      <c r="E1300" s="23"/>
      <c r="F1300" s="23"/>
      <c r="G1300" s="23"/>
    </row>
    <row r="1301" spans="5:7" x14ac:dyDescent="0.2">
      <c r="E1301" s="23"/>
      <c r="F1301" s="23"/>
      <c r="G1301" s="23"/>
    </row>
    <row r="1302" spans="5:7" x14ac:dyDescent="0.2">
      <c r="E1302" s="23"/>
      <c r="F1302" s="23"/>
      <c r="G1302" s="23"/>
    </row>
    <row r="1303" spans="5:7" x14ac:dyDescent="0.2">
      <c r="E1303" s="23"/>
      <c r="F1303" s="23"/>
      <c r="G1303" s="23"/>
    </row>
    <row r="1304" spans="5:7" x14ac:dyDescent="0.2">
      <c r="E1304" s="23"/>
      <c r="F1304" s="23"/>
      <c r="G1304" s="23"/>
    </row>
    <row r="1305" spans="5:7" x14ac:dyDescent="0.2">
      <c r="E1305" s="23"/>
      <c r="F1305" s="23"/>
      <c r="G1305" s="23"/>
    </row>
    <row r="1306" spans="5:7" x14ac:dyDescent="0.2">
      <c r="E1306" s="23"/>
      <c r="F1306" s="23"/>
      <c r="G1306" s="23"/>
    </row>
    <row r="1307" spans="5:7" x14ac:dyDescent="0.2">
      <c r="E1307" s="23"/>
      <c r="F1307" s="23"/>
      <c r="G1307" s="23"/>
    </row>
    <row r="1308" spans="5:7" x14ac:dyDescent="0.2">
      <c r="E1308" s="23"/>
      <c r="F1308" s="23"/>
      <c r="G1308" s="23"/>
    </row>
    <row r="1309" spans="5:7" x14ac:dyDescent="0.2">
      <c r="E1309" s="23"/>
      <c r="F1309" s="23"/>
      <c r="G1309" s="23"/>
    </row>
    <row r="1310" spans="5:7" x14ac:dyDescent="0.2">
      <c r="E1310" s="23"/>
      <c r="F1310" s="23"/>
      <c r="G1310" s="23"/>
    </row>
    <row r="1311" spans="5:7" x14ac:dyDescent="0.2">
      <c r="E1311" s="23"/>
      <c r="F1311" s="23"/>
      <c r="G1311" s="23"/>
    </row>
    <row r="1312" spans="5:7" x14ac:dyDescent="0.2">
      <c r="E1312" s="23"/>
      <c r="F1312" s="23"/>
      <c r="G1312" s="23"/>
    </row>
    <row r="1313" spans="5:7" x14ac:dyDescent="0.2">
      <c r="E1313" s="23"/>
      <c r="F1313" s="23"/>
      <c r="G1313" s="23"/>
    </row>
    <row r="1314" spans="5:7" x14ac:dyDescent="0.2">
      <c r="E1314" s="23"/>
      <c r="F1314" s="23"/>
      <c r="G1314" s="23"/>
    </row>
    <row r="1315" spans="5:7" x14ac:dyDescent="0.2">
      <c r="E1315" s="23"/>
      <c r="F1315" s="23"/>
      <c r="G1315" s="23"/>
    </row>
    <row r="1316" spans="5:7" x14ac:dyDescent="0.2">
      <c r="E1316" s="23"/>
      <c r="F1316" s="23"/>
      <c r="G1316" s="23"/>
    </row>
    <row r="1317" spans="5:7" x14ac:dyDescent="0.2">
      <c r="E1317" s="23"/>
      <c r="F1317" s="23"/>
      <c r="G1317" s="23"/>
    </row>
    <row r="1318" spans="5:7" x14ac:dyDescent="0.2">
      <c r="E1318" s="23"/>
      <c r="F1318" s="23"/>
      <c r="G1318" s="23"/>
    </row>
    <row r="1319" spans="5:7" x14ac:dyDescent="0.2">
      <c r="E1319" s="23"/>
      <c r="F1319" s="23"/>
      <c r="G1319" s="23"/>
    </row>
    <row r="1320" spans="5:7" x14ac:dyDescent="0.2">
      <c r="E1320" s="23"/>
      <c r="F1320" s="23"/>
      <c r="G1320" s="23"/>
    </row>
    <row r="1321" spans="5:7" x14ac:dyDescent="0.2">
      <c r="E1321" s="23"/>
      <c r="F1321" s="23"/>
      <c r="G1321" s="23"/>
    </row>
    <row r="1322" spans="5:7" x14ac:dyDescent="0.2">
      <c r="E1322" s="23"/>
      <c r="F1322" s="23"/>
      <c r="G1322" s="23"/>
    </row>
    <row r="1323" spans="5:7" x14ac:dyDescent="0.2">
      <c r="E1323" s="23"/>
      <c r="F1323" s="23"/>
      <c r="G1323" s="23"/>
    </row>
    <row r="1324" spans="5:7" x14ac:dyDescent="0.2">
      <c r="E1324" s="23"/>
      <c r="F1324" s="23"/>
      <c r="G1324" s="23"/>
    </row>
    <row r="1325" spans="5:7" x14ac:dyDescent="0.2">
      <c r="E1325" s="23"/>
      <c r="F1325" s="23"/>
      <c r="G1325" s="23"/>
    </row>
    <row r="1326" spans="5:7" x14ac:dyDescent="0.2">
      <c r="E1326" s="23"/>
      <c r="F1326" s="23"/>
      <c r="G1326" s="23"/>
    </row>
    <row r="1327" spans="5:7" x14ac:dyDescent="0.2">
      <c r="E1327" s="23"/>
      <c r="F1327" s="23"/>
      <c r="G1327" s="23"/>
    </row>
    <row r="1328" spans="5:7" x14ac:dyDescent="0.2">
      <c r="E1328" s="23"/>
      <c r="F1328" s="23"/>
      <c r="G1328" s="23"/>
    </row>
    <row r="1329" spans="5:7" x14ac:dyDescent="0.2">
      <c r="E1329" s="23"/>
      <c r="F1329" s="23"/>
      <c r="G1329" s="23"/>
    </row>
    <row r="1330" spans="5:7" x14ac:dyDescent="0.2">
      <c r="E1330" s="23"/>
      <c r="F1330" s="23"/>
      <c r="G1330" s="23"/>
    </row>
    <row r="1331" spans="5:7" x14ac:dyDescent="0.2">
      <c r="E1331" s="23"/>
      <c r="F1331" s="23"/>
      <c r="G1331" s="23"/>
    </row>
    <row r="1332" spans="5:7" x14ac:dyDescent="0.2">
      <c r="E1332" s="23"/>
      <c r="F1332" s="23"/>
      <c r="G1332" s="23"/>
    </row>
    <row r="1333" spans="5:7" x14ac:dyDescent="0.2">
      <c r="E1333" s="23"/>
      <c r="F1333" s="23"/>
      <c r="G1333" s="23"/>
    </row>
    <row r="1334" spans="5:7" x14ac:dyDescent="0.2">
      <c r="E1334" s="23"/>
      <c r="F1334" s="23"/>
      <c r="G1334" s="23"/>
    </row>
    <row r="1335" spans="5:7" x14ac:dyDescent="0.2">
      <c r="E1335" s="23"/>
      <c r="F1335" s="23"/>
      <c r="G1335" s="23"/>
    </row>
    <row r="1336" spans="5:7" x14ac:dyDescent="0.2">
      <c r="E1336" s="23"/>
      <c r="F1336" s="23"/>
      <c r="G1336" s="23"/>
    </row>
    <row r="1337" spans="5:7" x14ac:dyDescent="0.2">
      <c r="E1337" s="23"/>
      <c r="F1337" s="23"/>
      <c r="G1337" s="23"/>
    </row>
    <row r="1338" spans="5:7" x14ac:dyDescent="0.2">
      <c r="E1338" s="23"/>
      <c r="F1338" s="23"/>
      <c r="G1338" s="23"/>
    </row>
    <row r="1339" spans="5:7" x14ac:dyDescent="0.2">
      <c r="E1339" s="23"/>
      <c r="F1339" s="23"/>
      <c r="G1339" s="23"/>
    </row>
    <row r="1340" spans="5:7" x14ac:dyDescent="0.2">
      <c r="E1340" s="23"/>
      <c r="F1340" s="23"/>
      <c r="G1340" s="23"/>
    </row>
    <row r="1341" spans="5:7" x14ac:dyDescent="0.2">
      <c r="E1341" s="23"/>
      <c r="F1341" s="23"/>
      <c r="G1341" s="23"/>
    </row>
    <row r="1342" spans="5:7" x14ac:dyDescent="0.2">
      <c r="E1342" s="23"/>
      <c r="F1342" s="23"/>
      <c r="G1342" s="23"/>
    </row>
    <row r="1343" spans="5:7" x14ac:dyDescent="0.2">
      <c r="E1343" s="23"/>
      <c r="F1343" s="23"/>
      <c r="G1343" s="23"/>
    </row>
    <row r="1344" spans="5:7" x14ac:dyDescent="0.2">
      <c r="E1344" s="23"/>
      <c r="F1344" s="23"/>
      <c r="G1344" s="23"/>
    </row>
    <row r="1345" spans="5:7" x14ac:dyDescent="0.2">
      <c r="E1345" s="23"/>
      <c r="F1345" s="23"/>
      <c r="G1345" s="23"/>
    </row>
    <row r="1346" spans="5:7" x14ac:dyDescent="0.2">
      <c r="E1346" s="23"/>
      <c r="F1346" s="23"/>
      <c r="G1346" s="23"/>
    </row>
    <row r="1347" spans="5:7" x14ac:dyDescent="0.2">
      <c r="E1347" s="23"/>
      <c r="F1347" s="23"/>
      <c r="G1347" s="23"/>
    </row>
    <row r="1348" spans="5:7" x14ac:dyDescent="0.2">
      <c r="E1348" s="23"/>
      <c r="F1348" s="23"/>
      <c r="G1348" s="23"/>
    </row>
    <row r="1349" spans="5:7" x14ac:dyDescent="0.2">
      <c r="E1349" s="23"/>
      <c r="F1349" s="23"/>
      <c r="G1349" s="23"/>
    </row>
    <row r="1350" spans="5:7" x14ac:dyDescent="0.2">
      <c r="E1350" s="23"/>
      <c r="F1350" s="23"/>
      <c r="G1350" s="23"/>
    </row>
    <row r="1351" spans="5:7" x14ac:dyDescent="0.2">
      <c r="E1351" s="23"/>
      <c r="F1351" s="23"/>
      <c r="G1351" s="23"/>
    </row>
    <row r="1352" spans="5:7" x14ac:dyDescent="0.2">
      <c r="E1352" s="23"/>
      <c r="F1352" s="23"/>
      <c r="G1352" s="23"/>
    </row>
    <row r="1353" spans="5:7" x14ac:dyDescent="0.2">
      <c r="E1353" s="23"/>
      <c r="F1353" s="23"/>
      <c r="G1353" s="23"/>
    </row>
    <row r="1354" spans="5:7" x14ac:dyDescent="0.2">
      <c r="E1354" s="23"/>
      <c r="F1354" s="23"/>
      <c r="G1354" s="23"/>
    </row>
    <row r="1355" spans="5:7" x14ac:dyDescent="0.2">
      <c r="E1355" s="23"/>
      <c r="F1355" s="23"/>
      <c r="G1355" s="23"/>
    </row>
    <row r="1356" spans="5:7" x14ac:dyDescent="0.2">
      <c r="E1356" s="23"/>
      <c r="F1356" s="23"/>
      <c r="G1356" s="23"/>
    </row>
    <row r="1357" spans="5:7" x14ac:dyDescent="0.2">
      <c r="E1357" s="23"/>
      <c r="F1357" s="23"/>
      <c r="G1357" s="23"/>
    </row>
    <row r="1358" spans="5:7" x14ac:dyDescent="0.2">
      <c r="E1358" s="23"/>
      <c r="F1358" s="23"/>
      <c r="G1358" s="23"/>
    </row>
    <row r="1359" spans="5:7" x14ac:dyDescent="0.2">
      <c r="E1359" s="23"/>
      <c r="F1359" s="23"/>
      <c r="G1359" s="23"/>
    </row>
    <row r="1360" spans="5:7" x14ac:dyDescent="0.2">
      <c r="E1360" s="23"/>
      <c r="F1360" s="23"/>
      <c r="G1360" s="23"/>
    </row>
    <row r="1361" spans="5:7" x14ac:dyDescent="0.2">
      <c r="E1361" s="23"/>
      <c r="F1361" s="23"/>
      <c r="G1361" s="23"/>
    </row>
    <row r="1362" spans="5:7" x14ac:dyDescent="0.2">
      <c r="E1362" s="23"/>
      <c r="F1362" s="23"/>
      <c r="G1362" s="23"/>
    </row>
    <row r="1363" spans="5:7" x14ac:dyDescent="0.2">
      <c r="E1363" s="23"/>
      <c r="F1363" s="23"/>
      <c r="G1363" s="23"/>
    </row>
    <row r="1364" spans="5:7" x14ac:dyDescent="0.2">
      <c r="E1364" s="23"/>
      <c r="F1364" s="23"/>
      <c r="G1364" s="23"/>
    </row>
    <row r="1365" spans="5:7" x14ac:dyDescent="0.2">
      <c r="E1365" s="23"/>
      <c r="F1365" s="23"/>
      <c r="G1365" s="23"/>
    </row>
    <row r="1366" spans="5:7" x14ac:dyDescent="0.2">
      <c r="E1366" s="23"/>
      <c r="F1366" s="23"/>
      <c r="G1366" s="23"/>
    </row>
    <row r="1367" spans="5:7" x14ac:dyDescent="0.2">
      <c r="E1367" s="23"/>
      <c r="F1367" s="23"/>
      <c r="G1367" s="23"/>
    </row>
    <row r="1368" spans="5:7" x14ac:dyDescent="0.2">
      <c r="E1368" s="23"/>
      <c r="F1368" s="23"/>
      <c r="G1368" s="23"/>
    </row>
    <row r="1369" spans="5:7" x14ac:dyDescent="0.2">
      <c r="E1369" s="23"/>
      <c r="F1369" s="23"/>
      <c r="G1369" s="23"/>
    </row>
    <row r="1370" spans="5:7" x14ac:dyDescent="0.2">
      <c r="E1370" s="23"/>
      <c r="F1370" s="23"/>
      <c r="G1370" s="23"/>
    </row>
    <row r="1371" spans="5:7" x14ac:dyDescent="0.2">
      <c r="E1371" s="23"/>
      <c r="F1371" s="23"/>
      <c r="G1371" s="23"/>
    </row>
    <row r="1372" spans="5:7" x14ac:dyDescent="0.2">
      <c r="E1372" s="23"/>
      <c r="F1372" s="23"/>
      <c r="G1372" s="23"/>
    </row>
    <row r="1373" spans="5:7" x14ac:dyDescent="0.2">
      <c r="E1373" s="23"/>
      <c r="F1373" s="23"/>
      <c r="G1373" s="23"/>
    </row>
    <row r="1374" spans="5:7" x14ac:dyDescent="0.2">
      <c r="E1374" s="23"/>
      <c r="F1374" s="23"/>
      <c r="G1374" s="23"/>
    </row>
    <row r="1375" spans="5:7" x14ac:dyDescent="0.2">
      <c r="E1375" s="23"/>
      <c r="F1375" s="23"/>
      <c r="G1375" s="23"/>
    </row>
    <row r="1376" spans="5:7" x14ac:dyDescent="0.2">
      <c r="E1376" s="23"/>
      <c r="F1376" s="23"/>
      <c r="G1376" s="23"/>
    </row>
    <row r="1377" spans="5:7" x14ac:dyDescent="0.2">
      <c r="E1377" s="23"/>
      <c r="F1377" s="23"/>
      <c r="G1377" s="23"/>
    </row>
    <row r="1378" spans="5:7" x14ac:dyDescent="0.2">
      <c r="E1378" s="23"/>
      <c r="F1378" s="23"/>
      <c r="G1378" s="23"/>
    </row>
    <row r="1379" spans="5:7" x14ac:dyDescent="0.2">
      <c r="E1379" s="23"/>
      <c r="F1379" s="23"/>
      <c r="G1379" s="23"/>
    </row>
    <row r="1380" spans="5:7" x14ac:dyDescent="0.2">
      <c r="E1380" s="23"/>
      <c r="F1380" s="23"/>
      <c r="G1380" s="23"/>
    </row>
    <row r="1381" spans="5:7" x14ac:dyDescent="0.2">
      <c r="E1381" s="23"/>
      <c r="F1381" s="23"/>
      <c r="G1381" s="23"/>
    </row>
    <row r="1382" spans="5:7" x14ac:dyDescent="0.2">
      <c r="E1382" s="23"/>
      <c r="F1382" s="23"/>
      <c r="G1382" s="23"/>
    </row>
    <row r="1383" spans="5:7" x14ac:dyDescent="0.2">
      <c r="E1383" s="23"/>
      <c r="F1383" s="23"/>
      <c r="G1383" s="23"/>
    </row>
    <row r="1384" spans="5:7" x14ac:dyDescent="0.2">
      <c r="E1384" s="23"/>
      <c r="F1384" s="23"/>
      <c r="G1384" s="23"/>
    </row>
    <row r="1385" spans="5:7" x14ac:dyDescent="0.2">
      <c r="E1385" s="23"/>
      <c r="F1385" s="23"/>
      <c r="G1385" s="23"/>
    </row>
    <row r="1386" spans="5:7" x14ac:dyDescent="0.2">
      <c r="E1386" s="23"/>
      <c r="F1386" s="23"/>
      <c r="G1386" s="23"/>
    </row>
    <row r="1387" spans="5:7" x14ac:dyDescent="0.2">
      <c r="E1387" s="23"/>
      <c r="F1387" s="23"/>
      <c r="G1387" s="23"/>
    </row>
    <row r="1388" spans="5:7" x14ac:dyDescent="0.2">
      <c r="E1388" s="23"/>
      <c r="F1388" s="23"/>
      <c r="G1388" s="23"/>
    </row>
    <row r="1389" spans="5:7" x14ac:dyDescent="0.2">
      <c r="E1389" s="23"/>
      <c r="F1389" s="23"/>
      <c r="G1389" s="23"/>
    </row>
    <row r="1390" spans="5:7" x14ac:dyDescent="0.2">
      <c r="E1390" s="23"/>
      <c r="F1390" s="23"/>
      <c r="G1390" s="23"/>
    </row>
    <row r="1391" spans="5:7" x14ac:dyDescent="0.2">
      <c r="E1391" s="23"/>
      <c r="F1391" s="23"/>
      <c r="G1391" s="23"/>
    </row>
    <row r="1392" spans="5:7" x14ac:dyDescent="0.2">
      <c r="E1392" s="23"/>
      <c r="F1392" s="23"/>
      <c r="G1392" s="23"/>
    </row>
    <row r="1393" spans="5:7" x14ac:dyDescent="0.2">
      <c r="E1393" s="23"/>
      <c r="F1393" s="23"/>
      <c r="G1393" s="23"/>
    </row>
    <row r="1394" spans="5:7" x14ac:dyDescent="0.2">
      <c r="E1394" s="23"/>
      <c r="F1394" s="23"/>
      <c r="G1394" s="23"/>
    </row>
    <row r="1395" spans="5:7" x14ac:dyDescent="0.2">
      <c r="E1395" s="23"/>
      <c r="F1395" s="23"/>
      <c r="G1395" s="23"/>
    </row>
    <row r="1396" spans="5:7" x14ac:dyDescent="0.2">
      <c r="E1396" s="23"/>
      <c r="F1396" s="23"/>
      <c r="G1396" s="23"/>
    </row>
    <row r="1397" spans="5:7" x14ac:dyDescent="0.2">
      <c r="E1397" s="23"/>
      <c r="F1397" s="23"/>
      <c r="G1397" s="23"/>
    </row>
    <row r="1398" spans="5:7" x14ac:dyDescent="0.2">
      <c r="E1398" s="23"/>
      <c r="F1398" s="23"/>
      <c r="G1398" s="23"/>
    </row>
    <row r="1399" spans="5:7" x14ac:dyDescent="0.2">
      <c r="E1399" s="23"/>
      <c r="F1399" s="23"/>
      <c r="G1399" s="23"/>
    </row>
    <row r="1400" spans="5:7" x14ac:dyDescent="0.2">
      <c r="E1400" s="23"/>
      <c r="F1400" s="23"/>
      <c r="G1400" s="23"/>
    </row>
    <row r="1401" spans="5:7" x14ac:dyDescent="0.2">
      <c r="E1401" s="23"/>
      <c r="F1401" s="23"/>
      <c r="G1401" s="23"/>
    </row>
    <row r="1402" spans="5:7" x14ac:dyDescent="0.2">
      <c r="E1402" s="23"/>
      <c r="F1402" s="23"/>
      <c r="G1402" s="23"/>
    </row>
    <row r="1403" spans="5:7" x14ac:dyDescent="0.2">
      <c r="E1403" s="23"/>
      <c r="F1403" s="23"/>
      <c r="G1403" s="23"/>
    </row>
    <row r="1404" spans="5:7" x14ac:dyDescent="0.2">
      <c r="E1404" s="23"/>
      <c r="F1404" s="23"/>
      <c r="G1404" s="23"/>
    </row>
    <row r="1405" spans="5:7" x14ac:dyDescent="0.2">
      <c r="E1405" s="23"/>
      <c r="F1405" s="23"/>
      <c r="G1405" s="23"/>
    </row>
    <row r="1406" spans="5:7" x14ac:dyDescent="0.2">
      <c r="E1406" s="23"/>
      <c r="F1406" s="23"/>
      <c r="G1406" s="23"/>
    </row>
    <row r="1407" spans="5:7" x14ac:dyDescent="0.2">
      <c r="E1407" s="23"/>
      <c r="F1407" s="23"/>
      <c r="G1407" s="23"/>
    </row>
    <row r="1408" spans="5:7" x14ac:dyDescent="0.2">
      <c r="E1408" s="23"/>
      <c r="F1408" s="23"/>
      <c r="G1408" s="23"/>
    </row>
    <row r="1409" spans="5:7" x14ac:dyDescent="0.2">
      <c r="E1409" s="23"/>
      <c r="F1409" s="23"/>
      <c r="G1409" s="23"/>
    </row>
    <row r="1410" spans="5:7" x14ac:dyDescent="0.2">
      <c r="E1410" s="23"/>
      <c r="F1410" s="23"/>
      <c r="G1410" s="23"/>
    </row>
    <row r="1411" spans="5:7" x14ac:dyDescent="0.2">
      <c r="E1411" s="23"/>
      <c r="F1411" s="23"/>
      <c r="G1411" s="23"/>
    </row>
    <row r="1412" spans="5:7" x14ac:dyDescent="0.2">
      <c r="E1412" s="23"/>
      <c r="F1412" s="23"/>
      <c r="G1412" s="23"/>
    </row>
    <row r="1413" spans="5:7" x14ac:dyDescent="0.2">
      <c r="E1413" s="23"/>
      <c r="F1413" s="23"/>
      <c r="G1413" s="23"/>
    </row>
    <row r="1414" spans="5:7" x14ac:dyDescent="0.2">
      <c r="E1414" s="23"/>
      <c r="F1414" s="23"/>
      <c r="G1414" s="23"/>
    </row>
    <row r="1415" spans="5:7" x14ac:dyDescent="0.2">
      <c r="E1415" s="23"/>
      <c r="F1415" s="23"/>
      <c r="G1415" s="23"/>
    </row>
    <row r="1416" spans="5:7" x14ac:dyDescent="0.2">
      <c r="E1416" s="23"/>
      <c r="F1416" s="23"/>
      <c r="G1416" s="23"/>
    </row>
    <row r="1417" spans="5:7" x14ac:dyDescent="0.2">
      <c r="E1417" s="23"/>
      <c r="F1417" s="23"/>
      <c r="G1417" s="23"/>
    </row>
    <row r="1418" spans="5:7" x14ac:dyDescent="0.2">
      <c r="E1418" s="23"/>
      <c r="F1418" s="23"/>
      <c r="G1418" s="23"/>
    </row>
    <row r="1419" spans="5:7" x14ac:dyDescent="0.2">
      <c r="E1419" s="23"/>
      <c r="F1419" s="23"/>
      <c r="G1419" s="23"/>
    </row>
    <row r="1420" spans="5:7" x14ac:dyDescent="0.2">
      <c r="E1420" s="23"/>
      <c r="F1420" s="23"/>
      <c r="G1420" s="23"/>
    </row>
    <row r="1421" spans="5:7" x14ac:dyDescent="0.2">
      <c r="E1421" s="23"/>
      <c r="F1421" s="23"/>
      <c r="G1421" s="23"/>
    </row>
    <row r="1422" spans="5:7" x14ac:dyDescent="0.2">
      <c r="E1422" s="23"/>
      <c r="F1422" s="23"/>
      <c r="G1422" s="23"/>
    </row>
    <row r="1423" spans="5:7" x14ac:dyDescent="0.2">
      <c r="E1423" s="23"/>
      <c r="F1423" s="23"/>
      <c r="G1423" s="23"/>
    </row>
    <row r="1424" spans="5:7" x14ac:dyDescent="0.2">
      <c r="E1424" s="23"/>
      <c r="F1424" s="23"/>
      <c r="G1424" s="23"/>
    </row>
    <row r="1425" spans="5:7" x14ac:dyDescent="0.2">
      <c r="E1425" s="23"/>
      <c r="F1425" s="23"/>
      <c r="G1425" s="23"/>
    </row>
    <row r="1426" spans="5:7" x14ac:dyDescent="0.2">
      <c r="E1426" s="23"/>
      <c r="F1426" s="23"/>
      <c r="G1426" s="23"/>
    </row>
    <row r="1427" spans="5:7" x14ac:dyDescent="0.2">
      <c r="E1427" s="23"/>
      <c r="F1427" s="23"/>
      <c r="G1427" s="23"/>
    </row>
    <row r="1428" spans="5:7" x14ac:dyDescent="0.2">
      <c r="E1428" s="23"/>
      <c r="F1428" s="23"/>
      <c r="G1428" s="23"/>
    </row>
    <row r="1429" spans="5:7" x14ac:dyDescent="0.2">
      <c r="E1429" s="23"/>
      <c r="F1429" s="23"/>
      <c r="G1429" s="23"/>
    </row>
    <row r="1430" spans="5:7" x14ac:dyDescent="0.2">
      <c r="E1430" s="23"/>
      <c r="F1430" s="23"/>
      <c r="G1430" s="23"/>
    </row>
    <row r="1431" spans="5:7" x14ac:dyDescent="0.2">
      <c r="E1431" s="23"/>
      <c r="F1431" s="23"/>
      <c r="G1431" s="23"/>
    </row>
    <row r="1432" spans="5:7" x14ac:dyDescent="0.2">
      <c r="E1432" s="23"/>
      <c r="F1432" s="23"/>
      <c r="G1432" s="23"/>
    </row>
    <row r="1433" spans="5:7" x14ac:dyDescent="0.2">
      <c r="E1433" s="23"/>
      <c r="F1433" s="23"/>
      <c r="G1433" s="23"/>
    </row>
    <row r="1434" spans="5:7" x14ac:dyDescent="0.2">
      <c r="E1434" s="23"/>
      <c r="F1434" s="23"/>
      <c r="G1434" s="23"/>
    </row>
    <row r="1435" spans="5:7" x14ac:dyDescent="0.2">
      <c r="E1435" s="23"/>
      <c r="F1435" s="23"/>
      <c r="G1435" s="23"/>
    </row>
    <row r="1436" spans="5:7" x14ac:dyDescent="0.2">
      <c r="E1436" s="23"/>
      <c r="F1436" s="23"/>
      <c r="G1436" s="23"/>
    </row>
    <row r="1437" spans="5:7" x14ac:dyDescent="0.2">
      <c r="E1437" s="23"/>
      <c r="F1437" s="23"/>
      <c r="G1437" s="23"/>
    </row>
    <row r="1438" spans="5:7" x14ac:dyDescent="0.2">
      <c r="E1438" s="23"/>
      <c r="F1438" s="23"/>
      <c r="G1438" s="23"/>
    </row>
    <row r="1439" spans="5:7" x14ac:dyDescent="0.2">
      <c r="E1439" s="23"/>
      <c r="F1439" s="23"/>
      <c r="G1439" s="23"/>
    </row>
    <row r="1440" spans="5:7" x14ac:dyDescent="0.2">
      <c r="E1440" s="23"/>
      <c r="F1440" s="23"/>
      <c r="G1440" s="23"/>
    </row>
    <row r="1441" spans="5:7" x14ac:dyDescent="0.2">
      <c r="E1441" s="23"/>
      <c r="F1441" s="23"/>
      <c r="G1441" s="23"/>
    </row>
    <row r="1442" spans="5:7" x14ac:dyDescent="0.2">
      <c r="E1442" s="23"/>
      <c r="F1442" s="23"/>
      <c r="G1442" s="23"/>
    </row>
    <row r="1443" spans="5:7" x14ac:dyDescent="0.2">
      <c r="E1443" s="23"/>
      <c r="F1443" s="23"/>
      <c r="G1443" s="23"/>
    </row>
    <row r="1444" spans="5:7" x14ac:dyDescent="0.2">
      <c r="E1444" s="23"/>
      <c r="F1444" s="23"/>
      <c r="G1444" s="23"/>
    </row>
    <row r="1445" spans="5:7" x14ac:dyDescent="0.2">
      <c r="E1445" s="23"/>
      <c r="F1445" s="23"/>
      <c r="G1445" s="23"/>
    </row>
    <row r="1446" spans="5:7" x14ac:dyDescent="0.2">
      <c r="E1446" s="23"/>
      <c r="F1446" s="23"/>
      <c r="G1446" s="23"/>
    </row>
    <row r="1447" spans="5:7" x14ac:dyDescent="0.2">
      <c r="E1447" s="23"/>
      <c r="F1447" s="23"/>
      <c r="G1447" s="23"/>
    </row>
    <row r="1448" spans="5:7" x14ac:dyDescent="0.2">
      <c r="E1448" s="23"/>
      <c r="F1448" s="23"/>
      <c r="G1448" s="23"/>
    </row>
    <row r="1449" spans="5:7" x14ac:dyDescent="0.2">
      <c r="E1449" s="23"/>
      <c r="F1449" s="23"/>
      <c r="G1449" s="23"/>
    </row>
    <row r="1450" spans="5:7" x14ac:dyDescent="0.2">
      <c r="E1450" s="23"/>
      <c r="F1450" s="23"/>
      <c r="G1450" s="23"/>
    </row>
    <row r="1451" spans="5:7" x14ac:dyDescent="0.2">
      <c r="E1451" s="23"/>
      <c r="F1451" s="23"/>
      <c r="G1451" s="23"/>
    </row>
    <row r="1452" spans="5:7" x14ac:dyDescent="0.2">
      <c r="E1452" s="23"/>
      <c r="F1452" s="23"/>
      <c r="G1452" s="23"/>
    </row>
    <row r="1453" spans="5:7" x14ac:dyDescent="0.2">
      <c r="E1453" s="23"/>
      <c r="F1453" s="23"/>
      <c r="G1453" s="23"/>
    </row>
    <row r="1454" spans="5:7" x14ac:dyDescent="0.2">
      <c r="E1454" s="23"/>
      <c r="F1454" s="23"/>
      <c r="G1454" s="23"/>
    </row>
    <row r="1455" spans="5:7" x14ac:dyDescent="0.2">
      <c r="E1455" s="23"/>
      <c r="F1455" s="23"/>
      <c r="G1455" s="23"/>
    </row>
    <row r="1456" spans="5:7" x14ac:dyDescent="0.2">
      <c r="E1456" s="23"/>
      <c r="F1456" s="23"/>
      <c r="G1456" s="23"/>
    </row>
    <row r="1457" spans="5:7" x14ac:dyDescent="0.2">
      <c r="E1457" s="23"/>
      <c r="F1457" s="23"/>
      <c r="G1457" s="23"/>
    </row>
    <row r="1458" spans="5:7" x14ac:dyDescent="0.2">
      <c r="E1458" s="23"/>
      <c r="F1458" s="23"/>
      <c r="G1458" s="23"/>
    </row>
    <row r="1459" spans="5:7" x14ac:dyDescent="0.2">
      <c r="E1459" s="23"/>
      <c r="F1459" s="23"/>
      <c r="G1459" s="23"/>
    </row>
    <row r="1460" spans="5:7" x14ac:dyDescent="0.2">
      <c r="E1460" s="23"/>
      <c r="F1460" s="23"/>
      <c r="G1460" s="23"/>
    </row>
    <row r="1461" spans="5:7" x14ac:dyDescent="0.2">
      <c r="E1461" s="23"/>
      <c r="F1461" s="23"/>
      <c r="G1461" s="23"/>
    </row>
    <row r="1462" spans="5:7" x14ac:dyDescent="0.2">
      <c r="E1462" s="23"/>
      <c r="F1462" s="23"/>
      <c r="G1462" s="23"/>
    </row>
    <row r="1463" spans="5:7" x14ac:dyDescent="0.2">
      <c r="E1463" s="23"/>
      <c r="F1463" s="23"/>
      <c r="G1463" s="23"/>
    </row>
    <row r="1464" spans="5:7" x14ac:dyDescent="0.2">
      <c r="E1464" s="23"/>
      <c r="F1464" s="23"/>
      <c r="G1464" s="23"/>
    </row>
    <row r="1465" spans="5:7" x14ac:dyDescent="0.2">
      <c r="E1465" s="23"/>
      <c r="F1465" s="23"/>
      <c r="G1465" s="23"/>
    </row>
    <row r="1466" spans="5:7" x14ac:dyDescent="0.2">
      <c r="E1466" s="23"/>
      <c r="F1466" s="23"/>
      <c r="G1466" s="23"/>
    </row>
    <row r="1467" spans="5:7" x14ac:dyDescent="0.2">
      <c r="E1467" s="23"/>
      <c r="F1467" s="23"/>
      <c r="G1467" s="23"/>
    </row>
    <row r="1468" spans="5:7" x14ac:dyDescent="0.2">
      <c r="E1468" s="23"/>
      <c r="F1468" s="23"/>
      <c r="G1468" s="23"/>
    </row>
    <row r="1469" spans="5:7" x14ac:dyDescent="0.2">
      <c r="E1469" s="23"/>
      <c r="F1469" s="23"/>
      <c r="G1469" s="23"/>
    </row>
    <row r="1470" spans="5:7" x14ac:dyDescent="0.2">
      <c r="E1470" s="23"/>
      <c r="F1470" s="23"/>
      <c r="G1470" s="23"/>
    </row>
    <row r="1471" spans="5:7" x14ac:dyDescent="0.2">
      <c r="E1471" s="23"/>
      <c r="F1471" s="23"/>
      <c r="G1471" s="23"/>
    </row>
    <row r="1472" spans="5:7" x14ac:dyDescent="0.2">
      <c r="E1472" s="23"/>
      <c r="F1472" s="23"/>
      <c r="G1472" s="23"/>
    </row>
    <row r="1473" spans="5:7" x14ac:dyDescent="0.2">
      <c r="E1473" s="23"/>
      <c r="F1473" s="23"/>
      <c r="G1473" s="23"/>
    </row>
    <row r="1474" spans="5:7" x14ac:dyDescent="0.2">
      <c r="E1474" s="23"/>
      <c r="F1474" s="23"/>
      <c r="G1474" s="23"/>
    </row>
    <row r="1475" spans="5:7" x14ac:dyDescent="0.2">
      <c r="E1475" s="23"/>
      <c r="F1475" s="23"/>
      <c r="G1475" s="23"/>
    </row>
    <row r="1476" spans="5:7" x14ac:dyDescent="0.2">
      <c r="E1476" s="23"/>
      <c r="F1476" s="23"/>
      <c r="G1476" s="23"/>
    </row>
    <row r="1477" spans="5:7" x14ac:dyDescent="0.2">
      <c r="E1477" s="23"/>
      <c r="F1477" s="23"/>
      <c r="G1477" s="23"/>
    </row>
    <row r="1478" spans="5:7" x14ac:dyDescent="0.2">
      <c r="E1478" s="23"/>
      <c r="F1478" s="23"/>
      <c r="G1478" s="23"/>
    </row>
    <row r="1479" spans="5:7" x14ac:dyDescent="0.2">
      <c r="E1479" s="23"/>
      <c r="F1479" s="23"/>
      <c r="G1479" s="23"/>
    </row>
    <row r="1480" spans="5:7" x14ac:dyDescent="0.2">
      <c r="E1480" s="23"/>
      <c r="F1480" s="23"/>
      <c r="G1480" s="23"/>
    </row>
    <row r="1481" spans="5:7" x14ac:dyDescent="0.2">
      <c r="E1481" s="23"/>
      <c r="F1481" s="23"/>
      <c r="G1481" s="23"/>
    </row>
    <row r="1482" spans="5:7" x14ac:dyDescent="0.2">
      <c r="E1482" s="23"/>
      <c r="F1482" s="23"/>
      <c r="G1482" s="23"/>
    </row>
    <row r="1483" spans="5:7" x14ac:dyDescent="0.2">
      <c r="E1483" s="23"/>
      <c r="F1483" s="23"/>
      <c r="G1483" s="23"/>
    </row>
    <row r="1484" spans="5:7" x14ac:dyDescent="0.2">
      <c r="E1484" s="23"/>
      <c r="F1484" s="23"/>
      <c r="G1484" s="23"/>
    </row>
    <row r="1485" spans="5:7" x14ac:dyDescent="0.2">
      <c r="E1485" s="23"/>
      <c r="F1485" s="23"/>
      <c r="G1485" s="23"/>
    </row>
    <row r="1486" spans="5:7" x14ac:dyDescent="0.2">
      <c r="E1486" s="23"/>
      <c r="F1486" s="23"/>
      <c r="G1486" s="23"/>
    </row>
    <row r="1487" spans="5:7" x14ac:dyDescent="0.2">
      <c r="E1487" s="23"/>
      <c r="F1487" s="23"/>
      <c r="G1487" s="23"/>
    </row>
    <row r="1488" spans="5:7" x14ac:dyDescent="0.2">
      <c r="E1488" s="23"/>
      <c r="F1488" s="23"/>
      <c r="G1488" s="23"/>
    </row>
    <row r="1489" spans="5:7" x14ac:dyDescent="0.2">
      <c r="E1489" s="23"/>
      <c r="F1489" s="23"/>
      <c r="G1489" s="23"/>
    </row>
    <row r="1490" spans="5:7" x14ac:dyDescent="0.2">
      <c r="E1490" s="23"/>
      <c r="F1490" s="23"/>
      <c r="G1490" s="23"/>
    </row>
    <row r="1491" spans="5:7" x14ac:dyDescent="0.2">
      <c r="E1491" s="23"/>
      <c r="F1491" s="23"/>
      <c r="G1491" s="23"/>
    </row>
    <row r="1492" spans="5:7" x14ac:dyDescent="0.2">
      <c r="E1492" s="23"/>
      <c r="F1492" s="23"/>
      <c r="G1492" s="23"/>
    </row>
    <row r="1493" spans="5:7" x14ac:dyDescent="0.2">
      <c r="E1493" s="23"/>
      <c r="F1493" s="23"/>
      <c r="G1493" s="23"/>
    </row>
    <row r="1494" spans="5:7" x14ac:dyDescent="0.2">
      <c r="E1494" s="23"/>
      <c r="F1494" s="23"/>
      <c r="G1494" s="23"/>
    </row>
    <row r="1495" spans="5:7" x14ac:dyDescent="0.2">
      <c r="E1495" s="23"/>
      <c r="F1495" s="23"/>
      <c r="G1495" s="23"/>
    </row>
    <row r="1496" spans="5:7" x14ac:dyDescent="0.2">
      <c r="E1496" s="23"/>
      <c r="F1496" s="23"/>
      <c r="G1496" s="23"/>
    </row>
    <row r="1497" spans="5:7" x14ac:dyDescent="0.2">
      <c r="E1497" s="23"/>
      <c r="F1497" s="23"/>
      <c r="G1497" s="23"/>
    </row>
    <row r="1498" spans="5:7" x14ac:dyDescent="0.2">
      <c r="E1498" s="23"/>
      <c r="F1498" s="23"/>
      <c r="G1498" s="23"/>
    </row>
    <row r="1499" spans="5:7" x14ac:dyDescent="0.2">
      <c r="E1499" s="23"/>
      <c r="F1499" s="23"/>
      <c r="G1499" s="23"/>
    </row>
    <row r="1500" spans="5:7" x14ac:dyDescent="0.2">
      <c r="E1500" s="23"/>
      <c r="F1500" s="23"/>
      <c r="G1500" s="23"/>
    </row>
    <row r="1501" spans="5:7" x14ac:dyDescent="0.2">
      <c r="E1501" s="23"/>
      <c r="F1501" s="23"/>
      <c r="G1501" s="23"/>
    </row>
    <row r="1502" spans="5:7" x14ac:dyDescent="0.2">
      <c r="E1502" s="23"/>
      <c r="F1502" s="23"/>
      <c r="G1502" s="23"/>
    </row>
    <row r="1503" spans="5:7" x14ac:dyDescent="0.2">
      <c r="E1503" s="23"/>
      <c r="F1503" s="23"/>
      <c r="G1503" s="23"/>
    </row>
    <row r="1504" spans="5:7" x14ac:dyDescent="0.2">
      <c r="E1504" s="23"/>
      <c r="F1504" s="23"/>
      <c r="G1504" s="23"/>
    </row>
    <row r="1505" spans="5:7" x14ac:dyDescent="0.2">
      <c r="E1505" s="23"/>
      <c r="F1505" s="23"/>
      <c r="G1505" s="23"/>
    </row>
    <row r="1506" spans="5:7" x14ac:dyDescent="0.2">
      <c r="E1506" s="23"/>
      <c r="F1506" s="23"/>
      <c r="G1506" s="23"/>
    </row>
    <row r="1507" spans="5:7" x14ac:dyDescent="0.2">
      <c r="E1507" s="23"/>
      <c r="F1507" s="23"/>
      <c r="G1507" s="23"/>
    </row>
    <row r="1508" spans="5:7" x14ac:dyDescent="0.2">
      <c r="E1508" s="23"/>
      <c r="F1508" s="23"/>
      <c r="G1508" s="23"/>
    </row>
    <row r="1509" spans="5:7" x14ac:dyDescent="0.2">
      <c r="E1509" s="23"/>
      <c r="F1509" s="23"/>
      <c r="G1509" s="23"/>
    </row>
    <row r="1510" spans="5:7" x14ac:dyDescent="0.2">
      <c r="E1510" s="23"/>
      <c r="F1510" s="23"/>
      <c r="G1510" s="23"/>
    </row>
    <row r="1511" spans="5:7" x14ac:dyDescent="0.2">
      <c r="E1511" s="23"/>
      <c r="F1511" s="23"/>
      <c r="G1511" s="23"/>
    </row>
    <row r="1512" spans="5:7" x14ac:dyDescent="0.2">
      <c r="E1512" s="23"/>
      <c r="F1512" s="23"/>
      <c r="G1512" s="23"/>
    </row>
    <row r="1513" spans="5:7" x14ac:dyDescent="0.2">
      <c r="E1513" s="23"/>
      <c r="F1513" s="23"/>
      <c r="G1513" s="23"/>
    </row>
    <row r="1514" spans="5:7" x14ac:dyDescent="0.2">
      <c r="E1514" s="23"/>
      <c r="F1514" s="23"/>
      <c r="G1514" s="23"/>
    </row>
    <row r="1515" spans="5:7" x14ac:dyDescent="0.2">
      <c r="E1515" s="23"/>
      <c r="F1515" s="23"/>
      <c r="G1515" s="23"/>
    </row>
    <row r="1516" spans="5:7" x14ac:dyDescent="0.2">
      <c r="E1516" s="23"/>
      <c r="F1516" s="23"/>
      <c r="G1516" s="23"/>
    </row>
    <row r="1517" spans="5:7" x14ac:dyDescent="0.2">
      <c r="E1517" s="23"/>
      <c r="F1517" s="23"/>
      <c r="G1517" s="23"/>
    </row>
    <row r="1518" spans="5:7" x14ac:dyDescent="0.2">
      <c r="E1518" s="23"/>
      <c r="F1518" s="23"/>
      <c r="G1518" s="23"/>
    </row>
    <row r="1519" spans="5:7" x14ac:dyDescent="0.2">
      <c r="E1519" s="23"/>
      <c r="F1519" s="23"/>
      <c r="G1519" s="23"/>
    </row>
    <row r="1520" spans="5:7" x14ac:dyDescent="0.2">
      <c r="E1520" s="23"/>
      <c r="F1520" s="23"/>
      <c r="G1520" s="23"/>
    </row>
    <row r="1521" spans="5:7" x14ac:dyDescent="0.2">
      <c r="E1521" s="23"/>
      <c r="F1521" s="23"/>
      <c r="G1521" s="23"/>
    </row>
    <row r="1522" spans="5:7" x14ac:dyDescent="0.2">
      <c r="E1522" s="23"/>
      <c r="F1522" s="23"/>
      <c r="G1522" s="23"/>
    </row>
    <row r="1523" spans="5:7" x14ac:dyDescent="0.2">
      <c r="E1523" s="23"/>
      <c r="F1523" s="23"/>
      <c r="G1523" s="23"/>
    </row>
    <row r="1524" spans="5:7" x14ac:dyDescent="0.2">
      <c r="E1524" s="23"/>
      <c r="F1524" s="23"/>
      <c r="G1524" s="23"/>
    </row>
    <row r="1525" spans="5:7" x14ac:dyDescent="0.2">
      <c r="E1525" s="23"/>
      <c r="F1525" s="23"/>
      <c r="G1525" s="23"/>
    </row>
    <row r="1526" spans="5:7" x14ac:dyDescent="0.2">
      <c r="E1526" s="23"/>
      <c r="F1526" s="23"/>
      <c r="G1526" s="23"/>
    </row>
    <row r="1527" spans="5:7" x14ac:dyDescent="0.2">
      <c r="E1527" s="23"/>
      <c r="F1527" s="23"/>
      <c r="G1527" s="23"/>
    </row>
    <row r="1528" spans="5:7" x14ac:dyDescent="0.2">
      <c r="E1528" s="23"/>
      <c r="F1528" s="23"/>
      <c r="G1528" s="23"/>
    </row>
    <row r="1529" spans="5:7" x14ac:dyDescent="0.2">
      <c r="E1529" s="23"/>
      <c r="F1529" s="23"/>
      <c r="G1529" s="23"/>
    </row>
    <row r="1530" spans="5:7" x14ac:dyDescent="0.2">
      <c r="E1530" s="23"/>
      <c r="F1530" s="23"/>
      <c r="G1530" s="23"/>
    </row>
    <row r="1531" spans="5:7" x14ac:dyDescent="0.2">
      <c r="E1531" s="23"/>
      <c r="F1531" s="23"/>
      <c r="G1531" s="23"/>
    </row>
    <row r="1532" spans="5:7" x14ac:dyDescent="0.2">
      <c r="E1532" s="23"/>
      <c r="F1532" s="23"/>
      <c r="G1532" s="23"/>
    </row>
    <row r="1533" spans="5:7" x14ac:dyDescent="0.2">
      <c r="E1533" s="23"/>
      <c r="F1533" s="23"/>
      <c r="G1533" s="23"/>
    </row>
    <row r="1534" spans="5:7" x14ac:dyDescent="0.2">
      <c r="E1534" s="23"/>
      <c r="F1534" s="23"/>
      <c r="G1534" s="23"/>
    </row>
    <row r="1535" spans="5:7" x14ac:dyDescent="0.2">
      <c r="E1535" s="23"/>
      <c r="F1535" s="23"/>
      <c r="G1535" s="23"/>
    </row>
    <row r="1536" spans="5:7" x14ac:dyDescent="0.2">
      <c r="E1536" s="23"/>
      <c r="F1536" s="23"/>
      <c r="G1536" s="23"/>
    </row>
    <row r="1537" spans="5:7" x14ac:dyDescent="0.2">
      <c r="E1537" s="23"/>
      <c r="F1537" s="23"/>
      <c r="G1537" s="23"/>
    </row>
    <row r="1538" spans="5:7" x14ac:dyDescent="0.2">
      <c r="E1538" s="23"/>
      <c r="F1538" s="23"/>
      <c r="G1538" s="23"/>
    </row>
    <row r="1539" spans="5:7" x14ac:dyDescent="0.2">
      <c r="E1539" s="23"/>
      <c r="F1539" s="23"/>
      <c r="G1539" s="23"/>
    </row>
    <row r="1540" spans="5:7" x14ac:dyDescent="0.2">
      <c r="E1540" s="23"/>
      <c r="F1540" s="23"/>
      <c r="G1540" s="23"/>
    </row>
    <row r="1541" spans="5:7" x14ac:dyDescent="0.2">
      <c r="E1541" s="23"/>
      <c r="F1541" s="23"/>
      <c r="G1541" s="23"/>
    </row>
    <row r="1542" spans="5:7" x14ac:dyDescent="0.2">
      <c r="E1542" s="23"/>
      <c r="F1542" s="23"/>
      <c r="G1542" s="23"/>
    </row>
    <row r="1543" spans="5:7" x14ac:dyDescent="0.2">
      <c r="E1543" s="23"/>
      <c r="F1543" s="23"/>
      <c r="G1543" s="23"/>
    </row>
    <row r="1544" spans="5:7" x14ac:dyDescent="0.2">
      <c r="E1544" s="23"/>
      <c r="F1544" s="23"/>
      <c r="G1544" s="23"/>
    </row>
    <row r="1545" spans="5:7" x14ac:dyDescent="0.2">
      <c r="E1545" s="23"/>
      <c r="F1545" s="23"/>
      <c r="G1545" s="23"/>
    </row>
    <row r="1546" spans="5:7" x14ac:dyDescent="0.2">
      <c r="E1546" s="23"/>
      <c r="F1546" s="23"/>
      <c r="G1546" s="23"/>
    </row>
    <row r="1547" spans="5:7" x14ac:dyDescent="0.2">
      <c r="E1547" s="23"/>
      <c r="F1547" s="23"/>
      <c r="G1547" s="23"/>
    </row>
    <row r="1548" spans="5:7" x14ac:dyDescent="0.2">
      <c r="E1548" s="23"/>
      <c r="F1548" s="23"/>
      <c r="G1548" s="23"/>
    </row>
    <row r="1549" spans="5:7" x14ac:dyDescent="0.2">
      <c r="E1549" s="23"/>
      <c r="F1549" s="23"/>
      <c r="G1549" s="23"/>
    </row>
    <row r="1550" spans="5:7" x14ac:dyDescent="0.2">
      <c r="E1550" s="23"/>
      <c r="F1550" s="23"/>
      <c r="G1550" s="23"/>
    </row>
    <row r="1551" spans="5:7" x14ac:dyDescent="0.2">
      <c r="E1551" s="23"/>
      <c r="F1551" s="23"/>
      <c r="G1551" s="23"/>
    </row>
    <row r="1552" spans="5:7" x14ac:dyDescent="0.2">
      <c r="E1552" s="23"/>
      <c r="F1552" s="23"/>
      <c r="G1552" s="23"/>
    </row>
    <row r="1553" spans="5:7" x14ac:dyDescent="0.2">
      <c r="E1553" s="23"/>
      <c r="F1553" s="23"/>
      <c r="G1553" s="23"/>
    </row>
    <row r="1554" spans="5:7" x14ac:dyDescent="0.2">
      <c r="E1554" s="23"/>
      <c r="F1554" s="23"/>
      <c r="G1554" s="23"/>
    </row>
    <row r="1555" spans="5:7" x14ac:dyDescent="0.2">
      <c r="E1555" s="23"/>
      <c r="F1555" s="23"/>
      <c r="G1555" s="23"/>
    </row>
    <row r="1556" spans="5:7" x14ac:dyDescent="0.2">
      <c r="E1556" s="23"/>
      <c r="F1556" s="23"/>
      <c r="G1556" s="23"/>
    </row>
    <row r="1557" spans="5:7" x14ac:dyDescent="0.2">
      <c r="E1557" s="23"/>
      <c r="F1557" s="23"/>
      <c r="G1557" s="23"/>
    </row>
    <row r="1558" spans="5:7" x14ac:dyDescent="0.2">
      <c r="E1558" s="23"/>
      <c r="F1558" s="23"/>
      <c r="G1558" s="23"/>
    </row>
    <row r="1559" spans="5:7" x14ac:dyDescent="0.2">
      <c r="E1559" s="23"/>
      <c r="F1559" s="23"/>
      <c r="G1559" s="23"/>
    </row>
    <row r="1560" spans="5:7" x14ac:dyDescent="0.2">
      <c r="E1560" s="23"/>
      <c r="F1560" s="23"/>
      <c r="G1560" s="23"/>
    </row>
    <row r="1561" spans="5:7" x14ac:dyDescent="0.2">
      <c r="E1561" s="23"/>
      <c r="F1561" s="23"/>
      <c r="G1561" s="23"/>
    </row>
    <row r="1562" spans="5:7" x14ac:dyDescent="0.2">
      <c r="E1562" s="23"/>
      <c r="F1562" s="23"/>
      <c r="G1562" s="23"/>
    </row>
    <row r="1563" spans="5:7" x14ac:dyDescent="0.2">
      <c r="E1563" s="23"/>
      <c r="F1563" s="23"/>
      <c r="G1563" s="23"/>
    </row>
    <row r="1564" spans="5:7" x14ac:dyDescent="0.2">
      <c r="E1564" s="23"/>
      <c r="F1564" s="23"/>
      <c r="G1564" s="23"/>
    </row>
    <row r="1565" spans="5:7" x14ac:dyDescent="0.2">
      <c r="E1565" s="23"/>
      <c r="F1565" s="23"/>
      <c r="G1565" s="23"/>
    </row>
    <row r="1566" spans="5:7" x14ac:dyDescent="0.2">
      <c r="E1566" s="23"/>
      <c r="F1566" s="23"/>
      <c r="G1566" s="23"/>
    </row>
    <row r="1567" spans="5:7" x14ac:dyDescent="0.2">
      <c r="E1567" s="23"/>
      <c r="F1567" s="23"/>
      <c r="G1567" s="23"/>
    </row>
    <row r="1568" spans="5:7" x14ac:dyDescent="0.2">
      <c r="E1568" s="23"/>
      <c r="F1568" s="23"/>
      <c r="G1568" s="23"/>
    </row>
    <row r="1569" spans="5:7" x14ac:dyDescent="0.2">
      <c r="E1569" s="23"/>
      <c r="F1569" s="23"/>
      <c r="G1569" s="23"/>
    </row>
    <row r="1570" spans="5:7" x14ac:dyDescent="0.2">
      <c r="E1570" s="23"/>
      <c r="F1570" s="23"/>
      <c r="G1570" s="23"/>
    </row>
    <row r="1571" spans="5:7" x14ac:dyDescent="0.2">
      <c r="E1571" s="23"/>
      <c r="F1571" s="23"/>
      <c r="G1571" s="23"/>
    </row>
    <row r="1572" spans="5:7" x14ac:dyDescent="0.2">
      <c r="E1572" s="23"/>
      <c r="F1572" s="23"/>
      <c r="G1572" s="23"/>
    </row>
    <row r="1573" spans="5:7" x14ac:dyDescent="0.2">
      <c r="E1573" s="23"/>
      <c r="F1573" s="23"/>
      <c r="G1573" s="23"/>
    </row>
    <row r="1574" spans="5:7" x14ac:dyDescent="0.2">
      <c r="E1574" s="23"/>
      <c r="F1574" s="23"/>
      <c r="G1574" s="23"/>
    </row>
    <row r="1575" spans="5:7" x14ac:dyDescent="0.2">
      <c r="E1575" s="23"/>
      <c r="F1575" s="23"/>
      <c r="G1575" s="23"/>
    </row>
    <row r="1576" spans="5:7" x14ac:dyDescent="0.2">
      <c r="E1576" s="23"/>
      <c r="F1576" s="23"/>
      <c r="G1576" s="23"/>
    </row>
    <row r="1577" spans="5:7" x14ac:dyDescent="0.2">
      <c r="E1577" s="23"/>
      <c r="F1577" s="23"/>
      <c r="G1577" s="23"/>
    </row>
    <row r="1578" spans="5:7" x14ac:dyDescent="0.2">
      <c r="E1578" s="23"/>
      <c r="F1578" s="23"/>
      <c r="G1578" s="23"/>
    </row>
    <row r="1579" spans="5:7" x14ac:dyDescent="0.2">
      <c r="E1579" s="23"/>
      <c r="F1579" s="23"/>
      <c r="G1579" s="23"/>
    </row>
    <row r="1580" spans="5:7" x14ac:dyDescent="0.2">
      <c r="E1580" s="23"/>
      <c r="F1580" s="23"/>
      <c r="G1580" s="23"/>
    </row>
    <row r="1581" spans="5:7" x14ac:dyDescent="0.2">
      <c r="E1581" s="23"/>
      <c r="F1581" s="23"/>
      <c r="G1581" s="23"/>
    </row>
    <row r="1582" spans="5:7" x14ac:dyDescent="0.2">
      <c r="E1582" s="23"/>
      <c r="F1582" s="23"/>
      <c r="G1582" s="23"/>
    </row>
    <row r="1583" spans="5:7" x14ac:dyDescent="0.2">
      <c r="E1583" s="23"/>
      <c r="F1583" s="23"/>
      <c r="G1583" s="23"/>
    </row>
    <row r="1584" spans="5:7" x14ac:dyDescent="0.2">
      <c r="E1584" s="23"/>
      <c r="F1584" s="23"/>
      <c r="G1584" s="23"/>
    </row>
    <row r="1585" spans="5:7" x14ac:dyDescent="0.2">
      <c r="E1585" s="23"/>
      <c r="F1585" s="23"/>
      <c r="G1585" s="23"/>
    </row>
    <row r="1586" spans="5:7" x14ac:dyDescent="0.2">
      <c r="E1586" s="23"/>
      <c r="F1586" s="23"/>
      <c r="G1586" s="23"/>
    </row>
    <row r="1587" spans="5:7" x14ac:dyDescent="0.2">
      <c r="E1587" s="23"/>
      <c r="F1587" s="23"/>
      <c r="G1587" s="23"/>
    </row>
    <row r="1588" spans="5:7" x14ac:dyDescent="0.2">
      <c r="E1588" s="23"/>
      <c r="F1588" s="23"/>
      <c r="G1588" s="23"/>
    </row>
    <row r="1589" spans="5:7" x14ac:dyDescent="0.2">
      <c r="E1589" s="23"/>
      <c r="F1589" s="23"/>
      <c r="G1589" s="23"/>
    </row>
    <row r="1590" spans="5:7" x14ac:dyDescent="0.2">
      <c r="E1590" s="23"/>
      <c r="F1590" s="23"/>
      <c r="G1590" s="23"/>
    </row>
    <row r="1591" spans="5:7" x14ac:dyDescent="0.2">
      <c r="E1591" s="23"/>
      <c r="F1591" s="23"/>
      <c r="G1591" s="23"/>
    </row>
    <row r="1592" spans="5:7" x14ac:dyDescent="0.2">
      <c r="E1592" s="23"/>
      <c r="F1592" s="23"/>
      <c r="G1592" s="23"/>
    </row>
    <row r="1593" spans="5:7" x14ac:dyDescent="0.2">
      <c r="E1593" s="23"/>
      <c r="F1593" s="23"/>
      <c r="G1593" s="23"/>
    </row>
    <row r="1594" spans="5:7" x14ac:dyDescent="0.2">
      <c r="E1594" s="23"/>
      <c r="F1594" s="23"/>
      <c r="G1594" s="23"/>
    </row>
    <row r="1595" spans="5:7" x14ac:dyDescent="0.2">
      <c r="E1595" s="23"/>
      <c r="F1595" s="23"/>
      <c r="G1595" s="23"/>
    </row>
    <row r="1596" spans="5:7" x14ac:dyDescent="0.2">
      <c r="E1596" s="23"/>
      <c r="F1596" s="23"/>
      <c r="G1596" s="23"/>
    </row>
    <row r="1597" spans="5:7" x14ac:dyDescent="0.2">
      <c r="E1597" s="23"/>
      <c r="F1597" s="23"/>
      <c r="G1597" s="23"/>
    </row>
    <row r="1598" spans="5:7" x14ac:dyDescent="0.2">
      <c r="E1598" s="23"/>
      <c r="F1598" s="23"/>
      <c r="G1598" s="23"/>
    </row>
    <row r="1599" spans="5:7" x14ac:dyDescent="0.2">
      <c r="E1599" s="23"/>
      <c r="F1599" s="23"/>
      <c r="G1599" s="23"/>
    </row>
    <row r="1600" spans="5:7" x14ac:dyDescent="0.2">
      <c r="E1600" s="23"/>
      <c r="F1600" s="23"/>
      <c r="G1600" s="23"/>
    </row>
    <row r="1601" spans="5:7" x14ac:dyDescent="0.2">
      <c r="E1601" s="23"/>
      <c r="F1601" s="23"/>
      <c r="G1601" s="23"/>
    </row>
    <row r="1602" spans="5:7" x14ac:dyDescent="0.2">
      <c r="E1602" s="23"/>
      <c r="F1602" s="23"/>
      <c r="G1602" s="23"/>
    </row>
    <row r="1603" spans="5:7" x14ac:dyDescent="0.2">
      <c r="E1603" s="23"/>
      <c r="F1603" s="23"/>
      <c r="G1603" s="23"/>
    </row>
    <row r="1604" spans="5:7" x14ac:dyDescent="0.2">
      <c r="E1604" s="23"/>
      <c r="F1604" s="23"/>
      <c r="G1604" s="23"/>
    </row>
    <row r="1605" spans="5:7" x14ac:dyDescent="0.2">
      <c r="E1605" s="23"/>
      <c r="F1605" s="23"/>
      <c r="G1605" s="23"/>
    </row>
    <row r="1606" spans="5:7" x14ac:dyDescent="0.2">
      <c r="E1606" s="23"/>
      <c r="F1606" s="23"/>
      <c r="G1606" s="23"/>
    </row>
    <row r="1607" spans="5:7" x14ac:dyDescent="0.2">
      <c r="E1607" s="23"/>
      <c r="F1607" s="23"/>
      <c r="G1607" s="23"/>
    </row>
    <row r="1608" spans="5:7" x14ac:dyDescent="0.2">
      <c r="E1608" s="23"/>
      <c r="F1608" s="23"/>
      <c r="G1608" s="23"/>
    </row>
    <row r="1609" spans="5:7" x14ac:dyDescent="0.2">
      <c r="E1609" s="23"/>
      <c r="F1609" s="23"/>
      <c r="G1609" s="23"/>
    </row>
    <row r="1610" spans="5:7" x14ac:dyDescent="0.2">
      <c r="E1610" s="23"/>
      <c r="F1610" s="23"/>
      <c r="G1610" s="23"/>
    </row>
    <row r="1611" spans="5:7" x14ac:dyDescent="0.2">
      <c r="E1611" s="23"/>
      <c r="F1611" s="23"/>
      <c r="G1611" s="23"/>
    </row>
    <row r="1612" spans="5:7" x14ac:dyDescent="0.2">
      <c r="E1612" s="23"/>
      <c r="F1612" s="23"/>
      <c r="G1612" s="23"/>
    </row>
    <row r="1613" spans="5:7" x14ac:dyDescent="0.2">
      <c r="E1613" s="23"/>
      <c r="F1613" s="23"/>
      <c r="G1613" s="23"/>
    </row>
    <row r="1614" spans="5:7" x14ac:dyDescent="0.2">
      <c r="E1614" s="23"/>
      <c r="F1614" s="23"/>
      <c r="G1614" s="23"/>
    </row>
    <row r="1615" spans="5:7" x14ac:dyDescent="0.2">
      <c r="E1615" s="23"/>
      <c r="F1615" s="23"/>
      <c r="G1615" s="23"/>
    </row>
    <row r="1616" spans="5:7" x14ac:dyDescent="0.2">
      <c r="E1616" s="23"/>
      <c r="F1616" s="23"/>
      <c r="G1616" s="23"/>
    </row>
    <row r="1617" spans="5:7" x14ac:dyDescent="0.2">
      <c r="E1617" s="23"/>
      <c r="F1617" s="23"/>
      <c r="G1617" s="23"/>
    </row>
    <row r="1618" spans="5:7" x14ac:dyDescent="0.2">
      <c r="E1618" s="23"/>
      <c r="F1618" s="23"/>
      <c r="G1618" s="23"/>
    </row>
    <row r="1619" spans="5:7" x14ac:dyDescent="0.2">
      <c r="E1619" s="23"/>
      <c r="F1619" s="23"/>
      <c r="G1619" s="23"/>
    </row>
    <row r="1620" spans="5:7" x14ac:dyDescent="0.2">
      <c r="E1620" s="23"/>
      <c r="F1620" s="23"/>
      <c r="G1620" s="23"/>
    </row>
    <row r="1621" spans="5:7" x14ac:dyDescent="0.2">
      <c r="E1621" s="23"/>
      <c r="F1621" s="23"/>
      <c r="G1621" s="23"/>
    </row>
    <row r="1622" spans="5:7" x14ac:dyDescent="0.2">
      <c r="E1622" s="23"/>
      <c r="F1622" s="23"/>
      <c r="G1622" s="23"/>
    </row>
    <row r="1623" spans="5:7" x14ac:dyDescent="0.2">
      <c r="E1623" s="23"/>
      <c r="F1623" s="23"/>
      <c r="G1623" s="23"/>
    </row>
    <row r="1624" spans="5:7" x14ac:dyDescent="0.2">
      <c r="E1624" s="23"/>
      <c r="F1624" s="23"/>
      <c r="G1624" s="23"/>
    </row>
    <row r="1625" spans="5:7" x14ac:dyDescent="0.2">
      <c r="E1625" s="23"/>
      <c r="F1625" s="23"/>
      <c r="G1625" s="23"/>
    </row>
    <row r="1626" spans="5:7" x14ac:dyDescent="0.2">
      <c r="E1626" s="23"/>
      <c r="F1626" s="23"/>
      <c r="G1626" s="23"/>
    </row>
    <row r="1627" spans="5:7" x14ac:dyDescent="0.2">
      <c r="E1627" s="23"/>
      <c r="F1627" s="23"/>
      <c r="G1627" s="23"/>
    </row>
    <row r="1628" spans="5:7" x14ac:dyDescent="0.2">
      <c r="E1628" s="23"/>
      <c r="F1628" s="23"/>
      <c r="G1628" s="23"/>
    </row>
    <row r="1629" spans="5:7" x14ac:dyDescent="0.2">
      <c r="E1629" s="23"/>
      <c r="F1629" s="23"/>
      <c r="G1629" s="23"/>
    </row>
    <row r="1630" spans="5:7" x14ac:dyDescent="0.2">
      <c r="E1630" s="23"/>
      <c r="F1630" s="23"/>
      <c r="G1630" s="23"/>
    </row>
    <row r="1631" spans="5:7" x14ac:dyDescent="0.2">
      <c r="E1631" s="23"/>
      <c r="F1631" s="23"/>
      <c r="G1631" s="23"/>
    </row>
    <row r="1632" spans="5:7" x14ac:dyDescent="0.2">
      <c r="E1632" s="23"/>
      <c r="F1632" s="23"/>
      <c r="G1632" s="23"/>
    </row>
    <row r="1633" spans="5:7" x14ac:dyDescent="0.2">
      <c r="E1633" s="23"/>
      <c r="F1633" s="23"/>
      <c r="G1633" s="23"/>
    </row>
    <row r="1634" spans="5:7" x14ac:dyDescent="0.2">
      <c r="E1634" s="23"/>
      <c r="F1634" s="23"/>
      <c r="G1634" s="23"/>
    </row>
    <row r="1635" spans="5:7" x14ac:dyDescent="0.2">
      <c r="E1635" s="23"/>
      <c r="F1635" s="23"/>
      <c r="G1635" s="23"/>
    </row>
    <row r="1636" spans="5:7" x14ac:dyDescent="0.2">
      <c r="E1636" s="23"/>
      <c r="F1636" s="23"/>
      <c r="G1636" s="23"/>
    </row>
    <row r="1637" spans="5:7" x14ac:dyDescent="0.2">
      <c r="E1637" s="23"/>
      <c r="F1637" s="23"/>
      <c r="G1637" s="23"/>
    </row>
    <row r="1638" spans="5:7" x14ac:dyDescent="0.2">
      <c r="E1638" s="23"/>
      <c r="F1638" s="23"/>
      <c r="G1638" s="23"/>
    </row>
    <row r="1639" spans="5:7" x14ac:dyDescent="0.2">
      <c r="E1639" s="23"/>
      <c r="F1639" s="23"/>
      <c r="G1639" s="23"/>
    </row>
    <row r="1640" spans="5:7" x14ac:dyDescent="0.2">
      <c r="E1640" s="23"/>
      <c r="F1640" s="23"/>
      <c r="G1640" s="23"/>
    </row>
    <row r="1641" spans="5:7" x14ac:dyDescent="0.2">
      <c r="E1641" s="23"/>
      <c r="F1641" s="23"/>
      <c r="G1641" s="23"/>
    </row>
    <row r="1642" spans="5:7" x14ac:dyDescent="0.2">
      <c r="E1642" s="23"/>
      <c r="F1642" s="23"/>
      <c r="G1642" s="23"/>
    </row>
    <row r="1643" spans="5:7" x14ac:dyDescent="0.2">
      <c r="E1643" s="23"/>
      <c r="F1643" s="23"/>
      <c r="G1643" s="23"/>
    </row>
    <row r="1644" spans="5:7" x14ac:dyDescent="0.2">
      <c r="E1644" s="23"/>
      <c r="F1644" s="23"/>
      <c r="G1644" s="23"/>
    </row>
    <row r="1645" spans="5:7" x14ac:dyDescent="0.2">
      <c r="E1645" s="23"/>
      <c r="F1645" s="23"/>
      <c r="G1645" s="23"/>
    </row>
    <row r="1646" spans="5:7" x14ac:dyDescent="0.2">
      <c r="E1646" s="23"/>
      <c r="F1646" s="23"/>
      <c r="G1646" s="23"/>
    </row>
    <row r="1647" spans="5:7" x14ac:dyDescent="0.2">
      <c r="E1647" s="23"/>
      <c r="F1647" s="23"/>
      <c r="G1647" s="23"/>
    </row>
    <row r="1648" spans="5:7" x14ac:dyDescent="0.2">
      <c r="E1648" s="23"/>
      <c r="F1648" s="23"/>
      <c r="G1648" s="23"/>
    </row>
    <row r="1649" spans="5:7" x14ac:dyDescent="0.2">
      <c r="E1649" s="23"/>
      <c r="F1649" s="23"/>
      <c r="G1649" s="23"/>
    </row>
    <row r="1650" spans="5:7" x14ac:dyDescent="0.2">
      <c r="E1650" s="23"/>
      <c r="F1650" s="23"/>
      <c r="G1650" s="23"/>
    </row>
    <row r="1651" spans="5:7" x14ac:dyDescent="0.2">
      <c r="E1651" s="23"/>
      <c r="F1651" s="23"/>
      <c r="G1651" s="23"/>
    </row>
    <row r="1652" spans="5:7" x14ac:dyDescent="0.2">
      <c r="E1652" s="23"/>
      <c r="F1652" s="23"/>
      <c r="G1652" s="23"/>
    </row>
    <row r="1653" spans="5:7" x14ac:dyDescent="0.2">
      <c r="E1653" s="23"/>
      <c r="F1653" s="23"/>
      <c r="G1653" s="23"/>
    </row>
    <row r="1654" spans="5:7" x14ac:dyDescent="0.2">
      <c r="E1654" s="23"/>
      <c r="F1654" s="23"/>
      <c r="G1654" s="23"/>
    </row>
    <row r="1655" spans="5:7" x14ac:dyDescent="0.2">
      <c r="E1655" s="23"/>
      <c r="F1655" s="23"/>
      <c r="G1655" s="23"/>
    </row>
    <row r="1656" spans="5:7" x14ac:dyDescent="0.2">
      <c r="E1656" s="23"/>
      <c r="F1656" s="23"/>
      <c r="G1656" s="23"/>
    </row>
    <row r="1657" spans="5:7" x14ac:dyDescent="0.2">
      <c r="E1657" s="23"/>
      <c r="F1657" s="23"/>
      <c r="G1657" s="23"/>
    </row>
    <row r="1658" spans="5:7" x14ac:dyDescent="0.2">
      <c r="E1658" s="23"/>
      <c r="F1658" s="23"/>
      <c r="G1658" s="23"/>
    </row>
    <row r="1659" spans="5:7" x14ac:dyDescent="0.2">
      <c r="E1659" s="23"/>
      <c r="F1659" s="23"/>
      <c r="G1659" s="23"/>
    </row>
    <row r="1660" spans="5:7" x14ac:dyDescent="0.2">
      <c r="E1660" s="23"/>
      <c r="F1660" s="23"/>
      <c r="G1660" s="23"/>
    </row>
    <row r="1661" spans="5:7" x14ac:dyDescent="0.2">
      <c r="E1661" s="23"/>
      <c r="F1661" s="23"/>
      <c r="G1661" s="23"/>
    </row>
    <row r="1662" spans="5:7" x14ac:dyDescent="0.2">
      <c r="E1662" s="23"/>
      <c r="F1662" s="23"/>
      <c r="G1662" s="23"/>
    </row>
    <row r="1663" spans="5:7" x14ac:dyDescent="0.2">
      <c r="E1663" s="23"/>
      <c r="F1663" s="23"/>
      <c r="G1663" s="23"/>
    </row>
    <row r="1664" spans="5:7" x14ac:dyDescent="0.2">
      <c r="E1664" s="23"/>
      <c r="F1664" s="23"/>
      <c r="G1664" s="23"/>
    </row>
    <row r="1665" spans="5:7" x14ac:dyDescent="0.2">
      <c r="E1665" s="23"/>
      <c r="F1665" s="23"/>
      <c r="G1665" s="23"/>
    </row>
    <row r="1666" spans="5:7" x14ac:dyDescent="0.2">
      <c r="E1666" s="23"/>
      <c r="F1666" s="23"/>
      <c r="G1666" s="23"/>
    </row>
    <row r="1667" spans="5:7" x14ac:dyDescent="0.2">
      <c r="E1667" s="23"/>
      <c r="F1667" s="23"/>
      <c r="G1667" s="23"/>
    </row>
    <row r="1668" spans="5:7" x14ac:dyDescent="0.2">
      <c r="E1668" s="23"/>
      <c r="F1668" s="23"/>
      <c r="G1668" s="23"/>
    </row>
    <row r="1669" spans="5:7" x14ac:dyDescent="0.2">
      <c r="E1669" s="23"/>
      <c r="F1669" s="23"/>
      <c r="G1669" s="23"/>
    </row>
    <row r="1670" spans="5:7" x14ac:dyDescent="0.2">
      <c r="E1670" s="23"/>
      <c r="F1670" s="23"/>
      <c r="G1670" s="23"/>
    </row>
    <row r="1671" spans="5:7" x14ac:dyDescent="0.2">
      <c r="E1671" s="23"/>
      <c r="F1671" s="23"/>
      <c r="G1671" s="23"/>
    </row>
    <row r="1672" spans="5:7" x14ac:dyDescent="0.2">
      <c r="E1672" s="23"/>
      <c r="F1672" s="23"/>
      <c r="G1672" s="23"/>
    </row>
    <row r="1673" spans="5:7" x14ac:dyDescent="0.2">
      <c r="E1673" s="23"/>
      <c r="F1673" s="23"/>
      <c r="G1673" s="23"/>
    </row>
    <row r="1674" spans="5:7" x14ac:dyDescent="0.2">
      <c r="E1674" s="23"/>
      <c r="F1674" s="23"/>
      <c r="G1674" s="23"/>
    </row>
    <row r="1675" spans="5:7" x14ac:dyDescent="0.2">
      <c r="E1675" s="23"/>
      <c r="F1675" s="23"/>
      <c r="G1675" s="23"/>
    </row>
    <row r="1676" spans="5:7" x14ac:dyDescent="0.2">
      <c r="E1676" s="23"/>
      <c r="F1676" s="23"/>
      <c r="G1676" s="23"/>
    </row>
    <row r="1677" spans="5:7" x14ac:dyDescent="0.2">
      <c r="E1677" s="23"/>
      <c r="F1677" s="23"/>
      <c r="G1677" s="23"/>
    </row>
    <row r="1678" spans="5:7" x14ac:dyDescent="0.2">
      <c r="E1678" s="23"/>
      <c r="F1678" s="23"/>
      <c r="G1678" s="23"/>
    </row>
    <row r="1679" spans="5:7" x14ac:dyDescent="0.2">
      <c r="E1679" s="23"/>
      <c r="F1679" s="23"/>
      <c r="G1679" s="23"/>
    </row>
    <row r="1680" spans="5:7" x14ac:dyDescent="0.2">
      <c r="E1680" s="23"/>
      <c r="F1680" s="23"/>
      <c r="G1680" s="23"/>
    </row>
    <row r="1681" spans="5:7" x14ac:dyDescent="0.2">
      <c r="E1681" s="23"/>
      <c r="F1681" s="23"/>
      <c r="G1681" s="23"/>
    </row>
    <row r="1682" spans="5:7" x14ac:dyDescent="0.2">
      <c r="E1682" s="23"/>
      <c r="F1682" s="23"/>
      <c r="G1682" s="23"/>
    </row>
    <row r="1683" spans="5:7" x14ac:dyDescent="0.2">
      <c r="E1683" s="23"/>
      <c r="F1683" s="23"/>
      <c r="G1683" s="23"/>
    </row>
    <row r="1684" spans="5:7" x14ac:dyDescent="0.2">
      <c r="E1684" s="23"/>
      <c r="F1684" s="23"/>
      <c r="G1684" s="23"/>
    </row>
    <row r="1685" spans="5:7" x14ac:dyDescent="0.2">
      <c r="E1685" s="23"/>
      <c r="F1685" s="23"/>
      <c r="G1685" s="23"/>
    </row>
    <row r="1686" spans="5:7" x14ac:dyDescent="0.2">
      <c r="E1686" s="23"/>
      <c r="F1686" s="23"/>
      <c r="G1686" s="23"/>
    </row>
    <row r="1687" spans="5:7" x14ac:dyDescent="0.2">
      <c r="E1687" s="23"/>
      <c r="F1687" s="23"/>
      <c r="G1687" s="23"/>
    </row>
    <row r="1688" spans="5:7" x14ac:dyDescent="0.2">
      <c r="E1688" s="23"/>
      <c r="F1688" s="23"/>
      <c r="G1688" s="23"/>
    </row>
    <row r="1689" spans="5:7" x14ac:dyDescent="0.2">
      <c r="E1689" s="23"/>
      <c r="F1689" s="23"/>
      <c r="G1689" s="23"/>
    </row>
    <row r="1690" spans="5:7" x14ac:dyDescent="0.2">
      <c r="E1690" s="23"/>
      <c r="F1690" s="23"/>
      <c r="G1690" s="23"/>
    </row>
    <row r="1691" spans="5:7" x14ac:dyDescent="0.2">
      <c r="E1691" s="23"/>
      <c r="F1691" s="23"/>
      <c r="G1691" s="23"/>
    </row>
    <row r="1692" spans="5:7" x14ac:dyDescent="0.2">
      <c r="E1692" s="23"/>
      <c r="F1692" s="23"/>
      <c r="G1692" s="23"/>
    </row>
    <row r="1693" spans="5:7" x14ac:dyDescent="0.2">
      <c r="E1693" s="23"/>
      <c r="F1693" s="23"/>
      <c r="G1693" s="23"/>
    </row>
    <row r="1694" spans="5:7" x14ac:dyDescent="0.2">
      <c r="E1694" s="23"/>
      <c r="F1694" s="23"/>
      <c r="G1694" s="23"/>
    </row>
    <row r="1695" spans="5:7" x14ac:dyDescent="0.2">
      <c r="E1695" s="23"/>
      <c r="F1695" s="23"/>
      <c r="G1695" s="23"/>
    </row>
    <row r="1696" spans="5:7" x14ac:dyDescent="0.2">
      <c r="E1696" s="23"/>
      <c r="F1696" s="23"/>
      <c r="G1696" s="23"/>
    </row>
    <row r="1697" spans="5:7" x14ac:dyDescent="0.2">
      <c r="E1697" s="23"/>
      <c r="F1697" s="23"/>
      <c r="G1697" s="23"/>
    </row>
    <row r="1698" spans="5:7" x14ac:dyDescent="0.2">
      <c r="E1698" s="23"/>
      <c r="F1698" s="23"/>
      <c r="G1698" s="23"/>
    </row>
    <row r="1699" spans="5:7" x14ac:dyDescent="0.2">
      <c r="E1699" s="23"/>
      <c r="F1699" s="23"/>
      <c r="G1699" s="23"/>
    </row>
    <row r="1700" spans="5:7" x14ac:dyDescent="0.2">
      <c r="E1700" s="23"/>
      <c r="F1700" s="23"/>
      <c r="G1700" s="23"/>
    </row>
    <row r="1701" spans="5:7" x14ac:dyDescent="0.2">
      <c r="E1701" s="23"/>
      <c r="F1701" s="23"/>
      <c r="G1701" s="23"/>
    </row>
    <row r="1702" spans="5:7" x14ac:dyDescent="0.2">
      <c r="E1702" s="23"/>
      <c r="F1702" s="23"/>
      <c r="G1702" s="23"/>
    </row>
    <row r="1703" spans="5:7" x14ac:dyDescent="0.2">
      <c r="E1703" s="23"/>
      <c r="F1703" s="23"/>
      <c r="G1703" s="23"/>
    </row>
    <row r="1704" spans="5:7" x14ac:dyDescent="0.2">
      <c r="E1704" s="23"/>
      <c r="F1704" s="23"/>
      <c r="G1704" s="23"/>
    </row>
    <row r="1705" spans="5:7" x14ac:dyDescent="0.2">
      <c r="E1705" s="23"/>
      <c r="F1705" s="23"/>
      <c r="G1705" s="23"/>
    </row>
    <row r="1706" spans="5:7" x14ac:dyDescent="0.2">
      <c r="E1706" s="23"/>
      <c r="F1706" s="23"/>
      <c r="G1706" s="23"/>
    </row>
    <row r="1707" spans="5:7" x14ac:dyDescent="0.2">
      <c r="E1707" s="23"/>
      <c r="F1707" s="23"/>
      <c r="G1707" s="23"/>
    </row>
    <row r="1708" spans="5:7" x14ac:dyDescent="0.2">
      <c r="E1708" s="23"/>
      <c r="F1708" s="23"/>
      <c r="G1708" s="23"/>
    </row>
    <row r="1709" spans="5:7" x14ac:dyDescent="0.2">
      <c r="E1709" s="23"/>
      <c r="F1709" s="23"/>
      <c r="G1709" s="23"/>
    </row>
    <row r="1710" spans="5:7" x14ac:dyDescent="0.2">
      <c r="E1710" s="23"/>
      <c r="F1710" s="23"/>
      <c r="G1710" s="23"/>
    </row>
    <row r="1711" spans="5:7" x14ac:dyDescent="0.2">
      <c r="E1711" s="23"/>
      <c r="F1711" s="23"/>
      <c r="G1711" s="23"/>
    </row>
    <row r="1712" spans="5:7" x14ac:dyDescent="0.2">
      <c r="E1712" s="23"/>
      <c r="F1712" s="23"/>
      <c r="G1712" s="23"/>
    </row>
    <row r="1713" spans="5:7" x14ac:dyDescent="0.2">
      <c r="E1713" s="23"/>
      <c r="F1713" s="23"/>
      <c r="G1713" s="23"/>
    </row>
    <row r="1714" spans="5:7" x14ac:dyDescent="0.2">
      <c r="E1714" s="23"/>
      <c r="F1714" s="23"/>
      <c r="G1714" s="23"/>
    </row>
    <row r="1715" spans="5:7" x14ac:dyDescent="0.2">
      <c r="E1715" s="23"/>
      <c r="F1715" s="23"/>
      <c r="G1715" s="23"/>
    </row>
    <row r="1716" spans="5:7" x14ac:dyDescent="0.2">
      <c r="E1716" s="23"/>
      <c r="F1716" s="23"/>
      <c r="G1716" s="23"/>
    </row>
    <row r="1717" spans="5:7" x14ac:dyDescent="0.2">
      <c r="E1717" s="23"/>
      <c r="F1717" s="23"/>
      <c r="G1717" s="23"/>
    </row>
    <row r="1718" spans="5:7" x14ac:dyDescent="0.2">
      <c r="E1718" s="23"/>
      <c r="F1718" s="23"/>
      <c r="G1718" s="23"/>
    </row>
    <row r="1719" spans="5:7" x14ac:dyDescent="0.2">
      <c r="E1719" s="23"/>
      <c r="F1719" s="23"/>
      <c r="G1719" s="23"/>
    </row>
    <row r="1720" spans="5:7" x14ac:dyDescent="0.2">
      <c r="E1720" s="23"/>
      <c r="F1720" s="23"/>
      <c r="G1720" s="23"/>
    </row>
    <row r="1721" spans="5:7" x14ac:dyDescent="0.2">
      <c r="E1721" s="23"/>
      <c r="F1721" s="23"/>
      <c r="G1721" s="23"/>
    </row>
    <row r="1722" spans="5:7" x14ac:dyDescent="0.2">
      <c r="E1722" s="23"/>
      <c r="F1722" s="23"/>
      <c r="G1722" s="23"/>
    </row>
    <row r="1723" spans="5:7" x14ac:dyDescent="0.2">
      <c r="E1723" s="23"/>
      <c r="F1723" s="23"/>
      <c r="G1723" s="23"/>
    </row>
    <row r="1724" spans="5:7" x14ac:dyDescent="0.2">
      <c r="E1724" s="23"/>
      <c r="F1724" s="23"/>
      <c r="G1724" s="23"/>
    </row>
    <row r="1725" spans="5:7" x14ac:dyDescent="0.2">
      <c r="E1725" s="23"/>
      <c r="F1725" s="23"/>
      <c r="G1725" s="23"/>
    </row>
    <row r="1726" spans="5:7" x14ac:dyDescent="0.2">
      <c r="E1726" s="23"/>
      <c r="F1726" s="23"/>
      <c r="G1726" s="23"/>
    </row>
    <row r="1727" spans="5:7" x14ac:dyDescent="0.2">
      <c r="E1727" s="23"/>
      <c r="F1727" s="23"/>
      <c r="G1727" s="23"/>
    </row>
    <row r="1728" spans="5:7" x14ac:dyDescent="0.2">
      <c r="E1728" s="23"/>
      <c r="F1728" s="23"/>
      <c r="G1728" s="23"/>
    </row>
    <row r="1729" spans="5:7" x14ac:dyDescent="0.2">
      <c r="E1729" s="23"/>
      <c r="F1729" s="23"/>
      <c r="G1729" s="23"/>
    </row>
    <row r="1730" spans="5:7" x14ac:dyDescent="0.2">
      <c r="E1730" s="23"/>
      <c r="F1730" s="23"/>
      <c r="G1730" s="23"/>
    </row>
    <row r="1731" spans="5:7" x14ac:dyDescent="0.2">
      <c r="E1731" s="23"/>
      <c r="F1731" s="23"/>
      <c r="G1731" s="23"/>
    </row>
    <row r="1732" spans="5:7" x14ac:dyDescent="0.2">
      <c r="E1732" s="23"/>
      <c r="F1732" s="23"/>
      <c r="G1732" s="23"/>
    </row>
    <row r="1733" spans="5:7" x14ac:dyDescent="0.2">
      <c r="E1733" s="23"/>
      <c r="F1733" s="23"/>
      <c r="G1733" s="23"/>
    </row>
    <row r="1734" spans="5:7" x14ac:dyDescent="0.2">
      <c r="E1734" s="23"/>
      <c r="F1734" s="23"/>
      <c r="G1734" s="23"/>
    </row>
    <row r="1735" spans="5:7" x14ac:dyDescent="0.2">
      <c r="E1735" s="23"/>
      <c r="F1735" s="23"/>
      <c r="G1735" s="23"/>
    </row>
    <row r="1736" spans="5:7" x14ac:dyDescent="0.2">
      <c r="E1736" s="23"/>
      <c r="F1736" s="23"/>
      <c r="G1736" s="23"/>
    </row>
    <row r="1737" spans="5:7" x14ac:dyDescent="0.2">
      <c r="E1737" s="23"/>
      <c r="F1737" s="23"/>
      <c r="G1737" s="23"/>
    </row>
    <row r="1738" spans="5:7" x14ac:dyDescent="0.2">
      <c r="E1738" s="23"/>
      <c r="F1738" s="23"/>
      <c r="G1738" s="23"/>
    </row>
    <row r="1739" spans="5:7" x14ac:dyDescent="0.2">
      <c r="E1739" s="23"/>
      <c r="F1739" s="23"/>
      <c r="G1739" s="23"/>
    </row>
    <row r="1740" spans="5:7" x14ac:dyDescent="0.2">
      <c r="E1740" s="23"/>
      <c r="F1740" s="23"/>
      <c r="G1740" s="23"/>
    </row>
    <row r="1741" spans="5:7" x14ac:dyDescent="0.2">
      <c r="E1741" s="23"/>
      <c r="F1741" s="23"/>
      <c r="G1741" s="23"/>
    </row>
    <row r="1742" spans="5:7" x14ac:dyDescent="0.2">
      <c r="E1742" s="23"/>
      <c r="F1742" s="23"/>
      <c r="G1742" s="23"/>
    </row>
    <row r="1743" spans="5:7" x14ac:dyDescent="0.2">
      <c r="E1743" s="23"/>
      <c r="F1743" s="23"/>
      <c r="G1743" s="23"/>
    </row>
    <row r="1744" spans="5:7" x14ac:dyDescent="0.2">
      <c r="E1744" s="23"/>
      <c r="F1744" s="23"/>
      <c r="G1744" s="23"/>
    </row>
    <row r="1745" spans="5:7" x14ac:dyDescent="0.2">
      <c r="E1745" s="23"/>
      <c r="F1745" s="23"/>
      <c r="G1745" s="23"/>
    </row>
    <row r="1746" spans="5:7" x14ac:dyDescent="0.2">
      <c r="E1746" s="23"/>
      <c r="F1746" s="23"/>
      <c r="G1746" s="23"/>
    </row>
    <row r="1747" spans="5:7" x14ac:dyDescent="0.2">
      <c r="E1747" s="23"/>
      <c r="F1747" s="23"/>
      <c r="G1747" s="23"/>
    </row>
    <row r="1748" spans="5:7" x14ac:dyDescent="0.2">
      <c r="E1748" s="23"/>
      <c r="F1748" s="23"/>
      <c r="G1748" s="23"/>
    </row>
    <row r="1749" spans="5:7" x14ac:dyDescent="0.2">
      <c r="E1749" s="23"/>
      <c r="F1749" s="23"/>
      <c r="G1749" s="23"/>
    </row>
    <row r="1750" spans="5:7" x14ac:dyDescent="0.2">
      <c r="E1750" s="23"/>
      <c r="F1750" s="23"/>
      <c r="G1750" s="23"/>
    </row>
    <row r="1751" spans="5:7" x14ac:dyDescent="0.2">
      <c r="E1751" s="23"/>
      <c r="F1751" s="23"/>
      <c r="G1751" s="23"/>
    </row>
    <row r="1752" spans="5:7" x14ac:dyDescent="0.2">
      <c r="E1752" s="23"/>
      <c r="F1752" s="23"/>
      <c r="G1752" s="23"/>
    </row>
    <row r="1753" spans="5:7" x14ac:dyDescent="0.2">
      <c r="E1753" s="23"/>
      <c r="F1753" s="23"/>
      <c r="G1753" s="23"/>
    </row>
    <row r="1754" spans="5:7" x14ac:dyDescent="0.2">
      <c r="E1754" s="23"/>
      <c r="F1754" s="23"/>
      <c r="G1754" s="23"/>
    </row>
    <row r="1755" spans="5:7" x14ac:dyDescent="0.2">
      <c r="E1755" s="23"/>
      <c r="F1755" s="23"/>
      <c r="G1755" s="23"/>
    </row>
    <row r="1756" spans="5:7" x14ac:dyDescent="0.2">
      <c r="E1756" s="23"/>
      <c r="F1756" s="23"/>
      <c r="G1756" s="23"/>
    </row>
    <row r="1757" spans="5:7" x14ac:dyDescent="0.2">
      <c r="E1757" s="23"/>
      <c r="F1757" s="23"/>
      <c r="G1757" s="23"/>
    </row>
    <row r="1758" spans="5:7" x14ac:dyDescent="0.2">
      <c r="E1758" s="23"/>
      <c r="F1758" s="23"/>
      <c r="G1758" s="23"/>
    </row>
    <row r="1759" spans="5:7" x14ac:dyDescent="0.2">
      <c r="E1759" s="23"/>
      <c r="F1759" s="23"/>
      <c r="G1759" s="23"/>
    </row>
    <row r="1760" spans="5:7" x14ac:dyDescent="0.2">
      <c r="E1760" s="23"/>
      <c r="F1760" s="23"/>
      <c r="G1760" s="23"/>
    </row>
    <row r="1761" spans="5:7" x14ac:dyDescent="0.2">
      <c r="E1761" s="23"/>
      <c r="F1761" s="23"/>
      <c r="G1761" s="23"/>
    </row>
    <row r="1762" spans="5:7" x14ac:dyDescent="0.2">
      <c r="E1762" s="23"/>
      <c r="F1762" s="23"/>
      <c r="G1762" s="23"/>
    </row>
    <row r="1763" spans="5:7" x14ac:dyDescent="0.2">
      <c r="E1763" s="23"/>
      <c r="F1763" s="23"/>
      <c r="G1763" s="23"/>
    </row>
    <row r="1764" spans="5:7" x14ac:dyDescent="0.2">
      <c r="E1764" s="23"/>
      <c r="F1764" s="23"/>
      <c r="G1764" s="23"/>
    </row>
    <row r="1765" spans="5:7" x14ac:dyDescent="0.2">
      <c r="E1765" s="23"/>
      <c r="F1765" s="23"/>
      <c r="G1765" s="23"/>
    </row>
    <row r="1766" spans="5:7" x14ac:dyDescent="0.2">
      <c r="E1766" s="23"/>
      <c r="F1766" s="23"/>
      <c r="G1766" s="23"/>
    </row>
    <row r="1767" spans="5:7" x14ac:dyDescent="0.2">
      <c r="E1767" s="23"/>
      <c r="F1767" s="23"/>
      <c r="G1767" s="23"/>
    </row>
    <row r="1768" spans="5:7" x14ac:dyDescent="0.2">
      <c r="E1768" s="23"/>
      <c r="F1768" s="23"/>
      <c r="G1768" s="23"/>
    </row>
    <row r="1769" spans="5:7" x14ac:dyDescent="0.2">
      <c r="E1769" s="23"/>
      <c r="F1769" s="23"/>
      <c r="G1769" s="23"/>
    </row>
    <row r="1770" spans="5:7" x14ac:dyDescent="0.2">
      <c r="E1770" s="23"/>
      <c r="F1770" s="23"/>
      <c r="G1770" s="23"/>
    </row>
    <row r="1771" spans="5:7" x14ac:dyDescent="0.2">
      <c r="E1771" s="23"/>
      <c r="F1771" s="23"/>
      <c r="G1771" s="23"/>
    </row>
    <row r="1772" spans="5:7" x14ac:dyDescent="0.2">
      <c r="E1772" s="23"/>
      <c r="F1772" s="23"/>
      <c r="G1772" s="23"/>
    </row>
    <row r="1773" spans="5:7" x14ac:dyDescent="0.2">
      <c r="E1773" s="23"/>
      <c r="F1773" s="23"/>
      <c r="G1773" s="23"/>
    </row>
    <row r="1774" spans="5:7" x14ac:dyDescent="0.2">
      <c r="E1774" s="23"/>
      <c r="F1774" s="23"/>
      <c r="G1774" s="23"/>
    </row>
    <row r="1775" spans="5:7" x14ac:dyDescent="0.2">
      <c r="E1775" s="23"/>
      <c r="F1775" s="23"/>
      <c r="G1775" s="23"/>
    </row>
    <row r="1776" spans="5:7" x14ac:dyDescent="0.2">
      <c r="E1776" s="23"/>
      <c r="F1776" s="23"/>
      <c r="G1776" s="23"/>
    </row>
    <row r="1777" spans="5:7" x14ac:dyDescent="0.2">
      <c r="E1777" s="23"/>
      <c r="F1777" s="23"/>
      <c r="G1777" s="23"/>
    </row>
    <row r="1778" spans="5:7" x14ac:dyDescent="0.2">
      <c r="E1778" s="23"/>
      <c r="F1778" s="23"/>
      <c r="G1778" s="23"/>
    </row>
    <row r="1779" spans="5:7" x14ac:dyDescent="0.2">
      <c r="E1779" s="23"/>
      <c r="F1779" s="23"/>
      <c r="G1779" s="23"/>
    </row>
    <row r="1780" spans="5:7" x14ac:dyDescent="0.2">
      <c r="E1780" s="23"/>
      <c r="F1780" s="23"/>
      <c r="G1780" s="23"/>
    </row>
    <row r="1781" spans="5:7" x14ac:dyDescent="0.2">
      <c r="E1781" s="23"/>
      <c r="F1781" s="23"/>
      <c r="G1781" s="23"/>
    </row>
    <row r="1782" spans="5:7" x14ac:dyDescent="0.2">
      <c r="E1782" s="23"/>
      <c r="F1782" s="23"/>
      <c r="G1782" s="23"/>
    </row>
    <row r="1783" spans="5:7" x14ac:dyDescent="0.2">
      <c r="E1783" s="23"/>
      <c r="F1783" s="23"/>
      <c r="G1783" s="23"/>
    </row>
    <row r="1784" spans="5:7" x14ac:dyDescent="0.2">
      <c r="E1784" s="23"/>
      <c r="F1784" s="23"/>
      <c r="G1784" s="23"/>
    </row>
    <row r="1785" spans="5:7" x14ac:dyDescent="0.2">
      <c r="E1785" s="23"/>
      <c r="F1785" s="23"/>
      <c r="G1785" s="23"/>
    </row>
    <row r="1786" spans="5:7" x14ac:dyDescent="0.2">
      <c r="E1786" s="23"/>
      <c r="F1786" s="23"/>
      <c r="G1786" s="23"/>
    </row>
    <row r="1787" spans="5:7" x14ac:dyDescent="0.2">
      <c r="E1787" s="23"/>
      <c r="F1787" s="23"/>
      <c r="G1787" s="23"/>
    </row>
    <row r="1788" spans="5:7" x14ac:dyDescent="0.2">
      <c r="E1788" s="23"/>
      <c r="F1788" s="23"/>
      <c r="G1788" s="23"/>
    </row>
    <row r="1789" spans="5:7" x14ac:dyDescent="0.2">
      <c r="E1789" s="23"/>
      <c r="F1789" s="23"/>
      <c r="G1789" s="23"/>
    </row>
    <row r="1790" spans="5:7" x14ac:dyDescent="0.2">
      <c r="E1790" s="23"/>
      <c r="F1790" s="23"/>
      <c r="G1790" s="23"/>
    </row>
    <row r="1791" spans="5:7" x14ac:dyDescent="0.2">
      <c r="E1791" s="23"/>
      <c r="F1791" s="23"/>
      <c r="G1791" s="23"/>
    </row>
    <row r="1792" spans="5:7" x14ac:dyDescent="0.2">
      <c r="E1792" s="23"/>
      <c r="F1792" s="23"/>
      <c r="G1792" s="23"/>
    </row>
    <row r="1793" spans="5:7" x14ac:dyDescent="0.2">
      <c r="E1793" s="23"/>
      <c r="F1793" s="23"/>
      <c r="G1793" s="23"/>
    </row>
    <row r="1794" spans="5:7" x14ac:dyDescent="0.2">
      <c r="E1794" s="23"/>
      <c r="F1794" s="23"/>
      <c r="G1794" s="23"/>
    </row>
    <row r="1795" spans="5:7" x14ac:dyDescent="0.2">
      <c r="E1795" s="23"/>
      <c r="F1795" s="23"/>
      <c r="G1795" s="23"/>
    </row>
    <row r="1796" spans="5:7" x14ac:dyDescent="0.2">
      <c r="E1796" s="23"/>
      <c r="F1796" s="23"/>
      <c r="G1796" s="23"/>
    </row>
    <row r="1797" spans="5:7" x14ac:dyDescent="0.2">
      <c r="E1797" s="23"/>
      <c r="F1797" s="23"/>
      <c r="G1797" s="23"/>
    </row>
    <row r="1798" spans="5:7" x14ac:dyDescent="0.2">
      <c r="E1798" s="23"/>
      <c r="F1798" s="23"/>
      <c r="G1798" s="23"/>
    </row>
    <row r="1799" spans="5:7" x14ac:dyDescent="0.2">
      <c r="E1799" s="23"/>
      <c r="F1799" s="23"/>
      <c r="G1799" s="23"/>
    </row>
    <row r="1800" spans="5:7" x14ac:dyDescent="0.2">
      <c r="E1800" s="23"/>
      <c r="F1800" s="23"/>
      <c r="G1800" s="23"/>
    </row>
    <row r="1801" spans="5:7" x14ac:dyDescent="0.2">
      <c r="E1801" s="23"/>
      <c r="F1801" s="23"/>
      <c r="G1801" s="23"/>
    </row>
    <row r="1802" spans="5:7" x14ac:dyDescent="0.2">
      <c r="E1802" s="23"/>
      <c r="F1802" s="23"/>
      <c r="G1802" s="23"/>
    </row>
    <row r="1803" spans="5:7" x14ac:dyDescent="0.2">
      <c r="E1803" s="23"/>
      <c r="F1803" s="23"/>
      <c r="G1803" s="23"/>
    </row>
    <row r="1804" spans="5:7" x14ac:dyDescent="0.2">
      <c r="E1804" s="23"/>
      <c r="F1804" s="23"/>
      <c r="G1804" s="23"/>
    </row>
    <row r="1805" spans="5:7" x14ac:dyDescent="0.2">
      <c r="E1805" s="23"/>
      <c r="F1805" s="23"/>
      <c r="G1805" s="23"/>
    </row>
    <row r="1806" spans="5:7" x14ac:dyDescent="0.2">
      <c r="E1806" s="23"/>
      <c r="F1806" s="23"/>
      <c r="G1806" s="23"/>
    </row>
    <row r="1807" spans="5:7" x14ac:dyDescent="0.2">
      <c r="E1807" s="23"/>
      <c r="F1807" s="23"/>
      <c r="G1807" s="23"/>
    </row>
    <row r="1808" spans="5:7" x14ac:dyDescent="0.2">
      <c r="E1808" s="23"/>
      <c r="F1808" s="23"/>
      <c r="G1808" s="23"/>
    </row>
    <row r="1809" spans="5:7" x14ac:dyDescent="0.2">
      <c r="E1809" s="23"/>
      <c r="F1809" s="23"/>
      <c r="G1809" s="23"/>
    </row>
    <row r="1810" spans="5:7" x14ac:dyDescent="0.2">
      <c r="E1810" s="23"/>
      <c r="F1810" s="23"/>
      <c r="G1810" s="23"/>
    </row>
    <row r="1811" spans="5:7" x14ac:dyDescent="0.2">
      <c r="E1811" s="23"/>
      <c r="F1811" s="23"/>
      <c r="G1811" s="23"/>
    </row>
    <row r="1812" spans="5:7" x14ac:dyDescent="0.2">
      <c r="E1812" s="23"/>
      <c r="F1812" s="23"/>
      <c r="G1812" s="23"/>
    </row>
    <row r="1813" spans="5:7" x14ac:dyDescent="0.2">
      <c r="E1813" s="23"/>
      <c r="F1813" s="23"/>
      <c r="G1813" s="23"/>
    </row>
    <row r="1814" spans="5:7" x14ac:dyDescent="0.2">
      <c r="E1814" s="23"/>
      <c r="F1814" s="23"/>
      <c r="G1814" s="23"/>
    </row>
    <row r="1815" spans="5:7" x14ac:dyDescent="0.2">
      <c r="E1815" s="23"/>
      <c r="F1815" s="23"/>
      <c r="G1815" s="23"/>
    </row>
    <row r="1816" spans="5:7" x14ac:dyDescent="0.2">
      <c r="E1816" s="23"/>
      <c r="F1816" s="23"/>
      <c r="G1816" s="23"/>
    </row>
    <row r="1817" spans="5:7" x14ac:dyDescent="0.2">
      <c r="E1817" s="23"/>
      <c r="F1817" s="23"/>
      <c r="G1817" s="23"/>
    </row>
    <row r="1818" spans="5:7" x14ac:dyDescent="0.2">
      <c r="E1818" s="23"/>
      <c r="F1818" s="23"/>
      <c r="G1818" s="23"/>
    </row>
    <row r="1819" spans="5:7" x14ac:dyDescent="0.2">
      <c r="E1819" s="23"/>
      <c r="F1819" s="23"/>
      <c r="G1819" s="23"/>
    </row>
    <row r="1820" spans="5:7" x14ac:dyDescent="0.2">
      <c r="E1820" s="23"/>
      <c r="F1820" s="23"/>
      <c r="G1820" s="23"/>
    </row>
    <row r="1821" spans="5:7" x14ac:dyDescent="0.2">
      <c r="E1821" s="23"/>
      <c r="F1821" s="23"/>
      <c r="G1821" s="23"/>
    </row>
    <row r="1822" spans="5:7" x14ac:dyDescent="0.2">
      <c r="E1822" s="23"/>
      <c r="F1822" s="23"/>
      <c r="G1822" s="23"/>
    </row>
    <row r="1823" spans="5:7" x14ac:dyDescent="0.2">
      <c r="E1823" s="23"/>
      <c r="F1823" s="23"/>
      <c r="G1823" s="23"/>
    </row>
    <row r="1824" spans="5:7" x14ac:dyDescent="0.2">
      <c r="E1824" s="23"/>
      <c r="F1824" s="23"/>
      <c r="G1824" s="23"/>
    </row>
    <row r="1825" spans="5:7" x14ac:dyDescent="0.2">
      <c r="E1825" s="23"/>
      <c r="F1825" s="23"/>
      <c r="G1825" s="23"/>
    </row>
    <row r="1826" spans="5:7" x14ac:dyDescent="0.2">
      <c r="E1826" s="23"/>
      <c r="F1826" s="23"/>
      <c r="G1826" s="23"/>
    </row>
    <row r="1827" spans="5:7" x14ac:dyDescent="0.2">
      <c r="E1827" s="23"/>
      <c r="F1827" s="23"/>
      <c r="G1827" s="23"/>
    </row>
    <row r="1828" spans="5:7" x14ac:dyDescent="0.2">
      <c r="E1828" s="23"/>
      <c r="F1828" s="23"/>
      <c r="G1828" s="23"/>
    </row>
    <row r="1829" spans="5:7" x14ac:dyDescent="0.2">
      <c r="E1829" s="23"/>
      <c r="F1829" s="23"/>
      <c r="G1829" s="23"/>
    </row>
    <row r="1830" spans="5:7" x14ac:dyDescent="0.2">
      <c r="E1830" s="23"/>
      <c r="F1830" s="23"/>
      <c r="G1830" s="23"/>
    </row>
    <row r="1831" spans="5:7" x14ac:dyDescent="0.2">
      <c r="E1831" s="23"/>
      <c r="F1831" s="23"/>
      <c r="G1831" s="23"/>
    </row>
    <row r="1832" spans="5:7" x14ac:dyDescent="0.2">
      <c r="E1832" s="23"/>
      <c r="F1832" s="23"/>
      <c r="G1832" s="23"/>
    </row>
    <row r="1833" spans="5:7" x14ac:dyDescent="0.2">
      <c r="E1833" s="23"/>
      <c r="F1833" s="23"/>
      <c r="G1833" s="23"/>
    </row>
    <row r="1834" spans="5:7" x14ac:dyDescent="0.2">
      <c r="E1834" s="23"/>
      <c r="F1834" s="23"/>
      <c r="G1834" s="23"/>
    </row>
    <row r="1835" spans="5:7" x14ac:dyDescent="0.2">
      <c r="E1835" s="23"/>
      <c r="F1835" s="23"/>
      <c r="G1835" s="23"/>
    </row>
    <row r="1836" spans="5:7" x14ac:dyDescent="0.2">
      <c r="E1836" s="23"/>
      <c r="F1836" s="23"/>
      <c r="G1836" s="23"/>
    </row>
    <row r="1837" spans="5:7" x14ac:dyDescent="0.2">
      <c r="E1837" s="23"/>
      <c r="F1837" s="23"/>
      <c r="G1837" s="23"/>
    </row>
    <row r="1838" spans="5:7" x14ac:dyDescent="0.2">
      <c r="E1838" s="23"/>
      <c r="F1838" s="23"/>
      <c r="G1838" s="23"/>
    </row>
    <row r="1839" spans="5:7" x14ac:dyDescent="0.2">
      <c r="E1839" s="23"/>
      <c r="F1839" s="23"/>
      <c r="G1839" s="23"/>
    </row>
    <row r="1840" spans="5:7" x14ac:dyDescent="0.2">
      <c r="E1840" s="23"/>
      <c r="F1840" s="23"/>
      <c r="G1840" s="23"/>
    </row>
    <row r="1841" spans="5:7" x14ac:dyDescent="0.2">
      <c r="E1841" s="23"/>
      <c r="F1841" s="23"/>
      <c r="G1841" s="23"/>
    </row>
    <row r="1842" spans="5:7" x14ac:dyDescent="0.2">
      <c r="E1842" s="23"/>
      <c r="F1842" s="23"/>
      <c r="G1842" s="23"/>
    </row>
    <row r="1843" spans="5:7" x14ac:dyDescent="0.2">
      <c r="E1843" s="23"/>
      <c r="F1843" s="23"/>
      <c r="G1843" s="23"/>
    </row>
    <row r="1844" spans="5:7" x14ac:dyDescent="0.2">
      <c r="E1844" s="23"/>
      <c r="F1844" s="23"/>
      <c r="G1844" s="23"/>
    </row>
    <row r="1845" spans="5:7" x14ac:dyDescent="0.2">
      <c r="E1845" s="23"/>
      <c r="F1845" s="23"/>
      <c r="G1845" s="23"/>
    </row>
    <row r="1846" spans="5:7" x14ac:dyDescent="0.2">
      <c r="E1846" s="23"/>
      <c r="F1846" s="23"/>
      <c r="G1846" s="23"/>
    </row>
    <row r="1847" spans="5:7" x14ac:dyDescent="0.2">
      <c r="E1847" s="23"/>
      <c r="F1847" s="23"/>
      <c r="G1847" s="23"/>
    </row>
    <row r="1848" spans="5:7" x14ac:dyDescent="0.2">
      <c r="E1848" s="23"/>
      <c r="F1848" s="23"/>
      <c r="G1848" s="23"/>
    </row>
    <row r="1849" spans="5:7" x14ac:dyDescent="0.2">
      <c r="E1849" s="23"/>
      <c r="F1849" s="23"/>
      <c r="G1849" s="23"/>
    </row>
    <row r="1850" spans="5:7" x14ac:dyDescent="0.2">
      <c r="E1850" s="23"/>
      <c r="F1850" s="23"/>
      <c r="G1850" s="23"/>
    </row>
    <row r="1851" spans="5:7" x14ac:dyDescent="0.2">
      <c r="E1851" s="23"/>
      <c r="F1851" s="23"/>
      <c r="G1851" s="23"/>
    </row>
    <row r="1852" spans="5:7" x14ac:dyDescent="0.2">
      <c r="E1852" s="23"/>
      <c r="F1852" s="23"/>
      <c r="G1852" s="23"/>
    </row>
    <row r="1853" spans="5:7" x14ac:dyDescent="0.2">
      <c r="E1853" s="23"/>
      <c r="F1853" s="23"/>
      <c r="G1853" s="23"/>
    </row>
    <row r="1854" spans="5:7" x14ac:dyDescent="0.2">
      <c r="E1854" s="23"/>
      <c r="F1854" s="23"/>
      <c r="G1854" s="23"/>
    </row>
    <row r="1855" spans="5:7" x14ac:dyDescent="0.2">
      <c r="E1855" s="23"/>
      <c r="F1855" s="23"/>
      <c r="G1855" s="23"/>
    </row>
    <row r="1856" spans="5:7" x14ac:dyDescent="0.2">
      <c r="E1856" s="23"/>
      <c r="F1856" s="23"/>
      <c r="G1856" s="23"/>
    </row>
    <row r="1857" spans="5:7" x14ac:dyDescent="0.2">
      <c r="E1857" s="23"/>
      <c r="F1857" s="23"/>
      <c r="G1857" s="23"/>
    </row>
    <row r="1858" spans="5:7" x14ac:dyDescent="0.2">
      <c r="E1858" s="23"/>
      <c r="F1858" s="23"/>
      <c r="G1858" s="23"/>
    </row>
    <row r="1859" spans="5:7" x14ac:dyDescent="0.2">
      <c r="E1859" s="23"/>
      <c r="F1859" s="23"/>
      <c r="G1859" s="23"/>
    </row>
    <row r="1860" spans="5:7" x14ac:dyDescent="0.2">
      <c r="E1860" s="23"/>
      <c r="F1860" s="23"/>
      <c r="G1860" s="23"/>
    </row>
    <row r="1861" spans="5:7" x14ac:dyDescent="0.2">
      <c r="E1861" s="23"/>
      <c r="F1861" s="23"/>
      <c r="G1861" s="23"/>
    </row>
    <row r="1862" spans="5:7" x14ac:dyDescent="0.2">
      <c r="E1862" s="23"/>
      <c r="F1862" s="23"/>
      <c r="G1862" s="23"/>
    </row>
    <row r="1863" spans="5:7" x14ac:dyDescent="0.2">
      <c r="E1863" s="23"/>
      <c r="F1863" s="23"/>
      <c r="G1863" s="23"/>
    </row>
    <row r="1864" spans="5:7" x14ac:dyDescent="0.2">
      <c r="E1864" s="23"/>
      <c r="F1864" s="23"/>
      <c r="G1864" s="23"/>
    </row>
    <row r="1865" spans="5:7" x14ac:dyDescent="0.2">
      <c r="E1865" s="23"/>
      <c r="F1865" s="23"/>
      <c r="G1865" s="23"/>
    </row>
    <row r="1866" spans="5:7" x14ac:dyDescent="0.2">
      <c r="E1866" s="23"/>
      <c r="F1866" s="23"/>
      <c r="G1866" s="23"/>
    </row>
    <row r="1867" spans="5:7" x14ac:dyDescent="0.2">
      <c r="E1867" s="23"/>
      <c r="F1867" s="23"/>
      <c r="G1867" s="23"/>
    </row>
    <row r="1868" spans="5:7" x14ac:dyDescent="0.2">
      <c r="E1868" s="23"/>
      <c r="F1868" s="23"/>
      <c r="G1868" s="23"/>
    </row>
    <row r="1869" spans="5:7" x14ac:dyDescent="0.2">
      <c r="E1869" s="23"/>
      <c r="F1869" s="23"/>
      <c r="G1869" s="23"/>
    </row>
    <row r="1870" spans="5:7" x14ac:dyDescent="0.2">
      <c r="E1870" s="23"/>
      <c r="F1870" s="23"/>
      <c r="G1870" s="23"/>
    </row>
    <row r="1871" spans="5:7" x14ac:dyDescent="0.2">
      <c r="E1871" s="23"/>
      <c r="F1871" s="23"/>
      <c r="G1871" s="23"/>
    </row>
    <row r="1872" spans="5:7" x14ac:dyDescent="0.2">
      <c r="E1872" s="23"/>
      <c r="F1872" s="23"/>
      <c r="G1872" s="23"/>
    </row>
    <row r="1873" spans="5:7" x14ac:dyDescent="0.2">
      <c r="E1873" s="23"/>
      <c r="F1873" s="23"/>
      <c r="G1873" s="23"/>
    </row>
    <row r="1874" spans="5:7" x14ac:dyDescent="0.2">
      <c r="E1874" s="23"/>
      <c r="F1874" s="23"/>
      <c r="G1874" s="23"/>
    </row>
    <row r="1875" spans="5:7" x14ac:dyDescent="0.2">
      <c r="E1875" s="23"/>
      <c r="F1875" s="23"/>
      <c r="G1875" s="23"/>
    </row>
    <row r="1876" spans="5:7" x14ac:dyDescent="0.2">
      <c r="E1876" s="23"/>
      <c r="F1876" s="23"/>
      <c r="G1876" s="23"/>
    </row>
    <row r="1877" spans="5:7" x14ac:dyDescent="0.2">
      <c r="E1877" s="23"/>
      <c r="F1877" s="23"/>
      <c r="G1877" s="23"/>
    </row>
    <row r="1878" spans="5:7" x14ac:dyDescent="0.2">
      <c r="E1878" s="23"/>
      <c r="F1878" s="23"/>
      <c r="G1878" s="23"/>
    </row>
    <row r="1879" spans="5:7" x14ac:dyDescent="0.2">
      <c r="E1879" s="23"/>
      <c r="F1879" s="23"/>
      <c r="G1879" s="23"/>
    </row>
    <row r="1880" spans="5:7" x14ac:dyDescent="0.2">
      <c r="E1880" s="23"/>
      <c r="F1880" s="23"/>
      <c r="G1880" s="23"/>
    </row>
    <row r="1881" spans="5:7" x14ac:dyDescent="0.2">
      <c r="E1881" s="23"/>
      <c r="F1881" s="23"/>
      <c r="G1881" s="23"/>
    </row>
    <row r="1882" spans="5:7" x14ac:dyDescent="0.2">
      <c r="E1882" s="23"/>
      <c r="F1882" s="23"/>
      <c r="G1882" s="23"/>
    </row>
    <row r="1883" spans="5:7" x14ac:dyDescent="0.2">
      <c r="E1883" s="23"/>
      <c r="F1883" s="23"/>
      <c r="G1883" s="23"/>
    </row>
    <row r="1884" spans="5:7" x14ac:dyDescent="0.2">
      <c r="E1884" s="23"/>
      <c r="F1884" s="23"/>
      <c r="G1884" s="23"/>
    </row>
    <row r="1885" spans="5:7" x14ac:dyDescent="0.2">
      <c r="E1885" s="23"/>
      <c r="F1885" s="23"/>
      <c r="G1885" s="23"/>
    </row>
    <row r="1886" spans="5:7" x14ac:dyDescent="0.2">
      <c r="E1886" s="23"/>
      <c r="F1886" s="23"/>
      <c r="G1886" s="23"/>
    </row>
    <row r="1887" spans="5:7" x14ac:dyDescent="0.2">
      <c r="E1887" s="23"/>
      <c r="F1887" s="23"/>
      <c r="G1887" s="23"/>
    </row>
    <row r="1888" spans="5:7" x14ac:dyDescent="0.2">
      <c r="E1888" s="23"/>
      <c r="F1888" s="23"/>
      <c r="G1888" s="23"/>
    </row>
    <row r="1889" spans="5:7" x14ac:dyDescent="0.2">
      <c r="E1889" s="23"/>
      <c r="F1889" s="23"/>
      <c r="G1889" s="23"/>
    </row>
    <row r="1890" spans="5:7" x14ac:dyDescent="0.2">
      <c r="E1890" s="23"/>
      <c r="F1890" s="23"/>
      <c r="G1890" s="23"/>
    </row>
    <row r="1891" spans="5:7" x14ac:dyDescent="0.2">
      <c r="E1891" s="23"/>
      <c r="F1891" s="23"/>
      <c r="G1891" s="23"/>
    </row>
    <row r="1892" spans="5:7" x14ac:dyDescent="0.2">
      <c r="E1892" s="23"/>
      <c r="F1892" s="23"/>
      <c r="G1892" s="23"/>
    </row>
    <row r="1893" spans="5:7" x14ac:dyDescent="0.2">
      <c r="E1893" s="23"/>
      <c r="F1893" s="23"/>
      <c r="G1893" s="23"/>
    </row>
    <row r="1894" spans="5:7" x14ac:dyDescent="0.2">
      <c r="E1894" s="23"/>
      <c r="F1894" s="23"/>
      <c r="G1894" s="23"/>
    </row>
    <row r="1895" spans="5:7" x14ac:dyDescent="0.2">
      <c r="E1895" s="23"/>
      <c r="F1895" s="23"/>
      <c r="G1895" s="23"/>
    </row>
    <row r="1896" spans="5:7" x14ac:dyDescent="0.2">
      <c r="E1896" s="23"/>
      <c r="F1896" s="23"/>
      <c r="G1896" s="23"/>
    </row>
    <row r="1897" spans="5:7" x14ac:dyDescent="0.2">
      <c r="E1897" s="23"/>
      <c r="F1897" s="23"/>
      <c r="G1897" s="23"/>
    </row>
    <row r="1898" spans="5:7" x14ac:dyDescent="0.2">
      <c r="E1898" s="23"/>
      <c r="F1898" s="23"/>
      <c r="G1898" s="23"/>
    </row>
    <row r="1899" spans="5:7" x14ac:dyDescent="0.2">
      <c r="E1899" s="23"/>
      <c r="F1899" s="23"/>
      <c r="G1899" s="23"/>
    </row>
    <row r="1900" spans="5:7" x14ac:dyDescent="0.2">
      <c r="E1900" s="23"/>
      <c r="F1900" s="23"/>
      <c r="G1900" s="23"/>
    </row>
    <row r="1901" spans="5:7" x14ac:dyDescent="0.2">
      <c r="E1901" s="23"/>
      <c r="F1901" s="23"/>
      <c r="G1901" s="23"/>
    </row>
    <row r="1902" spans="5:7" x14ac:dyDescent="0.2">
      <c r="E1902" s="23"/>
      <c r="F1902" s="23"/>
      <c r="G1902" s="23"/>
    </row>
    <row r="1903" spans="5:7" x14ac:dyDescent="0.2">
      <c r="E1903" s="23"/>
      <c r="F1903" s="23"/>
      <c r="G1903" s="23"/>
    </row>
    <row r="1904" spans="5:7" x14ac:dyDescent="0.2">
      <c r="E1904" s="23"/>
      <c r="F1904" s="23"/>
      <c r="G1904" s="23"/>
    </row>
    <row r="1905" spans="5:7" x14ac:dyDescent="0.2">
      <c r="E1905" s="23"/>
      <c r="F1905" s="23"/>
      <c r="G1905" s="23"/>
    </row>
    <row r="1906" spans="5:7" x14ac:dyDescent="0.2">
      <c r="E1906" s="23"/>
      <c r="F1906" s="23"/>
      <c r="G1906" s="23"/>
    </row>
    <row r="1907" spans="5:7" x14ac:dyDescent="0.2">
      <c r="E1907" s="23"/>
      <c r="F1907" s="23"/>
      <c r="G1907" s="23"/>
    </row>
    <row r="1908" spans="5:7" x14ac:dyDescent="0.2">
      <c r="E1908" s="23"/>
      <c r="F1908" s="23"/>
      <c r="G1908" s="23"/>
    </row>
    <row r="1909" spans="5:7" x14ac:dyDescent="0.2">
      <c r="E1909" s="23"/>
      <c r="F1909" s="23"/>
      <c r="G1909" s="23"/>
    </row>
    <row r="1910" spans="5:7" x14ac:dyDescent="0.2">
      <c r="E1910" s="23"/>
      <c r="F1910" s="23"/>
      <c r="G1910" s="23"/>
    </row>
    <row r="1911" spans="5:7" x14ac:dyDescent="0.2">
      <c r="E1911" s="23"/>
      <c r="F1911" s="23"/>
      <c r="G1911" s="23"/>
    </row>
    <row r="1912" spans="5:7" x14ac:dyDescent="0.2">
      <c r="E1912" s="23"/>
      <c r="F1912" s="23"/>
      <c r="G1912" s="23"/>
    </row>
    <row r="1913" spans="5:7" x14ac:dyDescent="0.2">
      <c r="E1913" s="23"/>
      <c r="F1913" s="23"/>
      <c r="G1913" s="23"/>
    </row>
    <row r="1914" spans="5:7" x14ac:dyDescent="0.2">
      <c r="E1914" s="23"/>
      <c r="F1914" s="23"/>
      <c r="G1914" s="23"/>
    </row>
    <row r="1915" spans="5:7" x14ac:dyDescent="0.2">
      <c r="E1915" s="23"/>
      <c r="F1915" s="23"/>
      <c r="G1915" s="23"/>
    </row>
    <row r="1916" spans="5:7" x14ac:dyDescent="0.2">
      <c r="E1916" s="23"/>
      <c r="F1916" s="23"/>
      <c r="G1916" s="23"/>
    </row>
    <row r="1917" spans="5:7" x14ac:dyDescent="0.2">
      <c r="E1917" s="23"/>
      <c r="F1917" s="23"/>
      <c r="G1917" s="23"/>
    </row>
    <row r="1918" spans="5:7" x14ac:dyDescent="0.2">
      <c r="E1918" s="23"/>
      <c r="F1918" s="23"/>
      <c r="G1918" s="23"/>
    </row>
    <row r="1919" spans="5:7" x14ac:dyDescent="0.2">
      <c r="E1919" s="23"/>
      <c r="F1919" s="23"/>
      <c r="G1919" s="23"/>
    </row>
    <row r="1920" spans="5:7" x14ac:dyDescent="0.2">
      <c r="E1920" s="23"/>
      <c r="F1920" s="23"/>
      <c r="G1920" s="23"/>
    </row>
    <row r="1921" spans="5:7" x14ac:dyDescent="0.2">
      <c r="E1921" s="23"/>
      <c r="F1921" s="23"/>
      <c r="G1921" s="23"/>
    </row>
    <row r="1922" spans="5:7" x14ac:dyDescent="0.2">
      <c r="E1922" s="23"/>
      <c r="F1922" s="23"/>
      <c r="G1922" s="23"/>
    </row>
    <row r="1923" spans="5:7" x14ac:dyDescent="0.2">
      <c r="E1923" s="23"/>
      <c r="F1923" s="23"/>
      <c r="G1923" s="23"/>
    </row>
    <row r="1924" spans="5:7" x14ac:dyDescent="0.2">
      <c r="E1924" s="23"/>
      <c r="F1924" s="23"/>
      <c r="G1924" s="23"/>
    </row>
    <row r="1925" spans="5:7" x14ac:dyDescent="0.2">
      <c r="E1925" s="23"/>
      <c r="F1925" s="23"/>
      <c r="G1925" s="23"/>
    </row>
    <row r="1926" spans="5:7" x14ac:dyDescent="0.2">
      <c r="E1926" s="23"/>
      <c r="F1926" s="23"/>
      <c r="G1926" s="23"/>
    </row>
    <row r="1927" spans="5:7" x14ac:dyDescent="0.2">
      <c r="E1927" s="23"/>
      <c r="F1927" s="23"/>
      <c r="G1927" s="23"/>
    </row>
    <row r="1928" spans="5:7" x14ac:dyDescent="0.2">
      <c r="E1928" s="23"/>
      <c r="F1928" s="23"/>
      <c r="G1928" s="23"/>
    </row>
    <row r="1929" spans="5:7" x14ac:dyDescent="0.2">
      <c r="E1929" s="23"/>
      <c r="F1929" s="23"/>
      <c r="G1929" s="23"/>
    </row>
    <row r="1930" spans="5:7" x14ac:dyDescent="0.2">
      <c r="E1930" s="23"/>
      <c r="F1930" s="23"/>
      <c r="G1930" s="23"/>
    </row>
    <row r="1931" spans="5:7" x14ac:dyDescent="0.2">
      <c r="E1931" s="23"/>
      <c r="F1931" s="23"/>
      <c r="G1931" s="23"/>
    </row>
    <row r="1932" spans="5:7" x14ac:dyDescent="0.2">
      <c r="E1932" s="23"/>
      <c r="F1932" s="23"/>
      <c r="G1932" s="23"/>
    </row>
    <row r="1933" spans="5:7" x14ac:dyDescent="0.2">
      <c r="E1933" s="23"/>
      <c r="F1933" s="23"/>
      <c r="G1933" s="23"/>
    </row>
    <row r="1934" spans="5:7" x14ac:dyDescent="0.2">
      <c r="E1934" s="23"/>
      <c r="F1934" s="23"/>
      <c r="G1934" s="23"/>
    </row>
    <row r="1935" spans="5:7" x14ac:dyDescent="0.2">
      <c r="E1935" s="23"/>
      <c r="F1935" s="23"/>
      <c r="G1935" s="23"/>
    </row>
    <row r="1936" spans="5:7" x14ac:dyDescent="0.2">
      <c r="E1936" s="23"/>
      <c r="F1936" s="23"/>
      <c r="G1936" s="23"/>
    </row>
    <row r="1937" spans="5:7" x14ac:dyDescent="0.2">
      <c r="E1937" s="23"/>
      <c r="F1937" s="23"/>
      <c r="G1937" s="23"/>
    </row>
    <row r="1938" spans="5:7" x14ac:dyDescent="0.2">
      <c r="E1938" s="23"/>
      <c r="F1938" s="23"/>
      <c r="G1938" s="23"/>
    </row>
    <row r="1939" spans="5:7" x14ac:dyDescent="0.2">
      <c r="E1939" s="23"/>
      <c r="F1939" s="23"/>
      <c r="G1939" s="23"/>
    </row>
    <row r="1940" spans="5:7" x14ac:dyDescent="0.2">
      <c r="E1940" s="23"/>
      <c r="F1940" s="23"/>
      <c r="G1940" s="23"/>
    </row>
    <row r="1941" spans="5:7" x14ac:dyDescent="0.2">
      <c r="E1941" s="23"/>
      <c r="F1941" s="23"/>
      <c r="G1941" s="23"/>
    </row>
    <row r="1942" spans="5:7" x14ac:dyDescent="0.2">
      <c r="E1942" s="23"/>
      <c r="F1942" s="23"/>
      <c r="G1942" s="23"/>
    </row>
    <row r="1943" spans="5:7" x14ac:dyDescent="0.2">
      <c r="E1943" s="23"/>
      <c r="F1943" s="23"/>
      <c r="G1943" s="23"/>
    </row>
    <row r="1944" spans="5:7" x14ac:dyDescent="0.2">
      <c r="E1944" s="23"/>
      <c r="F1944" s="23"/>
      <c r="G1944" s="23"/>
    </row>
    <row r="1945" spans="5:7" x14ac:dyDescent="0.2">
      <c r="E1945" s="23"/>
      <c r="F1945" s="23"/>
      <c r="G1945" s="23"/>
    </row>
    <row r="1946" spans="5:7" x14ac:dyDescent="0.2">
      <c r="E1946" s="23"/>
      <c r="F1946" s="23"/>
      <c r="G1946" s="23"/>
    </row>
    <row r="1947" spans="5:7" x14ac:dyDescent="0.2">
      <c r="E1947" s="23"/>
      <c r="F1947" s="23"/>
      <c r="G1947" s="23"/>
    </row>
    <row r="1948" spans="5:7" x14ac:dyDescent="0.2">
      <c r="E1948" s="23"/>
      <c r="F1948" s="23"/>
      <c r="G1948" s="23"/>
    </row>
    <row r="1949" spans="5:7" x14ac:dyDescent="0.2">
      <c r="E1949" s="23"/>
      <c r="F1949" s="23"/>
      <c r="G1949" s="23"/>
    </row>
    <row r="1950" spans="5:7" x14ac:dyDescent="0.2">
      <c r="E1950" s="23"/>
      <c r="F1950" s="23"/>
      <c r="G1950" s="23"/>
    </row>
    <row r="1951" spans="5:7" x14ac:dyDescent="0.2">
      <c r="E1951" s="23"/>
      <c r="F1951" s="23"/>
      <c r="G1951" s="23"/>
    </row>
    <row r="1952" spans="5:7" x14ac:dyDescent="0.2">
      <c r="E1952" s="23"/>
      <c r="F1952" s="23"/>
      <c r="G1952" s="23"/>
    </row>
    <row r="1953" spans="5:7" x14ac:dyDescent="0.2">
      <c r="E1953" s="23"/>
      <c r="F1953" s="23"/>
      <c r="G1953" s="23"/>
    </row>
    <row r="1954" spans="5:7" x14ac:dyDescent="0.2">
      <c r="E1954" s="23"/>
      <c r="F1954" s="23"/>
      <c r="G1954" s="23"/>
    </row>
    <row r="1955" spans="5:7" x14ac:dyDescent="0.2">
      <c r="E1955" s="23"/>
      <c r="F1955" s="23"/>
      <c r="G1955" s="23"/>
    </row>
    <row r="1956" spans="5:7" x14ac:dyDescent="0.2">
      <c r="E1956" s="23"/>
      <c r="F1956" s="23"/>
      <c r="G1956" s="23"/>
    </row>
    <row r="1957" spans="5:7" x14ac:dyDescent="0.2">
      <c r="E1957" s="23"/>
      <c r="F1957" s="23"/>
      <c r="G1957" s="23"/>
    </row>
    <row r="1958" spans="5:7" x14ac:dyDescent="0.2">
      <c r="E1958" s="23"/>
      <c r="F1958" s="23"/>
      <c r="G1958" s="23"/>
    </row>
    <row r="1959" spans="5:7" x14ac:dyDescent="0.2">
      <c r="E1959" s="23"/>
      <c r="F1959" s="23"/>
      <c r="G1959" s="23"/>
    </row>
    <row r="1960" spans="5:7" x14ac:dyDescent="0.2">
      <c r="E1960" s="23"/>
      <c r="F1960" s="23"/>
      <c r="G1960" s="23"/>
    </row>
    <row r="1961" spans="5:7" x14ac:dyDescent="0.2">
      <c r="E1961" s="23"/>
      <c r="F1961" s="23"/>
      <c r="G1961" s="23"/>
    </row>
    <row r="1962" spans="5:7" x14ac:dyDescent="0.2">
      <c r="E1962" s="23"/>
      <c r="F1962" s="23"/>
      <c r="G1962" s="23"/>
    </row>
    <row r="1963" spans="5:7" x14ac:dyDescent="0.2">
      <c r="E1963" s="23"/>
      <c r="F1963" s="23"/>
      <c r="G1963" s="23"/>
    </row>
    <row r="1964" spans="5:7" x14ac:dyDescent="0.2">
      <c r="E1964" s="23"/>
      <c r="F1964" s="23"/>
      <c r="G1964" s="23"/>
    </row>
    <row r="1965" spans="5:7" x14ac:dyDescent="0.2">
      <c r="E1965" s="23"/>
      <c r="F1965" s="23"/>
      <c r="G1965" s="23"/>
    </row>
    <row r="1966" spans="5:7" x14ac:dyDescent="0.2">
      <c r="E1966" s="23"/>
      <c r="F1966" s="23"/>
      <c r="G1966" s="23"/>
    </row>
    <row r="1967" spans="5:7" x14ac:dyDescent="0.2">
      <c r="E1967" s="23"/>
      <c r="F1967" s="23"/>
      <c r="G1967" s="23"/>
    </row>
    <row r="1968" spans="5:7" x14ac:dyDescent="0.2">
      <c r="E1968" s="23"/>
      <c r="F1968" s="23"/>
      <c r="G1968" s="23"/>
    </row>
    <row r="1969" spans="5:7" x14ac:dyDescent="0.2">
      <c r="E1969" s="23"/>
      <c r="F1969" s="23"/>
      <c r="G1969" s="23"/>
    </row>
    <row r="1970" spans="5:7" x14ac:dyDescent="0.2">
      <c r="E1970" s="23"/>
      <c r="F1970" s="23"/>
      <c r="G1970" s="23"/>
    </row>
    <row r="1971" spans="5:7" x14ac:dyDescent="0.2">
      <c r="E1971" s="23"/>
      <c r="F1971" s="23"/>
      <c r="G1971" s="23"/>
    </row>
    <row r="1972" spans="5:7" x14ac:dyDescent="0.2">
      <c r="E1972" s="23"/>
      <c r="F1972" s="23"/>
      <c r="G1972" s="23"/>
    </row>
    <row r="1973" spans="5:7" x14ac:dyDescent="0.2">
      <c r="E1973" s="23"/>
      <c r="F1973" s="23"/>
      <c r="G1973" s="23"/>
    </row>
    <row r="1974" spans="5:7" x14ac:dyDescent="0.2">
      <c r="E1974" s="23"/>
      <c r="F1974" s="23"/>
      <c r="G1974" s="23"/>
    </row>
    <row r="1975" spans="5:7" x14ac:dyDescent="0.2">
      <c r="E1975" s="23"/>
      <c r="F1975" s="23"/>
      <c r="G1975" s="23"/>
    </row>
    <row r="1976" spans="5:7" x14ac:dyDescent="0.2">
      <c r="E1976" s="23"/>
      <c r="F1976" s="23"/>
      <c r="G1976" s="23"/>
    </row>
    <row r="1977" spans="5:7" x14ac:dyDescent="0.2">
      <c r="E1977" s="23"/>
      <c r="F1977" s="23"/>
      <c r="G1977" s="23"/>
    </row>
    <row r="1978" spans="5:7" x14ac:dyDescent="0.2">
      <c r="E1978" s="23"/>
      <c r="F1978" s="23"/>
      <c r="G1978" s="23"/>
    </row>
    <row r="1979" spans="5:7" x14ac:dyDescent="0.2">
      <c r="E1979" s="23"/>
      <c r="F1979" s="23"/>
      <c r="G1979" s="23"/>
    </row>
    <row r="1980" spans="5:7" x14ac:dyDescent="0.2">
      <c r="E1980" s="23"/>
      <c r="F1980" s="23"/>
      <c r="G1980" s="23"/>
    </row>
    <row r="1981" spans="5:7" x14ac:dyDescent="0.2">
      <c r="E1981" s="23"/>
      <c r="F1981" s="23"/>
      <c r="G1981" s="23"/>
    </row>
    <row r="1982" spans="5:7" x14ac:dyDescent="0.2">
      <c r="E1982" s="23"/>
      <c r="F1982" s="23"/>
      <c r="G1982" s="23"/>
    </row>
    <row r="1983" spans="5:7" x14ac:dyDescent="0.2">
      <c r="E1983" s="23"/>
      <c r="F1983" s="23"/>
      <c r="G1983" s="23"/>
    </row>
    <row r="1984" spans="5:7" x14ac:dyDescent="0.2">
      <c r="E1984" s="23"/>
      <c r="F1984" s="23"/>
      <c r="G1984" s="23"/>
    </row>
    <row r="1985" spans="5:7" x14ac:dyDescent="0.2">
      <c r="E1985" s="23"/>
      <c r="F1985" s="23"/>
      <c r="G1985" s="23"/>
    </row>
    <row r="1986" spans="5:7" x14ac:dyDescent="0.2">
      <c r="E1986" s="23"/>
      <c r="F1986" s="23"/>
      <c r="G1986" s="23"/>
    </row>
    <row r="1987" spans="5:7" x14ac:dyDescent="0.2">
      <c r="E1987" s="23"/>
      <c r="F1987" s="23"/>
      <c r="G1987" s="23"/>
    </row>
    <row r="1988" spans="5:7" x14ac:dyDescent="0.2">
      <c r="E1988" s="23"/>
      <c r="F1988" s="23"/>
      <c r="G1988" s="23"/>
    </row>
    <row r="1989" spans="5:7" x14ac:dyDescent="0.2">
      <c r="E1989" s="23"/>
      <c r="F1989" s="23"/>
      <c r="G1989" s="23"/>
    </row>
    <row r="1990" spans="5:7" x14ac:dyDescent="0.2">
      <c r="E1990" s="23"/>
      <c r="F1990" s="23"/>
      <c r="G1990" s="23"/>
    </row>
    <row r="1991" spans="5:7" x14ac:dyDescent="0.2">
      <c r="E1991" s="23"/>
      <c r="F1991" s="23"/>
      <c r="G1991" s="23"/>
    </row>
    <row r="1992" spans="5:7" x14ac:dyDescent="0.2">
      <c r="E1992" s="23"/>
      <c r="F1992" s="23"/>
      <c r="G1992" s="23"/>
    </row>
    <row r="1993" spans="5:7" x14ac:dyDescent="0.2">
      <c r="E1993" s="23"/>
      <c r="F1993" s="23"/>
      <c r="G1993" s="23"/>
    </row>
    <row r="1994" spans="5:7" x14ac:dyDescent="0.2">
      <c r="E1994" s="23"/>
      <c r="F1994" s="23"/>
      <c r="G1994" s="23"/>
    </row>
    <row r="1995" spans="5:7" x14ac:dyDescent="0.2">
      <c r="E1995" s="23"/>
      <c r="F1995" s="23"/>
      <c r="G1995" s="23"/>
    </row>
    <row r="1996" spans="5:7" x14ac:dyDescent="0.2">
      <c r="E1996" s="23"/>
      <c r="F1996" s="23"/>
      <c r="G1996" s="23"/>
    </row>
    <row r="1997" spans="5:7" x14ac:dyDescent="0.2">
      <c r="E1997" s="23"/>
      <c r="F1997" s="23"/>
      <c r="G1997" s="23"/>
    </row>
    <row r="1998" spans="5:7" x14ac:dyDescent="0.2">
      <c r="E1998" s="23"/>
      <c r="F1998" s="23"/>
      <c r="G1998" s="23"/>
    </row>
    <row r="1999" spans="5:7" x14ac:dyDescent="0.2">
      <c r="E1999" s="23"/>
      <c r="F1999" s="23"/>
      <c r="G1999" s="23"/>
    </row>
    <row r="2000" spans="5:7" x14ac:dyDescent="0.2">
      <c r="E2000" s="23"/>
      <c r="F2000" s="23"/>
      <c r="G2000" s="23"/>
    </row>
    <row r="2001" spans="5:7" x14ac:dyDescent="0.2">
      <c r="E2001" s="23"/>
      <c r="F2001" s="23"/>
      <c r="G2001" s="23"/>
    </row>
    <row r="2002" spans="5:7" x14ac:dyDescent="0.2">
      <c r="E2002" s="23"/>
      <c r="F2002" s="23"/>
      <c r="G2002" s="23"/>
    </row>
    <row r="2003" spans="5:7" x14ac:dyDescent="0.2">
      <c r="E2003" s="23"/>
      <c r="F2003" s="23"/>
      <c r="G2003" s="23"/>
    </row>
    <row r="2004" spans="5:7" x14ac:dyDescent="0.2">
      <c r="E2004" s="23"/>
      <c r="F2004" s="23"/>
      <c r="G2004" s="23"/>
    </row>
    <row r="2005" spans="5:7" x14ac:dyDescent="0.2">
      <c r="E2005" s="23"/>
      <c r="F2005" s="23"/>
      <c r="G2005" s="23"/>
    </row>
    <row r="2006" spans="5:7" x14ac:dyDescent="0.2">
      <c r="E2006" s="23"/>
      <c r="F2006" s="23"/>
      <c r="G2006" s="23"/>
    </row>
    <row r="2007" spans="5:7" x14ac:dyDescent="0.2">
      <c r="E2007" s="23"/>
      <c r="F2007" s="23"/>
      <c r="G2007" s="23"/>
    </row>
    <row r="2008" spans="5:7" x14ac:dyDescent="0.2">
      <c r="E2008" s="23"/>
      <c r="F2008" s="23"/>
      <c r="G2008" s="23"/>
    </row>
    <row r="2009" spans="5:7" x14ac:dyDescent="0.2">
      <c r="E2009" s="23"/>
      <c r="F2009" s="23"/>
      <c r="G2009" s="23"/>
    </row>
    <row r="2010" spans="5:7" x14ac:dyDescent="0.2">
      <c r="E2010" s="23"/>
      <c r="F2010" s="23"/>
      <c r="G2010" s="23"/>
    </row>
    <row r="2011" spans="5:7" x14ac:dyDescent="0.2">
      <c r="E2011" s="23"/>
      <c r="F2011" s="23"/>
      <c r="G2011" s="23"/>
    </row>
    <row r="2012" spans="5:7" x14ac:dyDescent="0.2">
      <c r="E2012" s="23"/>
      <c r="F2012" s="23"/>
      <c r="G2012" s="23"/>
    </row>
    <row r="2013" spans="5:7" x14ac:dyDescent="0.2">
      <c r="E2013" s="23"/>
      <c r="F2013" s="23"/>
      <c r="G2013" s="23"/>
    </row>
    <row r="2014" spans="5:7" x14ac:dyDescent="0.2">
      <c r="E2014" s="23"/>
      <c r="F2014" s="23"/>
      <c r="G2014" s="23"/>
    </row>
    <row r="2015" spans="5:7" x14ac:dyDescent="0.2">
      <c r="E2015" s="23"/>
      <c r="F2015" s="23"/>
      <c r="G2015" s="23"/>
    </row>
    <row r="2016" spans="5:7" x14ac:dyDescent="0.2">
      <c r="E2016" s="23"/>
      <c r="F2016" s="23"/>
      <c r="G2016" s="23"/>
    </row>
    <row r="2017" spans="5:7" x14ac:dyDescent="0.2">
      <c r="E2017" s="23"/>
      <c r="F2017" s="23"/>
      <c r="G2017" s="23"/>
    </row>
    <row r="2018" spans="5:7" x14ac:dyDescent="0.2">
      <c r="E2018" s="23"/>
      <c r="F2018" s="23"/>
      <c r="G2018" s="23"/>
    </row>
    <row r="2019" spans="5:7" x14ac:dyDescent="0.2">
      <c r="E2019" s="23"/>
      <c r="F2019" s="23"/>
      <c r="G2019" s="23"/>
    </row>
    <row r="2020" spans="5:7" x14ac:dyDescent="0.2">
      <c r="E2020" s="23"/>
      <c r="F2020" s="23"/>
      <c r="G2020" s="23"/>
    </row>
    <row r="2021" spans="5:7" x14ac:dyDescent="0.2">
      <c r="E2021" s="23"/>
      <c r="F2021" s="23"/>
      <c r="G2021" s="23"/>
    </row>
    <row r="2022" spans="5:7" x14ac:dyDescent="0.2">
      <c r="E2022" s="23"/>
      <c r="F2022" s="23"/>
      <c r="G2022" s="23"/>
    </row>
    <row r="2023" spans="5:7" x14ac:dyDescent="0.2">
      <c r="E2023" s="23"/>
      <c r="F2023" s="23"/>
      <c r="G2023" s="23"/>
    </row>
    <row r="2024" spans="5:7" x14ac:dyDescent="0.2">
      <c r="E2024" s="23"/>
      <c r="F2024" s="23"/>
      <c r="G2024" s="23"/>
    </row>
    <row r="2025" spans="5:7" x14ac:dyDescent="0.2">
      <c r="E2025" s="23"/>
      <c r="F2025" s="23"/>
      <c r="G2025" s="23"/>
    </row>
    <row r="2026" spans="5:7" x14ac:dyDescent="0.2">
      <c r="E2026" s="23"/>
      <c r="F2026" s="23"/>
      <c r="G2026" s="23"/>
    </row>
    <row r="2027" spans="5:7" x14ac:dyDescent="0.2">
      <c r="E2027" s="23"/>
      <c r="F2027" s="23"/>
      <c r="G2027" s="23"/>
    </row>
    <row r="2028" spans="5:7" x14ac:dyDescent="0.2">
      <c r="E2028" s="23"/>
      <c r="F2028" s="23"/>
      <c r="G2028" s="23"/>
    </row>
    <row r="2029" spans="5:7" x14ac:dyDescent="0.2">
      <c r="E2029" s="23"/>
      <c r="F2029" s="23"/>
      <c r="G2029" s="23"/>
    </row>
    <row r="2030" spans="5:7" x14ac:dyDescent="0.2">
      <c r="E2030" s="23"/>
      <c r="F2030" s="23"/>
      <c r="G2030" s="23"/>
    </row>
    <row r="2031" spans="5:7" x14ac:dyDescent="0.2">
      <c r="E2031" s="23"/>
      <c r="F2031" s="23"/>
      <c r="G2031" s="23"/>
    </row>
    <row r="2032" spans="5:7" x14ac:dyDescent="0.2">
      <c r="E2032" s="23"/>
      <c r="F2032" s="23"/>
      <c r="G2032" s="23"/>
    </row>
    <row r="2033" spans="5:7" x14ac:dyDescent="0.2">
      <c r="E2033" s="23"/>
      <c r="F2033" s="23"/>
      <c r="G2033" s="23"/>
    </row>
    <row r="2034" spans="5:7" x14ac:dyDescent="0.2">
      <c r="E2034" s="23"/>
      <c r="F2034" s="23"/>
      <c r="G2034" s="23"/>
    </row>
    <row r="2035" spans="5:7" x14ac:dyDescent="0.2">
      <c r="E2035" s="23"/>
      <c r="F2035" s="23"/>
      <c r="G2035" s="23"/>
    </row>
    <row r="2036" spans="5:7" x14ac:dyDescent="0.2">
      <c r="E2036" s="23"/>
      <c r="F2036" s="23"/>
      <c r="G2036" s="23"/>
    </row>
    <row r="2037" spans="5:7" x14ac:dyDescent="0.2">
      <c r="E2037" s="23"/>
      <c r="F2037" s="23"/>
      <c r="G2037" s="23"/>
    </row>
    <row r="2038" spans="5:7" x14ac:dyDescent="0.2">
      <c r="E2038" s="23"/>
      <c r="F2038" s="23"/>
      <c r="G2038" s="23"/>
    </row>
    <row r="2039" spans="5:7" x14ac:dyDescent="0.2">
      <c r="E2039" s="23"/>
      <c r="F2039" s="23"/>
      <c r="G2039" s="23"/>
    </row>
    <row r="2040" spans="5:7" x14ac:dyDescent="0.2">
      <c r="E2040" s="23"/>
      <c r="F2040" s="23"/>
      <c r="G2040" s="23"/>
    </row>
    <row r="2041" spans="5:7" x14ac:dyDescent="0.2">
      <c r="E2041" s="23"/>
      <c r="F2041" s="23"/>
      <c r="G2041" s="23"/>
    </row>
    <row r="2042" spans="5:7" x14ac:dyDescent="0.2">
      <c r="E2042" s="23"/>
      <c r="F2042" s="23"/>
      <c r="G2042" s="23"/>
    </row>
    <row r="2043" spans="5:7" x14ac:dyDescent="0.2">
      <c r="E2043" s="23"/>
      <c r="F2043" s="23"/>
      <c r="G2043" s="23"/>
    </row>
    <row r="2044" spans="5:7" x14ac:dyDescent="0.2">
      <c r="E2044" s="23"/>
      <c r="F2044" s="23"/>
      <c r="G2044" s="23"/>
    </row>
    <row r="2045" spans="5:7" x14ac:dyDescent="0.2">
      <c r="E2045" s="23"/>
      <c r="F2045" s="23"/>
      <c r="G2045" s="23"/>
    </row>
    <row r="2046" spans="5:7" x14ac:dyDescent="0.2">
      <c r="E2046" s="23"/>
      <c r="F2046" s="23"/>
      <c r="G2046" s="23"/>
    </row>
    <row r="2047" spans="5:7" x14ac:dyDescent="0.2">
      <c r="E2047" s="23"/>
      <c r="F2047" s="23"/>
      <c r="G2047" s="23"/>
    </row>
    <row r="2048" spans="5:7" x14ac:dyDescent="0.2">
      <c r="E2048" s="23"/>
      <c r="F2048" s="23"/>
      <c r="G2048" s="23"/>
    </row>
    <row r="2049" spans="5:7" x14ac:dyDescent="0.2">
      <c r="E2049" s="23"/>
      <c r="F2049" s="23"/>
      <c r="G2049" s="23"/>
    </row>
    <row r="2050" spans="5:7" x14ac:dyDescent="0.2">
      <c r="E2050" s="23"/>
      <c r="F2050" s="23"/>
      <c r="G2050" s="23"/>
    </row>
    <row r="2051" spans="5:7" x14ac:dyDescent="0.2">
      <c r="E2051" s="23"/>
      <c r="F2051" s="23"/>
      <c r="G2051" s="23"/>
    </row>
    <row r="2052" spans="5:7" x14ac:dyDescent="0.2">
      <c r="E2052" s="23"/>
      <c r="F2052" s="23"/>
      <c r="G2052" s="23"/>
    </row>
    <row r="2053" spans="5:7" x14ac:dyDescent="0.2">
      <c r="E2053" s="23"/>
      <c r="F2053" s="23"/>
      <c r="G2053" s="23"/>
    </row>
    <row r="2054" spans="5:7" x14ac:dyDescent="0.2">
      <c r="E2054" s="23"/>
      <c r="F2054" s="23"/>
      <c r="G2054" s="23"/>
    </row>
    <row r="2055" spans="5:7" x14ac:dyDescent="0.2">
      <c r="E2055" s="23"/>
      <c r="F2055" s="23"/>
      <c r="G2055" s="23"/>
    </row>
    <row r="2056" spans="5:7" x14ac:dyDescent="0.2">
      <c r="E2056" s="23"/>
      <c r="F2056" s="23"/>
      <c r="G2056" s="23"/>
    </row>
    <row r="2057" spans="5:7" x14ac:dyDescent="0.2">
      <c r="E2057" s="23"/>
      <c r="F2057" s="23"/>
      <c r="G2057" s="23"/>
    </row>
    <row r="2058" spans="5:7" x14ac:dyDescent="0.2">
      <c r="E2058" s="23"/>
      <c r="F2058" s="23"/>
      <c r="G2058" s="23"/>
    </row>
    <row r="2059" spans="5:7" x14ac:dyDescent="0.2">
      <c r="E2059" s="23"/>
      <c r="F2059" s="23"/>
      <c r="G2059" s="23"/>
    </row>
    <row r="2060" spans="5:7" x14ac:dyDescent="0.2">
      <c r="E2060" s="23"/>
      <c r="F2060" s="23"/>
      <c r="G2060" s="23"/>
    </row>
    <row r="2061" spans="5:7" x14ac:dyDescent="0.2">
      <c r="E2061" s="23"/>
      <c r="F2061" s="23"/>
      <c r="G2061" s="23"/>
    </row>
    <row r="2062" spans="5:7" x14ac:dyDescent="0.2">
      <c r="E2062" s="23"/>
      <c r="F2062" s="23"/>
      <c r="G2062" s="23"/>
    </row>
    <row r="2063" spans="5:7" x14ac:dyDescent="0.2">
      <c r="E2063" s="23"/>
      <c r="F2063" s="23"/>
      <c r="G2063" s="23"/>
    </row>
    <row r="2064" spans="5:7" x14ac:dyDescent="0.2">
      <c r="E2064" s="23"/>
      <c r="F2064" s="23"/>
      <c r="G2064" s="23"/>
    </row>
    <row r="2065" spans="5:7" x14ac:dyDescent="0.2">
      <c r="E2065" s="23"/>
      <c r="F2065" s="23"/>
      <c r="G2065" s="23"/>
    </row>
    <row r="2066" spans="5:7" x14ac:dyDescent="0.2">
      <c r="E2066" s="23"/>
      <c r="F2066" s="23"/>
      <c r="G2066" s="23"/>
    </row>
    <row r="2067" spans="5:7" x14ac:dyDescent="0.2">
      <c r="E2067" s="23"/>
      <c r="F2067" s="23"/>
      <c r="G2067" s="23"/>
    </row>
    <row r="2068" spans="5:7" x14ac:dyDescent="0.2">
      <c r="E2068" s="23"/>
      <c r="F2068" s="23"/>
      <c r="G2068" s="23"/>
    </row>
    <row r="2069" spans="5:7" x14ac:dyDescent="0.2">
      <c r="E2069" s="23"/>
      <c r="F2069" s="23"/>
      <c r="G2069" s="23"/>
    </row>
    <row r="2070" spans="5:7" x14ac:dyDescent="0.2">
      <c r="E2070" s="23"/>
      <c r="F2070" s="23"/>
      <c r="G2070" s="23"/>
    </row>
    <row r="2071" spans="5:7" x14ac:dyDescent="0.2">
      <c r="E2071" s="23"/>
      <c r="F2071" s="23"/>
      <c r="G2071" s="23"/>
    </row>
    <row r="2072" spans="5:7" x14ac:dyDescent="0.2">
      <c r="E2072" s="23"/>
      <c r="F2072" s="23"/>
      <c r="G2072" s="23"/>
    </row>
    <row r="2073" spans="5:7" x14ac:dyDescent="0.2">
      <c r="E2073" s="23"/>
      <c r="F2073" s="23"/>
      <c r="G2073" s="23"/>
    </row>
    <row r="2074" spans="5:7" x14ac:dyDescent="0.2">
      <c r="E2074" s="23"/>
      <c r="F2074" s="23"/>
      <c r="G2074" s="23"/>
    </row>
    <row r="2075" spans="5:7" x14ac:dyDescent="0.2">
      <c r="E2075" s="23"/>
      <c r="F2075" s="23"/>
      <c r="G2075" s="23"/>
    </row>
    <row r="2076" spans="5:7" x14ac:dyDescent="0.2">
      <c r="E2076" s="23"/>
      <c r="F2076" s="23"/>
      <c r="G2076" s="23"/>
    </row>
    <row r="2077" spans="5:7" x14ac:dyDescent="0.2">
      <c r="E2077" s="23"/>
      <c r="F2077" s="23"/>
      <c r="G2077" s="23"/>
    </row>
    <row r="2078" spans="5:7" x14ac:dyDescent="0.2">
      <c r="E2078" s="23"/>
      <c r="F2078" s="23"/>
      <c r="G2078" s="23"/>
    </row>
    <row r="2079" spans="5:7" x14ac:dyDescent="0.2">
      <c r="E2079" s="23"/>
      <c r="F2079" s="23"/>
      <c r="G2079" s="23"/>
    </row>
    <row r="2080" spans="5:7" x14ac:dyDescent="0.2">
      <c r="E2080" s="23"/>
      <c r="F2080" s="23"/>
      <c r="G2080" s="23"/>
    </row>
    <row r="2081" spans="5:7" x14ac:dyDescent="0.2">
      <c r="E2081" s="23"/>
      <c r="F2081" s="23"/>
      <c r="G2081" s="23"/>
    </row>
    <row r="2082" spans="5:7" x14ac:dyDescent="0.2">
      <c r="E2082" s="23"/>
      <c r="F2082" s="23"/>
      <c r="G2082" s="23"/>
    </row>
    <row r="2083" spans="5:7" x14ac:dyDescent="0.2">
      <c r="E2083" s="23"/>
      <c r="F2083" s="23"/>
      <c r="G2083" s="23"/>
    </row>
    <row r="2084" spans="5:7" x14ac:dyDescent="0.2">
      <c r="E2084" s="23"/>
      <c r="F2084" s="23"/>
      <c r="G2084" s="23"/>
    </row>
    <row r="2085" spans="5:7" x14ac:dyDescent="0.2">
      <c r="E2085" s="23"/>
      <c r="F2085" s="23"/>
      <c r="G2085" s="23"/>
    </row>
    <row r="2086" spans="5:7" x14ac:dyDescent="0.2">
      <c r="E2086" s="23"/>
      <c r="F2086" s="23"/>
      <c r="G2086" s="23"/>
    </row>
    <row r="2087" spans="5:7" x14ac:dyDescent="0.2">
      <c r="E2087" s="23"/>
      <c r="F2087" s="23"/>
      <c r="G2087" s="23"/>
    </row>
    <row r="2088" spans="5:7" x14ac:dyDescent="0.2">
      <c r="E2088" s="23"/>
      <c r="F2088" s="23"/>
      <c r="G2088" s="23"/>
    </row>
    <row r="2089" spans="5:7" x14ac:dyDescent="0.2">
      <c r="E2089" s="23"/>
      <c r="F2089" s="23"/>
      <c r="G2089" s="23"/>
    </row>
    <row r="2090" spans="5:7" x14ac:dyDescent="0.2">
      <c r="E2090" s="23"/>
      <c r="F2090" s="23"/>
      <c r="G2090" s="23"/>
    </row>
    <row r="2091" spans="5:7" x14ac:dyDescent="0.2">
      <c r="E2091" s="23"/>
      <c r="F2091" s="23"/>
      <c r="G2091" s="23"/>
    </row>
    <row r="2092" spans="5:7" x14ac:dyDescent="0.2">
      <c r="E2092" s="23"/>
      <c r="F2092" s="23"/>
      <c r="G2092" s="23"/>
    </row>
    <row r="2093" spans="5:7" x14ac:dyDescent="0.2">
      <c r="E2093" s="23"/>
      <c r="F2093" s="23"/>
      <c r="G2093" s="23"/>
    </row>
    <row r="2094" spans="5:7" x14ac:dyDescent="0.2">
      <c r="E2094" s="23"/>
      <c r="F2094" s="23"/>
      <c r="G2094" s="23"/>
    </row>
    <row r="2095" spans="5:7" x14ac:dyDescent="0.2">
      <c r="E2095" s="23"/>
      <c r="F2095" s="23"/>
      <c r="G2095" s="23"/>
    </row>
    <row r="2096" spans="5:7" x14ac:dyDescent="0.2">
      <c r="E2096" s="23"/>
      <c r="F2096" s="23"/>
      <c r="G2096" s="23"/>
    </row>
    <row r="2097" spans="5:7" x14ac:dyDescent="0.2">
      <c r="E2097" s="23"/>
      <c r="F2097" s="23"/>
      <c r="G2097" s="23"/>
    </row>
    <row r="2098" spans="5:7" x14ac:dyDescent="0.2">
      <c r="E2098" s="23"/>
      <c r="F2098" s="23"/>
      <c r="G2098" s="23"/>
    </row>
    <row r="2099" spans="5:7" x14ac:dyDescent="0.2">
      <c r="E2099" s="23"/>
      <c r="F2099" s="23"/>
      <c r="G2099" s="23"/>
    </row>
    <row r="2100" spans="5:7" x14ac:dyDescent="0.2">
      <c r="E2100" s="23"/>
      <c r="F2100" s="23"/>
      <c r="G2100" s="23"/>
    </row>
    <row r="2101" spans="5:7" x14ac:dyDescent="0.2">
      <c r="E2101" s="23"/>
      <c r="F2101" s="23"/>
      <c r="G2101" s="23"/>
    </row>
    <row r="2102" spans="5:7" x14ac:dyDescent="0.2">
      <c r="E2102" s="23"/>
      <c r="F2102" s="23"/>
      <c r="G2102" s="23"/>
    </row>
    <row r="2103" spans="5:7" x14ac:dyDescent="0.2">
      <c r="E2103" s="23"/>
      <c r="F2103" s="23"/>
      <c r="G2103" s="23"/>
    </row>
    <row r="2104" spans="5:7" x14ac:dyDescent="0.2">
      <c r="E2104" s="23"/>
      <c r="F2104" s="23"/>
      <c r="G2104" s="23"/>
    </row>
    <row r="2105" spans="5:7" x14ac:dyDescent="0.2">
      <c r="E2105" s="23"/>
      <c r="F2105" s="23"/>
      <c r="G2105" s="23"/>
    </row>
    <row r="2106" spans="5:7" x14ac:dyDescent="0.2">
      <c r="E2106" s="23"/>
      <c r="F2106" s="23"/>
      <c r="G2106" s="23"/>
    </row>
    <row r="2107" spans="5:7" x14ac:dyDescent="0.2">
      <c r="E2107" s="23"/>
      <c r="F2107" s="23"/>
      <c r="G2107" s="23"/>
    </row>
    <row r="2108" spans="5:7" x14ac:dyDescent="0.2">
      <c r="E2108" s="23"/>
      <c r="F2108" s="23"/>
      <c r="G2108" s="23"/>
    </row>
    <row r="2109" spans="5:7" x14ac:dyDescent="0.2">
      <c r="E2109" s="23"/>
      <c r="F2109" s="23"/>
      <c r="G2109" s="23"/>
    </row>
    <row r="2110" spans="5:7" x14ac:dyDescent="0.2">
      <c r="E2110" s="23"/>
      <c r="F2110" s="23"/>
      <c r="G2110" s="23"/>
    </row>
    <row r="2111" spans="5:7" x14ac:dyDescent="0.2">
      <c r="E2111" s="23"/>
      <c r="F2111" s="23"/>
      <c r="G2111" s="23"/>
    </row>
    <row r="2112" spans="5:7" x14ac:dyDescent="0.2">
      <c r="E2112" s="23"/>
      <c r="F2112" s="23"/>
      <c r="G2112" s="23"/>
    </row>
    <row r="2113" spans="5:7" x14ac:dyDescent="0.2">
      <c r="E2113" s="23"/>
      <c r="F2113" s="23"/>
      <c r="G2113" s="23"/>
    </row>
    <row r="2114" spans="5:7" x14ac:dyDescent="0.2">
      <c r="E2114" s="23"/>
      <c r="F2114" s="23"/>
      <c r="G2114" s="23"/>
    </row>
    <row r="2115" spans="5:7" x14ac:dyDescent="0.2">
      <c r="E2115" s="23"/>
      <c r="F2115" s="23"/>
      <c r="G2115" s="23"/>
    </row>
    <row r="2116" spans="5:7" x14ac:dyDescent="0.2">
      <c r="E2116" s="23"/>
      <c r="F2116" s="23"/>
      <c r="G2116" s="23"/>
    </row>
    <row r="2117" spans="5:7" x14ac:dyDescent="0.2">
      <c r="E2117" s="23"/>
      <c r="F2117" s="23"/>
      <c r="G2117" s="23"/>
    </row>
    <row r="2118" spans="5:7" x14ac:dyDescent="0.2">
      <c r="E2118" s="23"/>
      <c r="F2118" s="23"/>
      <c r="G2118" s="23"/>
    </row>
    <row r="2119" spans="5:7" x14ac:dyDescent="0.2">
      <c r="E2119" s="23"/>
      <c r="F2119" s="23"/>
      <c r="G2119" s="23"/>
    </row>
    <row r="2120" spans="5:7" x14ac:dyDescent="0.2">
      <c r="E2120" s="23"/>
      <c r="F2120" s="23"/>
      <c r="G2120" s="23"/>
    </row>
    <row r="2121" spans="5:7" x14ac:dyDescent="0.2">
      <c r="E2121" s="23"/>
      <c r="F2121" s="23"/>
      <c r="G2121" s="23"/>
    </row>
    <row r="2122" spans="5:7" x14ac:dyDescent="0.2">
      <c r="E2122" s="23"/>
      <c r="F2122" s="23"/>
      <c r="G2122" s="23"/>
    </row>
    <row r="2123" spans="5:7" x14ac:dyDescent="0.2">
      <c r="E2123" s="23"/>
      <c r="F2123" s="23"/>
      <c r="G2123" s="23"/>
    </row>
    <row r="2124" spans="5:7" x14ac:dyDescent="0.2">
      <c r="E2124" s="23"/>
      <c r="F2124" s="23"/>
      <c r="G2124" s="23"/>
    </row>
    <row r="2125" spans="5:7" x14ac:dyDescent="0.2">
      <c r="E2125" s="23"/>
      <c r="F2125" s="23"/>
      <c r="G2125" s="23"/>
    </row>
    <row r="2126" spans="5:7" x14ac:dyDescent="0.2">
      <c r="E2126" s="23"/>
      <c r="F2126" s="23"/>
      <c r="G2126" s="23"/>
    </row>
    <row r="2127" spans="5:7" x14ac:dyDescent="0.2">
      <c r="E2127" s="23"/>
      <c r="F2127" s="23"/>
      <c r="G2127" s="23"/>
    </row>
    <row r="2128" spans="5:7" x14ac:dyDescent="0.2">
      <c r="E2128" s="23"/>
      <c r="F2128" s="23"/>
      <c r="G2128" s="23"/>
    </row>
    <row r="2129" spans="5:7" x14ac:dyDescent="0.2">
      <c r="E2129" s="23"/>
      <c r="F2129" s="23"/>
      <c r="G2129" s="23"/>
    </row>
    <row r="2130" spans="5:7" x14ac:dyDescent="0.2">
      <c r="E2130" s="23"/>
      <c r="F2130" s="23"/>
      <c r="G2130" s="23"/>
    </row>
    <row r="2131" spans="5:7" x14ac:dyDescent="0.2">
      <c r="E2131" s="23"/>
      <c r="F2131" s="23"/>
      <c r="G2131" s="23"/>
    </row>
    <row r="2132" spans="5:7" x14ac:dyDescent="0.2">
      <c r="E2132" s="23"/>
      <c r="F2132" s="23"/>
      <c r="G2132" s="23"/>
    </row>
    <row r="2133" spans="5:7" x14ac:dyDescent="0.2">
      <c r="E2133" s="23"/>
      <c r="F2133" s="23"/>
      <c r="G2133" s="23"/>
    </row>
    <row r="2134" spans="5:7" x14ac:dyDescent="0.2">
      <c r="E2134" s="23"/>
      <c r="F2134" s="23"/>
      <c r="G2134" s="23"/>
    </row>
    <row r="2135" spans="5:7" x14ac:dyDescent="0.2">
      <c r="E2135" s="23"/>
      <c r="F2135" s="23"/>
      <c r="G2135" s="23"/>
    </row>
    <row r="2136" spans="5:7" x14ac:dyDescent="0.2">
      <c r="E2136" s="23"/>
      <c r="F2136" s="23"/>
      <c r="G2136" s="23"/>
    </row>
    <row r="2137" spans="5:7" x14ac:dyDescent="0.2">
      <c r="E2137" s="23"/>
      <c r="F2137" s="23"/>
      <c r="G2137" s="23"/>
    </row>
    <row r="2138" spans="5:7" x14ac:dyDescent="0.2">
      <c r="E2138" s="23"/>
      <c r="F2138" s="23"/>
      <c r="G2138" s="23"/>
    </row>
    <row r="2139" spans="5:7" x14ac:dyDescent="0.2">
      <c r="E2139" s="23"/>
      <c r="F2139" s="23"/>
      <c r="G2139" s="23"/>
    </row>
    <row r="2140" spans="5:7" x14ac:dyDescent="0.2">
      <c r="E2140" s="23"/>
      <c r="F2140" s="23"/>
      <c r="G2140" s="23"/>
    </row>
    <row r="2141" spans="5:7" x14ac:dyDescent="0.2">
      <c r="E2141" s="23"/>
      <c r="F2141" s="23"/>
      <c r="G2141" s="23"/>
    </row>
    <row r="2142" spans="5:7" x14ac:dyDescent="0.2">
      <c r="E2142" s="23"/>
      <c r="F2142" s="23"/>
      <c r="G2142" s="23"/>
    </row>
    <row r="2143" spans="5:7" x14ac:dyDescent="0.2">
      <c r="E2143" s="23"/>
      <c r="F2143" s="23"/>
      <c r="G2143" s="23"/>
    </row>
    <row r="2144" spans="5:7" x14ac:dyDescent="0.2">
      <c r="E2144" s="23"/>
      <c r="F2144" s="23"/>
      <c r="G2144" s="23"/>
    </row>
    <row r="2145" spans="5:7" x14ac:dyDescent="0.2">
      <c r="E2145" s="23"/>
      <c r="F2145" s="23"/>
      <c r="G2145" s="23"/>
    </row>
    <row r="2146" spans="5:7" x14ac:dyDescent="0.2">
      <c r="E2146" s="23"/>
      <c r="F2146" s="23"/>
      <c r="G2146" s="23"/>
    </row>
    <row r="2147" spans="5:7" x14ac:dyDescent="0.2">
      <c r="E2147" s="23"/>
      <c r="F2147" s="23"/>
      <c r="G2147" s="23"/>
    </row>
    <row r="2148" spans="5:7" x14ac:dyDescent="0.2">
      <c r="E2148" s="23"/>
      <c r="F2148" s="23"/>
      <c r="G2148" s="23"/>
    </row>
    <row r="2149" spans="5:7" x14ac:dyDescent="0.2">
      <c r="E2149" s="23"/>
      <c r="F2149" s="23"/>
      <c r="G2149" s="23"/>
    </row>
    <row r="2150" spans="5:7" x14ac:dyDescent="0.2">
      <c r="E2150" s="23"/>
      <c r="F2150" s="23"/>
      <c r="G2150" s="23"/>
    </row>
    <row r="2151" spans="5:7" x14ac:dyDescent="0.2">
      <c r="E2151" s="23"/>
      <c r="F2151" s="23"/>
      <c r="G2151" s="23"/>
    </row>
    <row r="2152" spans="5:7" x14ac:dyDescent="0.2">
      <c r="E2152" s="23"/>
      <c r="F2152" s="23"/>
      <c r="G2152" s="23"/>
    </row>
    <row r="2153" spans="5:7" x14ac:dyDescent="0.2">
      <c r="E2153" s="23"/>
      <c r="F2153" s="23"/>
      <c r="G2153" s="23"/>
    </row>
    <row r="2154" spans="5:7" x14ac:dyDescent="0.2">
      <c r="E2154" s="23"/>
      <c r="F2154" s="23"/>
      <c r="G2154" s="23"/>
    </row>
    <row r="2155" spans="5:7" x14ac:dyDescent="0.2">
      <c r="E2155" s="23"/>
      <c r="F2155" s="23"/>
      <c r="G2155" s="23"/>
    </row>
    <row r="2156" spans="5:7" x14ac:dyDescent="0.2">
      <c r="E2156" s="23"/>
      <c r="F2156" s="23"/>
      <c r="G2156" s="23"/>
    </row>
    <row r="2157" spans="5:7" x14ac:dyDescent="0.2">
      <c r="E2157" s="23"/>
      <c r="F2157" s="23"/>
      <c r="G2157" s="23"/>
    </row>
    <row r="2158" spans="5:7" x14ac:dyDescent="0.2">
      <c r="E2158" s="23"/>
      <c r="F2158" s="23"/>
      <c r="G2158" s="23"/>
    </row>
    <row r="2159" spans="5:7" x14ac:dyDescent="0.2">
      <c r="E2159" s="23"/>
      <c r="F2159" s="23"/>
      <c r="G2159" s="23"/>
    </row>
    <row r="2160" spans="5:7" x14ac:dyDescent="0.2">
      <c r="E2160" s="23"/>
      <c r="F2160" s="23"/>
      <c r="G2160" s="23"/>
    </row>
    <row r="2161" spans="5:7" x14ac:dyDescent="0.2">
      <c r="E2161" s="23"/>
      <c r="F2161" s="23"/>
      <c r="G2161" s="23"/>
    </row>
    <row r="2162" spans="5:7" x14ac:dyDescent="0.2">
      <c r="E2162" s="23"/>
      <c r="F2162" s="23"/>
      <c r="G2162" s="23"/>
    </row>
    <row r="2163" spans="5:7" x14ac:dyDescent="0.2">
      <c r="E2163" s="23"/>
      <c r="F2163" s="23"/>
      <c r="G2163" s="23"/>
    </row>
    <row r="2164" spans="5:7" x14ac:dyDescent="0.2">
      <c r="E2164" s="23"/>
      <c r="F2164" s="23"/>
      <c r="G2164" s="23"/>
    </row>
    <row r="2165" spans="5:7" x14ac:dyDescent="0.2">
      <c r="E2165" s="23"/>
      <c r="F2165" s="23"/>
      <c r="G2165" s="23"/>
    </row>
    <row r="2166" spans="5:7" x14ac:dyDescent="0.2">
      <c r="E2166" s="23"/>
      <c r="F2166" s="23"/>
      <c r="G2166" s="23"/>
    </row>
    <row r="2167" spans="5:7" x14ac:dyDescent="0.2">
      <c r="E2167" s="23"/>
      <c r="F2167" s="23"/>
      <c r="G2167" s="23"/>
    </row>
    <row r="2168" spans="5:7" x14ac:dyDescent="0.2">
      <c r="E2168" s="23"/>
      <c r="F2168" s="23"/>
      <c r="G2168" s="23"/>
    </row>
    <row r="2169" spans="5:7" x14ac:dyDescent="0.2">
      <c r="E2169" s="23"/>
      <c r="F2169" s="23"/>
      <c r="G2169" s="23"/>
    </row>
    <row r="2170" spans="5:7" x14ac:dyDescent="0.2">
      <c r="E2170" s="23"/>
      <c r="F2170" s="23"/>
      <c r="G2170" s="23"/>
    </row>
    <row r="2171" spans="5:7" x14ac:dyDescent="0.2">
      <c r="E2171" s="23"/>
      <c r="F2171" s="23"/>
      <c r="G2171" s="23"/>
    </row>
    <row r="2172" spans="5:7" x14ac:dyDescent="0.2">
      <c r="E2172" s="23"/>
      <c r="F2172" s="23"/>
      <c r="G2172" s="23"/>
    </row>
    <row r="2173" spans="5:7" x14ac:dyDescent="0.2">
      <c r="E2173" s="23"/>
      <c r="F2173" s="23"/>
      <c r="G2173" s="23"/>
    </row>
    <row r="2174" spans="5:7" x14ac:dyDescent="0.2">
      <c r="E2174" s="23"/>
      <c r="F2174" s="23"/>
      <c r="G2174" s="23"/>
    </row>
    <row r="2175" spans="5:7" x14ac:dyDescent="0.2">
      <c r="E2175" s="23"/>
      <c r="F2175" s="23"/>
      <c r="G2175" s="23"/>
    </row>
    <row r="2176" spans="5:7" x14ac:dyDescent="0.2">
      <c r="E2176" s="23"/>
      <c r="F2176" s="23"/>
      <c r="G2176" s="23"/>
    </row>
    <row r="2177" spans="5:7" x14ac:dyDescent="0.2">
      <c r="E2177" s="23"/>
      <c r="F2177" s="23"/>
      <c r="G2177" s="23"/>
    </row>
    <row r="2178" spans="5:7" x14ac:dyDescent="0.2">
      <c r="E2178" s="23"/>
      <c r="F2178" s="23"/>
      <c r="G2178" s="23"/>
    </row>
    <row r="2179" spans="5:7" x14ac:dyDescent="0.2">
      <c r="E2179" s="23"/>
      <c r="F2179" s="23"/>
      <c r="G2179" s="23"/>
    </row>
    <row r="2180" spans="5:7" x14ac:dyDescent="0.2">
      <c r="E2180" s="23"/>
      <c r="F2180" s="23"/>
      <c r="G2180" s="23"/>
    </row>
    <row r="2181" spans="5:7" x14ac:dyDescent="0.2">
      <c r="E2181" s="23"/>
      <c r="F2181" s="23"/>
      <c r="G2181" s="23"/>
    </row>
    <row r="2182" spans="5:7" x14ac:dyDescent="0.2">
      <c r="E2182" s="23"/>
      <c r="F2182" s="23"/>
      <c r="G2182" s="23"/>
    </row>
    <row r="2183" spans="5:7" x14ac:dyDescent="0.2">
      <c r="E2183" s="23"/>
      <c r="F2183" s="23"/>
      <c r="G2183" s="23"/>
    </row>
    <row r="2184" spans="5:7" x14ac:dyDescent="0.2">
      <c r="E2184" s="23"/>
      <c r="F2184" s="23"/>
      <c r="G2184" s="23"/>
    </row>
    <row r="2185" spans="5:7" x14ac:dyDescent="0.2">
      <c r="E2185" s="23"/>
      <c r="F2185" s="23"/>
      <c r="G2185" s="23"/>
    </row>
    <row r="2186" spans="5:7" x14ac:dyDescent="0.2">
      <c r="E2186" s="23"/>
      <c r="F2186" s="23"/>
      <c r="G2186" s="23"/>
    </row>
    <row r="2187" spans="5:7" x14ac:dyDescent="0.2">
      <c r="E2187" s="23"/>
      <c r="F2187" s="23"/>
      <c r="G2187" s="23"/>
    </row>
    <row r="2188" spans="5:7" x14ac:dyDescent="0.2">
      <c r="E2188" s="23"/>
      <c r="F2188" s="23"/>
      <c r="G2188" s="23"/>
    </row>
    <row r="2189" spans="5:7" x14ac:dyDescent="0.2">
      <c r="E2189" s="23"/>
      <c r="F2189" s="23"/>
      <c r="G2189" s="23"/>
    </row>
    <row r="2190" spans="5:7" x14ac:dyDescent="0.2">
      <c r="E2190" s="23"/>
      <c r="F2190" s="23"/>
      <c r="G2190" s="23"/>
    </row>
    <row r="2191" spans="5:7" x14ac:dyDescent="0.2">
      <c r="E2191" s="23"/>
      <c r="F2191" s="23"/>
      <c r="G2191" s="23"/>
    </row>
    <row r="2192" spans="5:7" x14ac:dyDescent="0.2">
      <c r="E2192" s="23"/>
      <c r="F2192" s="23"/>
      <c r="G2192" s="23"/>
    </row>
    <row r="2193" spans="5:7" x14ac:dyDescent="0.2">
      <c r="E2193" s="23"/>
      <c r="F2193" s="23"/>
      <c r="G2193" s="23"/>
    </row>
    <row r="2194" spans="5:7" x14ac:dyDescent="0.2">
      <c r="E2194" s="23"/>
      <c r="F2194" s="23"/>
      <c r="G2194" s="23"/>
    </row>
    <row r="2195" spans="5:7" x14ac:dyDescent="0.2">
      <c r="E2195" s="23"/>
      <c r="F2195" s="23"/>
      <c r="G2195" s="23"/>
    </row>
    <row r="2196" spans="5:7" x14ac:dyDescent="0.2">
      <c r="E2196" s="23"/>
      <c r="F2196" s="23"/>
      <c r="G2196" s="23"/>
    </row>
    <row r="2197" spans="5:7" x14ac:dyDescent="0.2">
      <c r="E2197" s="23"/>
      <c r="F2197" s="23"/>
      <c r="G2197" s="23"/>
    </row>
    <row r="2198" spans="5:7" x14ac:dyDescent="0.2">
      <c r="E2198" s="23"/>
      <c r="F2198" s="23"/>
      <c r="G2198" s="23"/>
    </row>
    <row r="2199" spans="5:7" x14ac:dyDescent="0.2">
      <c r="E2199" s="23"/>
      <c r="F2199" s="23"/>
      <c r="G2199" s="23"/>
    </row>
    <row r="2200" spans="5:7" x14ac:dyDescent="0.2">
      <c r="E2200" s="23"/>
      <c r="F2200" s="23"/>
      <c r="G2200" s="23"/>
    </row>
    <row r="2201" spans="5:7" x14ac:dyDescent="0.2">
      <c r="E2201" s="23"/>
      <c r="F2201" s="23"/>
      <c r="G2201" s="23"/>
    </row>
    <row r="2202" spans="5:7" x14ac:dyDescent="0.2">
      <c r="E2202" s="23"/>
      <c r="F2202" s="23"/>
      <c r="G2202" s="23"/>
    </row>
    <row r="2203" spans="5:7" x14ac:dyDescent="0.2">
      <c r="E2203" s="23"/>
      <c r="F2203" s="23"/>
      <c r="G2203" s="23"/>
    </row>
    <row r="2204" spans="5:7" x14ac:dyDescent="0.2">
      <c r="E2204" s="23"/>
      <c r="F2204" s="23"/>
      <c r="G2204" s="23"/>
    </row>
    <row r="2205" spans="5:7" x14ac:dyDescent="0.2">
      <c r="E2205" s="23"/>
      <c r="F2205" s="23"/>
      <c r="G2205" s="23"/>
    </row>
    <row r="2206" spans="5:7" x14ac:dyDescent="0.2">
      <c r="E2206" s="23"/>
      <c r="F2206" s="23"/>
      <c r="G2206" s="23"/>
    </row>
    <row r="2207" spans="5:7" x14ac:dyDescent="0.2">
      <c r="E2207" s="23"/>
      <c r="F2207" s="23"/>
      <c r="G2207" s="23"/>
    </row>
    <row r="2208" spans="5:7" x14ac:dyDescent="0.2">
      <c r="E2208" s="23"/>
      <c r="F2208" s="23"/>
      <c r="G2208" s="23"/>
    </row>
    <row r="2209" spans="5:7" x14ac:dyDescent="0.2">
      <c r="E2209" s="23"/>
      <c r="F2209" s="23"/>
      <c r="G2209" s="23"/>
    </row>
    <row r="2210" spans="5:7" x14ac:dyDescent="0.2">
      <c r="E2210" s="23"/>
      <c r="F2210" s="23"/>
      <c r="G2210" s="23"/>
    </row>
    <row r="2211" spans="5:7" x14ac:dyDescent="0.2">
      <c r="E2211" s="23"/>
      <c r="F2211" s="23"/>
      <c r="G2211" s="23"/>
    </row>
    <row r="2212" spans="5:7" x14ac:dyDescent="0.2">
      <c r="E2212" s="23"/>
      <c r="F2212" s="23"/>
      <c r="G2212" s="23"/>
    </row>
    <row r="2213" spans="5:7" x14ac:dyDescent="0.2">
      <c r="E2213" s="23"/>
      <c r="F2213" s="23"/>
      <c r="G2213" s="23"/>
    </row>
    <row r="2214" spans="5:7" x14ac:dyDescent="0.2">
      <c r="E2214" s="23"/>
      <c r="F2214" s="23"/>
      <c r="G2214" s="23"/>
    </row>
    <row r="2215" spans="5:7" x14ac:dyDescent="0.2">
      <c r="E2215" s="23"/>
      <c r="F2215" s="23"/>
      <c r="G2215" s="23"/>
    </row>
    <row r="2216" spans="5:7" x14ac:dyDescent="0.2">
      <c r="E2216" s="23"/>
      <c r="F2216" s="23"/>
      <c r="G2216" s="23"/>
    </row>
    <row r="2217" spans="5:7" x14ac:dyDescent="0.2">
      <c r="E2217" s="23"/>
      <c r="F2217" s="23"/>
      <c r="G2217" s="23"/>
    </row>
    <row r="2218" spans="5:7" x14ac:dyDescent="0.2">
      <c r="E2218" s="23"/>
      <c r="F2218" s="23"/>
      <c r="G2218" s="23"/>
    </row>
    <row r="2219" spans="5:7" x14ac:dyDescent="0.2">
      <c r="E2219" s="23"/>
      <c r="F2219" s="23"/>
      <c r="G2219" s="23"/>
    </row>
    <row r="2220" spans="5:7" x14ac:dyDescent="0.2">
      <c r="E2220" s="23"/>
      <c r="F2220" s="23"/>
      <c r="G2220" s="23"/>
    </row>
    <row r="2221" spans="5:7" x14ac:dyDescent="0.2">
      <c r="E2221" s="23"/>
      <c r="F2221" s="23"/>
      <c r="G2221" s="23"/>
    </row>
    <row r="2222" spans="5:7" x14ac:dyDescent="0.2">
      <c r="E2222" s="23"/>
      <c r="F2222" s="23"/>
      <c r="G2222" s="23"/>
    </row>
    <row r="2223" spans="5:7" x14ac:dyDescent="0.2">
      <c r="E2223" s="23"/>
      <c r="F2223" s="23"/>
      <c r="G2223" s="23"/>
    </row>
    <row r="2224" spans="5:7" x14ac:dyDescent="0.2">
      <c r="E2224" s="23"/>
      <c r="F2224" s="23"/>
      <c r="G2224" s="23"/>
    </row>
    <row r="2225" spans="5:7" x14ac:dyDescent="0.2">
      <c r="E2225" s="23"/>
      <c r="F2225" s="23"/>
      <c r="G2225" s="23"/>
    </row>
    <row r="2226" spans="5:7" x14ac:dyDescent="0.2">
      <c r="E2226" s="23"/>
      <c r="F2226" s="23"/>
      <c r="G2226" s="23"/>
    </row>
    <row r="2227" spans="5:7" x14ac:dyDescent="0.2">
      <c r="E2227" s="23"/>
      <c r="F2227" s="23"/>
      <c r="G2227" s="23"/>
    </row>
    <row r="2228" spans="5:7" x14ac:dyDescent="0.2">
      <c r="E2228" s="23"/>
      <c r="F2228" s="23"/>
      <c r="G2228" s="23"/>
    </row>
    <row r="2229" spans="5:7" x14ac:dyDescent="0.2">
      <c r="E2229" s="23"/>
      <c r="F2229" s="23"/>
      <c r="G2229" s="23"/>
    </row>
    <row r="2230" spans="5:7" x14ac:dyDescent="0.2">
      <c r="E2230" s="23"/>
      <c r="F2230" s="23"/>
      <c r="G2230" s="23"/>
    </row>
    <row r="2231" spans="5:7" x14ac:dyDescent="0.2">
      <c r="E2231" s="23"/>
      <c r="F2231" s="23"/>
      <c r="G2231" s="23"/>
    </row>
    <row r="2232" spans="5:7" x14ac:dyDescent="0.2">
      <c r="E2232" s="23"/>
      <c r="F2232" s="23"/>
      <c r="G2232" s="23"/>
    </row>
    <row r="2233" spans="5:7" x14ac:dyDescent="0.2">
      <c r="E2233" s="23"/>
      <c r="F2233" s="23"/>
      <c r="G2233" s="23"/>
    </row>
    <row r="2234" spans="5:7" x14ac:dyDescent="0.2">
      <c r="E2234" s="23"/>
      <c r="F2234" s="23"/>
      <c r="G2234" s="23"/>
    </row>
    <row r="2235" spans="5:7" x14ac:dyDescent="0.2">
      <c r="E2235" s="23"/>
      <c r="F2235" s="23"/>
      <c r="G2235" s="23"/>
    </row>
    <row r="2236" spans="5:7" x14ac:dyDescent="0.2">
      <c r="E2236" s="23"/>
      <c r="F2236" s="23"/>
      <c r="G2236" s="23"/>
    </row>
    <row r="2237" spans="5:7" x14ac:dyDescent="0.2">
      <c r="E2237" s="23"/>
      <c r="F2237" s="23"/>
      <c r="G2237" s="23"/>
    </row>
    <row r="2238" spans="5:7" x14ac:dyDescent="0.2">
      <c r="E2238" s="23"/>
      <c r="F2238" s="23"/>
      <c r="G2238" s="23"/>
    </row>
    <row r="2239" spans="5:7" x14ac:dyDescent="0.2">
      <c r="E2239" s="23"/>
      <c r="F2239" s="23"/>
      <c r="G2239" s="23"/>
    </row>
    <row r="2240" spans="5:7" x14ac:dyDescent="0.2">
      <c r="E2240" s="23"/>
      <c r="F2240" s="23"/>
      <c r="G2240" s="23"/>
    </row>
    <row r="2241" spans="5:7" x14ac:dyDescent="0.2">
      <c r="E2241" s="23"/>
      <c r="F2241" s="23"/>
      <c r="G2241" s="23"/>
    </row>
    <row r="2242" spans="5:7" x14ac:dyDescent="0.2">
      <c r="E2242" s="23"/>
      <c r="F2242" s="23"/>
      <c r="G2242" s="23"/>
    </row>
    <row r="2243" spans="5:7" x14ac:dyDescent="0.2">
      <c r="E2243" s="23"/>
      <c r="F2243" s="23"/>
      <c r="G2243" s="23"/>
    </row>
    <row r="2244" spans="5:7" x14ac:dyDescent="0.2">
      <c r="E2244" s="23"/>
      <c r="F2244" s="23"/>
      <c r="G2244" s="23"/>
    </row>
    <row r="2245" spans="5:7" x14ac:dyDescent="0.2">
      <c r="E2245" s="23"/>
      <c r="F2245" s="23"/>
      <c r="G2245" s="23"/>
    </row>
    <row r="2246" spans="5:7" x14ac:dyDescent="0.2">
      <c r="E2246" s="23"/>
      <c r="F2246" s="23"/>
      <c r="G2246" s="23"/>
    </row>
    <row r="2247" spans="5:7" x14ac:dyDescent="0.2">
      <c r="E2247" s="23"/>
      <c r="F2247" s="23"/>
      <c r="G2247" s="23"/>
    </row>
    <row r="2248" spans="5:7" x14ac:dyDescent="0.2">
      <c r="E2248" s="23"/>
      <c r="F2248" s="23"/>
      <c r="G2248" s="23"/>
    </row>
    <row r="2249" spans="5:7" x14ac:dyDescent="0.2">
      <c r="E2249" s="23"/>
      <c r="F2249" s="23"/>
      <c r="G2249" s="23"/>
    </row>
    <row r="2250" spans="5:7" x14ac:dyDescent="0.2">
      <c r="E2250" s="23"/>
      <c r="F2250" s="23"/>
      <c r="G2250" s="23"/>
    </row>
    <row r="2251" spans="5:7" x14ac:dyDescent="0.2">
      <c r="E2251" s="23"/>
      <c r="F2251" s="23"/>
      <c r="G2251" s="23"/>
    </row>
    <row r="2252" spans="5:7" x14ac:dyDescent="0.2">
      <c r="E2252" s="23"/>
      <c r="F2252" s="23"/>
      <c r="G2252" s="23"/>
    </row>
    <row r="2253" spans="5:7" x14ac:dyDescent="0.2">
      <c r="E2253" s="23"/>
      <c r="F2253" s="23"/>
      <c r="G2253" s="23"/>
    </row>
    <row r="2254" spans="5:7" x14ac:dyDescent="0.2">
      <c r="E2254" s="23"/>
      <c r="F2254" s="23"/>
      <c r="G2254" s="23"/>
    </row>
    <row r="2255" spans="5:7" x14ac:dyDescent="0.2">
      <c r="E2255" s="23"/>
      <c r="F2255" s="23"/>
      <c r="G2255" s="23"/>
    </row>
    <row r="2256" spans="5:7" x14ac:dyDescent="0.2">
      <c r="E2256" s="23"/>
      <c r="F2256" s="23"/>
      <c r="G2256" s="23"/>
    </row>
    <row r="2257" spans="5:7" x14ac:dyDescent="0.2">
      <c r="E2257" s="23"/>
      <c r="F2257" s="23"/>
      <c r="G2257" s="23"/>
    </row>
    <row r="2258" spans="5:7" x14ac:dyDescent="0.2">
      <c r="E2258" s="23"/>
      <c r="F2258" s="23"/>
      <c r="G2258" s="23"/>
    </row>
    <row r="2259" spans="5:7" x14ac:dyDescent="0.2">
      <c r="E2259" s="23"/>
      <c r="F2259" s="23"/>
      <c r="G2259" s="23"/>
    </row>
    <row r="2260" spans="5:7" x14ac:dyDescent="0.2">
      <c r="E2260" s="23"/>
      <c r="F2260" s="23"/>
      <c r="G2260" s="23"/>
    </row>
    <row r="2261" spans="5:7" x14ac:dyDescent="0.2">
      <c r="E2261" s="23"/>
      <c r="F2261" s="23"/>
      <c r="G2261" s="23"/>
    </row>
    <row r="2262" spans="5:7" x14ac:dyDescent="0.2">
      <c r="E2262" s="23"/>
      <c r="F2262" s="23"/>
      <c r="G2262" s="23"/>
    </row>
    <row r="2263" spans="5:7" x14ac:dyDescent="0.2">
      <c r="E2263" s="23"/>
      <c r="F2263" s="23"/>
      <c r="G2263" s="23"/>
    </row>
    <row r="2264" spans="5:7" x14ac:dyDescent="0.2">
      <c r="E2264" s="23"/>
      <c r="F2264" s="23"/>
      <c r="G2264" s="23"/>
    </row>
    <row r="2265" spans="5:7" x14ac:dyDescent="0.2">
      <c r="E2265" s="23"/>
      <c r="F2265" s="23"/>
      <c r="G2265" s="23"/>
    </row>
    <row r="2266" spans="5:7" x14ac:dyDescent="0.2">
      <c r="E2266" s="23"/>
      <c r="F2266" s="23"/>
      <c r="G2266" s="23"/>
    </row>
    <row r="2267" spans="5:7" x14ac:dyDescent="0.2">
      <c r="E2267" s="23"/>
      <c r="F2267" s="23"/>
      <c r="G2267" s="23"/>
    </row>
    <row r="2268" spans="5:7" x14ac:dyDescent="0.2">
      <c r="E2268" s="23"/>
      <c r="F2268" s="23"/>
      <c r="G2268" s="23"/>
    </row>
    <row r="2269" spans="5:7" x14ac:dyDescent="0.2">
      <c r="E2269" s="23"/>
      <c r="F2269" s="23"/>
      <c r="G2269" s="23"/>
    </row>
    <row r="2270" spans="5:7" x14ac:dyDescent="0.2">
      <c r="E2270" s="23"/>
      <c r="F2270" s="23"/>
      <c r="G2270" s="23"/>
    </row>
    <row r="2271" spans="5:7" x14ac:dyDescent="0.2">
      <c r="E2271" s="23"/>
      <c r="F2271" s="23"/>
      <c r="G2271" s="23"/>
    </row>
    <row r="2272" spans="5:7" x14ac:dyDescent="0.2">
      <c r="E2272" s="23"/>
      <c r="F2272" s="23"/>
      <c r="G2272" s="23"/>
    </row>
    <row r="2273" spans="5:7" x14ac:dyDescent="0.2">
      <c r="E2273" s="23"/>
      <c r="F2273" s="23"/>
      <c r="G2273" s="23"/>
    </row>
    <row r="2274" spans="5:7" x14ac:dyDescent="0.2">
      <c r="E2274" s="23"/>
      <c r="F2274" s="23"/>
      <c r="G2274" s="23"/>
    </row>
    <row r="2275" spans="5:7" x14ac:dyDescent="0.2">
      <c r="E2275" s="23"/>
      <c r="F2275" s="23"/>
      <c r="G2275" s="23"/>
    </row>
    <row r="2276" spans="5:7" x14ac:dyDescent="0.2">
      <c r="E2276" s="23"/>
      <c r="F2276" s="23"/>
      <c r="G2276" s="23"/>
    </row>
    <row r="2277" spans="5:7" x14ac:dyDescent="0.2">
      <c r="E2277" s="23"/>
      <c r="F2277" s="23"/>
      <c r="G2277" s="23"/>
    </row>
    <row r="2278" spans="5:7" x14ac:dyDescent="0.2">
      <c r="E2278" s="23"/>
      <c r="F2278" s="23"/>
      <c r="G2278" s="23"/>
    </row>
    <row r="2279" spans="5:7" x14ac:dyDescent="0.2">
      <c r="E2279" s="23"/>
      <c r="F2279" s="23"/>
      <c r="G2279" s="23"/>
    </row>
    <row r="2280" spans="5:7" x14ac:dyDescent="0.2">
      <c r="E2280" s="23"/>
      <c r="F2280" s="23"/>
      <c r="G2280" s="23"/>
    </row>
    <row r="2281" spans="5:7" x14ac:dyDescent="0.2">
      <c r="E2281" s="23"/>
      <c r="F2281" s="23"/>
      <c r="G2281" s="23"/>
    </row>
    <row r="2282" spans="5:7" x14ac:dyDescent="0.2">
      <c r="E2282" s="23"/>
      <c r="F2282" s="23"/>
      <c r="G2282" s="23"/>
    </row>
    <row r="2283" spans="5:7" x14ac:dyDescent="0.2">
      <c r="E2283" s="23"/>
      <c r="F2283" s="23"/>
      <c r="G2283" s="23"/>
    </row>
    <row r="2284" spans="5:7" x14ac:dyDescent="0.2">
      <c r="E2284" s="23"/>
      <c r="F2284" s="23"/>
      <c r="G2284" s="23"/>
    </row>
    <row r="2285" spans="5:7" x14ac:dyDescent="0.2">
      <c r="E2285" s="23"/>
      <c r="F2285" s="23"/>
      <c r="G2285" s="23"/>
    </row>
    <row r="2286" spans="5:7" x14ac:dyDescent="0.2">
      <c r="E2286" s="23"/>
      <c r="F2286" s="23"/>
      <c r="G2286" s="23"/>
    </row>
    <row r="2287" spans="5:7" x14ac:dyDescent="0.2">
      <c r="E2287" s="23"/>
      <c r="F2287" s="23"/>
      <c r="G2287" s="23"/>
    </row>
    <row r="2288" spans="5:7" x14ac:dyDescent="0.2">
      <c r="E2288" s="23"/>
      <c r="F2288" s="23"/>
      <c r="G2288" s="23"/>
    </row>
    <row r="2289" spans="5:7" x14ac:dyDescent="0.2">
      <c r="E2289" s="23"/>
      <c r="F2289" s="23"/>
      <c r="G2289" s="23"/>
    </row>
    <row r="2290" spans="5:7" x14ac:dyDescent="0.2">
      <c r="E2290" s="23"/>
      <c r="F2290" s="23"/>
      <c r="G2290" s="23"/>
    </row>
    <row r="2291" spans="5:7" x14ac:dyDescent="0.2">
      <c r="E2291" s="23"/>
      <c r="F2291" s="23"/>
      <c r="G2291" s="23"/>
    </row>
    <row r="2292" spans="5:7" x14ac:dyDescent="0.2">
      <c r="E2292" s="23"/>
      <c r="F2292" s="23"/>
      <c r="G2292" s="23"/>
    </row>
    <row r="2293" spans="5:7" x14ac:dyDescent="0.2">
      <c r="E2293" s="23"/>
      <c r="F2293" s="23"/>
      <c r="G2293" s="23"/>
    </row>
    <row r="2294" spans="5:7" x14ac:dyDescent="0.2">
      <c r="E2294" s="23"/>
      <c r="F2294" s="23"/>
      <c r="G2294" s="23"/>
    </row>
    <row r="2295" spans="5:7" x14ac:dyDescent="0.2">
      <c r="E2295" s="23"/>
      <c r="F2295" s="23"/>
      <c r="G2295" s="23"/>
    </row>
    <row r="2296" spans="5:7" x14ac:dyDescent="0.2">
      <c r="E2296" s="23"/>
      <c r="F2296" s="23"/>
      <c r="G2296" s="23"/>
    </row>
    <row r="2297" spans="5:7" x14ac:dyDescent="0.2">
      <c r="E2297" s="23"/>
      <c r="F2297" s="23"/>
      <c r="G2297" s="23"/>
    </row>
    <row r="2298" spans="5:7" x14ac:dyDescent="0.2">
      <c r="E2298" s="23"/>
      <c r="F2298" s="23"/>
      <c r="G2298" s="23"/>
    </row>
    <row r="2299" spans="5:7" x14ac:dyDescent="0.2">
      <c r="E2299" s="23"/>
      <c r="F2299" s="23"/>
      <c r="G2299" s="23"/>
    </row>
    <row r="2300" spans="5:7" x14ac:dyDescent="0.2">
      <c r="E2300" s="23"/>
      <c r="F2300" s="23"/>
      <c r="G2300" s="23"/>
    </row>
    <row r="2301" spans="5:7" x14ac:dyDescent="0.2">
      <c r="E2301" s="23"/>
      <c r="F2301" s="23"/>
      <c r="G2301" s="23"/>
    </row>
    <row r="2302" spans="5:7" x14ac:dyDescent="0.2">
      <c r="E2302" s="23"/>
      <c r="F2302" s="23"/>
      <c r="G2302" s="23"/>
    </row>
    <row r="2303" spans="5:7" x14ac:dyDescent="0.2">
      <c r="E2303" s="23"/>
      <c r="F2303" s="23"/>
      <c r="G2303" s="23"/>
    </row>
    <row r="2304" spans="5:7" x14ac:dyDescent="0.2">
      <c r="E2304" s="23"/>
      <c r="F2304" s="23"/>
      <c r="G2304" s="23"/>
    </row>
    <row r="2305" spans="5:7" x14ac:dyDescent="0.2">
      <c r="E2305" s="23"/>
      <c r="F2305" s="23"/>
      <c r="G2305" s="23"/>
    </row>
    <row r="2306" spans="5:7" x14ac:dyDescent="0.2">
      <c r="E2306" s="23"/>
      <c r="F2306" s="23"/>
      <c r="G2306" s="23"/>
    </row>
    <row r="2307" spans="5:7" x14ac:dyDescent="0.2">
      <c r="E2307" s="23"/>
      <c r="F2307" s="23"/>
      <c r="G2307" s="23"/>
    </row>
    <row r="2308" spans="5:7" x14ac:dyDescent="0.2">
      <c r="E2308" s="23"/>
      <c r="F2308" s="23"/>
      <c r="G2308" s="23"/>
    </row>
    <row r="2309" spans="5:7" x14ac:dyDescent="0.2">
      <c r="E2309" s="23"/>
      <c r="F2309" s="23"/>
      <c r="G2309" s="23"/>
    </row>
    <row r="2310" spans="5:7" x14ac:dyDescent="0.2">
      <c r="E2310" s="23"/>
      <c r="F2310" s="23"/>
      <c r="G2310" s="23"/>
    </row>
    <row r="2311" spans="5:7" x14ac:dyDescent="0.2">
      <c r="E2311" s="23"/>
      <c r="F2311" s="23"/>
      <c r="G2311" s="23"/>
    </row>
    <row r="2312" spans="5:7" x14ac:dyDescent="0.2">
      <c r="E2312" s="23"/>
      <c r="F2312" s="23"/>
      <c r="G2312" s="23"/>
    </row>
    <row r="2313" spans="5:7" x14ac:dyDescent="0.2">
      <c r="E2313" s="23"/>
      <c r="F2313" s="23"/>
      <c r="G2313" s="23"/>
    </row>
    <row r="2314" spans="5:7" x14ac:dyDescent="0.2">
      <c r="E2314" s="23"/>
      <c r="F2314" s="23"/>
      <c r="G2314" s="23"/>
    </row>
    <row r="2315" spans="5:7" x14ac:dyDescent="0.2">
      <c r="E2315" s="23"/>
      <c r="F2315" s="23"/>
      <c r="G2315" s="23"/>
    </row>
    <row r="2316" spans="5:7" x14ac:dyDescent="0.2">
      <c r="E2316" s="23"/>
      <c r="F2316" s="23"/>
      <c r="G2316" s="23"/>
    </row>
    <row r="2317" spans="5:7" x14ac:dyDescent="0.2">
      <c r="E2317" s="23"/>
      <c r="F2317" s="23"/>
      <c r="G2317" s="23"/>
    </row>
    <row r="2318" spans="5:7" x14ac:dyDescent="0.2">
      <c r="E2318" s="23"/>
      <c r="F2318" s="23"/>
      <c r="G2318" s="23"/>
    </row>
    <row r="2319" spans="5:7" x14ac:dyDescent="0.2">
      <c r="E2319" s="23"/>
      <c r="F2319" s="23"/>
      <c r="G2319" s="23"/>
    </row>
    <row r="2320" spans="5:7" x14ac:dyDescent="0.2">
      <c r="E2320" s="23"/>
      <c r="F2320" s="23"/>
      <c r="G2320" s="23"/>
    </row>
    <row r="2321" spans="5:7" x14ac:dyDescent="0.2">
      <c r="E2321" s="23"/>
      <c r="F2321" s="23"/>
      <c r="G2321" s="23"/>
    </row>
    <row r="2322" spans="5:7" x14ac:dyDescent="0.2">
      <c r="E2322" s="23"/>
      <c r="F2322" s="23"/>
      <c r="G2322" s="23"/>
    </row>
    <row r="2323" spans="5:7" x14ac:dyDescent="0.2">
      <c r="E2323" s="23"/>
      <c r="F2323" s="23"/>
      <c r="G2323" s="23"/>
    </row>
    <row r="2324" spans="5:7" x14ac:dyDescent="0.2">
      <c r="E2324" s="23"/>
      <c r="F2324" s="23"/>
      <c r="G2324" s="23"/>
    </row>
    <row r="2325" spans="5:7" x14ac:dyDescent="0.2">
      <c r="E2325" s="23"/>
      <c r="F2325" s="23"/>
      <c r="G2325" s="23"/>
    </row>
    <row r="2326" spans="5:7" x14ac:dyDescent="0.2">
      <c r="E2326" s="23"/>
      <c r="F2326" s="23"/>
      <c r="G2326" s="23"/>
    </row>
    <row r="2327" spans="5:7" x14ac:dyDescent="0.2">
      <c r="E2327" s="23"/>
      <c r="F2327" s="23"/>
      <c r="G2327" s="23"/>
    </row>
    <row r="2328" spans="5:7" x14ac:dyDescent="0.2">
      <c r="E2328" s="23"/>
      <c r="F2328" s="23"/>
      <c r="G2328" s="23"/>
    </row>
    <row r="2329" spans="5:7" x14ac:dyDescent="0.2">
      <c r="E2329" s="23"/>
      <c r="F2329" s="23"/>
      <c r="G2329" s="23"/>
    </row>
    <row r="2330" spans="5:7" x14ac:dyDescent="0.2">
      <c r="E2330" s="23"/>
      <c r="F2330" s="23"/>
      <c r="G2330" s="23"/>
    </row>
    <row r="2331" spans="5:7" x14ac:dyDescent="0.2">
      <c r="E2331" s="23"/>
      <c r="F2331" s="23"/>
      <c r="G2331" s="23"/>
    </row>
    <row r="2332" spans="5:7" x14ac:dyDescent="0.2">
      <c r="E2332" s="23"/>
      <c r="F2332" s="23"/>
      <c r="G2332" s="23"/>
    </row>
    <row r="2333" spans="5:7" x14ac:dyDescent="0.2">
      <c r="E2333" s="23"/>
      <c r="F2333" s="23"/>
      <c r="G2333" s="23"/>
    </row>
    <row r="2334" spans="5:7" x14ac:dyDescent="0.2">
      <c r="E2334" s="23"/>
      <c r="F2334" s="23"/>
      <c r="G2334" s="23"/>
    </row>
    <row r="2335" spans="5:7" x14ac:dyDescent="0.2">
      <c r="E2335" s="23"/>
      <c r="F2335" s="23"/>
      <c r="G2335" s="23"/>
    </row>
    <row r="2336" spans="5:7" x14ac:dyDescent="0.2">
      <c r="E2336" s="23"/>
      <c r="F2336" s="23"/>
      <c r="G2336" s="23"/>
    </row>
    <row r="2337" spans="5:7" x14ac:dyDescent="0.2">
      <c r="E2337" s="23"/>
      <c r="F2337" s="23"/>
      <c r="G2337" s="23"/>
    </row>
    <row r="2338" spans="5:7" x14ac:dyDescent="0.2">
      <c r="E2338" s="23"/>
      <c r="F2338" s="23"/>
      <c r="G2338" s="23"/>
    </row>
    <row r="2339" spans="5:7" x14ac:dyDescent="0.2">
      <c r="E2339" s="23"/>
      <c r="F2339" s="23"/>
      <c r="G2339" s="23"/>
    </row>
    <row r="2340" spans="5:7" x14ac:dyDescent="0.2">
      <c r="E2340" s="23"/>
      <c r="F2340" s="23"/>
      <c r="G2340" s="23"/>
    </row>
    <row r="2341" spans="5:7" x14ac:dyDescent="0.2">
      <c r="E2341" s="23"/>
      <c r="F2341" s="23"/>
      <c r="G2341" s="23"/>
    </row>
    <row r="2342" spans="5:7" x14ac:dyDescent="0.2">
      <c r="E2342" s="23"/>
      <c r="F2342" s="23"/>
      <c r="G2342" s="23"/>
    </row>
    <row r="2343" spans="5:7" x14ac:dyDescent="0.2">
      <c r="E2343" s="23"/>
      <c r="F2343" s="23"/>
      <c r="G2343" s="23"/>
    </row>
    <row r="2344" spans="5:7" x14ac:dyDescent="0.2">
      <c r="E2344" s="23"/>
      <c r="F2344" s="23"/>
      <c r="G2344" s="23"/>
    </row>
    <row r="2345" spans="5:7" x14ac:dyDescent="0.2">
      <c r="E2345" s="23"/>
      <c r="F2345" s="23"/>
      <c r="G2345" s="23"/>
    </row>
    <row r="2346" spans="5:7" x14ac:dyDescent="0.2">
      <c r="E2346" s="23"/>
      <c r="F2346" s="23"/>
      <c r="G2346" s="23"/>
    </row>
    <row r="2347" spans="5:7" x14ac:dyDescent="0.2">
      <c r="E2347" s="23"/>
      <c r="F2347" s="23"/>
      <c r="G2347" s="23"/>
    </row>
    <row r="2348" spans="5:7" x14ac:dyDescent="0.2">
      <c r="E2348" s="23"/>
      <c r="F2348" s="23"/>
      <c r="G2348" s="23"/>
    </row>
    <row r="2349" spans="5:7" x14ac:dyDescent="0.2">
      <c r="E2349" s="23"/>
      <c r="F2349" s="23"/>
      <c r="G2349" s="23"/>
    </row>
    <row r="2350" spans="5:7" x14ac:dyDescent="0.2">
      <c r="E2350" s="23"/>
      <c r="F2350" s="23"/>
      <c r="G2350" s="23"/>
    </row>
    <row r="2351" spans="5:7" x14ac:dyDescent="0.2">
      <c r="E2351" s="23"/>
      <c r="F2351" s="23"/>
      <c r="G2351" s="23"/>
    </row>
    <row r="2352" spans="5:7" x14ac:dyDescent="0.2">
      <c r="E2352" s="23"/>
      <c r="F2352" s="23"/>
      <c r="G2352" s="23"/>
    </row>
    <row r="2353" spans="5:7" x14ac:dyDescent="0.2">
      <c r="E2353" s="23"/>
      <c r="F2353" s="23"/>
      <c r="G2353" s="23"/>
    </row>
    <row r="2354" spans="5:7" x14ac:dyDescent="0.2">
      <c r="E2354" s="23"/>
      <c r="F2354" s="23"/>
      <c r="G2354" s="23"/>
    </row>
    <row r="2355" spans="5:7" x14ac:dyDescent="0.2">
      <c r="E2355" s="23"/>
      <c r="F2355" s="23"/>
      <c r="G2355" s="23"/>
    </row>
    <row r="2356" spans="5:7" x14ac:dyDescent="0.2">
      <c r="E2356" s="23"/>
      <c r="F2356" s="23"/>
      <c r="G2356" s="23"/>
    </row>
    <row r="2357" spans="5:7" x14ac:dyDescent="0.2">
      <c r="E2357" s="23"/>
      <c r="F2357" s="23"/>
      <c r="G2357" s="23"/>
    </row>
    <row r="2358" spans="5:7" x14ac:dyDescent="0.2">
      <c r="E2358" s="23"/>
      <c r="F2358" s="23"/>
      <c r="G2358" s="23"/>
    </row>
    <row r="2359" spans="5:7" x14ac:dyDescent="0.2">
      <c r="E2359" s="23"/>
      <c r="F2359" s="23"/>
      <c r="G2359" s="23"/>
    </row>
    <row r="2360" spans="5:7" x14ac:dyDescent="0.2">
      <c r="E2360" s="23"/>
      <c r="F2360" s="23"/>
      <c r="G2360" s="23"/>
    </row>
    <row r="2361" spans="5:7" x14ac:dyDescent="0.2">
      <c r="E2361" s="23"/>
      <c r="F2361" s="23"/>
      <c r="G2361" s="23"/>
    </row>
    <row r="2362" spans="5:7" x14ac:dyDescent="0.2">
      <c r="E2362" s="23"/>
      <c r="F2362" s="23"/>
      <c r="G2362" s="23"/>
    </row>
    <row r="2363" spans="5:7" x14ac:dyDescent="0.2">
      <c r="E2363" s="23"/>
      <c r="F2363" s="23"/>
      <c r="G2363" s="23"/>
    </row>
    <row r="2364" spans="5:7" x14ac:dyDescent="0.2">
      <c r="E2364" s="23"/>
      <c r="F2364" s="23"/>
      <c r="G2364" s="23"/>
    </row>
    <row r="2365" spans="5:7" x14ac:dyDescent="0.2">
      <c r="E2365" s="23"/>
      <c r="F2365" s="23"/>
      <c r="G2365" s="23"/>
    </row>
    <row r="2366" spans="5:7" x14ac:dyDescent="0.2">
      <c r="E2366" s="23"/>
      <c r="F2366" s="23"/>
      <c r="G2366" s="23"/>
    </row>
    <row r="2367" spans="5:7" x14ac:dyDescent="0.2">
      <c r="E2367" s="23"/>
      <c r="F2367" s="23"/>
      <c r="G2367" s="23"/>
    </row>
    <row r="2368" spans="5:7" x14ac:dyDescent="0.2">
      <c r="E2368" s="23"/>
      <c r="F2368" s="23"/>
      <c r="G2368" s="23"/>
    </row>
    <row r="2369" spans="5:7" x14ac:dyDescent="0.2">
      <c r="E2369" s="23"/>
      <c r="F2369" s="23"/>
      <c r="G2369" s="23"/>
    </row>
    <row r="2370" spans="5:7" x14ac:dyDescent="0.2">
      <c r="E2370" s="23"/>
      <c r="F2370" s="23"/>
      <c r="G2370" s="23"/>
    </row>
    <row r="2371" spans="5:7" x14ac:dyDescent="0.2">
      <c r="E2371" s="23"/>
      <c r="F2371" s="23"/>
      <c r="G2371" s="23"/>
    </row>
    <row r="2372" spans="5:7" x14ac:dyDescent="0.2">
      <c r="E2372" s="23"/>
      <c r="F2372" s="23"/>
      <c r="G2372" s="23"/>
    </row>
    <row r="2373" spans="5:7" x14ac:dyDescent="0.2">
      <c r="E2373" s="23"/>
      <c r="F2373" s="23"/>
      <c r="G2373" s="23"/>
    </row>
    <row r="2374" spans="5:7" x14ac:dyDescent="0.2">
      <c r="E2374" s="23"/>
      <c r="F2374" s="23"/>
      <c r="G2374" s="23"/>
    </row>
    <row r="2375" spans="5:7" x14ac:dyDescent="0.2">
      <c r="E2375" s="23"/>
      <c r="F2375" s="23"/>
      <c r="G2375" s="23"/>
    </row>
    <row r="2376" spans="5:7" x14ac:dyDescent="0.2">
      <c r="E2376" s="23"/>
      <c r="F2376" s="23"/>
      <c r="G2376" s="23"/>
    </row>
    <row r="2377" spans="5:7" x14ac:dyDescent="0.2">
      <c r="E2377" s="23"/>
      <c r="F2377" s="23"/>
      <c r="G2377" s="23"/>
    </row>
    <row r="2378" spans="5:7" x14ac:dyDescent="0.2">
      <c r="E2378" s="23"/>
      <c r="F2378" s="23"/>
      <c r="G2378" s="23"/>
    </row>
    <row r="2379" spans="5:7" x14ac:dyDescent="0.2">
      <c r="E2379" s="23"/>
      <c r="F2379" s="23"/>
      <c r="G2379" s="23"/>
    </row>
    <row r="2380" spans="5:7" x14ac:dyDescent="0.2">
      <c r="E2380" s="23"/>
      <c r="F2380" s="23"/>
      <c r="G2380" s="23"/>
    </row>
    <row r="2381" spans="5:7" x14ac:dyDescent="0.2">
      <c r="E2381" s="23"/>
      <c r="F2381" s="23"/>
      <c r="G2381" s="23"/>
    </row>
    <row r="2382" spans="5:7" x14ac:dyDescent="0.2">
      <c r="E2382" s="23"/>
      <c r="F2382" s="23"/>
      <c r="G2382" s="23"/>
    </row>
    <row r="2383" spans="5:7" x14ac:dyDescent="0.2">
      <c r="E2383" s="23"/>
      <c r="F2383" s="23"/>
      <c r="G2383" s="23"/>
    </row>
    <row r="2384" spans="5:7" x14ac:dyDescent="0.2">
      <c r="E2384" s="23"/>
      <c r="F2384" s="23"/>
      <c r="G2384" s="23"/>
    </row>
    <row r="2385" spans="5:7" x14ac:dyDescent="0.2">
      <c r="E2385" s="23"/>
      <c r="F2385" s="23"/>
      <c r="G2385" s="23"/>
    </row>
    <row r="2386" spans="5:7" x14ac:dyDescent="0.2">
      <c r="E2386" s="23"/>
      <c r="F2386" s="23"/>
      <c r="G2386" s="23"/>
    </row>
    <row r="2387" spans="5:7" x14ac:dyDescent="0.2">
      <c r="E2387" s="23"/>
      <c r="F2387" s="23"/>
      <c r="G2387" s="23"/>
    </row>
    <row r="2388" spans="5:7" x14ac:dyDescent="0.2">
      <c r="E2388" s="23"/>
      <c r="F2388" s="23"/>
      <c r="G2388" s="23"/>
    </row>
    <row r="2389" spans="5:7" x14ac:dyDescent="0.2">
      <c r="E2389" s="23"/>
      <c r="F2389" s="23"/>
      <c r="G2389" s="23"/>
    </row>
    <row r="2390" spans="5:7" x14ac:dyDescent="0.2">
      <c r="E2390" s="23"/>
      <c r="F2390" s="23"/>
      <c r="G2390" s="23"/>
    </row>
    <row r="2391" spans="5:7" x14ac:dyDescent="0.2">
      <c r="E2391" s="23"/>
      <c r="F2391" s="23"/>
      <c r="G2391" s="23"/>
    </row>
    <row r="2392" spans="5:7" x14ac:dyDescent="0.2">
      <c r="E2392" s="23"/>
      <c r="F2392" s="23"/>
      <c r="G2392" s="23"/>
    </row>
    <row r="2393" spans="5:7" x14ac:dyDescent="0.2">
      <c r="E2393" s="23"/>
      <c r="F2393" s="23"/>
      <c r="G2393" s="23"/>
    </row>
    <row r="2394" spans="5:7" x14ac:dyDescent="0.2">
      <c r="E2394" s="23"/>
      <c r="F2394" s="23"/>
      <c r="G2394" s="23"/>
    </row>
    <row r="2395" spans="5:7" x14ac:dyDescent="0.2">
      <c r="E2395" s="23"/>
      <c r="F2395" s="23"/>
      <c r="G2395" s="23"/>
    </row>
    <row r="2396" spans="5:7" x14ac:dyDescent="0.2">
      <c r="E2396" s="23"/>
      <c r="F2396" s="23"/>
      <c r="G2396" s="23"/>
    </row>
    <row r="2397" spans="5:7" x14ac:dyDescent="0.2">
      <c r="E2397" s="23"/>
      <c r="F2397" s="23"/>
      <c r="G2397" s="23"/>
    </row>
    <row r="2398" spans="5:7" x14ac:dyDescent="0.2">
      <c r="E2398" s="23"/>
      <c r="F2398" s="23"/>
      <c r="G2398" s="23"/>
    </row>
    <row r="2399" spans="5:7" x14ac:dyDescent="0.2">
      <c r="E2399" s="23"/>
      <c r="F2399" s="23"/>
      <c r="G2399" s="23"/>
    </row>
    <row r="2400" spans="5:7" x14ac:dyDescent="0.2">
      <c r="E2400" s="23"/>
      <c r="F2400" s="23"/>
      <c r="G2400" s="23"/>
    </row>
    <row r="2401" spans="5:7" x14ac:dyDescent="0.2">
      <c r="E2401" s="23"/>
      <c r="F2401" s="23"/>
      <c r="G2401" s="23"/>
    </row>
    <row r="2402" spans="5:7" x14ac:dyDescent="0.2">
      <c r="E2402" s="23"/>
      <c r="F2402" s="23"/>
      <c r="G2402" s="23"/>
    </row>
    <row r="2403" spans="5:7" x14ac:dyDescent="0.2">
      <c r="E2403" s="23"/>
      <c r="F2403" s="23"/>
      <c r="G2403" s="23"/>
    </row>
    <row r="2404" spans="5:7" x14ac:dyDescent="0.2">
      <c r="E2404" s="23"/>
      <c r="F2404" s="23"/>
      <c r="G2404" s="23"/>
    </row>
    <row r="2405" spans="5:7" x14ac:dyDescent="0.2">
      <c r="E2405" s="23"/>
      <c r="F2405" s="23"/>
      <c r="G2405" s="23"/>
    </row>
    <row r="2406" spans="5:7" x14ac:dyDescent="0.2">
      <c r="E2406" s="23"/>
      <c r="F2406" s="23"/>
      <c r="G2406" s="23"/>
    </row>
    <row r="2407" spans="5:7" x14ac:dyDescent="0.2">
      <c r="E2407" s="23"/>
      <c r="F2407" s="23"/>
      <c r="G2407" s="23"/>
    </row>
    <row r="2408" spans="5:7" x14ac:dyDescent="0.2">
      <c r="E2408" s="23"/>
      <c r="F2408" s="23"/>
      <c r="G2408" s="23"/>
    </row>
    <row r="2409" spans="5:7" x14ac:dyDescent="0.2">
      <c r="E2409" s="23"/>
      <c r="F2409" s="23"/>
      <c r="G2409" s="23"/>
    </row>
    <row r="2410" spans="5:7" x14ac:dyDescent="0.2">
      <c r="E2410" s="23"/>
      <c r="F2410" s="23"/>
      <c r="G2410" s="23"/>
    </row>
    <row r="2411" spans="5:7" x14ac:dyDescent="0.2">
      <c r="E2411" s="23"/>
      <c r="F2411" s="23"/>
      <c r="G2411" s="23"/>
    </row>
    <row r="2412" spans="5:7" x14ac:dyDescent="0.2">
      <c r="E2412" s="23"/>
      <c r="F2412" s="23"/>
      <c r="G2412" s="23"/>
    </row>
    <row r="2413" spans="5:7" x14ac:dyDescent="0.2">
      <c r="E2413" s="23"/>
      <c r="F2413" s="23"/>
      <c r="G2413" s="23"/>
    </row>
    <row r="2414" spans="5:7" x14ac:dyDescent="0.2">
      <c r="E2414" s="23"/>
      <c r="F2414" s="23"/>
      <c r="G2414" s="23"/>
    </row>
    <row r="2415" spans="5:7" x14ac:dyDescent="0.2">
      <c r="E2415" s="23"/>
      <c r="F2415" s="23"/>
      <c r="G2415" s="23"/>
    </row>
    <row r="2416" spans="5:7" x14ac:dyDescent="0.2">
      <c r="E2416" s="23"/>
      <c r="F2416" s="23"/>
      <c r="G2416" s="23"/>
    </row>
    <row r="2417" spans="5:7" x14ac:dyDescent="0.2">
      <c r="E2417" s="23"/>
      <c r="F2417" s="23"/>
      <c r="G2417" s="23"/>
    </row>
    <row r="2418" spans="5:7" x14ac:dyDescent="0.2">
      <c r="E2418" s="23"/>
      <c r="F2418" s="23"/>
      <c r="G2418" s="23"/>
    </row>
    <row r="2419" spans="5:7" x14ac:dyDescent="0.2">
      <c r="E2419" s="23"/>
      <c r="F2419" s="23"/>
      <c r="G2419" s="23"/>
    </row>
    <row r="2420" spans="5:7" x14ac:dyDescent="0.2">
      <c r="E2420" s="23"/>
      <c r="F2420" s="23"/>
      <c r="G2420" s="23"/>
    </row>
    <row r="2421" spans="5:7" x14ac:dyDescent="0.2">
      <c r="E2421" s="23"/>
      <c r="F2421" s="23"/>
      <c r="G2421" s="23"/>
    </row>
    <row r="2422" spans="5:7" x14ac:dyDescent="0.2">
      <c r="E2422" s="23"/>
      <c r="F2422" s="23"/>
      <c r="G2422" s="23"/>
    </row>
    <row r="2423" spans="5:7" x14ac:dyDescent="0.2">
      <c r="E2423" s="23"/>
      <c r="F2423" s="23"/>
      <c r="G2423" s="23"/>
    </row>
    <row r="2424" spans="5:7" x14ac:dyDescent="0.2">
      <c r="E2424" s="23"/>
      <c r="F2424" s="23"/>
      <c r="G2424" s="23"/>
    </row>
    <row r="2425" spans="5:7" x14ac:dyDescent="0.2">
      <c r="E2425" s="23"/>
      <c r="F2425" s="23"/>
      <c r="G2425" s="23"/>
    </row>
    <row r="2426" spans="5:7" x14ac:dyDescent="0.2">
      <c r="E2426" s="23"/>
      <c r="F2426" s="23"/>
      <c r="G2426" s="23"/>
    </row>
    <row r="2427" spans="5:7" x14ac:dyDescent="0.2">
      <c r="E2427" s="23"/>
      <c r="F2427" s="23"/>
      <c r="G2427" s="23"/>
    </row>
    <row r="2428" spans="5:7" x14ac:dyDescent="0.2">
      <c r="E2428" s="23"/>
      <c r="F2428" s="23"/>
      <c r="G2428" s="23"/>
    </row>
    <row r="2429" spans="5:7" x14ac:dyDescent="0.2">
      <c r="E2429" s="23"/>
      <c r="F2429" s="23"/>
      <c r="G2429" s="23"/>
    </row>
    <row r="2430" spans="5:7" x14ac:dyDescent="0.2">
      <c r="E2430" s="23"/>
      <c r="F2430" s="23"/>
      <c r="G2430" s="23"/>
    </row>
    <row r="2431" spans="5:7" x14ac:dyDescent="0.2">
      <c r="E2431" s="23"/>
      <c r="F2431" s="23"/>
      <c r="G2431" s="23"/>
    </row>
    <row r="2432" spans="5:7" x14ac:dyDescent="0.2">
      <c r="E2432" s="23"/>
      <c r="F2432" s="23"/>
      <c r="G2432" s="23"/>
    </row>
    <row r="2433" spans="5:7" x14ac:dyDescent="0.2">
      <c r="E2433" s="23"/>
      <c r="F2433" s="23"/>
      <c r="G2433" s="23"/>
    </row>
    <row r="2434" spans="5:7" x14ac:dyDescent="0.2">
      <c r="E2434" s="23"/>
      <c r="F2434" s="23"/>
      <c r="G2434" s="23"/>
    </row>
    <row r="2435" spans="5:7" x14ac:dyDescent="0.2">
      <c r="E2435" s="23"/>
      <c r="F2435" s="23"/>
      <c r="G2435" s="23"/>
    </row>
    <row r="2436" spans="5:7" x14ac:dyDescent="0.2">
      <c r="E2436" s="23"/>
      <c r="F2436" s="23"/>
      <c r="G2436" s="23"/>
    </row>
    <row r="2437" spans="5:7" x14ac:dyDescent="0.2">
      <c r="E2437" s="23"/>
      <c r="F2437" s="23"/>
      <c r="G2437" s="23"/>
    </row>
    <row r="2438" spans="5:7" x14ac:dyDescent="0.2">
      <c r="E2438" s="23"/>
      <c r="F2438" s="23"/>
      <c r="G2438" s="23"/>
    </row>
    <row r="2439" spans="5:7" x14ac:dyDescent="0.2">
      <c r="E2439" s="23"/>
      <c r="F2439" s="23"/>
      <c r="G2439" s="23"/>
    </row>
    <row r="2440" spans="5:7" x14ac:dyDescent="0.2">
      <c r="E2440" s="23"/>
      <c r="F2440" s="23"/>
      <c r="G2440" s="23"/>
    </row>
    <row r="2441" spans="5:7" x14ac:dyDescent="0.2">
      <c r="E2441" s="23"/>
      <c r="F2441" s="23"/>
      <c r="G2441" s="23"/>
    </row>
    <row r="2442" spans="5:7" x14ac:dyDescent="0.2">
      <c r="E2442" s="23"/>
      <c r="F2442" s="23"/>
      <c r="G2442" s="23"/>
    </row>
    <row r="2443" spans="5:7" x14ac:dyDescent="0.2">
      <c r="E2443" s="23"/>
      <c r="F2443" s="23"/>
      <c r="G2443" s="23"/>
    </row>
    <row r="2444" spans="5:7" x14ac:dyDescent="0.2">
      <c r="E2444" s="23"/>
      <c r="F2444" s="23"/>
      <c r="G2444" s="23"/>
    </row>
    <row r="2445" spans="5:7" x14ac:dyDescent="0.2">
      <c r="E2445" s="23"/>
      <c r="F2445" s="23"/>
      <c r="G2445" s="23"/>
    </row>
    <row r="2446" spans="5:7" x14ac:dyDescent="0.2">
      <c r="E2446" s="23"/>
      <c r="F2446" s="23"/>
      <c r="G2446" s="23"/>
    </row>
    <row r="2447" spans="5:7" x14ac:dyDescent="0.2">
      <c r="E2447" s="23"/>
      <c r="F2447" s="23"/>
      <c r="G2447" s="23"/>
    </row>
    <row r="2448" spans="5:7" x14ac:dyDescent="0.2">
      <c r="E2448" s="23"/>
      <c r="F2448" s="23"/>
      <c r="G2448" s="23"/>
    </row>
    <row r="2449" spans="5:7" x14ac:dyDescent="0.2">
      <c r="E2449" s="23"/>
      <c r="F2449" s="23"/>
      <c r="G2449" s="23"/>
    </row>
    <row r="2450" spans="5:7" x14ac:dyDescent="0.2">
      <c r="E2450" s="23"/>
      <c r="F2450" s="23"/>
      <c r="G2450" s="23"/>
    </row>
    <row r="2451" spans="5:7" x14ac:dyDescent="0.2">
      <c r="E2451" s="23"/>
      <c r="F2451" s="23"/>
      <c r="G2451" s="23"/>
    </row>
    <row r="2452" spans="5:7" x14ac:dyDescent="0.2">
      <c r="E2452" s="23"/>
      <c r="F2452" s="23"/>
      <c r="G2452" s="23"/>
    </row>
    <row r="2453" spans="5:7" x14ac:dyDescent="0.2">
      <c r="E2453" s="23"/>
      <c r="F2453" s="23"/>
      <c r="G2453" s="23"/>
    </row>
    <row r="2454" spans="5:7" x14ac:dyDescent="0.2">
      <c r="E2454" s="23"/>
      <c r="F2454" s="23"/>
      <c r="G2454" s="23"/>
    </row>
    <row r="2455" spans="5:7" x14ac:dyDescent="0.2">
      <c r="E2455" s="23"/>
      <c r="F2455" s="23"/>
      <c r="G2455" s="23"/>
    </row>
    <row r="2456" spans="5:7" x14ac:dyDescent="0.2">
      <c r="E2456" s="23"/>
      <c r="F2456" s="23"/>
      <c r="G2456" s="23"/>
    </row>
    <row r="2457" spans="5:7" x14ac:dyDescent="0.2">
      <c r="E2457" s="23"/>
      <c r="F2457" s="23"/>
      <c r="G2457" s="23"/>
    </row>
    <row r="2458" spans="5:7" x14ac:dyDescent="0.2">
      <c r="E2458" s="23"/>
      <c r="F2458" s="23"/>
      <c r="G2458" s="23"/>
    </row>
    <row r="2459" spans="5:7" x14ac:dyDescent="0.2">
      <c r="E2459" s="23"/>
      <c r="F2459" s="23"/>
      <c r="G2459" s="23"/>
    </row>
    <row r="2460" spans="5:7" x14ac:dyDescent="0.2">
      <c r="E2460" s="23"/>
      <c r="F2460" s="23"/>
      <c r="G2460" s="23"/>
    </row>
    <row r="2461" spans="5:7" x14ac:dyDescent="0.2">
      <c r="E2461" s="23"/>
      <c r="F2461" s="23"/>
      <c r="G2461" s="23"/>
    </row>
    <row r="2462" spans="5:7" x14ac:dyDescent="0.2">
      <c r="E2462" s="23"/>
      <c r="F2462" s="23"/>
      <c r="G2462" s="23"/>
    </row>
    <row r="2463" spans="5:7" x14ac:dyDescent="0.2">
      <c r="E2463" s="23"/>
      <c r="F2463" s="23"/>
      <c r="G2463" s="23"/>
    </row>
    <row r="2464" spans="5:7" x14ac:dyDescent="0.2">
      <c r="E2464" s="23"/>
      <c r="F2464" s="23"/>
      <c r="G2464" s="23"/>
    </row>
    <row r="2465" spans="5:7" x14ac:dyDescent="0.2">
      <c r="E2465" s="23"/>
      <c r="F2465" s="23"/>
      <c r="G2465" s="23"/>
    </row>
    <row r="2466" spans="5:7" x14ac:dyDescent="0.2">
      <c r="E2466" s="23"/>
      <c r="F2466" s="23"/>
      <c r="G2466" s="23"/>
    </row>
    <row r="2467" spans="5:7" x14ac:dyDescent="0.2">
      <c r="E2467" s="23"/>
      <c r="F2467" s="23"/>
      <c r="G2467" s="23"/>
    </row>
    <row r="2468" spans="5:7" x14ac:dyDescent="0.2">
      <c r="E2468" s="23"/>
      <c r="F2468" s="23"/>
      <c r="G2468" s="23"/>
    </row>
    <row r="2469" spans="5:7" x14ac:dyDescent="0.2">
      <c r="E2469" s="23"/>
      <c r="F2469" s="23"/>
      <c r="G2469" s="23"/>
    </row>
    <row r="2470" spans="5:7" x14ac:dyDescent="0.2">
      <c r="E2470" s="23"/>
      <c r="F2470" s="23"/>
      <c r="G2470" s="23"/>
    </row>
    <row r="2471" spans="5:7" x14ac:dyDescent="0.2">
      <c r="E2471" s="23"/>
      <c r="F2471" s="23"/>
      <c r="G2471" s="23"/>
    </row>
    <row r="2472" spans="5:7" x14ac:dyDescent="0.2">
      <c r="E2472" s="23"/>
      <c r="F2472" s="23"/>
      <c r="G2472" s="23"/>
    </row>
    <row r="2473" spans="5:7" x14ac:dyDescent="0.2">
      <c r="E2473" s="23"/>
      <c r="F2473" s="23"/>
      <c r="G2473" s="23"/>
    </row>
    <row r="2474" spans="5:7" x14ac:dyDescent="0.2">
      <c r="E2474" s="23"/>
      <c r="F2474" s="23"/>
      <c r="G2474" s="23"/>
    </row>
    <row r="2475" spans="5:7" x14ac:dyDescent="0.2">
      <c r="E2475" s="23"/>
      <c r="F2475" s="23"/>
      <c r="G2475" s="23"/>
    </row>
    <row r="2476" spans="5:7" x14ac:dyDescent="0.2">
      <c r="E2476" s="23"/>
      <c r="F2476" s="23"/>
      <c r="G2476" s="23"/>
    </row>
    <row r="2477" spans="5:7" x14ac:dyDescent="0.2">
      <c r="E2477" s="23"/>
      <c r="F2477" s="23"/>
      <c r="G2477" s="23"/>
    </row>
    <row r="2478" spans="5:7" x14ac:dyDescent="0.2">
      <c r="E2478" s="23"/>
      <c r="F2478" s="23"/>
      <c r="G2478" s="23"/>
    </row>
    <row r="2479" spans="5:7" x14ac:dyDescent="0.2">
      <c r="E2479" s="23"/>
      <c r="F2479" s="23"/>
      <c r="G2479" s="23"/>
    </row>
    <row r="2480" spans="5:7" x14ac:dyDescent="0.2">
      <c r="E2480" s="23"/>
      <c r="F2480" s="23"/>
      <c r="G2480" s="23"/>
    </row>
    <row r="2481" spans="5:7" x14ac:dyDescent="0.2">
      <c r="E2481" s="23"/>
      <c r="F2481" s="23"/>
      <c r="G2481" s="23"/>
    </row>
    <row r="2482" spans="5:7" x14ac:dyDescent="0.2">
      <c r="E2482" s="23"/>
      <c r="F2482" s="23"/>
      <c r="G2482" s="23"/>
    </row>
    <row r="2483" spans="5:7" x14ac:dyDescent="0.2">
      <c r="E2483" s="23"/>
      <c r="F2483" s="23"/>
      <c r="G2483" s="23"/>
    </row>
    <row r="2484" spans="5:7" x14ac:dyDescent="0.2">
      <c r="E2484" s="23"/>
      <c r="F2484" s="23"/>
      <c r="G2484" s="23"/>
    </row>
    <row r="2485" spans="5:7" x14ac:dyDescent="0.2">
      <c r="E2485" s="23"/>
      <c r="F2485" s="23"/>
      <c r="G2485" s="23"/>
    </row>
    <row r="2486" spans="5:7" x14ac:dyDescent="0.2">
      <c r="E2486" s="23"/>
      <c r="F2486" s="23"/>
      <c r="G2486" s="23"/>
    </row>
    <row r="2487" spans="5:7" x14ac:dyDescent="0.2">
      <c r="E2487" s="23"/>
      <c r="F2487" s="23"/>
      <c r="G2487" s="23"/>
    </row>
    <row r="2488" spans="5:7" x14ac:dyDescent="0.2">
      <c r="E2488" s="23"/>
      <c r="F2488" s="23"/>
      <c r="G2488" s="23"/>
    </row>
    <row r="2489" spans="5:7" x14ac:dyDescent="0.2">
      <c r="E2489" s="23"/>
      <c r="F2489" s="23"/>
      <c r="G2489" s="23"/>
    </row>
    <row r="2490" spans="5:7" x14ac:dyDescent="0.2">
      <c r="E2490" s="23"/>
      <c r="F2490" s="23"/>
      <c r="G2490" s="23"/>
    </row>
    <row r="2491" spans="5:7" x14ac:dyDescent="0.2">
      <c r="E2491" s="23"/>
      <c r="F2491" s="23"/>
      <c r="G2491" s="23"/>
    </row>
    <row r="2492" spans="5:7" x14ac:dyDescent="0.2">
      <c r="E2492" s="23"/>
      <c r="F2492" s="23"/>
      <c r="G2492" s="23"/>
    </row>
    <row r="2493" spans="5:7" x14ac:dyDescent="0.2">
      <c r="E2493" s="23"/>
      <c r="F2493" s="23"/>
      <c r="G2493" s="23"/>
    </row>
    <row r="2494" spans="5:7" x14ac:dyDescent="0.2">
      <c r="E2494" s="23"/>
      <c r="F2494" s="23"/>
      <c r="G2494" s="23"/>
    </row>
    <row r="2495" spans="5:7" x14ac:dyDescent="0.2">
      <c r="E2495" s="23"/>
      <c r="F2495" s="23"/>
      <c r="G2495" s="23"/>
    </row>
    <row r="2496" spans="5:7" x14ac:dyDescent="0.2">
      <c r="E2496" s="23"/>
      <c r="F2496" s="23"/>
      <c r="G2496" s="23"/>
    </row>
    <row r="2497" spans="5:7" x14ac:dyDescent="0.2">
      <c r="E2497" s="23"/>
      <c r="F2497" s="23"/>
      <c r="G2497" s="23"/>
    </row>
    <row r="2498" spans="5:7" x14ac:dyDescent="0.2">
      <c r="E2498" s="23"/>
      <c r="F2498" s="23"/>
      <c r="G2498" s="23"/>
    </row>
    <row r="2499" spans="5:7" x14ac:dyDescent="0.2">
      <c r="E2499" s="23"/>
      <c r="F2499" s="23"/>
      <c r="G2499" s="23"/>
    </row>
    <row r="2500" spans="5:7" x14ac:dyDescent="0.2">
      <c r="E2500" s="23"/>
      <c r="F2500" s="23"/>
      <c r="G2500" s="23"/>
    </row>
    <row r="2501" spans="5:7" x14ac:dyDescent="0.2">
      <c r="E2501" s="23"/>
      <c r="F2501" s="23"/>
      <c r="G2501" s="23"/>
    </row>
    <row r="2502" spans="5:7" x14ac:dyDescent="0.2">
      <c r="E2502" s="23"/>
      <c r="F2502" s="23"/>
      <c r="G2502" s="23"/>
    </row>
    <row r="2503" spans="5:7" x14ac:dyDescent="0.2">
      <c r="E2503" s="23"/>
      <c r="F2503" s="23"/>
      <c r="G2503" s="23"/>
    </row>
    <row r="2504" spans="5:7" x14ac:dyDescent="0.2">
      <c r="E2504" s="23"/>
      <c r="F2504" s="23"/>
      <c r="G2504" s="23"/>
    </row>
    <row r="2505" spans="5:7" x14ac:dyDescent="0.2">
      <c r="E2505" s="23"/>
      <c r="F2505" s="23"/>
      <c r="G2505" s="23"/>
    </row>
    <row r="2506" spans="5:7" x14ac:dyDescent="0.2">
      <c r="E2506" s="23"/>
      <c r="F2506" s="23"/>
      <c r="G2506" s="23"/>
    </row>
    <row r="2507" spans="5:7" x14ac:dyDescent="0.2">
      <c r="E2507" s="23"/>
      <c r="F2507" s="23"/>
      <c r="G2507" s="23"/>
    </row>
    <row r="2508" spans="5:7" x14ac:dyDescent="0.2">
      <c r="E2508" s="23"/>
      <c r="F2508" s="23"/>
      <c r="G2508" s="23"/>
    </row>
    <row r="2509" spans="5:7" x14ac:dyDescent="0.2">
      <c r="E2509" s="23"/>
      <c r="F2509" s="23"/>
      <c r="G2509" s="23"/>
    </row>
    <row r="2510" spans="5:7" x14ac:dyDescent="0.2">
      <c r="E2510" s="23"/>
      <c r="F2510" s="23"/>
      <c r="G2510" s="23"/>
    </row>
    <row r="2511" spans="5:7" x14ac:dyDescent="0.2">
      <c r="E2511" s="23"/>
      <c r="F2511" s="23"/>
      <c r="G2511" s="23"/>
    </row>
    <row r="2512" spans="5:7" x14ac:dyDescent="0.2">
      <c r="E2512" s="23"/>
      <c r="F2512" s="23"/>
      <c r="G2512" s="23"/>
    </row>
    <row r="2513" spans="5:7" x14ac:dyDescent="0.2">
      <c r="E2513" s="23"/>
      <c r="F2513" s="23"/>
      <c r="G2513" s="23"/>
    </row>
    <row r="2514" spans="5:7" x14ac:dyDescent="0.2">
      <c r="E2514" s="23"/>
      <c r="F2514" s="23"/>
      <c r="G2514" s="23"/>
    </row>
    <row r="2515" spans="5:7" x14ac:dyDescent="0.2">
      <c r="E2515" s="23"/>
      <c r="F2515" s="23"/>
      <c r="G2515" s="23"/>
    </row>
    <row r="2516" spans="5:7" x14ac:dyDescent="0.2">
      <c r="E2516" s="23"/>
      <c r="F2516" s="23"/>
      <c r="G2516" s="23"/>
    </row>
    <row r="2517" spans="5:7" x14ac:dyDescent="0.2">
      <c r="E2517" s="23"/>
      <c r="F2517" s="23"/>
      <c r="G2517" s="23"/>
    </row>
    <row r="2518" spans="5:7" x14ac:dyDescent="0.2">
      <c r="E2518" s="23"/>
      <c r="F2518" s="23"/>
      <c r="G2518" s="23"/>
    </row>
    <row r="2519" spans="5:7" x14ac:dyDescent="0.2">
      <c r="E2519" s="23"/>
      <c r="F2519" s="23"/>
      <c r="G2519" s="23"/>
    </row>
    <row r="2520" spans="5:7" x14ac:dyDescent="0.2">
      <c r="E2520" s="23"/>
      <c r="F2520" s="23"/>
      <c r="G2520" s="23"/>
    </row>
    <row r="2521" spans="5:7" x14ac:dyDescent="0.2">
      <c r="E2521" s="23"/>
      <c r="F2521" s="23"/>
      <c r="G2521" s="23"/>
    </row>
    <row r="2522" spans="5:7" x14ac:dyDescent="0.2">
      <c r="E2522" s="23"/>
      <c r="F2522" s="23"/>
      <c r="G2522" s="23"/>
    </row>
    <row r="2523" spans="5:7" x14ac:dyDescent="0.2">
      <c r="E2523" s="23"/>
      <c r="F2523" s="23"/>
      <c r="G2523" s="23"/>
    </row>
    <row r="2524" spans="5:7" x14ac:dyDescent="0.2">
      <c r="E2524" s="23"/>
      <c r="F2524" s="23"/>
      <c r="G2524" s="23"/>
    </row>
    <row r="2525" spans="5:7" x14ac:dyDescent="0.2">
      <c r="E2525" s="23"/>
      <c r="F2525" s="23"/>
      <c r="G2525" s="23"/>
    </row>
    <row r="2526" spans="5:7" x14ac:dyDescent="0.2">
      <c r="E2526" s="23"/>
      <c r="F2526" s="23"/>
      <c r="G2526" s="23"/>
    </row>
    <row r="2527" spans="5:7" x14ac:dyDescent="0.2">
      <c r="E2527" s="23"/>
      <c r="F2527" s="23"/>
      <c r="G2527" s="23"/>
    </row>
    <row r="2528" spans="5:7" x14ac:dyDescent="0.2">
      <c r="E2528" s="23"/>
      <c r="F2528" s="23"/>
      <c r="G2528" s="23"/>
    </row>
    <row r="2529" spans="5:7" x14ac:dyDescent="0.2">
      <c r="E2529" s="23"/>
      <c r="F2529" s="23"/>
      <c r="G2529" s="23"/>
    </row>
    <row r="2530" spans="5:7" x14ac:dyDescent="0.2">
      <c r="E2530" s="23"/>
      <c r="F2530" s="23"/>
      <c r="G2530" s="23"/>
    </row>
    <row r="2531" spans="5:7" x14ac:dyDescent="0.2">
      <c r="E2531" s="23"/>
      <c r="F2531" s="23"/>
      <c r="G2531" s="23"/>
    </row>
    <row r="2532" spans="5:7" x14ac:dyDescent="0.2">
      <c r="E2532" s="23"/>
      <c r="F2532" s="23"/>
      <c r="G2532" s="23"/>
    </row>
    <row r="2533" spans="5:7" x14ac:dyDescent="0.2">
      <c r="E2533" s="23"/>
      <c r="F2533" s="23"/>
      <c r="G2533" s="23"/>
    </row>
    <row r="2534" spans="5:7" x14ac:dyDescent="0.2">
      <c r="E2534" s="23"/>
      <c r="F2534" s="23"/>
      <c r="G2534" s="23"/>
    </row>
    <row r="2535" spans="5:7" x14ac:dyDescent="0.2">
      <c r="E2535" s="23"/>
      <c r="F2535" s="23"/>
      <c r="G2535" s="23"/>
    </row>
    <row r="2536" spans="5:7" x14ac:dyDescent="0.2">
      <c r="E2536" s="23"/>
      <c r="F2536" s="23"/>
      <c r="G2536" s="23"/>
    </row>
    <row r="2537" spans="5:7" x14ac:dyDescent="0.2">
      <c r="E2537" s="23"/>
      <c r="F2537" s="23"/>
      <c r="G2537" s="23"/>
    </row>
    <row r="2538" spans="5:7" x14ac:dyDescent="0.2">
      <c r="E2538" s="23"/>
      <c r="F2538" s="23"/>
      <c r="G2538" s="23"/>
    </row>
    <row r="2539" spans="5:7" x14ac:dyDescent="0.2">
      <c r="E2539" s="23"/>
      <c r="F2539" s="23"/>
      <c r="G2539" s="23"/>
    </row>
    <row r="2540" spans="5:7" x14ac:dyDescent="0.2">
      <c r="E2540" s="23"/>
      <c r="F2540" s="23"/>
      <c r="G2540" s="23"/>
    </row>
    <row r="2541" spans="5:7" x14ac:dyDescent="0.2">
      <c r="E2541" s="23"/>
      <c r="F2541" s="23"/>
      <c r="G2541" s="23"/>
    </row>
    <row r="2542" spans="5:7" x14ac:dyDescent="0.2">
      <c r="E2542" s="23"/>
      <c r="F2542" s="23"/>
      <c r="G2542" s="23"/>
    </row>
    <row r="2543" spans="5:7" x14ac:dyDescent="0.2">
      <c r="E2543" s="23"/>
      <c r="F2543" s="23"/>
      <c r="G2543" s="23"/>
    </row>
    <row r="2544" spans="5:7" x14ac:dyDescent="0.2">
      <c r="E2544" s="23"/>
      <c r="F2544" s="23"/>
      <c r="G2544" s="23"/>
    </row>
    <row r="2545" spans="5:7" x14ac:dyDescent="0.2">
      <c r="E2545" s="23"/>
      <c r="F2545" s="23"/>
      <c r="G2545" s="23"/>
    </row>
    <row r="2546" spans="5:7" x14ac:dyDescent="0.2">
      <c r="E2546" s="23"/>
      <c r="F2546" s="23"/>
      <c r="G2546" s="23"/>
    </row>
    <row r="2547" spans="5:7" x14ac:dyDescent="0.2">
      <c r="E2547" s="23"/>
      <c r="F2547" s="23"/>
      <c r="G2547" s="23"/>
    </row>
    <row r="2548" spans="5:7" x14ac:dyDescent="0.2">
      <c r="E2548" s="23"/>
      <c r="F2548" s="23"/>
      <c r="G2548" s="23"/>
    </row>
    <row r="2549" spans="5:7" x14ac:dyDescent="0.2">
      <c r="E2549" s="23"/>
      <c r="F2549" s="23"/>
      <c r="G2549" s="23"/>
    </row>
    <row r="2550" spans="5:7" x14ac:dyDescent="0.2">
      <c r="E2550" s="23"/>
      <c r="F2550" s="23"/>
      <c r="G2550" s="23"/>
    </row>
    <row r="2551" spans="5:7" x14ac:dyDescent="0.2">
      <c r="E2551" s="23"/>
      <c r="F2551" s="23"/>
      <c r="G2551" s="23"/>
    </row>
    <row r="2552" spans="5:7" x14ac:dyDescent="0.2">
      <c r="E2552" s="23"/>
      <c r="F2552" s="23"/>
      <c r="G2552" s="23"/>
    </row>
    <row r="2553" spans="5:7" x14ac:dyDescent="0.2">
      <c r="E2553" s="23"/>
      <c r="F2553" s="23"/>
      <c r="G2553" s="23"/>
    </row>
    <row r="2554" spans="5:7" x14ac:dyDescent="0.2">
      <c r="E2554" s="23"/>
      <c r="F2554" s="23"/>
      <c r="G2554" s="23"/>
    </row>
    <row r="2555" spans="5:7" x14ac:dyDescent="0.2">
      <c r="E2555" s="23"/>
      <c r="F2555" s="23"/>
      <c r="G2555" s="23"/>
    </row>
    <row r="2556" spans="5:7" x14ac:dyDescent="0.2">
      <c r="E2556" s="23"/>
      <c r="F2556" s="23"/>
      <c r="G2556" s="23"/>
    </row>
    <row r="2557" spans="5:7" x14ac:dyDescent="0.2">
      <c r="E2557" s="23"/>
      <c r="F2557" s="23"/>
      <c r="G2557" s="23"/>
    </row>
    <row r="2558" spans="5:7" x14ac:dyDescent="0.2">
      <c r="E2558" s="23"/>
      <c r="F2558" s="23"/>
      <c r="G2558" s="23"/>
    </row>
    <row r="2559" spans="5:7" x14ac:dyDescent="0.2">
      <c r="E2559" s="23"/>
      <c r="F2559" s="23"/>
      <c r="G2559" s="23"/>
    </row>
    <row r="2560" spans="5:7" x14ac:dyDescent="0.2">
      <c r="E2560" s="23"/>
      <c r="F2560" s="23"/>
      <c r="G2560" s="23"/>
    </row>
    <row r="2561" spans="5:7" x14ac:dyDescent="0.2">
      <c r="E2561" s="23"/>
      <c r="F2561" s="23"/>
      <c r="G2561" s="23"/>
    </row>
    <row r="2562" spans="5:7" x14ac:dyDescent="0.2">
      <c r="E2562" s="23"/>
      <c r="F2562" s="23"/>
      <c r="G2562" s="23"/>
    </row>
    <row r="2563" spans="5:7" x14ac:dyDescent="0.2">
      <c r="E2563" s="23"/>
      <c r="F2563" s="23"/>
      <c r="G2563" s="23"/>
    </row>
    <row r="2564" spans="5:7" x14ac:dyDescent="0.2">
      <c r="E2564" s="23"/>
      <c r="F2564" s="23"/>
      <c r="G2564" s="23"/>
    </row>
    <row r="2565" spans="5:7" x14ac:dyDescent="0.2">
      <c r="E2565" s="23"/>
      <c r="F2565" s="23"/>
      <c r="G2565" s="23"/>
    </row>
    <row r="2566" spans="5:7" x14ac:dyDescent="0.2">
      <c r="E2566" s="23"/>
      <c r="F2566" s="23"/>
      <c r="G2566" s="23"/>
    </row>
    <row r="2567" spans="5:7" x14ac:dyDescent="0.2">
      <c r="E2567" s="23"/>
      <c r="F2567" s="23"/>
      <c r="G2567" s="23"/>
    </row>
    <row r="2568" spans="5:7" x14ac:dyDescent="0.2">
      <c r="E2568" s="23"/>
      <c r="F2568" s="23"/>
      <c r="G2568" s="23"/>
    </row>
    <row r="2569" spans="5:7" x14ac:dyDescent="0.2">
      <c r="E2569" s="23"/>
      <c r="F2569" s="23"/>
      <c r="G2569" s="23"/>
    </row>
    <row r="2570" spans="5:7" x14ac:dyDescent="0.2">
      <c r="E2570" s="23"/>
      <c r="F2570" s="23"/>
      <c r="G2570" s="23"/>
    </row>
    <row r="2571" spans="5:7" x14ac:dyDescent="0.2">
      <c r="E2571" s="23"/>
      <c r="F2571" s="23"/>
      <c r="G2571" s="23"/>
    </row>
    <row r="2572" spans="5:7" x14ac:dyDescent="0.2">
      <c r="E2572" s="23"/>
      <c r="F2572" s="23"/>
      <c r="G2572" s="23"/>
    </row>
    <row r="2573" spans="5:7" x14ac:dyDescent="0.2">
      <c r="E2573" s="23"/>
      <c r="F2573" s="23"/>
      <c r="G2573" s="23"/>
    </row>
    <row r="2574" spans="5:7" x14ac:dyDescent="0.2">
      <c r="E2574" s="23"/>
      <c r="F2574" s="23"/>
      <c r="G2574" s="23"/>
    </row>
    <row r="2575" spans="5:7" x14ac:dyDescent="0.2">
      <c r="E2575" s="23"/>
      <c r="F2575" s="23"/>
      <c r="G2575" s="23"/>
    </row>
    <row r="2576" spans="5:7" x14ac:dyDescent="0.2">
      <c r="E2576" s="23"/>
      <c r="F2576" s="23"/>
      <c r="G2576" s="23"/>
    </row>
    <row r="2577" spans="5:7" x14ac:dyDescent="0.2">
      <c r="E2577" s="23"/>
      <c r="F2577" s="23"/>
      <c r="G2577" s="23"/>
    </row>
    <row r="2578" spans="5:7" x14ac:dyDescent="0.2">
      <c r="E2578" s="23"/>
      <c r="F2578" s="23"/>
      <c r="G2578" s="23"/>
    </row>
    <row r="2579" spans="5:7" x14ac:dyDescent="0.2">
      <c r="E2579" s="23"/>
      <c r="F2579" s="23"/>
      <c r="G2579" s="23"/>
    </row>
    <row r="2580" spans="5:7" x14ac:dyDescent="0.2">
      <c r="E2580" s="23"/>
      <c r="F2580" s="23"/>
      <c r="G2580" s="23"/>
    </row>
    <row r="2581" spans="5:7" x14ac:dyDescent="0.2">
      <c r="E2581" s="23"/>
      <c r="F2581" s="23"/>
      <c r="G2581" s="23"/>
    </row>
    <row r="2582" spans="5:7" x14ac:dyDescent="0.2">
      <c r="E2582" s="23"/>
      <c r="F2582" s="23"/>
      <c r="G2582" s="23"/>
    </row>
    <row r="2583" spans="5:7" x14ac:dyDescent="0.2">
      <c r="E2583" s="23"/>
      <c r="F2583" s="23"/>
      <c r="G2583" s="23"/>
    </row>
    <row r="2584" spans="5:7" x14ac:dyDescent="0.2">
      <c r="E2584" s="23"/>
      <c r="F2584" s="23"/>
      <c r="G2584" s="23"/>
    </row>
    <row r="2585" spans="5:7" x14ac:dyDescent="0.2">
      <c r="E2585" s="23"/>
      <c r="F2585" s="23"/>
      <c r="G2585" s="23"/>
    </row>
    <row r="2586" spans="5:7" x14ac:dyDescent="0.2">
      <c r="E2586" s="23"/>
      <c r="F2586" s="23"/>
      <c r="G2586" s="23"/>
    </row>
    <row r="2587" spans="5:7" x14ac:dyDescent="0.2">
      <c r="E2587" s="23"/>
      <c r="F2587" s="23"/>
      <c r="G2587" s="23"/>
    </row>
    <row r="2588" spans="5:7" x14ac:dyDescent="0.2">
      <c r="E2588" s="23"/>
      <c r="F2588" s="23"/>
      <c r="G2588" s="23"/>
    </row>
    <row r="2589" spans="5:7" x14ac:dyDescent="0.2">
      <c r="E2589" s="23"/>
      <c r="F2589" s="23"/>
      <c r="G2589" s="23"/>
    </row>
    <row r="2590" spans="5:7" x14ac:dyDescent="0.2">
      <c r="E2590" s="23"/>
      <c r="F2590" s="23"/>
      <c r="G2590" s="23"/>
    </row>
    <row r="2591" spans="5:7" x14ac:dyDescent="0.2">
      <c r="E2591" s="23"/>
      <c r="F2591" s="23"/>
      <c r="G2591" s="23"/>
    </row>
    <row r="2592" spans="5:7" x14ac:dyDescent="0.2">
      <c r="E2592" s="23"/>
      <c r="F2592" s="23"/>
      <c r="G2592" s="23"/>
    </row>
    <row r="2593" spans="5:7" x14ac:dyDescent="0.2">
      <c r="E2593" s="23"/>
      <c r="F2593" s="23"/>
      <c r="G2593" s="23"/>
    </row>
    <row r="2594" spans="5:7" x14ac:dyDescent="0.2">
      <c r="E2594" s="23"/>
      <c r="F2594" s="23"/>
      <c r="G2594" s="23"/>
    </row>
    <row r="2595" spans="5:7" x14ac:dyDescent="0.2">
      <c r="E2595" s="23"/>
      <c r="F2595" s="23"/>
      <c r="G2595" s="23"/>
    </row>
    <row r="2596" spans="5:7" x14ac:dyDescent="0.2">
      <c r="E2596" s="23"/>
      <c r="F2596" s="23"/>
      <c r="G2596" s="23"/>
    </row>
    <row r="2597" spans="5:7" x14ac:dyDescent="0.2">
      <c r="E2597" s="23"/>
      <c r="F2597" s="23"/>
      <c r="G2597" s="23"/>
    </row>
    <row r="2598" spans="5:7" x14ac:dyDescent="0.2">
      <c r="E2598" s="23"/>
      <c r="F2598" s="23"/>
      <c r="G2598" s="23"/>
    </row>
    <row r="2599" spans="5:7" x14ac:dyDescent="0.2">
      <c r="E2599" s="23"/>
      <c r="F2599" s="23"/>
      <c r="G2599" s="23"/>
    </row>
    <row r="2600" spans="5:7" x14ac:dyDescent="0.2">
      <c r="E2600" s="23"/>
      <c r="F2600" s="23"/>
      <c r="G2600" s="23"/>
    </row>
    <row r="2601" spans="5:7" x14ac:dyDescent="0.2">
      <c r="E2601" s="23"/>
      <c r="F2601" s="23"/>
      <c r="G2601" s="23"/>
    </row>
    <row r="2602" spans="5:7" x14ac:dyDescent="0.2">
      <c r="E2602" s="23"/>
      <c r="F2602" s="23"/>
      <c r="G2602" s="23"/>
    </row>
    <row r="2603" spans="5:7" x14ac:dyDescent="0.2">
      <c r="E2603" s="23"/>
      <c r="F2603" s="23"/>
      <c r="G2603" s="23"/>
    </row>
    <row r="2604" spans="5:7" x14ac:dyDescent="0.2">
      <c r="E2604" s="23"/>
      <c r="F2604" s="23"/>
      <c r="G2604" s="23"/>
    </row>
    <row r="2605" spans="5:7" x14ac:dyDescent="0.2">
      <c r="E2605" s="23"/>
      <c r="F2605" s="23"/>
      <c r="G2605" s="23"/>
    </row>
    <row r="2606" spans="5:7" x14ac:dyDescent="0.2">
      <c r="E2606" s="23"/>
      <c r="F2606" s="23"/>
      <c r="G2606" s="23"/>
    </row>
    <row r="2607" spans="5:7" x14ac:dyDescent="0.2">
      <c r="E2607" s="23"/>
      <c r="F2607" s="23"/>
      <c r="G2607" s="23"/>
    </row>
    <row r="2608" spans="5:7" x14ac:dyDescent="0.2">
      <c r="E2608" s="23"/>
      <c r="F2608" s="23"/>
      <c r="G2608" s="23"/>
    </row>
    <row r="2609" spans="5:7" x14ac:dyDescent="0.2">
      <c r="E2609" s="23"/>
      <c r="F2609" s="23"/>
      <c r="G2609" s="23"/>
    </row>
    <row r="2610" spans="5:7" x14ac:dyDescent="0.2">
      <c r="E2610" s="23"/>
      <c r="F2610" s="23"/>
      <c r="G2610" s="23"/>
    </row>
    <row r="2611" spans="5:7" x14ac:dyDescent="0.2">
      <c r="E2611" s="23"/>
      <c r="F2611" s="23"/>
      <c r="G2611" s="23"/>
    </row>
    <row r="2612" spans="5:7" x14ac:dyDescent="0.2">
      <c r="E2612" s="23"/>
      <c r="F2612" s="23"/>
      <c r="G2612" s="23"/>
    </row>
    <row r="2613" spans="5:7" x14ac:dyDescent="0.2">
      <c r="E2613" s="23"/>
      <c r="F2613" s="23"/>
      <c r="G2613" s="23"/>
    </row>
    <row r="2614" spans="5:7" x14ac:dyDescent="0.2">
      <c r="E2614" s="23"/>
      <c r="F2614" s="23"/>
      <c r="G2614" s="23"/>
    </row>
    <row r="2615" spans="5:7" x14ac:dyDescent="0.2">
      <c r="E2615" s="23"/>
      <c r="F2615" s="23"/>
      <c r="G2615" s="23"/>
    </row>
    <row r="2616" spans="5:7" x14ac:dyDescent="0.2">
      <c r="E2616" s="23"/>
      <c r="F2616" s="23"/>
      <c r="G2616" s="23"/>
    </row>
    <row r="2617" spans="5:7" x14ac:dyDescent="0.2">
      <c r="E2617" s="23"/>
      <c r="F2617" s="23"/>
      <c r="G2617" s="23"/>
    </row>
    <row r="2618" spans="5:7" x14ac:dyDescent="0.2">
      <c r="E2618" s="23"/>
      <c r="F2618" s="23"/>
      <c r="G2618" s="23"/>
    </row>
    <row r="2619" spans="5:7" x14ac:dyDescent="0.2">
      <c r="E2619" s="23"/>
      <c r="F2619" s="23"/>
      <c r="G2619" s="23"/>
    </row>
    <row r="2620" spans="5:7" x14ac:dyDescent="0.2">
      <c r="E2620" s="23"/>
      <c r="F2620" s="23"/>
      <c r="G2620" s="23"/>
    </row>
    <row r="2621" spans="5:7" x14ac:dyDescent="0.2">
      <c r="E2621" s="23"/>
      <c r="F2621" s="23"/>
      <c r="G2621" s="23"/>
    </row>
    <row r="2622" spans="5:7" x14ac:dyDescent="0.2">
      <c r="E2622" s="23"/>
      <c r="F2622" s="23"/>
      <c r="G2622" s="23"/>
    </row>
    <row r="2623" spans="5:7" x14ac:dyDescent="0.2">
      <c r="E2623" s="23"/>
      <c r="F2623" s="23"/>
      <c r="G2623" s="23"/>
    </row>
    <row r="2624" spans="5:7" x14ac:dyDescent="0.2">
      <c r="E2624" s="23"/>
      <c r="F2624" s="23"/>
      <c r="G2624" s="23"/>
    </row>
    <row r="2625" spans="5:7" x14ac:dyDescent="0.2">
      <c r="E2625" s="23"/>
      <c r="F2625" s="23"/>
      <c r="G2625" s="23"/>
    </row>
    <row r="2626" spans="5:7" x14ac:dyDescent="0.2">
      <c r="E2626" s="23"/>
      <c r="F2626" s="23"/>
      <c r="G2626" s="23"/>
    </row>
    <row r="2627" spans="5:7" x14ac:dyDescent="0.2">
      <c r="E2627" s="23"/>
      <c r="F2627" s="23"/>
      <c r="G2627" s="23"/>
    </row>
    <row r="2628" spans="5:7" x14ac:dyDescent="0.2">
      <c r="E2628" s="23"/>
      <c r="F2628" s="23"/>
      <c r="G2628" s="23"/>
    </row>
    <row r="2629" spans="5:7" x14ac:dyDescent="0.2">
      <c r="E2629" s="23"/>
      <c r="F2629" s="23"/>
      <c r="G2629" s="23"/>
    </row>
    <row r="2630" spans="5:7" x14ac:dyDescent="0.2">
      <c r="E2630" s="23"/>
      <c r="F2630" s="23"/>
      <c r="G2630" s="23"/>
    </row>
    <row r="2631" spans="5:7" x14ac:dyDescent="0.2">
      <c r="E2631" s="23"/>
      <c r="F2631" s="23"/>
      <c r="G2631" s="23"/>
    </row>
    <row r="2632" spans="5:7" x14ac:dyDescent="0.2">
      <c r="E2632" s="23"/>
      <c r="F2632" s="23"/>
      <c r="G2632" s="23"/>
    </row>
    <row r="2633" spans="5:7" x14ac:dyDescent="0.2">
      <c r="E2633" s="23"/>
      <c r="F2633" s="23"/>
      <c r="G2633" s="23"/>
    </row>
    <row r="2634" spans="5:7" x14ac:dyDescent="0.2">
      <c r="E2634" s="23"/>
      <c r="F2634" s="23"/>
      <c r="G2634" s="23"/>
    </row>
    <row r="2635" spans="5:7" x14ac:dyDescent="0.2">
      <c r="E2635" s="23"/>
      <c r="F2635" s="23"/>
      <c r="G2635" s="23"/>
    </row>
    <row r="2636" spans="5:7" x14ac:dyDescent="0.2">
      <c r="E2636" s="23"/>
      <c r="F2636" s="23"/>
      <c r="G2636" s="23"/>
    </row>
    <row r="2637" spans="5:7" x14ac:dyDescent="0.2">
      <c r="E2637" s="23"/>
      <c r="F2637" s="23"/>
      <c r="G2637" s="23"/>
    </row>
    <row r="2638" spans="5:7" x14ac:dyDescent="0.2">
      <c r="E2638" s="23"/>
      <c r="F2638" s="23"/>
      <c r="G2638" s="23"/>
    </row>
    <row r="2639" spans="5:7" x14ac:dyDescent="0.2">
      <c r="E2639" s="23"/>
      <c r="F2639" s="23"/>
      <c r="G2639" s="23"/>
    </row>
    <row r="2640" spans="5:7" x14ac:dyDescent="0.2">
      <c r="E2640" s="23"/>
      <c r="F2640" s="23"/>
      <c r="G2640" s="23"/>
    </row>
    <row r="2641" spans="5:7" x14ac:dyDescent="0.2">
      <c r="E2641" s="23"/>
      <c r="F2641" s="23"/>
      <c r="G2641" s="23"/>
    </row>
    <row r="2642" spans="5:7" x14ac:dyDescent="0.2">
      <c r="E2642" s="23"/>
      <c r="F2642" s="23"/>
      <c r="G2642" s="23"/>
    </row>
    <row r="2643" spans="5:7" x14ac:dyDescent="0.2">
      <c r="E2643" s="23"/>
      <c r="F2643" s="23"/>
      <c r="G2643" s="23"/>
    </row>
    <row r="2644" spans="5:7" x14ac:dyDescent="0.2">
      <c r="E2644" s="23"/>
      <c r="F2644" s="23"/>
      <c r="G2644" s="23"/>
    </row>
    <row r="2645" spans="5:7" x14ac:dyDescent="0.2">
      <c r="E2645" s="23"/>
      <c r="F2645" s="23"/>
      <c r="G2645" s="23"/>
    </row>
    <row r="2646" spans="5:7" x14ac:dyDescent="0.2">
      <c r="E2646" s="23"/>
      <c r="F2646" s="23"/>
      <c r="G2646" s="23"/>
    </row>
    <row r="2647" spans="5:7" x14ac:dyDescent="0.2">
      <c r="E2647" s="23"/>
      <c r="F2647" s="23"/>
      <c r="G2647" s="23"/>
    </row>
    <row r="2648" spans="5:7" x14ac:dyDescent="0.2">
      <c r="E2648" s="23"/>
      <c r="F2648" s="23"/>
      <c r="G2648" s="23"/>
    </row>
    <row r="2649" spans="5:7" x14ac:dyDescent="0.2">
      <c r="E2649" s="23"/>
      <c r="F2649" s="23"/>
      <c r="G2649" s="23"/>
    </row>
    <row r="2650" spans="5:7" x14ac:dyDescent="0.2">
      <c r="E2650" s="23"/>
      <c r="F2650" s="23"/>
      <c r="G2650" s="23"/>
    </row>
    <row r="2651" spans="5:7" x14ac:dyDescent="0.2">
      <c r="E2651" s="23"/>
      <c r="F2651" s="23"/>
      <c r="G2651" s="23"/>
    </row>
    <row r="2652" spans="5:7" x14ac:dyDescent="0.2">
      <c r="E2652" s="23"/>
      <c r="F2652" s="23"/>
      <c r="G2652" s="23"/>
    </row>
    <row r="2653" spans="5:7" x14ac:dyDescent="0.2">
      <c r="E2653" s="23"/>
      <c r="F2653" s="23"/>
      <c r="G2653" s="23"/>
    </row>
    <row r="2654" spans="5:7" x14ac:dyDescent="0.2">
      <c r="E2654" s="23"/>
      <c r="F2654" s="23"/>
      <c r="G2654" s="23"/>
    </row>
    <row r="2655" spans="5:7" x14ac:dyDescent="0.2">
      <c r="E2655" s="23"/>
      <c r="F2655" s="23"/>
      <c r="G2655" s="23"/>
    </row>
    <row r="2656" spans="5:7" x14ac:dyDescent="0.2">
      <c r="E2656" s="23"/>
      <c r="F2656" s="23"/>
      <c r="G2656" s="23"/>
    </row>
    <row r="2657" spans="5:7" x14ac:dyDescent="0.2">
      <c r="E2657" s="23"/>
      <c r="F2657" s="23"/>
      <c r="G2657" s="23"/>
    </row>
    <row r="2658" spans="5:7" x14ac:dyDescent="0.2">
      <c r="E2658" s="23"/>
      <c r="F2658" s="23"/>
      <c r="G2658" s="23"/>
    </row>
    <row r="2659" spans="5:7" x14ac:dyDescent="0.2">
      <c r="E2659" s="23"/>
      <c r="F2659" s="23"/>
      <c r="G2659" s="23"/>
    </row>
    <row r="2660" spans="5:7" x14ac:dyDescent="0.2">
      <c r="E2660" s="23"/>
      <c r="F2660" s="23"/>
      <c r="G2660" s="23"/>
    </row>
    <row r="2661" spans="5:7" x14ac:dyDescent="0.2">
      <c r="E2661" s="23"/>
      <c r="F2661" s="23"/>
      <c r="G2661" s="23"/>
    </row>
    <row r="2662" spans="5:7" x14ac:dyDescent="0.2">
      <c r="E2662" s="23"/>
      <c r="F2662" s="23"/>
      <c r="G2662" s="23"/>
    </row>
    <row r="2663" spans="5:7" x14ac:dyDescent="0.2">
      <c r="E2663" s="23"/>
      <c r="F2663" s="23"/>
      <c r="G2663" s="23"/>
    </row>
    <row r="2664" spans="5:7" x14ac:dyDescent="0.2">
      <c r="E2664" s="23"/>
      <c r="F2664" s="23"/>
      <c r="G2664" s="23"/>
    </row>
    <row r="2665" spans="5:7" x14ac:dyDescent="0.2">
      <c r="E2665" s="23"/>
      <c r="F2665" s="23"/>
      <c r="G2665" s="23"/>
    </row>
    <row r="2666" spans="5:7" x14ac:dyDescent="0.2">
      <c r="E2666" s="23"/>
      <c r="F2666" s="23"/>
      <c r="G2666" s="23"/>
    </row>
    <row r="2667" spans="5:7" x14ac:dyDescent="0.2">
      <c r="E2667" s="23"/>
      <c r="F2667" s="23"/>
      <c r="G2667" s="23"/>
    </row>
    <row r="2668" spans="5:7" x14ac:dyDescent="0.2">
      <c r="E2668" s="23"/>
      <c r="F2668" s="23"/>
      <c r="G2668" s="23"/>
    </row>
    <row r="2669" spans="5:7" x14ac:dyDescent="0.2">
      <c r="E2669" s="23"/>
      <c r="F2669" s="23"/>
      <c r="G2669" s="23"/>
    </row>
    <row r="2670" spans="5:7" x14ac:dyDescent="0.2">
      <c r="E2670" s="23"/>
      <c r="F2670" s="23"/>
      <c r="G2670" s="23"/>
    </row>
    <row r="2671" spans="5:7" x14ac:dyDescent="0.2">
      <c r="E2671" s="23"/>
      <c r="F2671" s="23"/>
      <c r="G2671" s="23"/>
    </row>
    <row r="2672" spans="5:7" x14ac:dyDescent="0.2">
      <c r="E2672" s="23"/>
      <c r="F2672" s="23"/>
      <c r="G2672" s="23"/>
    </row>
    <row r="2673" spans="5:7" x14ac:dyDescent="0.2">
      <c r="E2673" s="23"/>
      <c r="F2673" s="23"/>
      <c r="G2673" s="23"/>
    </row>
    <row r="2674" spans="5:7" x14ac:dyDescent="0.2">
      <c r="E2674" s="23"/>
      <c r="F2674" s="23"/>
      <c r="G2674" s="23"/>
    </row>
    <row r="2675" spans="5:7" x14ac:dyDescent="0.2">
      <c r="E2675" s="23"/>
      <c r="F2675" s="23"/>
      <c r="G2675" s="23"/>
    </row>
    <row r="2676" spans="5:7" x14ac:dyDescent="0.2">
      <c r="E2676" s="23"/>
      <c r="F2676" s="23"/>
      <c r="G2676" s="23"/>
    </row>
    <row r="2677" spans="5:7" x14ac:dyDescent="0.2">
      <c r="E2677" s="23"/>
      <c r="F2677" s="23"/>
      <c r="G2677" s="23"/>
    </row>
    <row r="2678" spans="5:7" x14ac:dyDescent="0.2">
      <c r="E2678" s="23"/>
      <c r="F2678" s="23"/>
      <c r="G2678" s="23"/>
    </row>
    <row r="2679" spans="5:7" x14ac:dyDescent="0.2">
      <c r="E2679" s="23"/>
      <c r="F2679" s="23"/>
      <c r="G2679" s="23"/>
    </row>
    <row r="2680" spans="5:7" x14ac:dyDescent="0.2">
      <c r="E2680" s="23"/>
      <c r="F2680" s="23"/>
      <c r="G2680" s="23"/>
    </row>
    <row r="2681" spans="5:7" x14ac:dyDescent="0.2">
      <c r="E2681" s="23"/>
      <c r="F2681" s="23"/>
      <c r="G2681" s="23"/>
    </row>
    <row r="2682" spans="5:7" x14ac:dyDescent="0.2">
      <c r="E2682" s="23"/>
      <c r="F2682" s="23"/>
      <c r="G2682" s="23"/>
    </row>
    <row r="2683" spans="5:7" x14ac:dyDescent="0.2">
      <c r="E2683" s="23"/>
      <c r="F2683" s="23"/>
      <c r="G2683" s="23"/>
    </row>
    <row r="2684" spans="5:7" x14ac:dyDescent="0.2">
      <c r="E2684" s="23"/>
      <c r="F2684" s="23"/>
      <c r="G2684" s="23"/>
    </row>
    <row r="2685" spans="5:7" x14ac:dyDescent="0.2">
      <c r="E2685" s="23"/>
      <c r="F2685" s="23"/>
      <c r="G2685" s="23"/>
    </row>
    <row r="2686" spans="5:7" x14ac:dyDescent="0.2">
      <c r="E2686" s="23"/>
      <c r="F2686" s="23"/>
      <c r="G2686" s="23"/>
    </row>
    <row r="2687" spans="5:7" x14ac:dyDescent="0.2">
      <c r="E2687" s="23"/>
      <c r="F2687" s="23"/>
      <c r="G2687" s="23"/>
    </row>
    <row r="2688" spans="5:7" x14ac:dyDescent="0.2">
      <c r="E2688" s="23"/>
      <c r="F2688" s="23"/>
      <c r="G2688" s="23"/>
    </row>
    <row r="2689" spans="5:7" x14ac:dyDescent="0.2">
      <c r="E2689" s="23"/>
      <c r="F2689" s="23"/>
      <c r="G2689" s="23"/>
    </row>
    <row r="2690" spans="5:7" x14ac:dyDescent="0.2">
      <c r="E2690" s="23"/>
      <c r="F2690" s="23"/>
      <c r="G2690" s="23"/>
    </row>
    <row r="2691" spans="5:7" x14ac:dyDescent="0.2">
      <c r="E2691" s="23"/>
      <c r="F2691" s="23"/>
      <c r="G2691" s="23"/>
    </row>
    <row r="2692" spans="5:7" x14ac:dyDescent="0.2">
      <c r="E2692" s="23"/>
      <c r="F2692" s="23"/>
      <c r="G2692" s="23"/>
    </row>
    <row r="2693" spans="5:7" x14ac:dyDescent="0.2">
      <c r="E2693" s="23"/>
      <c r="F2693" s="23"/>
      <c r="G2693" s="23"/>
    </row>
    <row r="2694" spans="5:7" x14ac:dyDescent="0.2">
      <c r="E2694" s="23"/>
      <c r="F2694" s="23"/>
      <c r="G2694" s="23"/>
    </row>
    <row r="2695" spans="5:7" x14ac:dyDescent="0.2">
      <c r="E2695" s="23"/>
      <c r="F2695" s="23"/>
      <c r="G2695" s="23"/>
    </row>
    <row r="2696" spans="5:7" x14ac:dyDescent="0.2">
      <c r="E2696" s="23"/>
      <c r="F2696" s="23"/>
      <c r="G2696" s="23"/>
    </row>
    <row r="2697" spans="5:7" x14ac:dyDescent="0.2">
      <c r="E2697" s="23"/>
      <c r="F2697" s="23"/>
      <c r="G2697" s="23"/>
    </row>
    <row r="2698" spans="5:7" x14ac:dyDescent="0.2">
      <c r="E2698" s="23"/>
      <c r="F2698" s="23"/>
      <c r="G2698" s="23"/>
    </row>
    <row r="2699" spans="5:7" x14ac:dyDescent="0.2">
      <c r="E2699" s="23"/>
      <c r="F2699" s="23"/>
      <c r="G2699" s="23"/>
    </row>
    <row r="2700" spans="5:7" x14ac:dyDescent="0.2">
      <c r="E2700" s="23"/>
      <c r="F2700" s="23"/>
      <c r="G2700" s="23"/>
    </row>
    <row r="2701" spans="5:7" x14ac:dyDescent="0.2">
      <c r="E2701" s="23"/>
      <c r="F2701" s="23"/>
      <c r="G2701" s="23"/>
    </row>
    <row r="2702" spans="5:7" x14ac:dyDescent="0.2">
      <c r="E2702" s="23"/>
      <c r="F2702" s="23"/>
      <c r="G2702" s="23"/>
    </row>
    <row r="2703" spans="5:7" x14ac:dyDescent="0.2">
      <c r="E2703" s="23"/>
      <c r="F2703" s="23"/>
      <c r="G2703" s="23"/>
    </row>
    <row r="2704" spans="5:7" x14ac:dyDescent="0.2">
      <c r="E2704" s="23"/>
      <c r="F2704" s="23"/>
      <c r="G2704" s="23"/>
    </row>
    <row r="2705" spans="5:7" x14ac:dyDescent="0.2">
      <c r="E2705" s="23"/>
      <c r="F2705" s="23"/>
      <c r="G2705" s="23"/>
    </row>
    <row r="2706" spans="5:7" x14ac:dyDescent="0.2">
      <c r="E2706" s="23"/>
      <c r="F2706" s="23"/>
      <c r="G2706" s="23"/>
    </row>
    <row r="2707" spans="5:7" x14ac:dyDescent="0.2">
      <c r="E2707" s="23"/>
      <c r="F2707" s="23"/>
      <c r="G2707" s="23"/>
    </row>
    <row r="2708" spans="5:7" x14ac:dyDescent="0.2">
      <c r="E2708" s="23"/>
      <c r="F2708" s="23"/>
      <c r="G2708" s="23"/>
    </row>
    <row r="2709" spans="5:7" x14ac:dyDescent="0.2">
      <c r="E2709" s="23"/>
      <c r="F2709" s="23"/>
      <c r="G2709" s="23"/>
    </row>
    <row r="2710" spans="5:7" x14ac:dyDescent="0.2">
      <c r="E2710" s="23"/>
      <c r="F2710" s="23"/>
      <c r="G2710" s="23"/>
    </row>
    <row r="2711" spans="5:7" x14ac:dyDescent="0.2">
      <c r="E2711" s="23"/>
      <c r="F2711" s="23"/>
      <c r="G2711" s="23"/>
    </row>
    <row r="2712" spans="5:7" x14ac:dyDescent="0.2">
      <c r="E2712" s="23"/>
      <c r="F2712" s="23"/>
      <c r="G2712" s="23"/>
    </row>
    <row r="2713" spans="5:7" x14ac:dyDescent="0.2">
      <c r="E2713" s="23"/>
      <c r="F2713" s="23"/>
      <c r="G2713" s="23"/>
    </row>
    <row r="2714" spans="5:7" x14ac:dyDescent="0.2">
      <c r="E2714" s="23"/>
      <c r="F2714" s="23"/>
      <c r="G2714" s="23"/>
    </row>
    <row r="2715" spans="5:7" x14ac:dyDescent="0.2">
      <c r="E2715" s="23"/>
      <c r="F2715" s="23"/>
      <c r="G2715" s="23"/>
    </row>
    <row r="2716" spans="5:7" x14ac:dyDescent="0.2">
      <c r="E2716" s="23"/>
      <c r="F2716" s="23"/>
      <c r="G2716" s="23"/>
    </row>
    <row r="2717" spans="5:7" x14ac:dyDescent="0.2">
      <c r="E2717" s="23"/>
      <c r="F2717" s="23"/>
      <c r="G2717" s="23"/>
    </row>
    <row r="2718" spans="5:7" x14ac:dyDescent="0.2">
      <c r="E2718" s="23"/>
      <c r="F2718" s="23"/>
      <c r="G2718" s="23"/>
    </row>
    <row r="2719" spans="5:7" x14ac:dyDescent="0.2">
      <c r="E2719" s="23"/>
      <c r="F2719" s="23"/>
      <c r="G2719" s="23"/>
    </row>
    <row r="2720" spans="5:7" x14ac:dyDescent="0.2">
      <c r="E2720" s="23"/>
      <c r="F2720" s="23"/>
      <c r="G2720" s="23"/>
    </row>
    <row r="2721" spans="5:7" x14ac:dyDescent="0.2">
      <c r="E2721" s="23"/>
      <c r="F2721" s="23"/>
      <c r="G2721" s="23"/>
    </row>
    <row r="2722" spans="5:7" x14ac:dyDescent="0.2">
      <c r="E2722" s="23"/>
      <c r="F2722" s="23"/>
      <c r="G2722" s="23"/>
    </row>
    <row r="2723" spans="5:7" x14ac:dyDescent="0.2">
      <c r="E2723" s="23"/>
      <c r="F2723" s="23"/>
      <c r="G2723" s="23"/>
    </row>
    <row r="2724" spans="5:7" x14ac:dyDescent="0.2">
      <c r="E2724" s="23"/>
      <c r="F2724" s="23"/>
      <c r="G2724" s="23"/>
    </row>
    <row r="2725" spans="5:7" x14ac:dyDescent="0.2">
      <c r="E2725" s="23"/>
      <c r="F2725" s="23"/>
      <c r="G2725" s="23"/>
    </row>
    <row r="2726" spans="5:7" x14ac:dyDescent="0.2">
      <c r="E2726" s="23"/>
      <c r="F2726" s="23"/>
      <c r="G2726" s="23"/>
    </row>
    <row r="2727" spans="5:7" x14ac:dyDescent="0.2">
      <c r="E2727" s="23"/>
      <c r="F2727" s="23"/>
      <c r="G2727" s="23"/>
    </row>
    <row r="2728" spans="5:7" x14ac:dyDescent="0.2">
      <c r="E2728" s="23"/>
      <c r="F2728" s="23"/>
      <c r="G2728" s="23"/>
    </row>
    <row r="2729" spans="5:7" x14ac:dyDescent="0.2">
      <c r="E2729" s="23"/>
      <c r="F2729" s="23"/>
      <c r="G2729" s="23"/>
    </row>
    <row r="2730" spans="5:7" x14ac:dyDescent="0.2">
      <c r="E2730" s="23"/>
      <c r="F2730" s="23"/>
      <c r="G2730" s="23"/>
    </row>
    <row r="2731" spans="5:7" x14ac:dyDescent="0.2">
      <c r="E2731" s="23"/>
      <c r="F2731" s="23"/>
      <c r="G2731" s="23"/>
    </row>
    <row r="2732" spans="5:7" x14ac:dyDescent="0.2">
      <c r="E2732" s="23"/>
      <c r="F2732" s="23"/>
      <c r="G2732" s="23"/>
    </row>
    <row r="2733" spans="5:7" x14ac:dyDescent="0.2">
      <c r="E2733" s="23"/>
      <c r="F2733" s="23"/>
      <c r="G2733" s="23"/>
    </row>
    <row r="2734" spans="5:7" x14ac:dyDescent="0.2">
      <c r="E2734" s="23"/>
      <c r="F2734" s="23"/>
      <c r="G2734" s="23"/>
    </row>
    <row r="2735" spans="5:7" x14ac:dyDescent="0.2">
      <c r="E2735" s="23"/>
      <c r="F2735" s="23"/>
      <c r="G2735" s="23"/>
    </row>
    <row r="2736" spans="5:7" x14ac:dyDescent="0.2">
      <c r="E2736" s="23"/>
      <c r="F2736" s="23"/>
      <c r="G2736" s="23"/>
    </row>
    <row r="2737" spans="5:7" x14ac:dyDescent="0.2">
      <c r="E2737" s="23"/>
      <c r="F2737" s="23"/>
      <c r="G2737" s="23"/>
    </row>
    <row r="2738" spans="5:7" x14ac:dyDescent="0.2">
      <c r="E2738" s="23"/>
      <c r="F2738" s="23"/>
      <c r="G2738" s="23"/>
    </row>
    <row r="2739" spans="5:7" x14ac:dyDescent="0.2">
      <c r="E2739" s="23"/>
      <c r="F2739" s="23"/>
      <c r="G2739" s="23"/>
    </row>
    <row r="2740" spans="5:7" x14ac:dyDescent="0.2">
      <c r="E2740" s="23"/>
      <c r="F2740" s="23"/>
      <c r="G2740" s="23"/>
    </row>
    <row r="2741" spans="5:7" x14ac:dyDescent="0.2">
      <c r="E2741" s="23"/>
      <c r="F2741" s="23"/>
      <c r="G2741" s="23"/>
    </row>
    <row r="2742" spans="5:7" x14ac:dyDescent="0.2">
      <c r="E2742" s="23"/>
      <c r="F2742" s="23"/>
      <c r="G2742" s="23"/>
    </row>
    <row r="2743" spans="5:7" x14ac:dyDescent="0.2">
      <c r="E2743" s="23"/>
      <c r="F2743" s="23"/>
      <c r="G2743" s="23"/>
    </row>
    <row r="2744" spans="5:7" x14ac:dyDescent="0.2">
      <c r="E2744" s="23"/>
      <c r="F2744" s="23"/>
      <c r="G2744" s="23"/>
    </row>
    <row r="2745" spans="5:7" x14ac:dyDescent="0.2">
      <c r="E2745" s="23"/>
      <c r="F2745" s="23"/>
      <c r="G2745" s="23"/>
    </row>
    <row r="2746" spans="5:7" x14ac:dyDescent="0.2">
      <c r="E2746" s="23"/>
      <c r="F2746" s="23"/>
      <c r="G2746" s="23"/>
    </row>
    <row r="2747" spans="5:7" x14ac:dyDescent="0.2">
      <c r="E2747" s="23"/>
      <c r="F2747" s="23"/>
      <c r="G2747" s="23"/>
    </row>
    <row r="2748" spans="5:7" x14ac:dyDescent="0.2">
      <c r="E2748" s="23"/>
      <c r="F2748" s="23"/>
      <c r="G2748" s="23"/>
    </row>
    <row r="2749" spans="5:7" x14ac:dyDescent="0.2">
      <c r="E2749" s="23"/>
      <c r="F2749" s="23"/>
      <c r="G2749" s="23"/>
    </row>
    <row r="2750" spans="5:7" x14ac:dyDescent="0.2">
      <c r="E2750" s="23"/>
      <c r="F2750" s="23"/>
      <c r="G2750" s="23"/>
    </row>
    <row r="2751" spans="5:7" x14ac:dyDescent="0.2">
      <c r="E2751" s="23"/>
      <c r="F2751" s="23"/>
      <c r="G2751" s="23"/>
    </row>
    <row r="2752" spans="5:7" x14ac:dyDescent="0.2">
      <c r="E2752" s="23"/>
      <c r="F2752" s="23"/>
      <c r="G2752" s="23"/>
    </row>
    <row r="2753" spans="5:7" x14ac:dyDescent="0.2">
      <c r="E2753" s="23"/>
      <c r="F2753" s="23"/>
      <c r="G2753" s="23"/>
    </row>
    <row r="2754" spans="5:7" x14ac:dyDescent="0.2">
      <c r="E2754" s="23"/>
      <c r="F2754" s="23"/>
      <c r="G2754" s="23"/>
    </row>
    <row r="2755" spans="5:7" x14ac:dyDescent="0.2">
      <c r="E2755" s="23"/>
      <c r="F2755" s="23"/>
      <c r="G2755" s="23"/>
    </row>
    <row r="2756" spans="5:7" x14ac:dyDescent="0.2">
      <c r="E2756" s="23"/>
      <c r="F2756" s="23"/>
      <c r="G2756" s="23"/>
    </row>
    <row r="2757" spans="5:7" x14ac:dyDescent="0.2">
      <c r="E2757" s="23"/>
      <c r="F2757" s="23"/>
      <c r="G2757" s="23"/>
    </row>
    <row r="2758" spans="5:7" x14ac:dyDescent="0.2">
      <c r="E2758" s="23"/>
      <c r="F2758" s="23"/>
      <c r="G2758" s="23"/>
    </row>
    <row r="2759" spans="5:7" x14ac:dyDescent="0.2">
      <c r="E2759" s="23"/>
      <c r="F2759" s="23"/>
      <c r="G2759" s="23"/>
    </row>
    <row r="2760" spans="5:7" x14ac:dyDescent="0.2">
      <c r="E2760" s="23"/>
      <c r="F2760" s="23"/>
      <c r="G2760" s="23"/>
    </row>
    <row r="2761" spans="5:7" x14ac:dyDescent="0.2">
      <c r="E2761" s="23"/>
      <c r="F2761" s="23"/>
      <c r="G2761" s="23"/>
    </row>
    <row r="2762" spans="5:7" x14ac:dyDescent="0.2">
      <c r="E2762" s="23"/>
      <c r="F2762" s="23"/>
      <c r="G2762" s="23"/>
    </row>
    <row r="2763" spans="5:7" x14ac:dyDescent="0.2">
      <c r="E2763" s="23"/>
      <c r="F2763" s="23"/>
      <c r="G2763" s="23"/>
    </row>
    <row r="2764" spans="5:7" x14ac:dyDescent="0.2">
      <c r="E2764" s="23"/>
      <c r="F2764" s="23"/>
      <c r="G2764" s="23"/>
    </row>
    <row r="2765" spans="5:7" x14ac:dyDescent="0.2">
      <c r="E2765" s="23"/>
      <c r="F2765" s="23"/>
      <c r="G2765" s="23"/>
    </row>
    <row r="2766" spans="5:7" x14ac:dyDescent="0.2">
      <c r="E2766" s="23"/>
      <c r="F2766" s="23"/>
      <c r="G2766" s="23"/>
    </row>
    <row r="2767" spans="5:7" x14ac:dyDescent="0.2">
      <c r="E2767" s="23"/>
      <c r="F2767" s="23"/>
      <c r="G2767" s="23"/>
    </row>
    <row r="2768" spans="5:7" x14ac:dyDescent="0.2">
      <c r="E2768" s="23"/>
      <c r="F2768" s="23"/>
      <c r="G2768" s="23"/>
    </row>
    <row r="2769" spans="5:7" x14ac:dyDescent="0.2">
      <c r="E2769" s="23"/>
      <c r="F2769" s="23"/>
      <c r="G2769" s="23"/>
    </row>
    <row r="2770" spans="5:7" x14ac:dyDescent="0.2">
      <c r="E2770" s="23"/>
      <c r="F2770" s="23"/>
      <c r="G2770" s="23"/>
    </row>
    <row r="2771" spans="5:7" x14ac:dyDescent="0.2">
      <c r="E2771" s="23"/>
      <c r="F2771" s="23"/>
      <c r="G2771" s="23"/>
    </row>
    <row r="2772" spans="5:7" x14ac:dyDescent="0.2">
      <c r="E2772" s="23"/>
      <c r="F2772" s="23"/>
      <c r="G2772" s="23"/>
    </row>
    <row r="2773" spans="5:7" x14ac:dyDescent="0.2">
      <c r="E2773" s="23"/>
      <c r="F2773" s="23"/>
      <c r="G2773" s="23"/>
    </row>
    <row r="2774" spans="5:7" x14ac:dyDescent="0.2">
      <c r="E2774" s="23"/>
      <c r="F2774" s="23"/>
      <c r="G2774" s="23"/>
    </row>
    <row r="2775" spans="5:7" x14ac:dyDescent="0.2">
      <c r="E2775" s="23"/>
      <c r="F2775" s="23"/>
      <c r="G2775" s="23"/>
    </row>
    <row r="2776" spans="5:7" x14ac:dyDescent="0.2">
      <c r="E2776" s="23"/>
      <c r="F2776" s="23"/>
      <c r="G2776" s="23"/>
    </row>
    <row r="2777" spans="5:7" x14ac:dyDescent="0.2">
      <c r="E2777" s="23"/>
      <c r="F2777" s="23"/>
      <c r="G2777" s="23"/>
    </row>
    <row r="2778" spans="5:7" x14ac:dyDescent="0.2">
      <c r="E2778" s="23"/>
      <c r="F2778" s="23"/>
      <c r="G2778" s="23"/>
    </row>
    <row r="2779" spans="5:7" x14ac:dyDescent="0.2">
      <c r="E2779" s="23"/>
      <c r="F2779" s="23"/>
      <c r="G2779" s="23"/>
    </row>
    <row r="2780" spans="5:7" x14ac:dyDescent="0.2">
      <c r="E2780" s="23"/>
      <c r="F2780" s="23"/>
      <c r="G2780" s="23"/>
    </row>
    <row r="2781" spans="5:7" x14ac:dyDescent="0.2">
      <c r="E2781" s="23"/>
      <c r="F2781" s="23"/>
      <c r="G2781" s="23"/>
    </row>
    <row r="2782" spans="5:7" x14ac:dyDescent="0.2">
      <c r="E2782" s="23"/>
      <c r="F2782" s="23"/>
      <c r="G2782" s="23"/>
    </row>
    <row r="2783" spans="5:7" x14ac:dyDescent="0.2">
      <c r="E2783" s="23"/>
      <c r="F2783" s="23"/>
      <c r="G2783" s="23"/>
    </row>
    <row r="2784" spans="5:7" x14ac:dyDescent="0.2">
      <c r="E2784" s="23"/>
      <c r="F2784" s="23"/>
      <c r="G2784" s="23"/>
    </row>
    <row r="2785" spans="5:7" x14ac:dyDescent="0.2">
      <c r="E2785" s="23"/>
      <c r="F2785" s="23"/>
      <c r="G2785" s="23"/>
    </row>
    <row r="2786" spans="5:7" x14ac:dyDescent="0.2">
      <c r="E2786" s="23"/>
      <c r="F2786" s="23"/>
      <c r="G2786" s="23"/>
    </row>
    <row r="2787" spans="5:7" x14ac:dyDescent="0.2">
      <c r="E2787" s="23"/>
      <c r="F2787" s="23"/>
      <c r="G2787" s="23"/>
    </row>
    <row r="2788" spans="5:7" x14ac:dyDescent="0.2">
      <c r="E2788" s="23"/>
      <c r="F2788" s="23"/>
      <c r="G2788" s="23"/>
    </row>
    <row r="2789" spans="5:7" x14ac:dyDescent="0.2">
      <c r="E2789" s="23"/>
      <c r="F2789" s="23"/>
      <c r="G2789" s="23"/>
    </row>
    <row r="2790" spans="5:7" x14ac:dyDescent="0.2">
      <c r="E2790" s="23"/>
      <c r="F2790" s="23"/>
      <c r="G2790" s="23"/>
    </row>
    <row r="2791" spans="5:7" x14ac:dyDescent="0.2">
      <c r="E2791" s="23"/>
      <c r="F2791" s="23"/>
      <c r="G2791" s="23"/>
    </row>
    <row r="2792" spans="5:7" x14ac:dyDescent="0.2">
      <c r="E2792" s="23"/>
      <c r="F2792" s="23"/>
      <c r="G2792" s="23"/>
    </row>
    <row r="2793" spans="5:7" x14ac:dyDescent="0.2">
      <c r="E2793" s="23"/>
      <c r="F2793" s="23"/>
      <c r="G2793" s="23"/>
    </row>
    <row r="2794" spans="5:7" x14ac:dyDescent="0.2">
      <c r="E2794" s="23"/>
      <c r="F2794" s="23"/>
      <c r="G2794" s="23"/>
    </row>
    <row r="2795" spans="5:7" x14ac:dyDescent="0.2">
      <c r="E2795" s="23"/>
      <c r="F2795" s="23"/>
      <c r="G2795" s="23"/>
    </row>
    <row r="2796" spans="5:7" x14ac:dyDescent="0.2">
      <c r="E2796" s="23"/>
      <c r="F2796" s="23"/>
      <c r="G2796" s="23"/>
    </row>
    <row r="2797" spans="5:7" x14ac:dyDescent="0.2">
      <c r="E2797" s="23"/>
      <c r="F2797" s="23"/>
      <c r="G2797" s="23"/>
    </row>
    <row r="2798" spans="5:7" x14ac:dyDescent="0.2">
      <c r="E2798" s="23"/>
      <c r="F2798" s="23"/>
      <c r="G2798" s="23"/>
    </row>
    <row r="2799" spans="5:7" x14ac:dyDescent="0.2">
      <c r="E2799" s="23"/>
      <c r="F2799" s="23"/>
      <c r="G2799" s="23"/>
    </row>
    <row r="2800" spans="5:7" x14ac:dyDescent="0.2">
      <c r="E2800" s="23"/>
      <c r="F2800" s="23"/>
      <c r="G2800" s="23"/>
    </row>
    <row r="2801" spans="5:7" x14ac:dyDescent="0.2">
      <c r="E2801" s="23"/>
      <c r="F2801" s="23"/>
      <c r="G2801" s="23"/>
    </row>
    <row r="2802" spans="5:7" x14ac:dyDescent="0.2">
      <c r="E2802" s="23"/>
      <c r="F2802" s="23"/>
      <c r="G2802" s="23"/>
    </row>
    <row r="2803" spans="5:7" x14ac:dyDescent="0.2">
      <c r="E2803" s="23"/>
      <c r="F2803" s="23"/>
      <c r="G2803" s="23"/>
    </row>
    <row r="2804" spans="5:7" x14ac:dyDescent="0.2">
      <c r="E2804" s="23"/>
      <c r="F2804" s="23"/>
      <c r="G2804" s="23"/>
    </row>
    <row r="2805" spans="5:7" x14ac:dyDescent="0.2">
      <c r="E2805" s="23"/>
      <c r="F2805" s="23"/>
      <c r="G2805" s="23"/>
    </row>
    <row r="2806" spans="5:7" x14ac:dyDescent="0.2">
      <c r="E2806" s="23"/>
      <c r="F2806" s="23"/>
      <c r="G2806" s="23"/>
    </row>
    <row r="2807" spans="5:7" x14ac:dyDescent="0.2">
      <c r="E2807" s="23"/>
      <c r="F2807" s="23"/>
      <c r="G2807" s="23"/>
    </row>
    <row r="2808" spans="5:7" x14ac:dyDescent="0.2">
      <c r="E2808" s="23"/>
      <c r="F2808" s="23"/>
      <c r="G2808" s="23"/>
    </row>
    <row r="2809" spans="5:7" x14ac:dyDescent="0.2">
      <c r="E2809" s="23"/>
      <c r="F2809" s="23"/>
      <c r="G2809" s="23"/>
    </row>
    <row r="2810" spans="5:7" x14ac:dyDescent="0.2">
      <c r="E2810" s="23"/>
      <c r="F2810" s="23"/>
      <c r="G2810" s="23"/>
    </row>
    <row r="2811" spans="5:7" x14ac:dyDescent="0.2">
      <c r="E2811" s="23"/>
      <c r="F2811" s="23"/>
      <c r="G2811" s="23"/>
    </row>
    <row r="2812" spans="5:7" x14ac:dyDescent="0.2">
      <c r="E2812" s="23"/>
      <c r="F2812" s="23"/>
      <c r="G2812" s="23"/>
    </row>
    <row r="2813" spans="5:7" x14ac:dyDescent="0.2">
      <c r="E2813" s="23"/>
      <c r="F2813" s="23"/>
      <c r="G2813" s="23"/>
    </row>
    <row r="2814" spans="5:7" x14ac:dyDescent="0.2">
      <c r="E2814" s="23"/>
      <c r="F2814" s="23"/>
      <c r="G2814" s="23"/>
    </row>
    <row r="2815" spans="5:7" x14ac:dyDescent="0.2">
      <c r="E2815" s="23"/>
      <c r="F2815" s="23"/>
      <c r="G2815" s="23"/>
    </row>
    <row r="2816" spans="5:7" x14ac:dyDescent="0.2">
      <c r="E2816" s="23"/>
      <c r="F2816" s="23"/>
      <c r="G2816" s="23"/>
    </row>
    <row r="2817" spans="5:7" x14ac:dyDescent="0.2">
      <c r="E2817" s="23"/>
      <c r="F2817" s="23"/>
      <c r="G2817" s="23"/>
    </row>
    <row r="2818" spans="5:7" x14ac:dyDescent="0.2">
      <c r="E2818" s="23"/>
      <c r="F2818" s="23"/>
      <c r="G2818" s="23"/>
    </row>
    <row r="2819" spans="5:7" x14ac:dyDescent="0.2">
      <c r="E2819" s="23"/>
      <c r="F2819" s="23"/>
      <c r="G2819" s="23"/>
    </row>
    <row r="2820" spans="5:7" x14ac:dyDescent="0.2">
      <c r="E2820" s="23"/>
      <c r="F2820" s="23"/>
      <c r="G2820" s="23"/>
    </row>
    <row r="2821" spans="5:7" x14ac:dyDescent="0.2">
      <c r="E2821" s="23"/>
      <c r="F2821" s="23"/>
      <c r="G2821" s="23"/>
    </row>
    <row r="2822" spans="5:7" x14ac:dyDescent="0.2">
      <c r="E2822" s="23"/>
      <c r="F2822" s="23"/>
      <c r="G2822" s="23"/>
    </row>
    <row r="2823" spans="5:7" x14ac:dyDescent="0.2">
      <c r="E2823" s="23"/>
      <c r="F2823" s="23"/>
      <c r="G2823" s="23"/>
    </row>
    <row r="2824" spans="5:7" x14ac:dyDescent="0.2">
      <c r="E2824" s="23"/>
      <c r="F2824" s="23"/>
      <c r="G2824" s="23"/>
    </row>
    <row r="2825" spans="5:7" x14ac:dyDescent="0.2">
      <c r="E2825" s="23"/>
      <c r="F2825" s="23"/>
      <c r="G2825" s="23"/>
    </row>
    <row r="2826" spans="5:7" x14ac:dyDescent="0.2">
      <c r="E2826" s="23"/>
      <c r="F2826" s="23"/>
      <c r="G2826" s="23"/>
    </row>
    <row r="2827" spans="5:7" x14ac:dyDescent="0.2">
      <c r="E2827" s="23"/>
      <c r="F2827" s="23"/>
      <c r="G2827" s="23"/>
    </row>
    <row r="2828" spans="5:7" x14ac:dyDescent="0.2">
      <c r="E2828" s="23"/>
      <c r="F2828" s="23"/>
      <c r="G2828" s="23"/>
    </row>
    <row r="2829" spans="5:7" x14ac:dyDescent="0.2">
      <c r="E2829" s="23"/>
      <c r="F2829" s="23"/>
      <c r="G2829" s="23"/>
    </row>
    <row r="2830" spans="5:7" x14ac:dyDescent="0.2">
      <c r="E2830" s="23"/>
      <c r="F2830" s="23"/>
      <c r="G2830" s="23"/>
    </row>
    <row r="2831" spans="5:7" x14ac:dyDescent="0.2">
      <c r="E2831" s="23"/>
      <c r="F2831" s="23"/>
      <c r="G2831" s="23"/>
    </row>
    <row r="2832" spans="5:7" x14ac:dyDescent="0.2">
      <c r="E2832" s="23"/>
      <c r="F2832" s="23"/>
      <c r="G2832" s="23"/>
    </row>
    <row r="2833" spans="5:7" x14ac:dyDescent="0.2">
      <c r="E2833" s="23"/>
      <c r="F2833" s="23"/>
      <c r="G2833" s="23"/>
    </row>
    <row r="2834" spans="5:7" x14ac:dyDescent="0.2">
      <c r="E2834" s="23"/>
      <c r="F2834" s="23"/>
      <c r="G2834" s="23"/>
    </row>
    <row r="2835" spans="5:7" x14ac:dyDescent="0.2">
      <c r="E2835" s="23"/>
      <c r="F2835" s="23"/>
      <c r="G2835" s="23"/>
    </row>
    <row r="2836" spans="5:7" x14ac:dyDescent="0.2">
      <c r="E2836" s="23"/>
      <c r="F2836" s="23"/>
      <c r="G2836" s="23"/>
    </row>
    <row r="2837" spans="5:7" x14ac:dyDescent="0.2">
      <c r="E2837" s="23"/>
      <c r="F2837" s="23"/>
      <c r="G2837" s="23"/>
    </row>
    <row r="2838" spans="5:7" x14ac:dyDescent="0.2">
      <c r="E2838" s="23"/>
      <c r="F2838" s="23"/>
      <c r="G2838" s="23"/>
    </row>
    <row r="2839" spans="5:7" x14ac:dyDescent="0.2">
      <c r="E2839" s="23"/>
      <c r="F2839" s="23"/>
      <c r="G2839" s="23"/>
    </row>
    <row r="2840" spans="5:7" x14ac:dyDescent="0.2">
      <c r="E2840" s="23"/>
      <c r="F2840" s="23"/>
      <c r="G2840" s="23"/>
    </row>
    <row r="2841" spans="5:7" x14ac:dyDescent="0.2">
      <c r="E2841" s="23"/>
      <c r="F2841" s="23"/>
      <c r="G2841" s="23"/>
    </row>
    <row r="2842" spans="5:7" x14ac:dyDescent="0.2">
      <c r="E2842" s="23"/>
      <c r="F2842" s="23"/>
      <c r="G2842" s="23"/>
    </row>
    <row r="2843" spans="5:7" x14ac:dyDescent="0.2">
      <c r="E2843" s="23"/>
      <c r="F2843" s="23"/>
      <c r="G2843" s="23"/>
    </row>
    <row r="2844" spans="5:7" x14ac:dyDescent="0.2">
      <c r="E2844" s="23"/>
      <c r="F2844" s="23"/>
      <c r="G2844" s="23"/>
    </row>
    <row r="2845" spans="5:7" x14ac:dyDescent="0.2">
      <c r="E2845" s="23"/>
      <c r="F2845" s="23"/>
      <c r="G2845" s="23"/>
    </row>
    <row r="2846" spans="5:7" x14ac:dyDescent="0.2">
      <c r="E2846" s="23"/>
      <c r="F2846" s="23"/>
      <c r="G2846" s="23"/>
    </row>
    <row r="2847" spans="5:7" x14ac:dyDescent="0.2">
      <c r="E2847" s="23"/>
      <c r="F2847" s="23"/>
      <c r="G2847" s="23"/>
    </row>
    <row r="2848" spans="5:7" x14ac:dyDescent="0.2">
      <c r="E2848" s="23"/>
      <c r="F2848" s="23"/>
      <c r="G2848" s="23"/>
    </row>
    <row r="2849" spans="5:7" x14ac:dyDescent="0.2">
      <c r="E2849" s="23"/>
      <c r="F2849" s="23"/>
      <c r="G2849" s="23"/>
    </row>
    <row r="2850" spans="5:7" x14ac:dyDescent="0.2">
      <c r="E2850" s="23"/>
      <c r="F2850" s="23"/>
      <c r="G2850" s="23"/>
    </row>
    <row r="2851" spans="5:7" x14ac:dyDescent="0.2">
      <c r="E2851" s="23"/>
      <c r="F2851" s="23"/>
      <c r="G2851" s="23"/>
    </row>
    <row r="2852" spans="5:7" x14ac:dyDescent="0.2">
      <c r="E2852" s="23"/>
      <c r="F2852" s="23"/>
      <c r="G2852" s="23"/>
    </row>
    <row r="2853" spans="5:7" x14ac:dyDescent="0.2">
      <c r="E2853" s="23"/>
      <c r="F2853" s="23"/>
      <c r="G2853" s="23"/>
    </row>
    <row r="2854" spans="5:7" x14ac:dyDescent="0.2">
      <c r="E2854" s="23"/>
      <c r="F2854" s="23"/>
      <c r="G2854" s="23"/>
    </row>
    <row r="2855" spans="5:7" x14ac:dyDescent="0.2">
      <c r="E2855" s="23"/>
      <c r="F2855" s="23"/>
      <c r="G2855" s="23"/>
    </row>
    <row r="2856" spans="5:7" x14ac:dyDescent="0.2">
      <c r="E2856" s="23"/>
      <c r="F2856" s="23"/>
      <c r="G2856" s="23"/>
    </row>
    <row r="2857" spans="5:7" x14ac:dyDescent="0.2">
      <c r="E2857" s="23"/>
      <c r="F2857" s="23"/>
      <c r="G2857" s="23"/>
    </row>
    <row r="2858" spans="5:7" x14ac:dyDescent="0.2">
      <c r="E2858" s="23"/>
      <c r="F2858" s="23"/>
      <c r="G2858" s="23"/>
    </row>
    <row r="2859" spans="5:7" x14ac:dyDescent="0.2">
      <c r="E2859" s="23"/>
      <c r="F2859" s="23"/>
      <c r="G2859" s="23"/>
    </row>
    <row r="2860" spans="5:7" x14ac:dyDescent="0.2">
      <c r="E2860" s="23"/>
      <c r="F2860" s="23"/>
      <c r="G2860" s="23"/>
    </row>
    <row r="2861" spans="5:7" x14ac:dyDescent="0.2">
      <c r="E2861" s="23"/>
      <c r="F2861" s="23"/>
      <c r="G2861" s="23"/>
    </row>
    <row r="2862" spans="5:7" x14ac:dyDescent="0.2">
      <c r="E2862" s="23"/>
      <c r="F2862" s="23"/>
      <c r="G2862" s="23"/>
    </row>
    <row r="2863" spans="5:7" x14ac:dyDescent="0.2">
      <c r="E2863" s="23"/>
      <c r="F2863" s="23"/>
      <c r="G2863" s="23"/>
    </row>
    <row r="2864" spans="5:7" x14ac:dyDescent="0.2">
      <c r="E2864" s="23"/>
      <c r="F2864" s="23"/>
      <c r="G2864" s="23"/>
    </row>
    <row r="2865" spans="5:7" x14ac:dyDescent="0.2">
      <c r="E2865" s="23"/>
      <c r="F2865" s="23"/>
      <c r="G2865" s="23"/>
    </row>
    <row r="2866" spans="5:7" x14ac:dyDescent="0.2">
      <c r="E2866" s="23"/>
      <c r="F2866" s="23"/>
      <c r="G2866" s="23"/>
    </row>
    <row r="2867" spans="5:7" x14ac:dyDescent="0.2">
      <c r="E2867" s="23"/>
      <c r="F2867" s="23"/>
      <c r="G2867" s="23"/>
    </row>
    <row r="2868" spans="5:7" x14ac:dyDescent="0.2">
      <c r="E2868" s="23"/>
      <c r="F2868" s="23"/>
      <c r="G2868" s="23"/>
    </row>
    <row r="2869" spans="5:7" x14ac:dyDescent="0.2">
      <c r="E2869" s="23"/>
      <c r="F2869" s="23"/>
      <c r="G2869" s="23"/>
    </row>
    <row r="2870" spans="5:7" x14ac:dyDescent="0.2">
      <c r="E2870" s="23"/>
      <c r="F2870" s="23"/>
      <c r="G2870" s="23"/>
    </row>
    <row r="2871" spans="5:7" x14ac:dyDescent="0.2">
      <c r="E2871" s="23"/>
      <c r="F2871" s="23"/>
      <c r="G2871" s="23"/>
    </row>
    <row r="2872" spans="5:7" x14ac:dyDescent="0.2">
      <c r="E2872" s="23"/>
      <c r="F2872" s="23"/>
      <c r="G2872" s="23"/>
    </row>
    <row r="2873" spans="5:7" x14ac:dyDescent="0.2">
      <c r="E2873" s="23"/>
      <c r="F2873" s="23"/>
      <c r="G2873" s="23"/>
    </row>
    <row r="2874" spans="5:7" x14ac:dyDescent="0.2">
      <c r="E2874" s="23"/>
      <c r="F2874" s="23"/>
      <c r="G2874" s="23"/>
    </row>
    <row r="2875" spans="5:7" x14ac:dyDescent="0.2">
      <c r="E2875" s="23"/>
      <c r="F2875" s="23"/>
      <c r="G2875" s="23"/>
    </row>
    <row r="2876" spans="5:7" x14ac:dyDescent="0.2">
      <c r="E2876" s="23"/>
      <c r="F2876" s="23"/>
      <c r="G2876" s="23"/>
    </row>
    <row r="2877" spans="5:7" x14ac:dyDescent="0.2">
      <c r="E2877" s="23"/>
      <c r="F2877" s="23"/>
      <c r="G2877" s="23"/>
    </row>
    <row r="2878" spans="5:7" x14ac:dyDescent="0.2">
      <c r="E2878" s="23"/>
      <c r="F2878" s="23"/>
      <c r="G2878" s="23"/>
    </row>
    <row r="2879" spans="5:7" x14ac:dyDescent="0.2">
      <c r="E2879" s="23"/>
      <c r="F2879" s="23"/>
      <c r="G2879" s="23"/>
    </row>
    <row r="2880" spans="5:7" x14ac:dyDescent="0.2">
      <c r="E2880" s="23"/>
      <c r="F2880" s="23"/>
      <c r="G2880" s="23"/>
    </row>
    <row r="2881" spans="5:7" x14ac:dyDescent="0.2">
      <c r="E2881" s="23"/>
      <c r="F2881" s="23"/>
      <c r="G2881" s="23"/>
    </row>
    <row r="2882" spans="5:7" x14ac:dyDescent="0.2">
      <c r="E2882" s="23"/>
      <c r="F2882" s="23"/>
      <c r="G2882" s="23"/>
    </row>
    <row r="2883" spans="5:7" x14ac:dyDescent="0.2">
      <c r="E2883" s="23"/>
      <c r="F2883" s="23"/>
      <c r="G2883" s="23"/>
    </row>
    <row r="2884" spans="5:7" x14ac:dyDescent="0.2">
      <c r="E2884" s="23"/>
      <c r="F2884" s="23"/>
      <c r="G2884" s="23"/>
    </row>
    <row r="2885" spans="5:7" x14ac:dyDescent="0.2">
      <c r="E2885" s="23"/>
      <c r="F2885" s="23"/>
      <c r="G2885" s="23"/>
    </row>
    <row r="2886" spans="5:7" x14ac:dyDescent="0.2">
      <c r="E2886" s="23"/>
      <c r="F2886" s="23"/>
      <c r="G2886" s="23"/>
    </row>
    <row r="2887" spans="5:7" x14ac:dyDescent="0.2">
      <c r="E2887" s="23"/>
      <c r="F2887" s="23"/>
      <c r="G2887" s="23"/>
    </row>
    <row r="2888" spans="5:7" x14ac:dyDescent="0.2">
      <c r="E2888" s="23"/>
      <c r="F2888" s="23"/>
      <c r="G2888" s="23"/>
    </row>
    <row r="2889" spans="5:7" x14ac:dyDescent="0.2">
      <c r="E2889" s="23"/>
      <c r="F2889" s="23"/>
      <c r="G2889" s="23"/>
    </row>
    <row r="2890" spans="5:7" x14ac:dyDescent="0.2">
      <c r="E2890" s="23"/>
      <c r="F2890" s="23"/>
      <c r="G2890" s="23"/>
    </row>
    <row r="2891" spans="5:7" x14ac:dyDescent="0.2">
      <c r="E2891" s="23"/>
      <c r="F2891" s="23"/>
      <c r="G2891" s="23"/>
    </row>
    <row r="2892" spans="5:7" x14ac:dyDescent="0.2">
      <c r="E2892" s="23"/>
      <c r="F2892" s="23"/>
      <c r="G2892" s="23"/>
    </row>
    <row r="2893" spans="5:7" x14ac:dyDescent="0.2">
      <c r="E2893" s="23"/>
      <c r="F2893" s="23"/>
      <c r="G2893" s="23"/>
    </row>
    <row r="2894" spans="5:7" x14ac:dyDescent="0.2">
      <c r="E2894" s="23"/>
      <c r="F2894" s="23"/>
      <c r="G2894" s="23"/>
    </row>
    <row r="2895" spans="5:7" x14ac:dyDescent="0.2">
      <c r="E2895" s="23"/>
      <c r="F2895" s="23"/>
      <c r="G2895" s="23"/>
    </row>
    <row r="2896" spans="5:7" x14ac:dyDescent="0.2">
      <c r="E2896" s="23"/>
      <c r="F2896" s="23"/>
      <c r="G2896" s="23"/>
    </row>
    <row r="2897" spans="5:7" x14ac:dyDescent="0.2">
      <c r="E2897" s="23"/>
      <c r="F2897" s="23"/>
      <c r="G2897" s="23"/>
    </row>
    <row r="2898" spans="5:7" x14ac:dyDescent="0.2">
      <c r="E2898" s="23"/>
      <c r="F2898" s="23"/>
      <c r="G2898" s="23"/>
    </row>
    <row r="2899" spans="5:7" x14ac:dyDescent="0.2">
      <c r="E2899" s="23"/>
      <c r="F2899" s="23"/>
      <c r="G2899" s="23"/>
    </row>
    <row r="2900" spans="5:7" x14ac:dyDescent="0.2">
      <c r="E2900" s="23"/>
      <c r="F2900" s="23"/>
      <c r="G2900" s="23"/>
    </row>
    <row r="2901" spans="5:7" x14ac:dyDescent="0.2">
      <c r="E2901" s="23"/>
      <c r="F2901" s="23"/>
      <c r="G2901" s="23"/>
    </row>
    <row r="2902" spans="5:7" x14ac:dyDescent="0.2">
      <c r="E2902" s="23"/>
      <c r="F2902" s="23"/>
      <c r="G2902" s="23"/>
    </row>
    <row r="2903" spans="5:7" x14ac:dyDescent="0.2">
      <c r="E2903" s="23"/>
      <c r="F2903" s="23"/>
      <c r="G2903" s="23"/>
    </row>
    <row r="2904" spans="5:7" x14ac:dyDescent="0.2">
      <c r="E2904" s="23"/>
      <c r="F2904" s="23"/>
      <c r="G2904" s="23"/>
    </row>
    <row r="2905" spans="5:7" x14ac:dyDescent="0.2">
      <c r="E2905" s="23"/>
      <c r="F2905" s="23"/>
      <c r="G2905" s="23"/>
    </row>
    <row r="2906" spans="5:7" x14ac:dyDescent="0.2">
      <c r="E2906" s="23"/>
      <c r="F2906" s="23"/>
      <c r="G2906" s="23"/>
    </row>
    <row r="2907" spans="5:7" x14ac:dyDescent="0.2">
      <c r="E2907" s="23"/>
      <c r="F2907" s="23"/>
      <c r="G2907" s="23"/>
    </row>
    <row r="2908" spans="5:7" x14ac:dyDescent="0.2">
      <c r="E2908" s="23"/>
      <c r="F2908" s="23"/>
      <c r="G2908" s="23"/>
    </row>
    <row r="2909" spans="5:7" x14ac:dyDescent="0.2">
      <c r="E2909" s="23"/>
      <c r="F2909" s="23"/>
      <c r="G2909" s="23"/>
    </row>
    <row r="2910" spans="5:7" x14ac:dyDescent="0.2">
      <c r="E2910" s="23"/>
      <c r="F2910" s="23"/>
      <c r="G2910" s="23"/>
    </row>
    <row r="2911" spans="5:7" x14ac:dyDescent="0.2">
      <c r="E2911" s="23"/>
      <c r="F2911" s="23"/>
      <c r="G2911" s="23"/>
    </row>
    <row r="2912" spans="5:7" x14ac:dyDescent="0.2">
      <c r="E2912" s="23"/>
      <c r="F2912" s="23"/>
      <c r="G2912" s="23"/>
    </row>
    <row r="2913" spans="5:7" x14ac:dyDescent="0.2">
      <c r="E2913" s="23"/>
      <c r="F2913" s="23"/>
      <c r="G2913" s="23"/>
    </row>
    <row r="2914" spans="5:7" x14ac:dyDescent="0.2">
      <c r="E2914" s="23"/>
      <c r="F2914" s="23"/>
      <c r="G2914" s="23"/>
    </row>
    <row r="2915" spans="5:7" x14ac:dyDescent="0.2">
      <c r="E2915" s="23"/>
      <c r="F2915" s="23"/>
      <c r="G2915" s="23"/>
    </row>
    <row r="2916" spans="5:7" x14ac:dyDescent="0.2">
      <c r="E2916" s="23"/>
      <c r="F2916" s="23"/>
      <c r="G2916" s="23"/>
    </row>
    <row r="2917" spans="5:7" x14ac:dyDescent="0.2">
      <c r="E2917" s="23"/>
      <c r="F2917" s="23"/>
      <c r="G2917" s="23"/>
    </row>
    <row r="2918" spans="5:7" x14ac:dyDescent="0.2">
      <c r="E2918" s="23"/>
      <c r="F2918" s="23"/>
      <c r="G2918" s="23"/>
    </row>
    <row r="2919" spans="5:7" x14ac:dyDescent="0.2">
      <c r="E2919" s="23"/>
      <c r="F2919" s="23"/>
      <c r="G2919" s="23"/>
    </row>
    <row r="2920" spans="5:7" x14ac:dyDescent="0.2">
      <c r="E2920" s="23"/>
      <c r="F2920" s="23"/>
      <c r="G2920" s="23"/>
    </row>
    <row r="2921" spans="5:7" x14ac:dyDescent="0.2">
      <c r="E2921" s="23"/>
      <c r="F2921" s="23"/>
      <c r="G2921" s="23"/>
    </row>
    <row r="2922" spans="5:7" x14ac:dyDescent="0.2">
      <c r="E2922" s="23"/>
      <c r="F2922" s="23"/>
      <c r="G2922" s="23"/>
    </row>
    <row r="2923" spans="5:7" x14ac:dyDescent="0.2">
      <c r="E2923" s="23"/>
      <c r="F2923" s="23"/>
      <c r="G2923" s="23"/>
    </row>
    <row r="2924" spans="5:7" x14ac:dyDescent="0.2">
      <c r="E2924" s="23"/>
      <c r="F2924" s="23"/>
      <c r="G2924" s="23"/>
    </row>
    <row r="2925" spans="5:7" x14ac:dyDescent="0.2">
      <c r="E2925" s="23"/>
      <c r="F2925" s="23"/>
      <c r="G2925" s="23"/>
    </row>
    <row r="2926" spans="5:7" x14ac:dyDescent="0.2">
      <c r="E2926" s="23"/>
      <c r="F2926" s="23"/>
      <c r="G2926" s="23"/>
    </row>
    <row r="2927" spans="5:7" x14ac:dyDescent="0.2">
      <c r="E2927" s="23"/>
      <c r="F2927" s="23"/>
      <c r="G2927" s="23"/>
    </row>
    <row r="2928" spans="5:7" x14ac:dyDescent="0.2">
      <c r="E2928" s="23"/>
      <c r="F2928" s="23"/>
      <c r="G2928" s="23"/>
    </row>
    <row r="2929" spans="5:7" x14ac:dyDescent="0.2">
      <c r="E2929" s="23"/>
      <c r="F2929" s="23"/>
      <c r="G2929" s="23"/>
    </row>
    <row r="2930" spans="5:7" x14ac:dyDescent="0.2">
      <c r="E2930" s="23"/>
      <c r="F2930" s="23"/>
      <c r="G2930" s="23"/>
    </row>
    <row r="2931" spans="5:7" x14ac:dyDescent="0.2">
      <c r="E2931" s="23"/>
      <c r="F2931" s="23"/>
      <c r="G2931" s="23"/>
    </row>
    <row r="2932" spans="5:7" x14ac:dyDescent="0.2">
      <c r="E2932" s="23"/>
      <c r="F2932" s="23"/>
      <c r="G2932" s="23"/>
    </row>
    <row r="2933" spans="5:7" x14ac:dyDescent="0.2">
      <c r="E2933" s="23"/>
      <c r="F2933" s="23"/>
      <c r="G2933" s="23"/>
    </row>
    <row r="2934" spans="5:7" x14ac:dyDescent="0.2">
      <c r="E2934" s="23"/>
      <c r="F2934" s="23"/>
      <c r="G2934" s="23"/>
    </row>
    <row r="2935" spans="5:7" x14ac:dyDescent="0.2">
      <c r="E2935" s="23"/>
      <c r="F2935" s="23"/>
      <c r="G2935" s="23"/>
    </row>
    <row r="2936" spans="5:7" x14ac:dyDescent="0.2">
      <c r="E2936" s="23"/>
      <c r="F2936" s="23"/>
      <c r="G2936" s="23"/>
    </row>
    <row r="2937" spans="5:7" x14ac:dyDescent="0.2">
      <c r="E2937" s="23"/>
      <c r="F2937" s="23"/>
      <c r="G2937" s="23"/>
    </row>
    <row r="2938" spans="5:7" x14ac:dyDescent="0.2">
      <c r="E2938" s="23"/>
      <c r="F2938" s="23"/>
      <c r="G2938" s="23"/>
    </row>
    <row r="2939" spans="5:7" x14ac:dyDescent="0.2">
      <c r="E2939" s="23"/>
      <c r="F2939" s="23"/>
      <c r="G2939" s="23"/>
    </row>
    <row r="2940" spans="5:7" x14ac:dyDescent="0.2">
      <c r="E2940" s="23"/>
      <c r="F2940" s="23"/>
      <c r="G2940" s="23"/>
    </row>
    <row r="2941" spans="5:7" x14ac:dyDescent="0.2">
      <c r="E2941" s="23"/>
      <c r="F2941" s="23"/>
      <c r="G2941" s="23"/>
    </row>
    <row r="2942" spans="5:7" x14ac:dyDescent="0.2">
      <c r="E2942" s="23"/>
      <c r="F2942" s="23"/>
      <c r="G2942" s="23"/>
    </row>
    <row r="2943" spans="5:7" x14ac:dyDescent="0.2">
      <c r="E2943" s="23"/>
      <c r="F2943" s="23"/>
      <c r="G2943" s="23"/>
    </row>
    <row r="2944" spans="5:7" x14ac:dyDescent="0.2">
      <c r="E2944" s="23"/>
      <c r="F2944" s="23"/>
      <c r="G2944" s="23"/>
    </row>
    <row r="2945" spans="5:7" x14ac:dyDescent="0.2">
      <c r="E2945" s="23"/>
      <c r="F2945" s="23"/>
      <c r="G2945" s="23"/>
    </row>
    <row r="2946" spans="5:7" x14ac:dyDescent="0.2">
      <c r="E2946" s="23"/>
      <c r="F2946" s="23"/>
      <c r="G2946" s="23"/>
    </row>
    <row r="2947" spans="5:7" x14ac:dyDescent="0.2">
      <c r="E2947" s="23"/>
      <c r="F2947" s="23"/>
      <c r="G2947" s="23"/>
    </row>
    <row r="2948" spans="5:7" x14ac:dyDescent="0.2">
      <c r="E2948" s="23"/>
      <c r="F2948" s="23"/>
      <c r="G2948" s="23"/>
    </row>
    <row r="2949" spans="5:7" x14ac:dyDescent="0.2">
      <c r="E2949" s="23"/>
      <c r="F2949" s="23"/>
      <c r="G2949" s="23"/>
    </row>
    <row r="2950" spans="5:7" x14ac:dyDescent="0.2">
      <c r="E2950" s="23"/>
      <c r="F2950" s="23"/>
      <c r="G2950" s="23"/>
    </row>
    <row r="2951" spans="5:7" x14ac:dyDescent="0.2">
      <c r="E2951" s="23"/>
      <c r="F2951" s="23"/>
      <c r="G2951" s="23"/>
    </row>
    <row r="2952" spans="5:7" x14ac:dyDescent="0.2">
      <c r="E2952" s="23"/>
      <c r="F2952" s="23"/>
      <c r="G2952" s="23"/>
    </row>
    <row r="2953" spans="5:7" x14ac:dyDescent="0.2">
      <c r="E2953" s="23"/>
      <c r="F2953" s="23"/>
      <c r="G2953" s="23"/>
    </row>
    <row r="2954" spans="5:7" x14ac:dyDescent="0.2">
      <c r="E2954" s="23"/>
      <c r="F2954" s="23"/>
      <c r="G2954" s="23"/>
    </row>
    <row r="2955" spans="5:7" x14ac:dyDescent="0.2">
      <c r="E2955" s="23"/>
      <c r="F2955" s="23"/>
      <c r="G2955" s="23"/>
    </row>
    <row r="2956" spans="5:7" x14ac:dyDescent="0.2">
      <c r="E2956" s="23"/>
      <c r="F2956" s="23"/>
      <c r="G2956" s="23"/>
    </row>
    <row r="2957" spans="5:7" x14ac:dyDescent="0.2">
      <c r="E2957" s="23"/>
      <c r="F2957" s="23"/>
      <c r="G2957" s="23"/>
    </row>
    <row r="2958" spans="5:7" x14ac:dyDescent="0.2">
      <c r="E2958" s="23"/>
      <c r="F2958" s="23"/>
      <c r="G2958" s="23"/>
    </row>
    <row r="2959" spans="5:7" x14ac:dyDescent="0.2">
      <c r="E2959" s="23"/>
      <c r="F2959" s="23"/>
      <c r="G2959" s="23"/>
    </row>
    <row r="2960" spans="5:7" x14ac:dyDescent="0.2">
      <c r="E2960" s="23"/>
      <c r="F2960" s="23"/>
      <c r="G2960" s="23"/>
    </row>
    <row r="2961" spans="5:7" x14ac:dyDescent="0.2">
      <c r="E2961" s="23"/>
      <c r="F2961" s="23"/>
      <c r="G2961" s="23"/>
    </row>
    <row r="2962" spans="5:7" x14ac:dyDescent="0.2">
      <c r="E2962" s="23"/>
      <c r="F2962" s="23"/>
      <c r="G2962" s="23"/>
    </row>
    <row r="2963" spans="5:7" x14ac:dyDescent="0.2">
      <c r="E2963" s="23"/>
      <c r="F2963" s="23"/>
      <c r="G2963" s="23"/>
    </row>
    <row r="2964" spans="5:7" x14ac:dyDescent="0.2">
      <c r="E2964" s="23"/>
      <c r="F2964" s="23"/>
      <c r="G2964" s="23"/>
    </row>
    <row r="2965" spans="5:7" x14ac:dyDescent="0.2">
      <c r="E2965" s="23"/>
      <c r="F2965" s="23"/>
      <c r="G2965" s="23"/>
    </row>
    <row r="2966" spans="5:7" x14ac:dyDescent="0.2">
      <c r="E2966" s="23"/>
      <c r="F2966" s="23"/>
      <c r="G2966" s="23"/>
    </row>
    <row r="2967" spans="5:7" x14ac:dyDescent="0.2">
      <c r="E2967" s="23"/>
      <c r="F2967" s="23"/>
      <c r="G2967" s="23"/>
    </row>
    <row r="2968" spans="5:7" x14ac:dyDescent="0.2">
      <c r="E2968" s="23"/>
      <c r="F2968" s="23"/>
      <c r="G2968" s="23"/>
    </row>
    <row r="2969" spans="5:7" x14ac:dyDescent="0.2">
      <c r="E2969" s="23"/>
      <c r="F2969" s="23"/>
      <c r="G2969" s="23"/>
    </row>
    <row r="2970" spans="5:7" x14ac:dyDescent="0.2">
      <c r="E2970" s="23"/>
      <c r="F2970" s="23"/>
      <c r="G2970" s="23"/>
    </row>
    <row r="2971" spans="5:7" x14ac:dyDescent="0.2">
      <c r="E2971" s="23"/>
      <c r="F2971" s="23"/>
      <c r="G2971" s="23"/>
    </row>
    <row r="2972" spans="5:7" x14ac:dyDescent="0.2">
      <c r="E2972" s="23"/>
      <c r="F2972" s="23"/>
      <c r="G2972" s="23"/>
    </row>
    <row r="2973" spans="5:7" x14ac:dyDescent="0.2">
      <c r="E2973" s="23"/>
      <c r="F2973" s="23"/>
      <c r="G2973" s="23"/>
    </row>
    <row r="2974" spans="5:7" x14ac:dyDescent="0.2">
      <c r="E2974" s="23"/>
      <c r="F2974" s="23"/>
      <c r="G2974" s="23"/>
    </row>
    <row r="2975" spans="5:7" x14ac:dyDescent="0.2">
      <c r="E2975" s="23"/>
      <c r="F2975" s="23"/>
      <c r="G2975" s="23"/>
    </row>
    <row r="2976" spans="5:7" x14ac:dyDescent="0.2">
      <c r="E2976" s="23"/>
      <c r="F2976" s="23"/>
      <c r="G2976" s="23"/>
    </row>
    <row r="2977" spans="5:7" x14ac:dyDescent="0.2">
      <c r="E2977" s="23"/>
      <c r="F2977" s="23"/>
      <c r="G2977" s="23"/>
    </row>
    <row r="2978" spans="5:7" x14ac:dyDescent="0.2">
      <c r="E2978" s="23"/>
      <c r="F2978" s="23"/>
      <c r="G2978" s="23"/>
    </row>
    <row r="2979" spans="5:7" x14ac:dyDescent="0.2">
      <c r="E2979" s="23"/>
      <c r="F2979" s="23"/>
      <c r="G2979" s="23"/>
    </row>
    <row r="2980" spans="5:7" x14ac:dyDescent="0.2">
      <c r="E2980" s="23"/>
      <c r="F2980" s="23"/>
      <c r="G2980" s="23"/>
    </row>
    <row r="2981" spans="5:7" x14ac:dyDescent="0.2">
      <c r="E2981" s="23"/>
      <c r="F2981" s="23"/>
      <c r="G2981" s="23"/>
    </row>
    <row r="2982" spans="5:7" x14ac:dyDescent="0.2">
      <c r="E2982" s="23"/>
      <c r="F2982" s="23"/>
      <c r="G2982" s="23"/>
    </row>
    <row r="2983" spans="5:7" x14ac:dyDescent="0.2">
      <c r="E2983" s="23"/>
      <c r="F2983" s="23"/>
      <c r="G2983" s="23"/>
    </row>
    <row r="2984" spans="5:7" x14ac:dyDescent="0.2">
      <c r="E2984" s="23"/>
      <c r="F2984" s="23"/>
      <c r="G2984" s="23"/>
    </row>
    <row r="2985" spans="5:7" x14ac:dyDescent="0.2">
      <c r="E2985" s="23"/>
      <c r="F2985" s="23"/>
      <c r="G2985" s="23"/>
    </row>
    <row r="2986" spans="5:7" x14ac:dyDescent="0.2">
      <c r="E2986" s="23"/>
      <c r="F2986" s="23"/>
      <c r="G2986" s="23"/>
    </row>
    <row r="2987" spans="5:7" x14ac:dyDescent="0.2">
      <c r="E2987" s="23"/>
      <c r="F2987" s="23"/>
      <c r="G2987" s="23"/>
    </row>
    <row r="2988" spans="5:7" x14ac:dyDescent="0.2">
      <c r="E2988" s="23"/>
      <c r="F2988" s="23"/>
      <c r="G2988" s="23"/>
    </row>
    <row r="2989" spans="5:7" x14ac:dyDescent="0.2">
      <c r="E2989" s="23"/>
      <c r="F2989" s="23"/>
      <c r="G2989" s="23"/>
    </row>
    <row r="2990" spans="5:7" x14ac:dyDescent="0.2">
      <c r="E2990" s="23"/>
      <c r="F2990" s="23"/>
      <c r="G2990" s="23"/>
    </row>
    <row r="2991" spans="5:7" x14ac:dyDescent="0.2">
      <c r="E2991" s="23"/>
      <c r="F2991" s="23"/>
      <c r="G2991" s="23"/>
    </row>
    <row r="2992" spans="5:7" x14ac:dyDescent="0.2">
      <c r="E2992" s="23"/>
      <c r="F2992" s="23"/>
      <c r="G2992" s="23"/>
    </row>
    <row r="2993" spans="5:7" x14ac:dyDescent="0.2">
      <c r="E2993" s="23"/>
      <c r="F2993" s="23"/>
      <c r="G2993" s="23"/>
    </row>
    <row r="2994" spans="5:7" x14ac:dyDescent="0.2">
      <c r="E2994" s="23"/>
      <c r="F2994" s="23"/>
      <c r="G2994" s="23"/>
    </row>
    <row r="2995" spans="5:7" x14ac:dyDescent="0.2">
      <c r="E2995" s="23"/>
      <c r="F2995" s="23"/>
      <c r="G2995" s="23"/>
    </row>
    <row r="2996" spans="5:7" x14ac:dyDescent="0.2">
      <c r="E2996" s="23"/>
      <c r="F2996" s="23"/>
      <c r="G2996" s="23"/>
    </row>
    <row r="2997" spans="5:7" x14ac:dyDescent="0.2">
      <c r="E2997" s="23"/>
      <c r="F2997" s="23"/>
      <c r="G2997" s="23"/>
    </row>
    <row r="2998" spans="5:7" x14ac:dyDescent="0.2">
      <c r="E2998" s="23"/>
      <c r="F2998" s="23"/>
      <c r="G2998" s="23"/>
    </row>
    <row r="2999" spans="5:7" x14ac:dyDescent="0.2">
      <c r="E2999" s="23"/>
      <c r="F2999" s="23"/>
      <c r="G2999" s="23"/>
    </row>
    <row r="3000" spans="5:7" x14ac:dyDescent="0.2">
      <c r="E3000" s="23"/>
      <c r="F3000" s="23"/>
      <c r="G3000" s="23"/>
    </row>
    <row r="3001" spans="5:7" x14ac:dyDescent="0.2">
      <c r="E3001" s="23"/>
      <c r="F3001" s="23"/>
      <c r="G3001" s="23"/>
    </row>
    <row r="3002" spans="5:7" x14ac:dyDescent="0.2">
      <c r="E3002" s="23"/>
      <c r="F3002" s="23"/>
      <c r="G3002" s="23"/>
    </row>
    <row r="3003" spans="5:7" x14ac:dyDescent="0.2">
      <c r="E3003" s="23"/>
      <c r="F3003" s="23"/>
      <c r="G3003" s="23"/>
    </row>
    <row r="3004" spans="5:7" x14ac:dyDescent="0.2">
      <c r="E3004" s="23"/>
      <c r="F3004" s="23"/>
      <c r="G3004" s="23"/>
    </row>
    <row r="3005" spans="5:7" x14ac:dyDescent="0.2">
      <c r="E3005" s="23"/>
      <c r="F3005" s="23"/>
      <c r="G3005" s="23"/>
    </row>
    <row r="3006" spans="5:7" x14ac:dyDescent="0.2">
      <c r="E3006" s="23"/>
      <c r="F3006" s="23"/>
      <c r="G3006" s="23"/>
    </row>
    <row r="3007" spans="5:7" x14ac:dyDescent="0.2">
      <c r="E3007" s="23"/>
      <c r="F3007" s="23"/>
      <c r="G3007" s="23"/>
    </row>
    <row r="3008" spans="5:7" x14ac:dyDescent="0.2">
      <c r="E3008" s="23"/>
      <c r="F3008" s="23"/>
      <c r="G3008" s="23"/>
    </row>
    <row r="3009" spans="5:7" x14ac:dyDescent="0.2">
      <c r="E3009" s="23"/>
      <c r="F3009" s="23"/>
      <c r="G3009" s="23"/>
    </row>
    <row r="3010" spans="5:7" x14ac:dyDescent="0.2">
      <c r="E3010" s="23"/>
      <c r="F3010" s="23"/>
      <c r="G3010" s="23"/>
    </row>
    <row r="3011" spans="5:7" x14ac:dyDescent="0.2">
      <c r="E3011" s="23"/>
      <c r="F3011" s="23"/>
      <c r="G3011" s="23"/>
    </row>
    <row r="3012" spans="5:7" x14ac:dyDescent="0.2">
      <c r="E3012" s="23"/>
      <c r="F3012" s="23"/>
      <c r="G3012" s="23"/>
    </row>
    <row r="3013" spans="5:7" x14ac:dyDescent="0.2">
      <c r="E3013" s="23"/>
      <c r="F3013" s="23"/>
      <c r="G3013" s="23"/>
    </row>
    <row r="3014" spans="5:7" x14ac:dyDescent="0.2">
      <c r="E3014" s="23"/>
      <c r="F3014" s="23"/>
      <c r="G3014" s="23"/>
    </row>
    <row r="3015" spans="5:7" x14ac:dyDescent="0.2">
      <c r="E3015" s="23"/>
      <c r="F3015" s="23"/>
      <c r="G3015" s="23"/>
    </row>
    <row r="3016" spans="5:7" x14ac:dyDescent="0.2">
      <c r="E3016" s="23"/>
      <c r="F3016" s="23"/>
      <c r="G3016" s="23"/>
    </row>
    <row r="3017" spans="5:7" x14ac:dyDescent="0.2">
      <c r="E3017" s="23"/>
      <c r="F3017" s="23"/>
      <c r="G3017" s="23"/>
    </row>
    <row r="3018" spans="5:7" x14ac:dyDescent="0.2">
      <c r="E3018" s="23"/>
      <c r="F3018" s="23"/>
      <c r="G3018" s="23"/>
    </row>
    <row r="3019" spans="5:7" x14ac:dyDescent="0.2">
      <c r="E3019" s="23"/>
      <c r="F3019" s="23"/>
      <c r="G3019" s="23"/>
    </row>
    <row r="3020" spans="5:7" x14ac:dyDescent="0.2">
      <c r="E3020" s="23"/>
      <c r="F3020" s="23"/>
      <c r="G3020" s="23"/>
    </row>
    <row r="3021" spans="5:7" x14ac:dyDescent="0.2">
      <c r="E3021" s="23"/>
      <c r="F3021" s="23"/>
      <c r="G3021" s="23"/>
    </row>
    <row r="3022" spans="5:7" x14ac:dyDescent="0.2">
      <c r="E3022" s="23"/>
      <c r="F3022" s="23"/>
      <c r="G3022" s="23"/>
    </row>
    <row r="3023" spans="5:7" x14ac:dyDescent="0.2">
      <c r="E3023" s="23"/>
      <c r="F3023" s="23"/>
      <c r="G3023" s="23"/>
    </row>
    <row r="3024" spans="5:7" x14ac:dyDescent="0.2">
      <c r="E3024" s="23"/>
      <c r="F3024" s="23"/>
      <c r="G3024" s="23"/>
    </row>
    <row r="3025" spans="5:7" x14ac:dyDescent="0.2">
      <c r="E3025" s="23"/>
      <c r="F3025" s="23"/>
      <c r="G3025" s="23"/>
    </row>
    <row r="3026" spans="5:7" x14ac:dyDescent="0.2">
      <c r="E3026" s="23"/>
      <c r="F3026" s="23"/>
      <c r="G3026" s="23"/>
    </row>
    <row r="3027" spans="5:7" x14ac:dyDescent="0.2">
      <c r="E3027" s="23"/>
      <c r="F3027" s="23"/>
      <c r="G3027" s="23"/>
    </row>
    <row r="3028" spans="5:7" x14ac:dyDescent="0.2">
      <c r="E3028" s="23"/>
      <c r="F3028" s="23"/>
      <c r="G3028" s="23"/>
    </row>
    <row r="3029" spans="5:7" x14ac:dyDescent="0.2">
      <c r="E3029" s="23"/>
      <c r="F3029" s="23"/>
      <c r="G3029" s="23"/>
    </row>
    <row r="3030" spans="5:7" x14ac:dyDescent="0.2">
      <c r="E3030" s="23"/>
      <c r="F3030" s="23"/>
      <c r="G3030" s="23"/>
    </row>
    <row r="3031" spans="5:7" x14ac:dyDescent="0.2">
      <c r="E3031" s="23"/>
      <c r="F3031" s="23"/>
      <c r="G3031" s="23"/>
    </row>
    <row r="3032" spans="5:7" x14ac:dyDescent="0.2">
      <c r="E3032" s="23"/>
      <c r="F3032" s="23"/>
      <c r="G3032" s="23"/>
    </row>
    <row r="3033" spans="5:7" x14ac:dyDescent="0.2">
      <c r="E3033" s="23"/>
      <c r="F3033" s="23"/>
      <c r="G3033" s="23"/>
    </row>
    <row r="3034" spans="5:7" x14ac:dyDescent="0.2">
      <c r="E3034" s="23"/>
      <c r="F3034" s="23"/>
      <c r="G3034" s="23"/>
    </row>
    <row r="3035" spans="5:7" x14ac:dyDescent="0.2">
      <c r="E3035" s="23"/>
      <c r="F3035" s="23"/>
      <c r="G3035" s="23"/>
    </row>
    <row r="3036" spans="5:7" x14ac:dyDescent="0.2">
      <c r="E3036" s="23"/>
      <c r="F3036" s="23"/>
      <c r="G3036" s="23"/>
    </row>
    <row r="3037" spans="5:7" x14ac:dyDescent="0.2">
      <c r="E3037" s="23"/>
      <c r="F3037" s="23"/>
      <c r="G3037" s="23"/>
    </row>
    <row r="3038" spans="5:7" x14ac:dyDescent="0.2">
      <c r="E3038" s="23"/>
      <c r="F3038" s="23"/>
      <c r="G3038" s="23"/>
    </row>
    <row r="3039" spans="5:7" x14ac:dyDescent="0.2">
      <c r="E3039" s="23"/>
      <c r="F3039" s="23"/>
      <c r="G3039" s="23"/>
    </row>
    <row r="3040" spans="5:7" x14ac:dyDescent="0.2">
      <c r="E3040" s="23"/>
      <c r="F3040" s="23"/>
      <c r="G3040" s="23"/>
    </row>
    <row r="3041" spans="5:7" x14ac:dyDescent="0.2">
      <c r="E3041" s="23"/>
      <c r="F3041" s="23"/>
      <c r="G3041" s="23"/>
    </row>
    <row r="3042" spans="5:7" x14ac:dyDescent="0.2">
      <c r="E3042" s="23"/>
      <c r="F3042" s="23"/>
      <c r="G3042" s="23"/>
    </row>
    <row r="3043" spans="5:7" x14ac:dyDescent="0.2">
      <c r="E3043" s="23"/>
      <c r="F3043" s="23"/>
      <c r="G3043" s="23"/>
    </row>
    <row r="3044" spans="5:7" x14ac:dyDescent="0.2">
      <c r="E3044" s="23"/>
      <c r="F3044" s="23"/>
      <c r="G3044" s="23"/>
    </row>
    <row r="3045" spans="5:7" x14ac:dyDescent="0.2">
      <c r="E3045" s="23"/>
      <c r="F3045" s="23"/>
      <c r="G3045" s="23"/>
    </row>
    <row r="3046" spans="5:7" x14ac:dyDescent="0.2">
      <c r="E3046" s="23"/>
      <c r="F3046" s="23"/>
      <c r="G3046" s="23"/>
    </row>
    <row r="3047" spans="5:7" x14ac:dyDescent="0.2">
      <c r="E3047" s="23"/>
      <c r="F3047" s="23"/>
      <c r="G3047" s="23"/>
    </row>
    <row r="3048" spans="5:7" x14ac:dyDescent="0.2">
      <c r="E3048" s="23"/>
      <c r="F3048" s="23"/>
      <c r="G3048" s="23"/>
    </row>
    <row r="3049" spans="5:7" x14ac:dyDescent="0.2">
      <c r="E3049" s="23"/>
      <c r="F3049" s="23"/>
      <c r="G3049" s="23"/>
    </row>
    <row r="3050" spans="5:7" x14ac:dyDescent="0.2">
      <c r="E3050" s="23"/>
      <c r="F3050" s="23"/>
      <c r="G3050" s="23"/>
    </row>
    <row r="3051" spans="5:7" x14ac:dyDescent="0.2">
      <c r="E3051" s="23"/>
      <c r="F3051" s="23"/>
      <c r="G3051" s="23"/>
    </row>
    <row r="3052" spans="5:7" x14ac:dyDescent="0.2">
      <c r="E3052" s="23"/>
      <c r="F3052" s="23"/>
      <c r="G3052" s="23"/>
    </row>
    <row r="3053" spans="5:7" x14ac:dyDescent="0.2">
      <c r="E3053" s="23"/>
      <c r="F3053" s="23"/>
      <c r="G3053" s="23"/>
    </row>
    <row r="3054" spans="5:7" x14ac:dyDescent="0.2">
      <c r="E3054" s="23"/>
      <c r="F3054" s="23"/>
      <c r="G3054" s="23"/>
    </row>
    <row r="3055" spans="5:7" x14ac:dyDescent="0.2">
      <c r="E3055" s="23"/>
      <c r="F3055" s="23"/>
      <c r="G3055" s="23"/>
    </row>
    <row r="3056" spans="5:7" x14ac:dyDescent="0.2">
      <c r="E3056" s="23"/>
      <c r="F3056" s="23"/>
      <c r="G3056" s="23"/>
    </row>
    <row r="3057" spans="5:7" x14ac:dyDescent="0.2">
      <c r="E3057" s="23"/>
      <c r="F3057" s="23"/>
      <c r="G3057" s="23"/>
    </row>
    <row r="3058" spans="5:7" x14ac:dyDescent="0.2">
      <c r="E3058" s="23"/>
      <c r="F3058" s="23"/>
      <c r="G3058" s="23"/>
    </row>
    <row r="3059" spans="5:7" x14ac:dyDescent="0.2">
      <c r="E3059" s="23"/>
      <c r="F3059" s="23"/>
      <c r="G3059" s="23"/>
    </row>
    <row r="3060" spans="5:7" x14ac:dyDescent="0.2">
      <c r="E3060" s="23"/>
      <c r="F3060" s="23"/>
      <c r="G3060" s="23"/>
    </row>
    <row r="3061" spans="5:7" x14ac:dyDescent="0.2">
      <c r="E3061" s="23"/>
      <c r="F3061" s="23"/>
      <c r="G3061" s="23"/>
    </row>
    <row r="3062" spans="5:7" x14ac:dyDescent="0.2">
      <c r="E3062" s="23"/>
      <c r="F3062" s="23"/>
      <c r="G3062" s="23"/>
    </row>
    <row r="3063" spans="5:7" x14ac:dyDescent="0.2">
      <c r="E3063" s="23"/>
      <c r="F3063" s="23"/>
      <c r="G3063" s="23"/>
    </row>
    <row r="3064" spans="5:7" x14ac:dyDescent="0.2">
      <c r="E3064" s="23"/>
      <c r="F3064" s="23"/>
      <c r="G3064" s="23"/>
    </row>
    <row r="3065" spans="5:7" x14ac:dyDescent="0.2">
      <c r="E3065" s="23"/>
      <c r="F3065" s="23"/>
      <c r="G3065" s="23"/>
    </row>
    <row r="3066" spans="5:7" x14ac:dyDescent="0.2">
      <c r="E3066" s="23"/>
      <c r="F3066" s="23"/>
      <c r="G3066" s="23"/>
    </row>
    <row r="3067" spans="5:7" x14ac:dyDescent="0.2">
      <c r="E3067" s="23"/>
      <c r="F3067" s="23"/>
      <c r="G3067" s="23"/>
    </row>
    <row r="3068" spans="5:7" x14ac:dyDescent="0.2">
      <c r="E3068" s="23"/>
      <c r="F3068" s="23"/>
      <c r="G3068" s="23"/>
    </row>
    <row r="3069" spans="5:7" x14ac:dyDescent="0.2">
      <c r="E3069" s="23"/>
      <c r="F3069" s="23"/>
      <c r="G3069" s="23"/>
    </row>
    <row r="3070" spans="5:7" x14ac:dyDescent="0.2">
      <c r="E3070" s="23"/>
      <c r="F3070" s="23"/>
      <c r="G3070" s="23"/>
    </row>
    <row r="3071" spans="5:7" x14ac:dyDescent="0.2">
      <c r="E3071" s="23"/>
      <c r="F3071" s="23"/>
      <c r="G3071" s="23"/>
    </row>
    <row r="3072" spans="5:7" x14ac:dyDescent="0.2">
      <c r="E3072" s="23"/>
      <c r="F3072" s="23"/>
      <c r="G3072" s="23"/>
    </row>
    <row r="3073" spans="5:7" x14ac:dyDescent="0.2">
      <c r="E3073" s="23"/>
      <c r="F3073" s="23"/>
      <c r="G3073" s="23"/>
    </row>
    <row r="3074" spans="5:7" x14ac:dyDescent="0.2">
      <c r="E3074" s="23"/>
      <c r="F3074" s="23"/>
      <c r="G3074" s="23"/>
    </row>
    <row r="3075" spans="5:7" x14ac:dyDescent="0.2">
      <c r="E3075" s="23"/>
      <c r="F3075" s="23"/>
      <c r="G3075" s="23"/>
    </row>
    <row r="3076" spans="5:7" x14ac:dyDescent="0.2">
      <c r="E3076" s="23"/>
      <c r="F3076" s="23"/>
      <c r="G3076" s="23"/>
    </row>
    <row r="3077" spans="5:7" x14ac:dyDescent="0.2">
      <c r="E3077" s="23"/>
      <c r="F3077" s="23"/>
      <c r="G3077" s="23"/>
    </row>
    <row r="3078" spans="5:7" x14ac:dyDescent="0.2">
      <c r="E3078" s="23"/>
      <c r="F3078" s="23"/>
      <c r="G3078" s="23"/>
    </row>
    <row r="3079" spans="5:7" x14ac:dyDescent="0.2">
      <c r="E3079" s="23"/>
      <c r="F3079" s="23"/>
      <c r="G3079" s="23"/>
    </row>
    <row r="3080" spans="5:7" x14ac:dyDescent="0.2">
      <c r="E3080" s="23"/>
      <c r="F3080" s="23"/>
      <c r="G3080" s="23"/>
    </row>
    <row r="3081" spans="5:7" x14ac:dyDescent="0.2">
      <c r="E3081" s="23"/>
      <c r="F3081" s="23"/>
      <c r="G3081" s="23"/>
    </row>
    <row r="3082" spans="5:7" x14ac:dyDescent="0.2">
      <c r="E3082" s="23"/>
      <c r="F3082" s="23"/>
      <c r="G3082" s="23"/>
    </row>
    <row r="3083" spans="5:7" x14ac:dyDescent="0.2">
      <c r="E3083" s="23"/>
      <c r="F3083" s="23"/>
      <c r="G3083" s="23"/>
    </row>
    <row r="3084" spans="5:7" x14ac:dyDescent="0.2">
      <c r="E3084" s="23"/>
      <c r="F3084" s="23"/>
      <c r="G3084" s="23"/>
    </row>
    <row r="3085" spans="5:7" x14ac:dyDescent="0.2">
      <c r="E3085" s="23"/>
      <c r="F3085" s="23"/>
      <c r="G3085" s="23"/>
    </row>
    <row r="3086" spans="5:7" x14ac:dyDescent="0.2">
      <c r="E3086" s="23"/>
      <c r="F3086" s="23"/>
      <c r="G3086" s="23"/>
    </row>
    <row r="3087" spans="5:7" x14ac:dyDescent="0.2">
      <c r="E3087" s="23"/>
      <c r="F3087" s="23"/>
      <c r="G3087" s="23"/>
    </row>
    <row r="3088" spans="5:7" x14ac:dyDescent="0.2">
      <c r="E3088" s="23"/>
      <c r="F3088" s="23"/>
      <c r="G3088" s="23"/>
    </row>
    <row r="3089" spans="5:7" x14ac:dyDescent="0.2">
      <c r="E3089" s="23"/>
      <c r="F3089" s="23"/>
      <c r="G3089" s="23"/>
    </row>
    <row r="3090" spans="5:7" x14ac:dyDescent="0.2">
      <c r="E3090" s="23"/>
      <c r="F3090" s="23"/>
      <c r="G3090" s="23"/>
    </row>
    <row r="3091" spans="5:7" x14ac:dyDescent="0.2">
      <c r="E3091" s="23"/>
      <c r="F3091" s="23"/>
      <c r="G3091" s="23"/>
    </row>
    <row r="3092" spans="5:7" x14ac:dyDescent="0.2">
      <c r="E3092" s="23"/>
      <c r="F3092" s="23"/>
      <c r="G3092" s="23"/>
    </row>
    <row r="3093" spans="5:7" x14ac:dyDescent="0.2">
      <c r="E3093" s="23"/>
      <c r="F3093" s="23"/>
      <c r="G3093" s="23"/>
    </row>
    <row r="3094" spans="5:7" x14ac:dyDescent="0.2">
      <c r="E3094" s="23"/>
      <c r="F3094" s="23"/>
      <c r="G3094" s="23"/>
    </row>
    <row r="3095" spans="5:7" x14ac:dyDescent="0.2">
      <c r="E3095" s="23"/>
      <c r="F3095" s="23"/>
      <c r="G3095" s="23"/>
    </row>
    <row r="3096" spans="5:7" x14ac:dyDescent="0.2">
      <c r="E3096" s="23"/>
      <c r="F3096" s="23"/>
      <c r="G3096" s="23"/>
    </row>
    <row r="3097" spans="5:7" x14ac:dyDescent="0.2">
      <c r="E3097" s="23"/>
      <c r="F3097" s="23"/>
      <c r="G3097" s="23"/>
    </row>
    <row r="3098" spans="5:7" x14ac:dyDescent="0.2">
      <c r="E3098" s="23"/>
      <c r="F3098" s="23"/>
      <c r="G3098" s="23"/>
    </row>
    <row r="3099" spans="5:7" x14ac:dyDescent="0.2">
      <c r="E3099" s="23"/>
      <c r="F3099" s="23"/>
      <c r="G3099" s="23"/>
    </row>
    <row r="3100" spans="5:7" x14ac:dyDescent="0.2">
      <c r="E3100" s="23"/>
      <c r="F3100" s="23"/>
      <c r="G3100" s="23"/>
    </row>
    <row r="3101" spans="5:7" x14ac:dyDescent="0.2">
      <c r="E3101" s="23"/>
      <c r="F3101" s="23"/>
      <c r="G3101" s="23"/>
    </row>
    <row r="3102" spans="5:7" x14ac:dyDescent="0.2">
      <c r="E3102" s="23"/>
      <c r="F3102" s="23"/>
      <c r="G3102" s="23"/>
    </row>
    <row r="3103" spans="5:7" x14ac:dyDescent="0.2">
      <c r="E3103" s="23"/>
      <c r="F3103" s="23"/>
      <c r="G3103" s="23"/>
    </row>
    <row r="3104" spans="5:7" x14ac:dyDescent="0.2">
      <c r="E3104" s="23"/>
      <c r="F3104" s="23"/>
      <c r="G3104" s="23"/>
    </row>
    <row r="3105" spans="5:7" x14ac:dyDescent="0.2">
      <c r="E3105" s="23"/>
      <c r="F3105" s="23"/>
      <c r="G3105" s="23"/>
    </row>
    <row r="3106" spans="5:7" x14ac:dyDescent="0.2">
      <c r="E3106" s="23"/>
      <c r="F3106" s="23"/>
      <c r="G3106" s="23"/>
    </row>
    <row r="3107" spans="5:7" x14ac:dyDescent="0.2">
      <c r="E3107" s="23"/>
      <c r="F3107" s="23"/>
      <c r="G3107" s="23"/>
    </row>
    <row r="3108" spans="5:7" x14ac:dyDescent="0.2">
      <c r="E3108" s="23"/>
      <c r="F3108" s="23"/>
      <c r="G3108" s="23"/>
    </row>
    <row r="3109" spans="5:7" x14ac:dyDescent="0.2">
      <c r="E3109" s="23"/>
      <c r="F3109" s="23"/>
      <c r="G3109" s="23"/>
    </row>
    <row r="3110" spans="5:7" x14ac:dyDescent="0.2">
      <c r="E3110" s="23"/>
      <c r="F3110" s="23"/>
      <c r="G3110" s="23"/>
    </row>
    <row r="3111" spans="5:7" x14ac:dyDescent="0.2">
      <c r="E3111" s="23"/>
      <c r="F3111" s="23"/>
      <c r="G3111" s="23"/>
    </row>
    <row r="3112" spans="5:7" x14ac:dyDescent="0.2">
      <c r="E3112" s="23"/>
      <c r="F3112" s="23"/>
      <c r="G3112" s="23"/>
    </row>
    <row r="3113" spans="5:7" x14ac:dyDescent="0.2">
      <c r="E3113" s="23"/>
      <c r="F3113" s="23"/>
      <c r="G3113" s="23"/>
    </row>
    <row r="3114" spans="5:7" x14ac:dyDescent="0.2">
      <c r="E3114" s="23"/>
      <c r="F3114" s="23"/>
      <c r="G3114" s="23"/>
    </row>
    <row r="3115" spans="5:7" x14ac:dyDescent="0.2">
      <c r="E3115" s="23"/>
      <c r="F3115" s="23"/>
      <c r="G3115" s="23"/>
    </row>
    <row r="3116" spans="5:7" x14ac:dyDescent="0.2">
      <c r="E3116" s="23"/>
      <c r="F3116" s="23"/>
      <c r="G3116" s="23"/>
    </row>
    <row r="3117" spans="5:7" x14ac:dyDescent="0.2">
      <c r="E3117" s="23"/>
      <c r="F3117" s="23"/>
      <c r="G3117" s="23"/>
    </row>
    <row r="3118" spans="5:7" x14ac:dyDescent="0.2">
      <c r="E3118" s="23"/>
      <c r="F3118" s="23"/>
      <c r="G3118" s="23"/>
    </row>
    <row r="3119" spans="5:7" x14ac:dyDescent="0.2">
      <c r="E3119" s="23"/>
      <c r="F3119" s="23"/>
      <c r="G3119" s="23"/>
    </row>
    <row r="3120" spans="5:7" x14ac:dyDescent="0.2">
      <c r="E3120" s="23"/>
      <c r="F3120" s="23"/>
      <c r="G3120" s="23"/>
    </row>
    <row r="3121" spans="5:7" x14ac:dyDescent="0.2">
      <c r="E3121" s="23"/>
      <c r="F3121" s="23"/>
      <c r="G3121" s="23"/>
    </row>
    <row r="3122" spans="5:7" x14ac:dyDescent="0.2">
      <c r="E3122" s="23"/>
      <c r="F3122" s="23"/>
      <c r="G3122" s="23"/>
    </row>
    <row r="3123" spans="5:7" x14ac:dyDescent="0.2">
      <c r="E3123" s="23"/>
      <c r="F3123" s="23"/>
      <c r="G3123" s="23"/>
    </row>
    <row r="3124" spans="5:7" x14ac:dyDescent="0.2">
      <c r="E3124" s="23"/>
      <c r="F3124" s="23"/>
      <c r="G3124" s="23"/>
    </row>
    <row r="3125" spans="5:7" x14ac:dyDescent="0.2">
      <c r="E3125" s="23"/>
      <c r="F3125" s="23"/>
      <c r="G3125" s="23"/>
    </row>
    <row r="3126" spans="5:7" x14ac:dyDescent="0.2">
      <c r="E3126" s="23"/>
      <c r="F3126" s="23"/>
      <c r="G3126" s="23"/>
    </row>
    <row r="3127" spans="5:7" x14ac:dyDescent="0.2">
      <c r="E3127" s="23"/>
      <c r="F3127" s="23"/>
      <c r="G3127" s="23"/>
    </row>
    <row r="3128" spans="5:7" x14ac:dyDescent="0.2">
      <c r="E3128" s="23"/>
      <c r="F3128" s="23"/>
      <c r="G3128" s="23"/>
    </row>
    <row r="3129" spans="5:7" x14ac:dyDescent="0.2">
      <c r="E3129" s="23"/>
      <c r="F3129" s="23"/>
      <c r="G3129" s="23"/>
    </row>
    <row r="3130" spans="5:7" x14ac:dyDescent="0.2">
      <c r="E3130" s="23"/>
      <c r="F3130" s="23"/>
      <c r="G3130" s="23"/>
    </row>
    <row r="3131" spans="5:7" x14ac:dyDescent="0.2">
      <c r="E3131" s="23"/>
      <c r="F3131" s="23"/>
      <c r="G3131" s="23"/>
    </row>
    <row r="3132" spans="5:7" x14ac:dyDescent="0.2">
      <c r="E3132" s="23"/>
      <c r="F3132" s="23"/>
      <c r="G3132" s="23"/>
    </row>
    <row r="3133" spans="5:7" x14ac:dyDescent="0.2">
      <c r="E3133" s="23"/>
      <c r="F3133" s="23"/>
      <c r="G3133" s="23"/>
    </row>
    <row r="3134" spans="5:7" x14ac:dyDescent="0.2">
      <c r="E3134" s="23"/>
      <c r="F3134" s="23"/>
      <c r="G3134" s="23"/>
    </row>
    <row r="3135" spans="5:7" x14ac:dyDescent="0.2">
      <c r="E3135" s="23"/>
      <c r="F3135" s="23"/>
      <c r="G3135" s="23"/>
    </row>
    <row r="3136" spans="5:7" x14ac:dyDescent="0.2">
      <c r="E3136" s="23"/>
      <c r="F3136" s="23"/>
      <c r="G3136" s="23"/>
    </row>
    <row r="3137" spans="5:7" x14ac:dyDescent="0.2">
      <c r="E3137" s="23"/>
      <c r="F3137" s="23"/>
      <c r="G3137" s="23"/>
    </row>
    <row r="3138" spans="5:7" x14ac:dyDescent="0.2">
      <c r="E3138" s="23"/>
      <c r="F3138" s="23"/>
      <c r="G3138" s="23"/>
    </row>
    <row r="3139" spans="5:7" x14ac:dyDescent="0.2">
      <c r="E3139" s="23"/>
      <c r="F3139" s="23"/>
      <c r="G3139" s="23"/>
    </row>
    <row r="3140" spans="5:7" x14ac:dyDescent="0.2">
      <c r="E3140" s="23"/>
      <c r="F3140" s="23"/>
      <c r="G3140" s="23"/>
    </row>
    <row r="3141" spans="5:7" x14ac:dyDescent="0.2">
      <c r="E3141" s="23"/>
      <c r="F3141" s="23"/>
      <c r="G3141" s="23"/>
    </row>
    <row r="3142" spans="5:7" x14ac:dyDescent="0.2">
      <c r="E3142" s="23"/>
      <c r="F3142" s="23"/>
      <c r="G3142" s="23"/>
    </row>
    <row r="3143" spans="5:7" x14ac:dyDescent="0.2">
      <c r="E3143" s="23"/>
      <c r="F3143" s="23"/>
      <c r="G3143" s="23"/>
    </row>
    <row r="3144" spans="5:7" x14ac:dyDescent="0.2">
      <c r="E3144" s="23"/>
      <c r="F3144" s="23"/>
      <c r="G3144" s="23"/>
    </row>
    <row r="3145" spans="5:7" x14ac:dyDescent="0.2">
      <c r="E3145" s="23"/>
      <c r="F3145" s="23"/>
      <c r="G3145" s="23"/>
    </row>
    <row r="3146" spans="5:7" x14ac:dyDescent="0.2">
      <c r="E3146" s="23"/>
      <c r="F3146" s="23"/>
      <c r="G3146" s="23"/>
    </row>
    <row r="3147" spans="5:7" x14ac:dyDescent="0.2">
      <c r="E3147" s="23"/>
      <c r="F3147" s="23"/>
      <c r="G3147" s="23"/>
    </row>
    <row r="3148" spans="5:7" x14ac:dyDescent="0.2">
      <c r="E3148" s="23"/>
      <c r="F3148" s="23"/>
      <c r="G3148" s="23"/>
    </row>
    <row r="3149" spans="5:7" x14ac:dyDescent="0.2">
      <c r="E3149" s="23"/>
      <c r="F3149" s="23"/>
      <c r="G3149" s="23"/>
    </row>
    <row r="3150" spans="5:7" x14ac:dyDescent="0.2">
      <c r="E3150" s="23"/>
      <c r="F3150" s="23"/>
      <c r="G3150" s="23"/>
    </row>
    <row r="3151" spans="5:7" x14ac:dyDescent="0.2">
      <c r="E3151" s="23"/>
      <c r="F3151" s="23"/>
      <c r="G3151" s="23"/>
    </row>
    <row r="3152" spans="5:7" x14ac:dyDescent="0.2">
      <c r="E3152" s="23"/>
      <c r="F3152" s="23"/>
      <c r="G3152" s="23"/>
    </row>
    <row r="3153" spans="5:7" x14ac:dyDescent="0.2">
      <c r="E3153" s="23"/>
      <c r="F3153" s="23"/>
      <c r="G3153" s="23"/>
    </row>
    <row r="3154" spans="5:7" x14ac:dyDescent="0.2">
      <c r="E3154" s="23"/>
      <c r="F3154" s="23"/>
      <c r="G3154" s="23"/>
    </row>
    <row r="3155" spans="5:7" x14ac:dyDescent="0.2">
      <c r="E3155" s="23"/>
      <c r="F3155" s="23"/>
      <c r="G3155" s="23"/>
    </row>
    <row r="3156" spans="5:7" x14ac:dyDescent="0.2">
      <c r="E3156" s="23"/>
      <c r="F3156" s="23"/>
      <c r="G3156" s="23"/>
    </row>
    <row r="3157" spans="5:7" x14ac:dyDescent="0.2">
      <c r="E3157" s="23"/>
      <c r="F3157" s="23"/>
      <c r="G3157" s="23"/>
    </row>
    <row r="3158" spans="5:7" x14ac:dyDescent="0.2">
      <c r="E3158" s="23"/>
      <c r="F3158" s="23"/>
      <c r="G3158" s="23"/>
    </row>
    <row r="3159" spans="5:7" x14ac:dyDescent="0.2">
      <c r="E3159" s="23"/>
      <c r="F3159" s="23"/>
      <c r="G3159" s="23"/>
    </row>
    <row r="3160" spans="5:7" x14ac:dyDescent="0.2">
      <c r="E3160" s="23"/>
      <c r="F3160" s="23"/>
      <c r="G3160" s="23"/>
    </row>
    <row r="3161" spans="5:7" x14ac:dyDescent="0.2">
      <c r="E3161" s="23"/>
      <c r="F3161" s="23"/>
      <c r="G3161" s="23"/>
    </row>
    <row r="3162" spans="5:7" x14ac:dyDescent="0.2">
      <c r="E3162" s="23"/>
      <c r="F3162" s="23"/>
      <c r="G3162" s="23"/>
    </row>
    <row r="3163" spans="5:7" x14ac:dyDescent="0.2">
      <c r="E3163" s="23"/>
      <c r="F3163" s="23"/>
      <c r="G3163" s="23"/>
    </row>
    <row r="3164" spans="5:7" x14ac:dyDescent="0.2">
      <c r="E3164" s="23"/>
      <c r="F3164" s="23"/>
      <c r="G3164" s="23"/>
    </row>
    <row r="3165" spans="5:7" x14ac:dyDescent="0.2">
      <c r="E3165" s="23"/>
      <c r="F3165" s="23"/>
      <c r="G3165" s="23"/>
    </row>
    <row r="3166" spans="5:7" x14ac:dyDescent="0.2">
      <c r="E3166" s="23"/>
      <c r="F3166" s="23"/>
      <c r="G3166" s="23"/>
    </row>
    <row r="3167" spans="5:7" x14ac:dyDescent="0.2">
      <c r="E3167" s="23"/>
      <c r="F3167" s="23"/>
      <c r="G3167" s="23"/>
    </row>
    <row r="3168" spans="5:7" x14ac:dyDescent="0.2">
      <c r="E3168" s="23"/>
      <c r="F3168" s="23"/>
      <c r="G3168" s="23"/>
    </row>
    <row r="3169" spans="5:7" x14ac:dyDescent="0.2">
      <c r="E3169" s="23"/>
      <c r="F3169" s="23"/>
      <c r="G3169" s="23"/>
    </row>
    <row r="3170" spans="5:7" x14ac:dyDescent="0.2">
      <c r="E3170" s="23"/>
      <c r="F3170" s="23"/>
      <c r="G3170" s="23"/>
    </row>
    <row r="3171" spans="5:7" x14ac:dyDescent="0.2">
      <c r="E3171" s="23"/>
      <c r="F3171" s="23"/>
      <c r="G3171" s="23"/>
    </row>
    <row r="3172" spans="5:7" x14ac:dyDescent="0.2">
      <c r="E3172" s="23"/>
      <c r="F3172" s="23"/>
      <c r="G3172" s="23"/>
    </row>
    <row r="3173" spans="5:7" x14ac:dyDescent="0.2">
      <c r="E3173" s="23"/>
      <c r="F3173" s="23"/>
      <c r="G3173" s="23"/>
    </row>
    <row r="3174" spans="5:7" x14ac:dyDescent="0.2">
      <c r="E3174" s="23"/>
      <c r="F3174" s="23"/>
      <c r="G3174" s="23"/>
    </row>
    <row r="3175" spans="5:7" x14ac:dyDescent="0.2">
      <c r="E3175" s="23"/>
      <c r="F3175" s="23"/>
      <c r="G3175" s="23"/>
    </row>
    <row r="3176" spans="5:7" x14ac:dyDescent="0.2">
      <c r="E3176" s="23"/>
      <c r="F3176" s="23"/>
      <c r="G3176" s="23"/>
    </row>
    <row r="3177" spans="5:7" x14ac:dyDescent="0.2">
      <c r="E3177" s="23"/>
      <c r="F3177" s="23"/>
      <c r="G3177" s="23"/>
    </row>
    <row r="3178" spans="5:7" x14ac:dyDescent="0.2">
      <c r="E3178" s="23"/>
      <c r="F3178" s="23"/>
      <c r="G3178" s="23"/>
    </row>
    <row r="3179" spans="5:7" x14ac:dyDescent="0.2">
      <c r="E3179" s="23"/>
      <c r="F3179" s="23"/>
      <c r="G3179" s="23"/>
    </row>
    <row r="3180" spans="5:7" x14ac:dyDescent="0.2">
      <c r="E3180" s="23"/>
      <c r="F3180" s="23"/>
      <c r="G3180" s="23"/>
    </row>
    <row r="3181" spans="5:7" x14ac:dyDescent="0.2">
      <c r="E3181" s="23"/>
      <c r="F3181" s="23"/>
      <c r="G3181" s="23"/>
    </row>
    <row r="3182" spans="5:7" x14ac:dyDescent="0.2">
      <c r="E3182" s="23"/>
      <c r="F3182" s="23"/>
      <c r="G3182" s="23"/>
    </row>
    <row r="3183" spans="5:7" x14ac:dyDescent="0.2">
      <c r="E3183" s="23"/>
      <c r="F3183" s="23"/>
      <c r="G3183" s="23"/>
    </row>
    <row r="3184" spans="5:7" x14ac:dyDescent="0.2">
      <c r="E3184" s="23"/>
      <c r="F3184" s="23"/>
      <c r="G3184" s="23"/>
    </row>
    <row r="3185" spans="5:7" x14ac:dyDescent="0.2">
      <c r="E3185" s="23"/>
      <c r="F3185" s="23"/>
      <c r="G3185" s="23"/>
    </row>
    <row r="3186" spans="5:7" x14ac:dyDescent="0.2">
      <c r="E3186" s="23"/>
      <c r="F3186" s="23"/>
      <c r="G3186" s="23"/>
    </row>
    <row r="3187" spans="5:7" x14ac:dyDescent="0.2">
      <c r="E3187" s="23"/>
      <c r="F3187" s="23"/>
      <c r="G3187" s="23"/>
    </row>
    <row r="3188" spans="5:7" x14ac:dyDescent="0.2">
      <c r="E3188" s="23"/>
      <c r="F3188" s="23"/>
      <c r="G3188" s="23"/>
    </row>
    <row r="3189" spans="5:7" x14ac:dyDescent="0.2">
      <c r="E3189" s="23"/>
      <c r="F3189" s="23"/>
      <c r="G3189" s="23"/>
    </row>
    <row r="3190" spans="5:7" x14ac:dyDescent="0.2">
      <c r="E3190" s="23"/>
      <c r="F3190" s="23"/>
      <c r="G3190" s="23"/>
    </row>
    <row r="3191" spans="5:7" x14ac:dyDescent="0.2">
      <c r="E3191" s="23"/>
      <c r="F3191" s="23"/>
      <c r="G3191" s="23"/>
    </row>
    <row r="3192" spans="5:7" x14ac:dyDescent="0.2">
      <c r="E3192" s="23"/>
      <c r="F3192" s="23"/>
      <c r="G3192" s="23"/>
    </row>
    <row r="3193" spans="5:7" x14ac:dyDescent="0.2">
      <c r="E3193" s="23"/>
      <c r="F3193" s="23"/>
      <c r="G3193" s="23"/>
    </row>
    <row r="3194" spans="5:7" x14ac:dyDescent="0.2">
      <c r="E3194" s="23"/>
      <c r="F3194" s="23"/>
      <c r="G3194" s="23"/>
    </row>
    <row r="3195" spans="5:7" x14ac:dyDescent="0.2">
      <c r="E3195" s="23"/>
      <c r="F3195" s="23"/>
      <c r="G3195" s="23"/>
    </row>
    <row r="3196" spans="5:7" x14ac:dyDescent="0.2">
      <c r="E3196" s="23"/>
      <c r="F3196" s="23"/>
      <c r="G3196" s="23"/>
    </row>
    <row r="3197" spans="5:7" x14ac:dyDescent="0.2">
      <c r="E3197" s="23"/>
      <c r="F3197" s="23"/>
      <c r="G3197" s="23"/>
    </row>
    <row r="3198" spans="5:7" x14ac:dyDescent="0.2">
      <c r="E3198" s="23"/>
      <c r="F3198" s="23"/>
      <c r="G3198" s="23"/>
    </row>
    <row r="3199" spans="5:7" x14ac:dyDescent="0.2">
      <c r="E3199" s="23"/>
      <c r="F3199" s="23"/>
      <c r="G3199" s="23"/>
    </row>
    <row r="3200" spans="5:7" x14ac:dyDescent="0.2">
      <c r="E3200" s="23"/>
      <c r="F3200" s="23"/>
      <c r="G3200" s="23"/>
    </row>
    <row r="3201" spans="5:7" x14ac:dyDescent="0.2">
      <c r="E3201" s="23"/>
      <c r="F3201" s="23"/>
      <c r="G3201" s="23"/>
    </row>
    <row r="3202" spans="5:7" x14ac:dyDescent="0.2">
      <c r="E3202" s="23"/>
      <c r="F3202" s="23"/>
      <c r="G3202" s="23"/>
    </row>
    <row r="3203" spans="5:7" x14ac:dyDescent="0.2">
      <c r="E3203" s="23"/>
      <c r="F3203" s="23"/>
      <c r="G3203" s="23"/>
    </row>
    <row r="3204" spans="5:7" x14ac:dyDescent="0.2">
      <c r="E3204" s="23"/>
      <c r="F3204" s="23"/>
      <c r="G3204" s="23"/>
    </row>
    <row r="3205" spans="5:7" x14ac:dyDescent="0.2">
      <c r="E3205" s="23"/>
      <c r="F3205" s="23"/>
      <c r="G3205" s="23"/>
    </row>
    <row r="3206" spans="5:7" x14ac:dyDescent="0.2">
      <c r="E3206" s="23"/>
      <c r="F3206" s="23"/>
      <c r="G3206" s="23"/>
    </row>
    <row r="3207" spans="5:7" x14ac:dyDescent="0.2">
      <c r="E3207" s="23"/>
      <c r="F3207" s="23"/>
      <c r="G3207" s="23"/>
    </row>
    <row r="3208" spans="5:7" x14ac:dyDescent="0.2">
      <c r="E3208" s="23"/>
      <c r="F3208" s="23"/>
      <c r="G3208" s="23"/>
    </row>
    <row r="3209" spans="5:7" x14ac:dyDescent="0.2">
      <c r="E3209" s="23"/>
      <c r="F3209" s="23"/>
      <c r="G3209" s="23"/>
    </row>
    <row r="3210" spans="5:7" x14ac:dyDescent="0.2">
      <c r="E3210" s="23"/>
      <c r="F3210" s="23"/>
      <c r="G3210" s="23"/>
    </row>
    <row r="3211" spans="5:7" x14ac:dyDescent="0.2">
      <c r="E3211" s="23"/>
      <c r="F3211" s="23"/>
      <c r="G3211" s="23"/>
    </row>
    <row r="3212" spans="5:7" x14ac:dyDescent="0.2">
      <c r="E3212" s="23"/>
      <c r="F3212" s="23"/>
      <c r="G3212" s="23"/>
    </row>
    <row r="3213" spans="5:7" x14ac:dyDescent="0.2">
      <c r="E3213" s="23"/>
      <c r="F3213" s="23"/>
      <c r="G3213" s="23"/>
    </row>
    <row r="3214" spans="5:7" x14ac:dyDescent="0.2">
      <c r="E3214" s="23"/>
      <c r="F3214" s="23"/>
      <c r="G3214" s="23"/>
    </row>
    <row r="3215" spans="5:7" x14ac:dyDescent="0.2">
      <c r="E3215" s="23"/>
      <c r="F3215" s="23"/>
      <c r="G3215" s="23"/>
    </row>
    <row r="3216" spans="5:7" x14ac:dyDescent="0.2">
      <c r="E3216" s="23"/>
      <c r="F3216" s="23"/>
      <c r="G3216" s="23"/>
    </row>
    <row r="3217" spans="5:7" x14ac:dyDescent="0.2">
      <c r="E3217" s="23"/>
      <c r="F3217" s="23"/>
      <c r="G3217" s="23"/>
    </row>
    <row r="3218" spans="5:7" x14ac:dyDescent="0.2">
      <c r="E3218" s="23"/>
      <c r="F3218" s="23"/>
      <c r="G3218" s="23"/>
    </row>
    <row r="3219" spans="5:7" x14ac:dyDescent="0.2">
      <c r="E3219" s="23"/>
      <c r="F3219" s="23"/>
      <c r="G3219" s="23"/>
    </row>
    <row r="3220" spans="5:7" x14ac:dyDescent="0.2">
      <c r="E3220" s="23"/>
      <c r="F3220" s="23"/>
      <c r="G3220" s="23"/>
    </row>
    <row r="3221" spans="5:7" x14ac:dyDescent="0.2">
      <c r="E3221" s="23"/>
      <c r="F3221" s="23"/>
      <c r="G3221" s="23"/>
    </row>
    <row r="3222" spans="5:7" x14ac:dyDescent="0.2">
      <c r="E3222" s="23"/>
      <c r="F3222" s="23"/>
      <c r="G3222" s="23"/>
    </row>
    <row r="3223" spans="5:7" x14ac:dyDescent="0.2">
      <c r="E3223" s="23"/>
      <c r="F3223" s="23"/>
      <c r="G3223" s="23"/>
    </row>
    <row r="3224" spans="5:7" x14ac:dyDescent="0.2">
      <c r="E3224" s="23"/>
      <c r="F3224" s="23"/>
      <c r="G3224" s="23"/>
    </row>
    <row r="3225" spans="5:7" x14ac:dyDescent="0.2">
      <c r="E3225" s="23"/>
      <c r="F3225" s="23"/>
      <c r="G3225" s="23"/>
    </row>
    <row r="3226" spans="5:7" x14ac:dyDescent="0.2">
      <c r="E3226" s="23"/>
      <c r="F3226" s="23"/>
      <c r="G3226" s="23"/>
    </row>
    <row r="3227" spans="5:7" x14ac:dyDescent="0.2">
      <c r="E3227" s="23"/>
      <c r="F3227" s="23"/>
      <c r="G3227" s="23"/>
    </row>
    <row r="3228" spans="5:7" x14ac:dyDescent="0.2">
      <c r="E3228" s="23"/>
      <c r="F3228" s="23"/>
      <c r="G3228" s="23"/>
    </row>
    <row r="3229" spans="5:7" x14ac:dyDescent="0.2">
      <c r="E3229" s="23"/>
      <c r="F3229" s="23"/>
      <c r="G3229" s="23"/>
    </row>
    <row r="3230" spans="5:7" x14ac:dyDescent="0.2">
      <c r="E3230" s="23"/>
      <c r="F3230" s="23"/>
      <c r="G3230" s="23"/>
    </row>
    <row r="3231" spans="5:7" x14ac:dyDescent="0.2">
      <c r="E3231" s="23"/>
      <c r="F3231" s="23"/>
      <c r="G3231" s="23"/>
    </row>
    <row r="3232" spans="5:7" x14ac:dyDescent="0.2">
      <c r="E3232" s="23"/>
      <c r="F3232" s="23"/>
      <c r="G3232" s="23"/>
    </row>
    <row r="3233" spans="5:7" x14ac:dyDescent="0.2">
      <c r="E3233" s="23"/>
      <c r="F3233" s="23"/>
      <c r="G3233" s="23"/>
    </row>
    <row r="3234" spans="5:7" x14ac:dyDescent="0.2">
      <c r="E3234" s="23"/>
      <c r="F3234" s="23"/>
      <c r="G3234" s="23"/>
    </row>
    <row r="3235" spans="5:7" x14ac:dyDescent="0.2">
      <c r="E3235" s="23"/>
      <c r="F3235" s="23"/>
      <c r="G3235" s="23"/>
    </row>
    <row r="3236" spans="5:7" x14ac:dyDescent="0.2">
      <c r="E3236" s="23"/>
      <c r="F3236" s="23"/>
      <c r="G3236" s="23"/>
    </row>
    <row r="3237" spans="5:7" x14ac:dyDescent="0.2">
      <c r="E3237" s="23"/>
      <c r="F3237" s="23"/>
      <c r="G3237" s="23"/>
    </row>
    <row r="3238" spans="5:7" x14ac:dyDescent="0.2">
      <c r="E3238" s="23"/>
      <c r="F3238" s="23"/>
      <c r="G3238" s="23"/>
    </row>
    <row r="3239" spans="5:7" x14ac:dyDescent="0.2">
      <c r="E3239" s="23"/>
      <c r="F3239" s="23"/>
      <c r="G3239" s="23"/>
    </row>
    <row r="3240" spans="5:7" x14ac:dyDescent="0.2">
      <c r="E3240" s="23"/>
      <c r="F3240" s="23"/>
      <c r="G3240" s="23"/>
    </row>
    <row r="3241" spans="5:7" x14ac:dyDescent="0.2">
      <c r="E3241" s="23"/>
      <c r="F3241" s="23"/>
      <c r="G3241" s="23"/>
    </row>
    <row r="3242" spans="5:7" x14ac:dyDescent="0.2">
      <c r="E3242" s="23"/>
      <c r="F3242" s="23"/>
      <c r="G3242" s="23"/>
    </row>
    <row r="3243" spans="5:7" x14ac:dyDescent="0.2">
      <c r="E3243" s="23"/>
      <c r="F3243" s="23"/>
      <c r="G3243" s="23"/>
    </row>
    <row r="3244" spans="5:7" x14ac:dyDescent="0.2">
      <c r="E3244" s="23"/>
      <c r="F3244" s="23"/>
      <c r="G3244" s="23"/>
    </row>
    <row r="3245" spans="5:7" x14ac:dyDescent="0.2">
      <c r="E3245" s="23"/>
      <c r="F3245" s="23"/>
      <c r="G3245" s="23"/>
    </row>
    <row r="3246" spans="5:7" x14ac:dyDescent="0.2">
      <c r="E3246" s="23"/>
      <c r="F3246" s="23"/>
      <c r="G3246" s="23"/>
    </row>
    <row r="3247" spans="5:7" x14ac:dyDescent="0.2">
      <c r="E3247" s="23"/>
      <c r="F3247" s="23"/>
      <c r="G3247" s="23"/>
    </row>
    <row r="3248" spans="5:7" x14ac:dyDescent="0.2">
      <c r="E3248" s="23"/>
      <c r="F3248" s="23"/>
      <c r="G3248" s="23"/>
    </row>
    <row r="3249" spans="5:7" x14ac:dyDescent="0.2">
      <c r="E3249" s="23"/>
      <c r="F3249" s="23"/>
      <c r="G3249" s="23"/>
    </row>
    <row r="3250" spans="5:7" x14ac:dyDescent="0.2">
      <c r="E3250" s="23"/>
      <c r="F3250" s="23"/>
      <c r="G3250" s="23"/>
    </row>
    <row r="3251" spans="5:7" x14ac:dyDescent="0.2">
      <c r="E3251" s="23"/>
      <c r="F3251" s="23"/>
      <c r="G3251" s="23"/>
    </row>
    <row r="3252" spans="5:7" x14ac:dyDescent="0.2">
      <c r="E3252" s="23"/>
      <c r="F3252" s="23"/>
      <c r="G3252" s="23"/>
    </row>
    <row r="3253" spans="5:7" x14ac:dyDescent="0.2">
      <c r="E3253" s="23"/>
      <c r="F3253" s="23"/>
      <c r="G3253" s="23"/>
    </row>
    <row r="3254" spans="5:7" x14ac:dyDescent="0.2">
      <c r="E3254" s="23"/>
      <c r="F3254" s="23"/>
      <c r="G3254" s="23"/>
    </row>
    <row r="3255" spans="5:7" x14ac:dyDescent="0.2">
      <c r="E3255" s="23"/>
      <c r="F3255" s="23"/>
      <c r="G3255" s="23"/>
    </row>
    <row r="3256" spans="5:7" x14ac:dyDescent="0.2">
      <c r="E3256" s="23"/>
      <c r="F3256" s="23"/>
      <c r="G3256" s="23"/>
    </row>
    <row r="3257" spans="5:7" x14ac:dyDescent="0.2">
      <c r="E3257" s="23"/>
      <c r="F3257" s="23"/>
      <c r="G3257" s="23"/>
    </row>
    <row r="3258" spans="5:7" x14ac:dyDescent="0.2">
      <c r="E3258" s="23"/>
      <c r="F3258" s="23"/>
      <c r="G3258" s="23"/>
    </row>
    <row r="3259" spans="5:7" x14ac:dyDescent="0.2">
      <c r="E3259" s="23"/>
      <c r="F3259" s="23"/>
      <c r="G3259" s="23"/>
    </row>
    <row r="3260" spans="5:7" x14ac:dyDescent="0.2">
      <c r="E3260" s="23"/>
      <c r="F3260" s="23"/>
      <c r="G3260" s="23"/>
    </row>
    <row r="3261" spans="5:7" x14ac:dyDescent="0.2">
      <c r="E3261" s="23"/>
      <c r="F3261" s="23"/>
      <c r="G3261" s="23"/>
    </row>
    <row r="3262" spans="5:7" x14ac:dyDescent="0.2">
      <c r="E3262" s="23"/>
      <c r="F3262" s="23"/>
      <c r="G3262" s="23"/>
    </row>
    <row r="3263" spans="5:7" x14ac:dyDescent="0.2">
      <c r="E3263" s="23"/>
      <c r="F3263" s="23"/>
      <c r="G3263" s="23"/>
    </row>
    <row r="3264" spans="5:7" x14ac:dyDescent="0.2">
      <c r="E3264" s="23"/>
      <c r="F3264" s="23"/>
      <c r="G3264" s="23"/>
    </row>
    <row r="3265" spans="5:7" x14ac:dyDescent="0.2">
      <c r="E3265" s="23"/>
      <c r="F3265" s="23"/>
      <c r="G3265" s="23"/>
    </row>
    <row r="3266" spans="5:7" x14ac:dyDescent="0.2">
      <c r="E3266" s="23"/>
      <c r="F3266" s="23"/>
      <c r="G3266" s="23"/>
    </row>
    <row r="3267" spans="5:7" x14ac:dyDescent="0.2">
      <c r="E3267" s="23"/>
      <c r="F3267" s="23"/>
      <c r="G3267" s="23"/>
    </row>
    <row r="3268" spans="5:7" x14ac:dyDescent="0.2">
      <c r="E3268" s="23"/>
      <c r="F3268" s="23"/>
      <c r="G3268" s="23"/>
    </row>
    <row r="3269" spans="5:7" x14ac:dyDescent="0.2">
      <c r="E3269" s="23"/>
      <c r="F3269" s="23"/>
      <c r="G3269" s="23"/>
    </row>
    <row r="3270" spans="5:7" x14ac:dyDescent="0.2">
      <c r="E3270" s="23"/>
      <c r="F3270" s="23"/>
      <c r="G3270" s="23"/>
    </row>
    <row r="3271" spans="5:7" x14ac:dyDescent="0.2">
      <c r="E3271" s="23"/>
      <c r="F3271" s="23"/>
      <c r="G3271" s="23"/>
    </row>
    <row r="3272" spans="5:7" x14ac:dyDescent="0.2">
      <c r="E3272" s="23"/>
      <c r="F3272" s="23"/>
      <c r="G3272" s="23"/>
    </row>
    <row r="3273" spans="5:7" x14ac:dyDescent="0.2">
      <c r="E3273" s="23"/>
      <c r="F3273" s="23"/>
      <c r="G3273" s="23"/>
    </row>
    <row r="3274" spans="5:7" x14ac:dyDescent="0.2">
      <c r="E3274" s="23"/>
      <c r="F3274" s="23"/>
      <c r="G3274" s="23"/>
    </row>
    <row r="3275" spans="5:7" x14ac:dyDescent="0.2">
      <c r="E3275" s="23"/>
      <c r="F3275" s="23"/>
      <c r="G3275" s="23"/>
    </row>
    <row r="3276" spans="5:7" x14ac:dyDescent="0.2">
      <c r="E3276" s="23"/>
      <c r="F3276" s="23"/>
      <c r="G3276" s="23"/>
    </row>
    <row r="3277" spans="5:7" x14ac:dyDescent="0.2">
      <c r="E3277" s="23"/>
      <c r="F3277" s="23"/>
      <c r="G3277" s="23"/>
    </row>
    <row r="3278" spans="5:7" x14ac:dyDescent="0.2">
      <c r="E3278" s="23"/>
      <c r="F3278" s="23"/>
      <c r="G3278" s="23"/>
    </row>
    <row r="3279" spans="5:7" x14ac:dyDescent="0.2">
      <c r="E3279" s="23"/>
      <c r="F3279" s="23"/>
      <c r="G3279" s="23"/>
    </row>
    <row r="3280" spans="5:7" x14ac:dyDescent="0.2">
      <c r="E3280" s="23"/>
      <c r="F3280" s="23"/>
      <c r="G3280" s="23"/>
    </row>
    <row r="3281" spans="5:7" x14ac:dyDescent="0.2">
      <c r="E3281" s="23"/>
      <c r="F3281" s="23"/>
      <c r="G3281" s="23"/>
    </row>
    <row r="3282" spans="5:7" x14ac:dyDescent="0.2">
      <c r="E3282" s="23"/>
      <c r="F3282" s="23"/>
      <c r="G3282" s="23"/>
    </row>
    <row r="3283" spans="5:7" x14ac:dyDescent="0.2">
      <c r="E3283" s="23"/>
      <c r="F3283" s="23"/>
      <c r="G3283" s="23"/>
    </row>
    <row r="3284" spans="5:7" x14ac:dyDescent="0.2">
      <c r="E3284" s="23"/>
      <c r="F3284" s="23"/>
      <c r="G3284" s="23"/>
    </row>
    <row r="3285" spans="5:7" x14ac:dyDescent="0.2">
      <c r="E3285" s="23"/>
      <c r="F3285" s="23"/>
      <c r="G3285" s="23"/>
    </row>
    <row r="3286" spans="5:7" x14ac:dyDescent="0.2">
      <c r="E3286" s="23"/>
      <c r="F3286" s="23"/>
      <c r="G3286" s="23"/>
    </row>
    <row r="3287" spans="5:7" x14ac:dyDescent="0.2">
      <c r="E3287" s="23"/>
      <c r="F3287" s="23"/>
      <c r="G3287" s="23"/>
    </row>
    <row r="3288" spans="5:7" x14ac:dyDescent="0.2">
      <c r="E3288" s="23"/>
      <c r="F3288" s="23"/>
      <c r="G3288" s="23"/>
    </row>
    <row r="3289" spans="5:7" x14ac:dyDescent="0.2">
      <c r="E3289" s="23"/>
      <c r="F3289" s="23"/>
      <c r="G3289" s="23"/>
    </row>
    <row r="3290" spans="5:7" x14ac:dyDescent="0.2">
      <c r="E3290" s="23"/>
      <c r="F3290" s="23"/>
      <c r="G3290" s="23"/>
    </row>
    <row r="3291" spans="5:7" x14ac:dyDescent="0.2">
      <c r="E3291" s="23"/>
      <c r="F3291" s="23"/>
      <c r="G3291" s="23"/>
    </row>
    <row r="3292" spans="5:7" x14ac:dyDescent="0.2">
      <c r="E3292" s="23"/>
      <c r="F3292" s="23"/>
      <c r="G3292" s="23"/>
    </row>
    <row r="3293" spans="5:7" x14ac:dyDescent="0.2">
      <c r="E3293" s="23"/>
      <c r="F3293" s="23"/>
      <c r="G3293" s="23"/>
    </row>
    <row r="3294" spans="5:7" x14ac:dyDescent="0.2">
      <c r="E3294" s="23"/>
      <c r="F3294" s="23"/>
      <c r="G3294" s="23"/>
    </row>
    <row r="3295" spans="5:7" x14ac:dyDescent="0.2">
      <c r="E3295" s="23"/>
      <c r="F3295" s="23"/>
      <c r="G3295" s="23"/>
    </row>
    <row r="3296" spans="5:7" x14ac:dyDescent="0.2">
      <c r="E3296" s="23"/>
      <c r="F3296" s="23"/>
      <c r="G3296" s="23"/>
    </row>
    <row r="3297" spans="5:7" x14ac:dyDescent="0.2">
      <c r="E3297" s="23"/>
      <c r="F3297" s="23"/>
      <c r="G3297" s="23"/>
    </row>
    <row r="3298" spans="5:7" x14ac:dyDescent="0.2">
      <c r="E3298" s="23"/>
      <c r="F3298" s="23"/>
      <c r="G3298" s="23"/>
    </row>
    <row r="3299" spans="5:7" x14ac:dyDescent="0.2">
      <c r="E3299" s="23"/>
      <c r="F3299" s="23"/>
      <c r="G3299" s="23"/>
    </row>
    <row r="3300" spans="5:7" x14ac:dyDescent="0.2">
      <c r="E3300" s="23"/>
      <c r="F3300" s="23"/>
      <c r="G3300" s="23"/>
    </row>
    <row r="3301" spans="5:7" x14ac:dyDescent="0.2">
      <c r="E3301" s="23"/>
      <c r="F3301" s="23"/>
      <c r="G3301" s="23"/>
    </row>
    <row r="3302" spans="5:7" x14ac:dyDescent="0.2">
      <c r="E3302" s="23"/>
      <c r="F3302" s="23"/>
      <c r="G3302" s="23"/>
    </row>
    <row r="3303" spans="5:7" x14ac:dyDescent="0.2">
      <c r="E3303" s="23"/>
      <c r="F3303" s="23"/>
      <c r="G3303" s="23"/>
    </row>
    <row r="3304" spans="5:7" x14ac:dyDescent="0.2">
      <c r="E3304" s="23"/>
      <c r="F3304" s="23"/>
      <c r="G3304" s="23"/>
    </row>
    <row r="3305" spans="5:7" x14ac:dyDescent="0.2">
      <c r="E3305" s="23"/>
      <c r="F3305" s="23"/>
      <c r="G3305" s="23"/>
    </row>
    <row r="3306" spans="5:7" x14ac:dyDescent="0.2">
      <c r="E3306" s="23"/>
      <c r="F3306" s="23"/>
      <c r="G3306" s="23"/>
    </row>
    <row r="3307" spans="5:7" x14ac:dyDescent="0.2">
      <c r="E3307" s="23"/>
      <c r="F3307" s="23"/>
      <c r="G3307" s="23"/>
    </row>
    <row r="3308" spans="5:7" x14ac:dyDescent="0.2">
      <c r="E3308" s="23"/>
      <c r="F3308" s="23"/>
      <c r="G3308" s="23"/>
    </row>
    <row r="3309" spans="5:7" x14ac:dyDescent="0.2">
      <c r="E3309" s="23"/>
      <c r="F3309" s="23"/>
      <c r="G3309" s="23"/>
    </row>
    <row r="3310" spans="5:7" x14ac:dyDescent="0.2">
      <c r="E3310" s="23"/>
      <c r="F3310" s="23"/>
      <c r="G3310" s="23"/>
    </row>
    <row r="3311" spans="5:7" x14ac:dyDescent="0.2">
      <c r="E3311" s="23"/>
      <c r="F3311" s="23"/>
      <c r="G3311" s="23"/>
    </row>
    <row r="3312" spans="5:7" x14ac:dyDescent="0.2">
      <c r="E3312" s="23"/>
      <c r="F3312" s="23"/>
      <c r="G3312" s="23"/>
    </row>
    <row r="3313" spans="5:7" x14ac:dyDescent="0.2">
      <c r="E3313" s="23"/>
      <c r="F3313" s="23"/>
      <c r="G3313" s="23"/>
    </row>
    <row r="3314" spans="5:7" x14ac:dyDescent="0.2">
      <c r="E3314" s="23"/>
      <c r="F3314" s="23"/>
      <c r="G3314" s="23"/>
    </row>
    <row r="3315" spans="5:7" x14ac:dyDescent="0.2">
      <c r="E3315" s="23"/>
      <c r="F3315" s="23"/>
      <c r="G3315" s="23"/>
    </row>
    <row r="3316" spans="5:7" x14ac:dyDescent="0.2">
      <c r="E3316" s="23"/>
      <c r="F3316" s="23"/>
      <c r="G3316" s="23"/>
    </row>
    <row r="3317" spans="5:7" x14ac:dyDescent="0.2">
      <c r="E3317" s="23"/>
      <c r="F3317" s="23"/>
      <c r="G3317" s="23"/>
    </row>
    <row r="3318" spans="5:7" x14ac:dyDescent="0.2">
      <c r="E3318" s="23"/>
      <c r="F3318" s="23"/>
      <c r="G3318" s="23"/>
    </row>
    <row r="3319" spans="5:7" x14ac:dyDescent="0.2">
      <c r="E3319" s="23"/>
      <c r="F3319" s="23"/>
      <c r="G3319" s="23"/>
    </row>
    <row r="3320" spans="5:7" x14ac:dyDescent="0.2">
      <c r="E3320" s="23"/>
      <c r="F3320" s="23"/>
      <c r="G3320" s="23"/>
    </row>
    <row r="3321" spans="5:7" x14ac:dyDescent="0.2">
      <c r="E3321" s="23"/>
      <c r="F3321" s="23"/>
      <c r="G3321" s="23"/>
    </row>
    <row r="3322" spans="5:7" x14ac:dyDescent="0.2">
      <c r="E3322" s="23"/>
      <c r="F3322" s="23"/>
      <c r="G3322" s="23"/>
    </row>
    <row r="3323" spans="5:7" x14ac:dyDescent="0.2">
      <c r="E3323" s="23"/>
      <c r="F3323" s="23"/>
      <c r="G3323" s="23"/>
    </row>
    <row r="3324" spans="5:7" x14ac:dyDescent="0.2">
      <c r="E3324" s="23"/>
      <c r="F3324" s="23"/>
      <c r="G3324" s="23"/>
    </row>
    <row r="3325" spans="5:7" x14ac:dyDescent="0.2">
      <c r="E3325" s="23"/>
      <c r="F3325" s="23"/>
      <c r="G3325" s="23"/>
    </row>
    <row r="3326" spans="5:7" x14ac:dyDescent="0.2">
      <c r="E3326" s="23"/>
      <c r="F3326" s="23"/>
      <c r="G3326" s="23"/>
    </row>
    <row r="3327" spans="5:7" x14ac:dyDescent="0.2">
      <c r="E3327" s="23"/>
      <c r="F3327" s="23"/>
      <c r="G3327" s="23"/>
    </row>
    <row r="3328" spans="5:7" x14ac:dyDescent="0.2">
      <c r="E3328" s="23"/>
      <c r="F3328" s="23"/>
      <c r="G3328" s="23"/>
    </row>
    <row r="3329" spans="5:7" x14ac:dyDescent="0.2">
      <c r="E3329" s="23"/>
      <c r="F3329" s="23"/>
      <c r="G3329" s="23"/>
    </row>
    <row r="3330" spans="5:7" x14ac:dyDescent="0.2">
      <c r="E3330" s="23"/>
      <c r="F3330" s="23"/>
      <c r="G3330" s="23"/>
    </row>
    <row r="3331" spans="5:7" x14ac:dyDescent="0.2">
      <c r="E3331" s="23"/>
      <c r="F3331" s="23"/>
      <c r="G3331" s="23"/>
    </row>
    <row r="3332" spans="5:7" x14ac:dyDescent="0.2">
      <c r="E3332" s="23"/>
      <c r="F3332" s="23"/>
      <c r="G3332" s="23"/>
    </row>
    <row r="3333" spans="5:7" x14ac:dyDescent="0.2">
      <c r="E3333" s="23"/>
      <c r="F3333" s="23"/>
      <c r="G3333" s="23"/>
    </row>
    <row r="3334" spans="5:7" x14ac:dyDescent="0.2">
      <c r="E3334" s="23"/>
      <c r="F3334" s="23"/>
      <c r="G3334" s="23"/>
    </row>
    <row r="3335" spans="5:7" x14ac:dyDescent="0.2">
      <c r="E3335" s="23"/>
      <c r="F3335" s="23"/>
      <c r="G3335" s="23"/>
    </row>
    <row r="3336" spans="5:7" x14ac:dyDescent="0.2">
      <c r="E3336" s="23"/>
      <c r="F3336" s="23"/>
      <c r="G3336" s="23"/>
    </row>
    <row r="3337" spans="5:7" x14ac:dyDescent="0.2">
      <c r="E3337" s="23"/>
      <c r="F3337" s="23"/>
      <c r="G3337" s="23"/>
    </row>
    <row r="3338" spans="5:7" x14ac:dyDescent="0.2">
      <c r="E3338" s="23"/>
      <c r="F3338" s="23"/>
      <c r="G3338" s="23"/>
    </row>
    <row r="3339" spans="5:7" x14ac:dyDescent="0.2">
      <c r="E3339" s="23"/>
      <c r="F3339" s="23"/>
      <c r="G3339" s="23"/>
    </row>
    <row r="3340" spans="5:7" x14ac:dyDescent="0.2">
      <c r="E3340" s="23"/>
      <c r="F3340" s="23"/>
      <c r="G3340" s="23"/>
    </row>
    <row r="3341" spans="5:7" x14ac:dyDescent="0.2">
      <c r="E3341" s="23"/>
      <c r="F3341" s="23"/>
      <c r="G3341" s="23"/>
    </row>
    <row r="3342" spans="5:7" x14ac:dyDescent="0.2">
      <c r="E3342" s="23"/>
      <c r="F3342" s="23"/>
      <c r="G3342" s="23"/>
    </row>
    <row r="3343" spans="5:7" x14ac:dyDescent="0.2">
      <c r="E3343" s="23"/>
      <c r="F3343" s="23"/>
      <c r="G3343" s="23"/>
    </row>
    <row r="3344" spans="5:7" x14ac:dyDescent="0.2">
      <c r="E3344" s="23"/>
      <c r="F3344" s="23"/>
      <c r="G3344" s="23"/>
    </row>
    <row r="3345" spans="5:7" x14ac:dyDescent="0.2">
      <c r="E3345" s="23"/>
      <c r="F3345" s="23"/>
      <c r="G3345" s="23"/>
    </row>
    <row r="3346" spans="5:7" x14ac:dyDescent="0.2">
      <c r="E3346" s="23"/>
      <c r="F3346" s="23"/>
      <c r="G3346" s="23"/>
    </row>
    <row r="3347" spans="5:7" x14ac:dyDescent="0.2">
      <c r="E3347" s="23"/>
      <c r="F3347" s="23"/>
      <c r="G3347" s="23"/>
    </row>
    <row r="3348" spans="5:7" x14ac:dyDescent="0.2">
      <c r="E3348" s="23"/>
      <c r="F3348" s="23"/>
      <c r="G3348" s="23"/>
    </row>
    <row r="3349" spans="5:7" x14ac:dyDescent="0.2">
      <c r="E3349" s="23"/>
      <c r="F3349" s="23"/>
      <c r="G3349" s="23"/>
    </row>
    <row r="3350" spans="5:7" x14ac:dyDescent="0.2">
      <c r="E3350" s="23"/>
      <c r="F3350" s="23"/>
      <c r="G3350" s="23"/>
    </row>
    <row r="3351" spans="5:7" x14ac:dyDescent="0.2">
      <c r="E3351" s="23"/>
      <c r="F3351" s="23"/>
      <c r="G3351" s="23"/>
    </row>
    <row r="3352" spans="5:7" x14ac:dyDescent="0.2">
      <c r="E3352" s="23"/>
      <c r="F3352" s="23"/>
      <c r="G3352" s="23"/>
    </row>
    <row r="3353" spans="5:7" x14ac:dyDescent="0.2">
      <c r="E3353" s="23"/>
      <c r="F3353" s="23"/>
      <c r="G3353" s="23"/>
    </row>
    <row r="3354" spans="5:7" x14ac:dyDescent="0.2">
      <c r="E3354" s="23"/>
      <c r="F3354" s="23"/>
      <c r="G3354" s="23"/>
    </row>
    <row r="3355" spans="5:7" x14ac:dyDescent="0.2">
      <c r="E3355" s="23"/>
      <c r="F3355" s="23"/>
      <c r="G3355" s="23"/>
    </row>
    <row r="3356" spans="5:7" x14ac:dyDescent="0.2">
      <c r="E3356" s="23"/>
      <c r="F3356" s="23"/>
      <c r="G3356" s="23"/>
    </row>
    <row r="3357" spans="5:7" x14ac:dyDescent="0.2">
      <c r="E3357" s="23"/>
      <c r="F3357" s="23"/>
      <c r="G3357" s="23"/>
    </row>
    <row r="3358" spans="5:7" x14ac:dyDescent="0.2">
      <c r="E3358" s="23"/>
      <c r="F3358" s="23"/>
      <c r="G3358" s="23"/>
    </row>
    <row r="3359" spans="5:7" x14ac:dyDescent="0.2">
      <c r="E3359" s="23"/>
      <c r="F3359" s="23"/>
      <c r="G3359" s="23"/>
    </row>
    <row r="3360" spans="5:7" x14ac:dyDescent="0.2">
      <c r="E3360" s="23"/>
      <c r="F3360" s="23"/>
      <c r="G3360" s="23"/>
    </row>
    <row r="3361" spans="5:7" x14ac:dyDescent="0.2">
      <c r="E3361" s="23"/>
      <c r="F3361" s="23"/>
      <c r="G3361" s="23"/>
    </row>
    <row r="3362" spans="5:7" x14ac:dyDescent="0.2">
      <c r="E3362" s="23"/>
      <c r="F3362" s="23"/>
      <c r="G3362" s="23"/>
    </row>
    <row r="3363" spans="5:7" x14ac:dyDescent="0.2">
      <c r="E3363" s="23"/>
      <c r="F3363" s="23"/>
      <c r="G3363" s="23"/>
    </row>
    <row r="3364" spans="5:7" x14ac:dyDescent="0.2">
      <c r="E3364" s="23"/>
      <c r="F3364" s="23"/>
      <c r="G3364" s="23"/>
    </row>
    <row r="3365" spans="5:7" x14ac:dyDescent="0.2">
      <c r="E3365" s="23"/>
      <c r="F3365" s="23"/>
      <c r="G3365" s="23"/>
    </row>
    <row r="3366" spans="5:7" x14ac:dyDescent="0.2">
      <c r="E3366" s="23"/>
      <c r="F3366" s="23"/>
      <c r="G3366" s="23"/>
    </row>
    <row r="3367" spans="5:7" x14ac:dyDescent="0.2">
      <c r="E3367" s="23"/>
      <c r="F3367" s="23"/>
      <c r="G3367" s="23"/>
    </row>
    <row r="3368" spans="5:7" x14ac:dyDescent="0.2">
      <c r="E3368" s="23"/>
      <c r="F3368" s="23"/>
      <c r="G3368" s="23"/>
    </row>
    <row r="3369" spans="5:7" x14ac:dyDescent="0.2">
      <c r="E3369" s="23"/>
      <c r="F3369" s="23"/>
      <c r="G3369" s="23"/>
    </row>
    <row r="3370" spans="5:7" x14ac:dyDescent="0.2">
      <c r="E3370" s="23"/>
      <c r="F3370" s="23"/>
      <c r="G3370" s="23"/>
    </row>
    <row r="3371" spans="5:7" x14ac:dyDescent="0.2">
      <c r="E3371" s="23"/>
      <c r="F3371" s="23"/>
      <c r="G3371" s="23"/>
    </row>
    <row r="3372" spans="5:7" x14ac:dyDescent="0.2">
      <c r="E3372" s="23"/>
      <c r="F3372" s="23"/>
      <c r="G3372" s="23"/>
    </row>
    <row r="3373" spans="5:7" x14ac:dyDescent="0.2">
      <c r="E3373" s="23"/>
      <c r="F3373" s="23"/>
      <c r="G3373" s="23"/>
    </row>
    <row r="3374" spans="5:7" x14ac:dyDescent="0.2">
      <c r="E3374" s="23"/>
      <c r="F3374" s="23"/>
      <c r="G3374" s="23"/>
    </row>
    <row r="3375" spans="5:7" x14ac:dyDescent="0.2">
      <c r="E3375" s="23"/>
      <c r="F3375" s="23"/>
      <c r="G3375" s="23"/>
    </row>
    <row r="3376" spans="5:7" x14ac:dyDescent="0.2">
      <c r="E3376" s="23"/>
      <c r="F3376" s="23"/>
      <c r="G3376" s="23"/>
    </row>
    <row r="3377" spans="2:7" x14ac:dyDescent="0.2">
      <c r="E3377" s="23"/>
      <c r="F3377" s="23"/>
      <c r="G3377" s="23"/>
    </row>
    <row r="3378" spans="2:7" x14ac:dyDescent="0.2">
      <c r="E3378" s="23"/>
      <c r="F3378" s="23"/>
      <c r="G3378" s="23"/>
    </row>
    <row r="3379" spans="2:7" x14ac:dyDescent="0.2">
      <c r="E3379" s="23"/>
      <c r="F3379" s="23"/>
      <c r="G3379" s="23"/>
    </row>
    <row r="3380" spans="2:7" x14ac:dyDescent="0.2">
      <c r="E3380" s="23"/>
      <c r="F3380" s="23"/>
      <c r="G3380" s="23"/>
    </row>
    <row r="3381" spans="2:7" x14ac:dyDescent="0.2">
      <c r="E3381" s="23"/>
      <c r="F3381" s="23"/>
      <c r="G3381" s="23"/>
    </row>
    <row r="3382" spans="2:7" x14ac:dyDescent="0.2">
      <c r="E3382" s="23"/>
      <c r="F3382" s="23"/>
      <c r="G3382" s="23"/>
    </row>
    <row r="3383" spans="2:7" x14ac:dyDescent="0.2">
      <c r="E3383" s="23"/>
      <c r="F3383" s="23"/>
      <c r="G3383" s="23"/>
    </row>
    <row r="3384" spans="2:7" x14ac:dyDescent="0.2">
      <c r="B3384" s="25"/>
      <c r="E3384" s="23"/>
      <c r="F3384" s="23"/>
      <c r="G3384" s="23"/>
    </row>
    <row r="3385" spans="2:7" x14ac:dyDescent="0.2">
      <c r="B3385" s="25"/>
      <c r="E3385" s="23"/>
      <c r="F3385" s="23"/>
      <c r="G3385" s="23"/>
    </row>
    <row r="3386" spans="2:7" x14ac:dyDescent="0.2">
      <c r="B3386" s="25"/>
      <c r="E3386" s="23"/>
      <c r="F3386" s="23"/>
      <c r="G3386" s="23"/>
    </row>
    <row r="3387" spans="2:7" x14ac:dyDescent="0.2">
      <c r="E3387" s="23"/>
      <c r="F3387" s="23"/>
      <c r="G3387" s="23"/>
    </row>
    <row r="3388" spans="2:7" x14ac:dyDescent="0.2">
      <c r="E3388" s="23"/>
      <c r="F3388" s="23"/>
      <c r="G3388" s="23"/>
    </row>
    <row r="3389" spans="2:7" x14ac:dyDescent="0.2">
      <c r="E3389" s="23"/>
      <c r="F3389" s="23"/>
      <c r="G3389" s="23"/>
    </row>
    <row r="3390" spans="2:7" x14ac:dyDescent="0.2">
      <c r="E3390" s="23"/>
      <c r="F3390" s="23"/>
      <c r="G3390" s="23"/>
    </row>
    <row r="3391" spans="2:7" x14ac:dyDescent="0.2">
      <c r="E3391" s="23"/>
      <c r="F3391" s="23"/>
      <c r="G3391" s="23"/>
    </row>
    <row r="3392" spans="2:7" x14ac:dyDescent="0.2">
      <c r="E3392" s="23"/>
      <c r="F3392" s="23"/>
      <c r="G3392" s="23"/>
    </row>
    <row r="3393" spans="2:7" x14ac:dyDescent="0.2">
      <c r="B3393" s="25"/>
      <c r="E3393" s="23"/>
      <c r="F3393" s="23"/>
      <c r="G3393" s="23"/>
    </row>
    <row r="3394" spans="2:7" x14ac:dyDescent="0.2">
      <c r="B3394" s="25"/>
      <c r="E3394" s="23"/>
      <c r="F3394" s="23"/>
      <c r="G3394" s="23"/>
    </row>
    <row r="3395" spans="2:7" x14ac:dyDescent="0.2">
      <c r="B3395" s="25"/>
      <c r="E3395" s="23"/>
      <c r="F3395" s="23"/>
      <c r="G3395" s="23"/>
    </row>
    <row r="3396" spans="2:7" x14ac:dyDescent="0.2">
      <c r="E3396" s="23"/>
      <c r="F3396" s="23"/>
      <c r="G3396" s="23"/>
    </row>
    <row r="3397" spans="2:7" x14ac:dyDescent="0.2">
      <c r="E3397" s="23"/>
      <c r="F3397" s="23"/>
      <c r="G3397" s="23"/>
    </row>
    <row r="3398" spans="2:7" x14ac:dyDescent="0.2">
      <c r="E3398" s="23"/>
      <c r="F3398" s="23"/>
      <c r="G3398" s="23"/>
    </row>
    <row r="3399" spans="2:7" x14ac:dyDescent="0.2">
      <c r="E3399" s="23"/>
      <c r="F3399" s="23"/>
      <c r="G3399" s="23"/>
    </row>
    <row r="3400" spans="2:7" x14ac:dyDescent="0.2">
      <c r="E3400" s="23"/>
      <c r="F3400" s="23"/>
      <c r="G3400" s="23"/>
    </row>
    <row r="3401" spans="2:7" x14ac:dyDescent="0.2">
      <c r="E3401" s="23"/>
      <c r="F3401" s="23"/>
      <c r="G3401" s="23"/>
    </row>
    <row r="3402" spans="2:7" x14ac:dyDescent="0.2">
      <c r="E3402" s="23"/>
      <c r="F3402" s="23"/>
      <c r="G3402" s="23"/>
    </row>
    <row r="3403" spans="2:7" x14ac:dyDescent="0.2">
      <c r="E3403" s="23"/>
      <c r="F3403" s="23"/>
      <c r="G3403" s="23"/>
    </row>
    <row r="3404" spans="2:7" x14ac:dyDescent="0.2">
      <c r="E3404" s="23"/>
      <c r="F3404" s="23"/>
      <c r="G3404" s="23"/>
    </row>
    <row r="3405" spans="2:7" x14ac:dyDescent="0.2">
      <c r="E3405" s="23"/>
      <c r="F3405" s="23"/>
      <c r="G3405" s="23"/>
    </row>
    <row r="3406" spans="2:7" x14ac:dyDescent="0.2">
      <c r="E3406" s="23"/>
      <c r="F3406" s="23"/>
      <c r="G3406" s="23"/>
    </row>
    <row r="3407" spans="2:7" x14ac:dyDescent="0.2">
      <c r="E3407" s="23"/>
      <c r="F3407" s="23"/>
      <c r="G3407" s="23"/>
    </row>
    <row r="3408" spans="2:7" x14ac:dyDescent="0.2">
      <c r="E3408" s="23"/>
      <c r="F3408" s="23"/>
      <c r="G3408" s="23"/>
    </row>
    <row r="3409" spans="5:7" x14ac:dyDescent="0.2">
      <c r="E3409" s="23"/>
      <c r="F3409" s="23"/>
      <c r="G3409" s="23"/>
    </row>
    <row r="3410" spans="5:7" x14ac:dyDescent="0.2">
      <c r="E3410" s="23"/>
      <c r="F3410" s="23"/>
      <c r="G3410" s="23"/>
    </row>
    <row r="3411" spans="5:7" x14ac:dyDescent="0.2">
      <c r="E3411" s="23"/>
      <c r="F3411" s="23"/>
      <c r="G3411" s="23"/>
    </row>
    <row r="3412" spans="5:7" x14ac:dyDescent="0.2">
      <c r="E3412" s="23"/>
      <c r="F3412" s="23"/>
      <c r="G3412" s="23"/>
    </row>
    <row r="3413" spans="5:7" x14ac:dyDescent="0.2">
      <c r="E3413" s="23"/>
      <c r="F3413" s="23"/>
      <c r="G3413" s="23"/>
    </row>
    <row r="3414" spans="5:7" x14ac:dyDescent="0.2">
      <c r="E3414" s="23"/>
      <c r="F3414" s="23"/>
      <c r="G3414" s="23"/>
    </row>
    <row r="3415" spans="5:7" x14ac:dyDescent="0.2">
      <c r="E3415" s="23"/>
      <c r="F3415" s="23"/>
      <c r="G3415" s="23"/>
    </row>
    <row r="3416" spans="5:7" x14ac:dyDescent="0.2">
      <c r="E3416" s="23"/>
      <c r="F3416" s="23"/>
      <c r="G3416" s="23"/>
    </row>
    <row r="3417" spans="5:7" x14ac:dyDescent="0.2">
      <c r="E3417" s="23"/>
      <c r="F3417" s="23"/>
      <c r="G3417" s="23"/>
    </row>
    <row r="3418" spans="5:7" x14ac:dyDescent="0.2">
      <c r="E3418" s="23"/>
      <c r="F3418" s="23"/>
      <c r="G3418" s="23"/>
    </row>
    <row r="3419" spans="5:7" x14ac:dyDescent="0.2">
      <c r="E3419" s="23"/>
      <c r="F3419" s="23"/>
      <c r="G3419" s="23"/>
    </row>
    <row r="3420" spans="5:7" x14ac:dyDescent="0.2">
      <c r="E3420" s="23"/>
      <c r="F3420" s="23"/>
      <c r="G3420" s="23"/>
    </row>
    <row r="3421" spans="5:7" x14ac:dyDescent="0.2">
      <c r="E3421" s="23"/>
      <c r="F3421" s="23"/>
      <c r="G3421" s="23"/>
    </row>
    <row r="3422" spans="5:7" x14ac:dyDescent="0.2">
      <c r="E3422" s="23"/>
      <c r="F3422" s="23"/>
      <c r="G3422" s="23"/>
    </row>
    <row r="3423" spans="5:7" x14ac:dyDescent="0.2">
      <c r="E3423" s="23"/>
      <c r="F3423" s="23"/>
      <c r="G3423" s="23"/>
    </row>
    <row r="3424" spans="5:7" x14ac:dyDescent="0.2">
      <c r="E3424" s="23"/>
      <c r="F3424" s="23"/>
      <c r="G3424" s="23"/>
    </row>
    <row r="3425" spans="5:7" x14ac:dyDescent="0.2">
      <c r="E3425" s="23"/>
      <c r="F3425" s="23"/>
      <c r="G3425" s="23"/>
    </row>
    <row r="3426" spans="5:7" x14ac:dyDescent="0.2">
      <c r="E3426" s="23"/>
      <c r="F3426" s="23"/>
      <c r="G3426" s="23"/>
    </row>
    <row r="3427" spans="5:7" x14ac:dyDescent="0.2">
      <c r="E3427" s="23"/>
      <c r="F3427" s="23"/>
      <c r="G3427" s="23"/>
    </row>
    <row r="3428" spans="5:7" x14ac:dyDescent="0.2">
      <c r="E3428" s="23"/>
      <c r="F3428" s="23"/>
      <c r="G3428" s="23"/>
    </row>
    <row r="3429" spans="5:7" x14ac:dyDescent="0.2">
      <c r="E3429" s="23"/>
      <c r="F3429" s="23"/>
      <c r="G3429" s="23"/>
    </row>
    <row r="3430" spans="5:7" x14ac:dyDescent="0.2">
      <c r="E3430" s="23"/>
      <c r="F3430" s="23"/>
      <c r="G3430" s="23"/>
    </row>
    <row r="3431" spans="5:7" x14ac:dyDescent="0.2">
      <c r="E3431" s="23"/>
      <c r="F3431" s="23"/>
      <c r="G3431" s="23"/>
    </row>
    <row r="3432" spans="5:7" x14ac:dyDescent="0.2">
      <c r="E3432" s="23"/>
      <c r="F3432" s="23"/>
      <c r="G3432" s="23"/>
    </row>
    <row r="3433" spans="5:7" x14ac:dyDescent="0.2">
      <c r="E3433" s="23"/>
      <c r="F3433" s="23"/>
      <c r="G3433" s="23"/>
    </row>
    <row r="3434" spans="5:7" x14ac:dyDescent="0.2">
      <c r="E3434" s="23"/>
      <c r="F3434" s="23"/>
      <c r="G3434" s="23"/>
    </row>
    <row r="3435" spans="5:7" x14ac:dyDescent="0.2">
      <c r="E3435" s="23"/>
      <c r="F3435" s="23"/>
      <c r="G3435" s="23"/>
    </row>
    <row r="3436" spans="5:7" x14ac:dyDescent="0.2">
      <c r="E3436" s="23"/>
      <c r="F3436" s="23"/>
      <c r="G3436" s="23"/>
    </row>
    <row r="3437" spans="5:7" x14ac:dyDescent="0.2">
      <c r="E3437" s="23"/>
      <c r="F3437" s="23"/>
      <c r="G3437" s="23"/>
    </row>
    <row r="3438" spans="5:7" x14ac:dyDescent="0.2">
      <c r="E3438" s="23"/>
      <c r="F3438" s="23"/>
      <c r="G3438" s="23"/>
    </row>
    <row r="3439" spans="5:7" x14ac:dyDescent="0.2">
      <c r="E3439" s="23"/>
      <c r="F3439" s="23"/>
      <c r="G3439" s="23"/>
    </row>
    <row r="3440" spans="5:7" x14ac:dyDescent="0.2">
      <c r="E3440" s="23"/>
      <c r="F3440" s="23"/>
      <c r="G3440" s="23"/>
    </row>
    <row r="3441" spans="5:7" x14ac:dyDescent="0.2">
      <c r="E3441" s="23"/>
      <c r="F3441" s="23"/>
      <c r="G3441" s="23"/>
    </row>
    <row r="3442" spans="5:7" x14ac:dyDescent="0.2">
      <c r="E3442" s="23"/>
      <c r="F3442" s="23"/>
      <c r="G3442" s="23"/>
    </row>
    <row r="3443" spans="5:7" x14ac:dyDescent="0.2">
      <c r="E3443" s="23"/>
      <c r="F3443" s="23"/>
      <c r="G3443" s="23"/>
    </row>
    <row r="3444" spans="5:7" x14ac:dyDescent="0.2">
      <c r="E3444" s="23"/>
      <c r="F3444" s="23"/>
      <c r="G3444" s="23"/>
    </row>
    <row r="3445" spans="5:7" x14ac:dyDescent="0.2">
      <c r="E3445" s="23"/>
      <c r="F3445" s="23"/>
      <c r="G3445" s="23"/>
    </row>
    <row r="3446" spans="5:7" x14ac:dyDescent="0.2">
      <c r="E3446" s="23"/>
      <c r="F3446" s="23"/>
      <c r="G3446" s="23"/>
    </row>
    <row r="3447" spans="5:7" x14ac:dyDescent="0.2">
      <c r="E3447" s="23"/>
      <c r="F3447" s="23"/>
      <c r="G3447" s="23"/>
    </row>
    <row r="3448" spans="5:7" x14ac:dyDescent="0.2">
      <c r="E3448" s="23"/>
      <c r="F3448" s="23"/>
      <c r="G3448" s="23"/>
    </row>
    <row r="3449" spans="5:7" x14ac:dyDescent="0.2">
      <c r="E3449" s="23"/>
      <c r="F3449" s="23"/>
      <c r="G3449" s="23"/>
    </row>
    <row r="3450" spans="5:7" x14ac:dyDescent="0.2">
      <c r="E3450" s="23"/>
      <c r="F3450" s="23"/>
      <c r="G3450" s="23"/>
    </row>
    <row r="3451" spans="5:7" x14ac:dyDescent="0.2">
      <c r="E3451" s="23"/>
      <c r="F3451" s="23"/>
      <c r="G3451" s="23"/>
    </row>
    <row r="3452" spans="5:7" x14ac:dyDescent="0.2">
      <c r="E3452" s="23"/>
      <c r="F3452" s="23"/>
      <c r="G3452" s="23"/>
    </row>
    <row r="3453" spans="5:7" x14ac:dyDescent="0.2">
      <c r="E3453" s="23"/>
      <c r="F3453" s="23"/>
      <c r="G3453" s="23"/>
    </row>
    <row r="3454" spans="5:7" x14ac:dyDescent="0.2">
      <c r="E3454" s="23"/>
      <c r="F3454" s="23"/>
      <c r="G3454" s="23"/>
    </row>
    <row r="3455" spans="5:7" x14ac:dyDescent="0.2">
      <c r="E3455" s="23"/>
      <c r="F3455" s="23"/>
      <c r="G3455" s="23"/>
    </row>
    <row r="3456" spans="5:7" x14ac:dyDescent="0.2">
      <c r="E3456" s="23"/>
      <c r="F3456" s="23"/>
      <c r="G3456" s="23"/>
    </row>
    <row r="3457" spans="5:7" x14ac:dyDescent="0.2">
      <c r="E3457" s="23"/>
      <c r="F3457" s="23"/>
      <c r="G3457" s="23"/>
    </row>
    <row r="3458" spans="5:7" x14ac:dyDescent="0.2">
      <c r="E3458" s="23"/>
      <c r="F3458" s="23"/>
      <c r="G3458" s="23"/>
    </row>
    <row r="3459" spans="5:7" x14ac:dyDescent="0.2">
      <c r="E3459" s="23"/>
      <c r="F3459" s="23"/>
      <c r="G3459" s="23"/>
    </row>
    <row r="3460" spans="5:7" x14ac:dyDescent="0.2">
      <c r="E3460" s="23"/>
      <c r="F3460" s="23"/>
      <c r="G3460" s="23"/>
    </row>
    <row r="3461" spans="5:7" x14ac:dyDescent="0.2">
      <c r="E3461" s="23"/>
      <c r="F3461" s="23"/>
      <c r="G3461" s="23"/>
    </row>
    <row r="3462" spans="5:7" x14ac:dyDescent="0.2">
      <c r="E3462" s="23"/>
      <c r="F3462" s="23"/>
      <c r="G3462" s="23"/>
    </row>
    <row r="3463" spans="5:7" x14ac:dyDescent="0.2">
      <c r="E3463" s="23"/>
      <c r="F3463" s="23"/>
      <c r="G3463" s="23"/>
    </row>
    <row r="3464" spans="5:7" x14ac:dyDescent="0.2">
      <c r="E3464" s="23"/>
      <c r="F3464" s="23"/>
      <c r="G3464" s="23"/>
    </row>
    <row r="3465" spans="5:7" x14ac:dyDescent="0.2">
      <c r="E3465" s="23"/>
      <c r="F3465" s="23"/>
      <c r="G3465" s="23"/>
    </row>
    <row r="3466" spans="5:7" x14ac:dyDescent="0.2">
      <c r="E3466" s="23"/>
      <c r="F3466" s="23"/>
      <c r="G3466" s="23"/>
    </row>
    <row r="3467" spans="5:7" x14ac:dyDescent="0.2">
      <c r="E3467" s="23"/>
      <c r="F3467" s="23"/>
      <c r="G3467" s="23"/>
    </row>
    <row r="3468" spans="5:7" x14ac:dyDescent="0.2">
      <c r="E3468" s="23"/>
      <c r="F3468" s="23"/>
      <c r="G3468" s="23"/>
    </row>
    <row r="3469" spans="5:7" x14ac:dyDescent="0.2">
      <c r="E3469" s="23"/>
      <c r="F3469" s="23"/>
      <c r="G3469" s="23"/>
    </row>
    <row r="3470" spans="5:7" x14ac:dyDescent="0.2">
      <c r="E3470" s="23"/>
      <c r="F3470" s="23"/>
      <c r="G3470" s="23"/>
    </row>
    <row r="3471" spans="5:7" x14ac:dyDescent="0.2">
      <c r="E3471" s="23"/>
      <c r="F3471" s="23"/>
      <c r="G3471" s="23"/>
    </row>
    <row r="3472" spans="5:7" x14ac:dyDescent="0.2">
      <c r="E3472" s="23"/>
      <c r="F3472" s="23"/>
      <c r="G3472" s="23"/>
    </row>
    <row r="3473" spans="5:7" x14ac:dyDescent="0.2">
      <c r="E3473" s="23"/>
      <c r="F3473" s="23"/>
      <c r="G3473" s="23"/>
    </row>
    <row r="3474" spans="5:7" x14ac:dyDescent="0.2">
      <c r="E3474" s="23"/>
      <c r="F3474" s="23"/>
      <c r="G3474" s="23"/>
    </row>
    <row r="3475" spans="5:7" x14ac:dyDescent="0.2">
      <c r="E3475" s="23"/>
      <c r="F3475" s="23"/>
      <c r="G3475" s="23"/>
    </row>
    <row r="3476" spans="5:7" x14ac:dyDescent="0.2">
      <c r="E3476" s="23"/>
      <c r="F3476" s="23"/>
      <c r="G3476" s="23"/>
    </row>
    <row r="3477" spans="5:7" x14ac:dyDescent="0.2">
      <c r="E3477" s="23"/>
      <c r="F3477" s="23"/>
      <c r="G3477" s="23"/>
    </row>
    <row r="3478" spans="5:7" x14ac:dyDescent="0.2">
      <c r="E3478" s="23"/>
      <c r="F3478" s="23"/>
      <c r="G3478" s="23"/>
    </row>
    <row r="3479" spans="5:7" x14ac:dyDescent="0.2">
      <c r="E3479" s="23"/>
      <c r="F3479" s="23"/>
      <c r="G3479" s="23"/>
    </row>
    <row r="3480" spans="5:7" x14ac:dyDescent="0.2">
      <c r="E3480" s="23"/>
      <c r="F3480" s="23"/>
      <c r="G3480" s="23"/>
    </row>
    <row r="3481" spans="5:7" x14ac:dyDescent="0.2">
      <c r="E3481" s="23"/>
      <c r="F3481" s="23"/>
      <c r="G3481" s="23"/>
    </row>
    <row r="3482" spans="5:7" x14ac:dyDescent="0.2">
      <c r="E3482" s="23"/>
      <c r="F3482" s="23"/>
      <c r="G3482" s="23"/>
    </row>
    <row r="3483" spans="5:7" x14ac:dyDescent="0.2">
      <c r="E3483" s="23"/>
      <c r="F3483" s="23"/>
      <c r="G3483" s="23"/>
    </row>
    <row r="3484" spans="5:7" x14ac:dyDescent="0.2">
      <c r="E3484" s="23"/>
      <c r="F3484" s="23"/>
      <c r="G3484" s="23"/>
    </row>
    <row r="3485" spans="5:7" x14ac:dyDescent="0.2">
      <c r="E3485" s="23"/>
      <c r="F3485" s="23"/>
      <c r="G3485" s="23"/>
    </row>
    <row r="3486" spans="5:7" x14ac:dyDescent="0.2">
      <c r="E3486" s="23"/>
      <c r="F3486" s="23"/>
      <c r="G3486" s="23"/>
    </row>
    <row r="3487" spans="5:7" x14ac:dyDescent="0.2">
      <c r="E3487" s="23"/>
      <c r="F3487" s="23"/>
      <c r="G3487" s="23"/>
    </row>
    <row r="3488" spans="5:7" x14ac:dyDescent="0.2">
      <c r="E3488" s="23"/>
      <c r="F3488" s="23"/>
      <c r="G3488" s="23"/>
    </row>
    <row r="3489" spans="5:7" x14ac:dyDescent="0.2">
      <c r="E3489" s="23"/>
      <c r="F3489" s="23"/>
      <c r="G3489" s="23"/>
    </row>
    <row r="3490" spans="5:7" x14ac:dyDescent="0.2">
      <c r="E3490" s="23"/>
      <c r="F3490" s="23"/>
      <c r="G3490" s="23"/>
    </row>
    <row r="3491" spans="5:7" x14ac:dyDescent="0.2">
      <c r="E3491" s="23"/>
      <c r="F3491" s="23"/>
      <c r="G3491" s="23"/>
    </row>
    <row r="3492" spans="5:7" x14ac:dyDescent="0.2">
      <c r="E3492" s="23"/>
      <c r="F3492" s="23"/>
      <c r="G3492" s="23"/>
    </row>
    <row r="3493" spans="5:7" x14ac:dyDescent="0.2">
      <c r="E3493" s="23"/>
      <c r="F3493" s="23"/>
      <c r="G3493" s="23"/>
    </row>
    <row r="3494" spans="5:7" x14ac:dyDescent="0.2">
      <c r="E3494" s="23"/>
      <c r="F3494" s="23"/>
      <c r="G3494" s="23"/>
    </row>
    <row r="3495" spans="5:7" x14ac:dyDescent="0.2">
      <c r="E3495" s="23"/>
      <c r="F3495" s="23"/>
      <c r="G3495" s="23"/>
    </row>
    <row r="3496" spans="5:7" x14ac:dyDescent="0.2">
      <c r="E3496" s="23"/>
      <c r="F3496" s="23"/>
      <c r="G3496" s="23"/>
    </row>
    <row r="3497" spans="5:7" x14ac:dyDescent="0.2">
      <c r="E3497" s="23"/>
      <c r="F3497" s="23"/>
      <c r="G3497" s="23"/>
    </row>
    <row r="3498" spans="5:7" x14ac:dyDescent="0.2">
      <c r="E3498" s="23"/>
      <c r="F3498" s="23"/>
      <c r="G3498" s="23"/>
    </row>
    <row r="3499" spans="5:7" x14ac:dyDescent="0.2">
      <c r="E3499" s="23"/>
      <c r="F3499" s="23"/>
      <c r="G3499" s="23"/>
    </row>
    <row r="3500" spans="5:7" x14ac:dyDescent="0.2">
      <c r="E3500" s="23"/>
      <c r="F3500" s="23"/>
      <c r="G3500" s="23"/>
    </row>
    <row r="3501" spans="5:7" x14ac:dyDescent="0.2">
      <c r="E3501" s="23"/>
      <c r="F3501" s="23"/>
      <c r="G3501" s="23"/>
    </row>
    <row r="3502" spans="5:7" x14ac:dyDescent="0.2">
      <c r="E3502" s="23"/>
      <c r="F3502" s="23"/>
      <c r="G3502" s="23"/>
    </row>
    <row r="3503" spans="5:7" x14ac:dyDescent="0.2">
      <c r="E3503" s="23"/>
      <c r="F3503" s="23"/>
      <c r="G3503" s="23"/>
    </row>
    <row r="3504" spans="5:7" x14ac:dyDescent="0.2">
      <c r="E3504" s="23"/>
      <c r="F3504" s="23"/>
      <c r="G3504" s="23"/>
    </row>
    <row r="3505" spans="5:7" x14ac:dyDescent="0.2">
      <c r="E3505" s="23"/>
      <c r="F3505" s="23"/>
      <c r="G3505" s="23"/>
    </row>
    <row r="3506" spans="5:7" x14ac:dyDescent="0.2">
      <c r="E3506" s="23"/>
      <c r="F3506" s="23"/>
      <c r="G3506" s="23"/>
    </row>
    <row r="3507" spans="5:7" x14ac:dyDescent="0.2">
      <c r="E3507" s="23"/>
      <c r="F3507" s="23"/>
      <c r="G3507" s="23"/>
    </row>
    <row r="3508" spans="5:7" x14ac:dyDescent="0.2">
      <c r="E3508" s="23"/>
      <c r="F3508" s="23"/>
      <c r="G3508" s="23"/>
    </row>
    <row r="3509" spans="5:7" x14ac:dyDescent="0.2">
      <c r="E3509" s="23"/>
      <c r="F3509" s="23"/>
      <c r="G3509" s="23"/>
    </row>
    <row r="3510" spans="5:7" x14ac:dyDescent="0.2">
      <c r="E3510" s="23"/>
      <c r="F3510" s="23"/>
      <c r="G3510" s="23"/>
    </row>
    <row r="3511" spans="5:7" x14ac:dyDescent="0.2">
      <c r="E3511" s="23"/>
      <c r="F3511" s="23"/>
      <c r="G3511" s="23"/>
    </row>
    <row r="3512" spans="5:7" x14ac:dyDescent="0.2">
      <c r="E3512" s="23"/>
      <c r="F3512" s="23"/>
      <c r="G3512" s="23"/>
    </row>
    <row r="3513" spans="5:7" x14ac:dyDescent="0.2">
      <c r="E3513" s="23"/>
      <c r="F3513" s="23"/>
      <c r="G3513" s="23"/>
    </row>
    <row r="3514" spans="5:7" x14ac:dyDescent="0.2">
      <c r="E3514" s="23"/>
      <c r="F3514" s="23"/>
      <c r="G3514" s="23"/>
    </row>
    <row r="3515" spans="5:7" x14ac:dyDescent="0.2">
      <c r="E3515" s="23"/>
      <c r="F3515" s="23"/>
      <c r="G3515" s="23"/>
    </row>
    <row r="3516" spans="5:7" x14ac:dyDescent="0.2">
      <c r="E3516" s="23"/>
      <c r="F3516" s="23"/>
      <c r="G3516" s="23"/>
    </row>
    <row r="3517" spans="5:7" x14ac:dyDescent="0.2">
      <c r="E3517" s="23"/>
      <c r="F3517" s="23"/>
      <c r="G3517" s="23"/>
    </row>
    <row r="3518" spans="5:7" x14ac:dyDescent="0.2">
      <c r="E3518" s="23"/>
      <c r="F3518" s="23"/>
      <c r="G3518" s="23"/>
    </row>
    <row r="3519" spans="5:7" x14ac:dyDescent="0.2">
      <c r="E3519" s="23"/>
      <c r="F3519" s="23"/>
      <c r="G3519" s="23"/>
    </row>
    <row r="3520" spans="5:7" x14ac:dyDescent="0.2">
      <c r="E3520" s="23"/>
      <c r="F3520" s="23"/>
      <c r="G3520" s="23"/>
    </row>
    <row r="3521" spans="5:7" x14ac:dyDescent="0.2">
      <c r="E3521" s="23"/>
      <c r="F3521" s="23"/>
      <c r="G3521" s="23"/>
    </row>
    <row r="3522" spans="5:7" x14ac:dyDescent="0.2">
      <c r="E3522" s="23"/>
      <c r="F3522" s="23"/>
      <c r="G3522" s="23"/>
    </row>
    <row r="3523" spans="5:7" x14ac:dyDescent="0.2">
      <c r="E3523" s="23"/>
      <c r="F3523" s="23"/>
      <c r="G3523" s="23"/>
    </row>
    <row r="3524" spans="5:7" x14ac:dyDescent="0.2">
      <c r="E3524" s="23"/>
      <c r="F3524" s="23"/>
      <c r="G3524" s="23"/>
    </row>
    <row r="3525" spans="5:7" x14ac:dyDescent="0.2">
      <c r="E3525" s="23"/>
      <c r="F3525" s="23"/>
      <c r="G3525" s="23"/>
    </row>
    <row r="3526" spans="5:7" x14ac:dyDescent="0.2">
      <c r="E3526" s="23"/>
      <c r="F3526" s="23"/>
      <c r="G3526" s="23"/>
    </row>
    <row r="3527" spans="5:7" x14ac:dyDescent="0.2">
      <c r="E3527" s="23"/>
      <c r="F3527" s="23"/>
      <c r="G3527" s="23"/>
    </row>
    <row r="3528" spans="5:7" x14ac:dyDescent="0.2">
      <c r="E3528" s="23"/>
      <c r="F3528" s="23"/>
      <c r="G3528" s="23"/>
    </row>
    <row r="3529" spans="5:7" x14ac:dyDescent="0.2">
      <c r="E3529" s="23"/>
      <c r="F3529" s="23"/>
      <c r="G3529" s="23"/>
    </row>
    <row r="3530" spans="5:7" x14ac:dyDescent="0.2">
      <c r="E3530" s="23"/>
      <c r="F3530" s="23"/>
      <c r="G3530" s="23"/>
    </row>
    <row r="3531" spans="5:7" x14ac:dyDescent="0.2">
      <c r="E3531" s="23"/>
      <c r="F3531" s="23"/>
      <c r="G3531" s="23"/>
    </row>
    <row r="3532" spans="5:7" x14ac:dyDescent="0.2">
      <c r="E3532" s="23"/>
      <c r="F3532" s="23"/>
      <c r="G3532" s="23"/>
    </row>
    <row r="3533" spans="5:7" x14ac:dyDescent="0.2">
      <c r="E3533" s="23"/>
      <c r="F3533" s="23"/>
      <c r="G3533" s="23"/>
    </row>
    <row r="3534" spans="5:7" x14ac:dyDescent="0.2">
      <c r="E3534" s="23"/>
      <c r="F3534" s="23"/>
      <c r="G3534" s="23"/>
    </row>
    <row r="3535" spans="5:7" x14ac:dyDescent="0.2">
      <c r="E3535" s="23"/>
      <c r="F3535" s="23"/>
      <c r="G3535" s="23"/>
    </row>
    <row r="3536" spans="5:7" x14ac:dyDescent="0.2">
      <c r="E3536" s="23"/>
      <c r="F3536" s="23"/>
      <c r="G3536" s="23"/>
    </row>
    <row r="3537" spans="5:7" x14ac:dyDescent="0.2">
      <c r="E3537" s="23"/>
      <c r="F3537" s="23"/>
      <c r="G3537" s="23"/>
    </row>
    <row r="3538" spans="5:7" x14ac:dyDescent="0.2">
      <c r="E3538" s="23"/>
      <c r="F3538" s="23"/>
      <c r="G3538" s="23"/>
    </row>
    <row r="3539" spans="5:7" x14ac:dyDescent="0.2">
      <c r="E3539" s="23"/>
      <c r="F3539" s="23"/>
      <c r="G3539" s="23"/>
    </row>
    <row r="3540" spans="5:7" x14ac:dyDescent="0.2">
      <c r="E3540" s="23"/>
      <c r="F3540" s="23"/>
      <c r="G3540" s="23"/>
    </row>
    <row r="3541" spans="5:7" x14ac:dyDescent="0.2">
      <c r="E3541" s="23"/>
      <c r="F3541" s="23"/>
      <c r="G3541" s="23"/>
    </row>
    <row r="3542" spans="5:7" x14ac:dyDescent="0.2">
      <c r="E3542" s="23"/>
      <c r="F3542" s="23"/>
      <c r="G3542" s="23"/>
    </row>
    <row r="3543" spans="5:7" x14ac:dyDescent="0.2">
      <c r="E3543" s="23"/>
      <c r="F3543" s="23"/>
      <c r="G3543" s="23"/>
    </row>
    <row r="3544" spans="5:7" x14ac:dyDescent="0.2">
      <c r="E3544" s="23"/>
      <c r="F3544" s="23"/>
      <c r="G3544" s="23"/>
    </row>
    <row r="3545" spans="5:7" x14ac:dyDescent="0.2">
      <c r="E3545" s="23"/>
      <c r="F3545" s="23"/>
      <c r="G3545" s="23"/>
    </row>
    <row r="3546" spans="5:7" x14ac:dyDescent="0.2">
      <c r="E3546" s="23"/>
      <c r="F3546" s="23"/>
      <c r="G3546" s="23"/>
    </row>
    <row r="3547" spans="5:7" x14ac:dyDescent="0.2">
      <c r="E3547" s="23"/>
      <c r="F3547" s="23"/>
      <c r="G3547" s="23"/>
    </row>
    <row r="3548" spans="5:7" x14ac:dyDescent="0.2">
      <c r="E3548" s="23"/>
      <c r="F3548" s="23"/>
      <c r="G3548" s="23"/>
    </row>
    <row r="3549" spans="5:7" x14ac:dyDescent="0.2">
      <c r="E3549" s="23"/>
      <c r="F3549" s="23"/>
      <c r="G3549" s="23"/>
    </row>
    <row r="3550" spans="5:7" x14ac:dyDescent="0.2">
      <c r="E3550" s="23"/>
      <c r="F3550" s="23"/>
      <c r="G3550" s="23"/>
    </row>
    <row r="3551" spans="5:7" x14ac:dyDescent="0.2">
      <c r="E3551" s="23"/>
      <c r="F3551" s="23"/>
      <c r="G3551" s="23"/>
    </row>
    <row r="3552" spans="5:7" x14ac:dyDescent="0.2">
      <c r="E3552" s="23"/>
      <c r="F3552" s="23"/>
      <c r="G3552" s="23"/>
    </row>
    <row r="3553" spans="5:7" x14ac:dyDescent="0.2">
      <c r="E3553" s="23"/>
      <c r="F3553" s="23"/>
      <c r="G3553" s="23"/>
    </row>
    <row r="3554" spans="5:7" x14ac:dyDescent="0.2">
      <c r="E3554" s="23"/>
      <c r="F3554" s="23"/>
      <c r="G3554" s="23"/>
    </row>
    <row r="3555" spans="5:7" x14ac:dyDescent="0.2">
      <c r="E3555" s="23"/>
      <c r="F3555" s="23"/>
      <c r="G3555" s="23"/>
    </row>
    <row r="3556" spans="5:7" x14ac:dyDescent="0.2">
      <c r="E3556" s="23"/>
      <c r="F3556" s="23"/>
      <c r="G3556" s="23"/>
    </row>
    <row r="3557" spans="5:7" x14ac:dyDescent="0.2">
      <c r="E3557" s="23"/>
      <c r="F3557" s="23"/>
      <c r="G3557" s="23"/>
    </row>
    <row r="3558" spans="5:7" x14ac:dyDescent="0.2">
      <c r="E3558" s="23"/>
      <c r="F3558" s="23"/>
      <c r="G3558" s="23"/>
    </row>
    <row r="3559" spans="5:7" x14ac:dyDescent="0.2">
      <c r="E3559" s="23"/>
      <c r="F3559" s="23"/>
      <c r="G3559" s="23"/>
    </row>
    <row r="3560" spans="5:7" x14ac:dyDescent="0.2">
      <c r="E3560" s="23"/>
      <c r="F3560" s="23"/>
      <c r="G3560" s="23"/>
    </row>
    <row r="3561" spans="5:7" x14ac:dyDescent="0.2">
      <c r="E3561" s="23"/>
      <c r="F3561" s="23"/>
      <c r="G3561" s="23"/>
    </row>
    <row r="3562" spans="5:7" x14ac:dyDescent="0.2">
      <c r="E3562" s="23"/>
      <c r="F3562" s="23"/>
      <c r="G3562" s="23"/>
    </row>
    <row r="3563" spans="5:7" x14ac:dyDescent="0.2">
      <c r="E3563" s="23"/>
      <c r="F3563" s="23"/>
      <c r="G3563" s="23"/>
    </row>
    <row r="3564" spans="5:7" x14ac:dyDescent="0.2">
      <c r="E3564" s="23"/>
      <c r="F3564" s="23"/>
      <c r="G3564" s="23"/>
    </row>
    <row r="3565" spans="5:7" x14ac:dyDescent="0.2">
      <c r="E3565" s="23"/>
      <c r="F3565" s="23"/>
      <c r="G3565" s="23"/>
    </row>
    <row r="3566" spans="5:7" x14ac:dyDescent="0.2">
      <c r="E3566" s="23"/>
      <c r="F3566" s="23"/>
      <c r="G3566" s="23"/>
    </row>
    <row r="3567" spans="5:7" x14ac:dyDescent="0.2">
      <c r="E3567" s="23"/>
      <c r="F3567" s="23"/>
      <c r="G3567" s="23"/>
    </row>
    <row r="3568" spans="5:7" x14ac:dyDescent="0.2">
      <c r="E3568" s="23"/>
      <c r="F3568" s="23"/>
      <c r="G3568" s="23"/>
    </row>
    <row r="3569" spans="5:7" x14ac:dyDescent="0.2">
      <c r="E3569" s="23"/>
      <c r="F3569" s="23"/>
      <c r="G3569" s="23"/>
    </row>
    <row r="3570" spans="5:7" x14ac:dyDescent="0.2">
      <c r="E3570" s="23"/>
      <c r="F3570" s="23"/>
      <c r="G3570" s="23"/>
    </row>
    <row r="3571" spans="5:7" x14ac:dyDescent="0.2">
      <c r="E3571" s="23"/>
      <c r="F3571" s="23"/>
      <c r="G3571" s="23"/>
    </row>
    <row r="3572" spans="5:7" x14ac:dyDescent="0.2">
      <c r="E3572" s="23"/>
      <c r="F3572" s="23"/>
      <c r="G3572" s="23"/>
    </row>
    <row r="3573" spans="5:7" x14ac:dyDescent="0.2">
      <c r="E3573" s="23"/>
      <c r="F3573" s="23"/>
      <c r="G3573" s="23"/>
    </row>
    <row r="3574" spans="5:7" x14ac:dyDescent="0.2">
      <c r="E3574" s="23"/>
      <c r="F3574" s="23"/>
      <c r="G3574" s="23"/>
    </row>
    <row r="3575" spans="5:7" x14ac:dyDescent="0.2">
      <c r="E3575" s="23"/>
      <c r="F3575" s="23"/>
      <c r="G3575" s="23"/>
    </row>
    <row r="3576" spans="5:7" x14ac:dyDescent="0.2">
      <c r="E3576" s="23"/>
      <c r="F3576" s="23"/>
      <c r="G3576" s="23"/>
    </row>
    <row r="3577" spans="5:7" x14ac:dyDescent="0.2">
      <c r="E3577" s="23"/>
      <c r="F3577" s="23"/>
      <c r="G3577" s="23"/>
    </row>
    <row r="3578" spans="5:7" x14ac:dyDescent="0.2">
      <c r="E3578" s="23"/>
      <c r="F3578" s="23"/>
      <c r="G3578" s="23"/>
    </row>
    <row r="3579" spans="5:7" x14ac:dyDescent="0.2">
      <c r="E3579" s="23"/>
      <c r="F3579" s="23"/>
      <c r="G3579" s="23"/>
    </row>
    <row r="3580" spans="5:7" x14ac:dyDescent="0.2">
      <c r="E3580" s="23"/>
      <c r="F3580" s="23"/>
      <c r="G3580" s="23"/>
    </row>
    <row r="3581" spans="5:7" x14ac:dyDescent="0.2">
      <c r="E3581" s="23"/>
      <c r="F3581" s="23"/>
      <c r="G3581" s="23"/>
    </row>
    <row r="3582" spans="5:7" x14ac:dyDescent="0.2">
      <c r="E3582" s="23"/>
      <c r="F3582" s="23"/>
      <c r="G3582" s="23"/>
    </row>
    <row r="3583" spans="5:7" x14ac:dyDescent="0.2">
      <c r="E3583" s="23"/>
      <c r="F3583" s="23"/>
      <c r="G3583" s="23"/>
    </row>
    <row r="3584" spans="5:7" x14ac:dyDescent="0.2">
      <c r="E3584" s="23"/>
      <c r="F3584" s="23"/>
      <c r="G3584" s="23"/>
    </row>
    <row r="3585" spans="5:7" x14ac:dyDescent="0.2">
      <c r="E3585" s="23"/>
      <c r="F3585" s="23"/>
      <c r="G3585" s="23"/>
    </row>
    <row r="3586" spans="5:7" x14ac:dyDescent="0.2">
      <c r="E3586" s="23"/>
      <c r="F3586" s="23"/>
      <c r="G3586" s="23"/>
    </row>
    <row r="3587" spans="5:7" x14ac:dyDescent="0.2">
      <c r="E3587" s="23"/>
      <c r="F3587" s="23"/>
      <c r="G3587" s="23"/>
    </row>
    <row r="3588" spans="5:7" x14ac:dyDescent="0.2">
      <c r="E3588" s="23"/>
      <c r="F3588" s="23"/>
      <c r="G3588" s="23"/>
    </row>
    <row r="3589" spans="5:7" x14ac:dyDescent="0.2">
      <c r="E3589" s="23"/>
      <c r="F3589" s="23"/>
      <c r="G3589" s="23"/>
    </row>
    <row r="3590" spans="5:7" x14ac:dyDescent="0.2">
      <c r="E3590" s="23"/>
      <c r="F3590" s="23"/>
      <c r="G3590" s="23"/>
    </row>
    <row r="3591" spans="5:7" x14ac:dyDescent="0.2">
      <c r="E3591" s="23"/>
      <c r="F3591" s="23"/>
      <c r="G3591" s="23"/>
    </row>
    <row r="3592" spans="5:7" x14ac:dyDescent="0.2">
      <c r="E3592" s="23"/>
      <c r="F3592" s="23"/>
      <c r="G3592" s="23"/>
    </row>
    <row r="3593" spans="5:7" x14ac:dyDescent="0.2">
      <c r="E3593" s="23"/>
      <c r="F3593" s="23"/>
      <c r="G3593" s="23"/>
    </row>
    <row r="3594" spans="5:7" x14ac:dyDescent="0.2">
      <c r="E3594" s="23"/>
      <c r="F3594" s="23"/>
      <c r="G3594" s="23"/>
    </row>
    <row r="3595" spans="5:7" x14ac:dyDescent="0.2">
      <c r="E3595" s="23"/>
      <c r="F3595" s="23"/>
      <c r="G3595" s="23"/>
    </row>
    <row r="3596" spans="5:7" x14ac:dyDescent="0.2">
      <c r="E3596" s="23"/>
      <c r="F3596" s="23"/>
      <c r="G3596" s="23"/>
    </row>
    <row r="3597" spans="5:7" x14ac:dyDescent="0.2">
      <c r="E3597" s="23"/>
      <c r="F3597" s="23"/>
      <c r="G3597" s="23"/>
    </row>
    <row r="3598" spans="5:7" x14ac:dyDescent="0.2">
      <c r="E3598" s="23"/>
      <c r="F3598" s="23"/>
      <c r="G3598" s="23"/>
    </row>
    <row r="3599" spans="5:7" x14ac:dyDescent="0.2">
      <c r="E3599" s="23"/>
      <c r="F3599" s="23"/>
      <c r="G3599" s="23"/>
    </row>
    <row r="3600" spans="5:7" x14ac:dyDescent="0.2">
      <c r="E3600" s="23"/>
      <c r="F3600" s="23"/>
      <c r="G3600" s="23"/>
    </row>
    <row r="3601" spans="5:7" x14ac:dyDescent="0.2">
      <c r="E3601" s="23"/>
      <c r="F3601" s="23"/>
      <c r="G3601" s="23"/>
    </row>
    <row r="3602" spans="5:7" x14ac:dyDescent="0.2">
      <c r="E3602" s="23"/>
      <c r="F3602" s="23"/>
      <c r="G3602" s="23"/>
    </row>
    <row r="3603" spans="5:7" x14ac:dyDescent="0.2">
      <c r="E3603" s="23"/>
      <c r="F3603" s="23"/>
      <c r="G3603" s="23"/>
    </row>
    <row r="3604" spans="5:7" x14ac:dyDescent="0.2">
      <c r="E3604" s="23"/>
      <c r="F3604" s="23"/>
      <c r="G3604" s="23"/>
    </row>
    <row r="3605" spans="5:7" x14ac:dyDescent="0.2">
      <c r="E3605" s="23"/>
      <c r="F3605" s="23"/>
      <c r="G3605" s="23"/>
    </row>
    <row r="3606" spans="5:7" x14ac:dyDescent="0.2">
      <c r="E3606" s="23"/>
      <c r="F3606" s="23"/>
      <c r="G3606" s="23"/>
    </row>
    <row r="3607" spans="5:7" x14ac:dyDescent="0.2">
      <c r="E3607" s="23"/>
      <c r="F3607" s="23"/>
      <c r="G3607" s="23"/>
    </row>
    <row r="3608" spans="5:7" x14ac:dyDescent="0.2">
      <c r="E3608" s="23"/>
      <c r="F3608" s="23"/>
      <c r="G3608" s="23"/>
    </row>
    <row r="3609" spans="5:7" x14ac:dyDescent="0.2">
      <c r="E3609" s="23"/>
      <c r="F3609" s="23"/>
      <c r="G3609" s="23"/>
    </row>
    <row r="3610" spans="5:7" x14ac:dyDescent="0.2">
      <c r="E3610" s="23"/>
      <c r="F3610" s="23"/>
      <c r="G3610" s="23"/>
    </row>
    <row r="3611" spans="5:7" x14ac:dyDescent="0.2">
      <c r="E3611" s="23"/>
      <c r="F3611" s="23"/>
      <c r="G3611" s="23"/>
    </row>
    <row r="3612" spans="5:7" x14ac:dyDescent="0.2">
      <c r="E3612" s="23"/>
      <c r="F3612" s="23"/>
      <c r="G3612" s="23"/>
    </row>
    <row r="3613" spans="5:7" x14ac:dyDescent="0.2">
      <c r="E3613" s="23"/>
      <c r="F3613" s="23"/>
      <c r="G3613" s="23"/>
    </row>
    <row r="3614" spans="5:7" x14ac:dyDescent="0.2">
      <c r="E3614" s="23"/>
      <c r="F3614" s="23"/>
      <c r="G3614" s="23"/>
    </row>
    <row r="3615" spans="5:7" x14ac:dyDescent="0.2">
      <c r="E3615" s="23"/>
      <c r="F3615" s="23"/>
      <c r="G3615" s="23"/>
    </row>
    <row r="3616" spans="5:7" x14ac:dyDescent="0.2">
      <c r="E3616" s="23"/>
      <c r="F3616" s="23"/>
      <c r="G3616" s="23"/>
    </row>
    <row r="3617" spans="5:7" x14ac:dyDescent="0.2">
      <c r="E3617" s="23"/>
      <c r="F3617" s="23"/>
      <c r="G3617" s="23"/>
    </row>
    <row r="3618" spans="5:7" x14ac:dyDescent="0.2">
      <c r="E3618" s="23"/>
      <c r="F3618" s="23"/>
      <c r="G3618" s="23"/>
    </row>
    <row r="3619" spans="5:7" x14ac:dyDescent="0.2">
      <c r="E3619" s="23"/>
      <c r="F3619" s="23"/>
      <c r="G3619" s="23"/>
    </row>
    <row r="3620" spans="5:7" x14ac:dyDescent="0.2">
      <c r="E3620" s="23"/>
      <c r="F3620" s="23"/>
      <c r="G3620" s="23"/>
    </row>
    <row r="3621" spans="5:7" x14ac:dyDescent="0.2">
      <c r="E3621" s="23"/>
      <c r="F3621" s="23"/>
      <c r="G3621" s="23"/>
    </row>
    <row r="3622" spans="5:7" x14ac:dyDescent="0.2">
      <c r="E3622" s="23"/>
      <c r="F3622" s="23"/>
      <c r="G3622" s="23"/>
    </row>
    <row r="3623" spans="5:7" x14ac:dyDescent="0.2">
      <c r="E3623" s="23"/>
      <c r="F3623" s="23"/>
      <c r="G3623" s="23"/>
    </row>
    <row r="3624" spans="5:7" x14ac:dyDescent="0.2">
      <c r="E3624" s="23"/>
      <c r="F3624" s="23"/>
      <c r="G3624" s="23"/>
    </row>
    <row r="3625" spans="5:7" x14ac:dyDescent="0.2">
      <c r="E3625" s="23"/>
      <c r="F3625" s="23"/>
      <c r="G3625" s="23"/>
    </row>
    <row r="3626" spans="5:7" x14ac:dyDescent="0.2">
      <c r="E3626" s="23"/>
      <c r="F3626" s="23"/>
      <c r="G3626" s="23"/>
    </row>
    <row r="3627" spans="5:7" x14ac:dyDescent="0.2">
      <c r="E3627" s="23"/>
      <c r="F3627" s="23"/>
      <c r="G3627" s="23"/>
    </row>
    <row r="3628" spans="5:7" x14ac:dyDescent="0.2">
      <c r="E3628" s="23"/>
      <c r="F3628" s="23"/>
      <c r="G3628" s="23"/>
    </row>
    <row r="3629" spans="5:7" x14ac:dyDescent="0.2">
      <c r="E3629" s="23"/>
      <c r="F3629" s="23"/>
      <c r="G3629" s="23"/>
    </row>
    <row r="3630" spans="5:7" x14ac:dyDescent="0.2">
      <c r="E3630" s="23"/>
      <c r="F3630" s="23"/>
      <c r="G3630" s="23"/>
    </row>
    <row r="3631" spans="5:7" x14ac:dyDescent="0.2">
      <c r="E3631" s="23"/>
      <c r="F3631" s="23"/>
      <c r="G3631" s="23"/>
    </row>
    <row r="3632" spans="5:7" x14ac:dyDescent="0.2">
      <c r="E3632" s="23"/>
      <c r="F3632" s="23"/>
      <c r="G3632" s="23"/>
    </row>
    <row r="3633" spans="5:7" x14ac:dyDescent="0.2">
      <c r="E3633" s="23"/>
      <c r="F3633" s="23"/>
      <c r="G3633" s="23"/>
    </row>
    <row r="3634" spans="5:7" x14ac:dyDescent="0.2">
      <c r="E3634" s="23"/>
      <c r="F3634" s="23"/>
      <c r="G3634" s="23"/>
    </row>
    <row r="3635" spans="5:7" x14ac:dyDescent="0.2">
      <c r="E3635" s="23"/>
      <c r="F3635" s="23"/>
      <c r="G3635" s="23"/>
    </row>
    <row r="3636" spans="5:7" x14ac:dyDescent="0.2">
      <c r="E3636" s="23"/>
      <c r="F3636" s="23"/>
      <c r="G3636" s="23"/>
    </row>
    <row r="3637" spans="5:7" x14ac:dyDescent="0.2">
      <c r="E3637" s="23"/>
      <c r="F3637" s="23"/>
      <c r="G3637" s="23"/>
    </row>
    <row r="3638" spans="5:7" x14ac:dyDescent="0.2">
      <c r="E3638" s="23"/>
      <c r="F3638" s="23"/>
      <c r="G3638" s="23"/>
    </row>
    <row r="3639" spans="5:7" x14ac:dyDescent="0.2">
      <c r="E3639" s="23"/>
      <c r="F3639" s="23"/>
      <c r="G3639" s="23"/>
    </row>
    <row r="3640" spans="5:7" x14ac:dyDescent="0.2">
      <c r="E3640" s="23"/>
      <c r="F3640" s="23"/>
      <c r="G3640" s="23"/>
    </row>
    <row r="3641" spans="5:7" x14ac:dyDescent="0.2">
      <c r="E3641" s="23"/>
      <c r="F3641" s="23"/>
      <c r="G3641" s="23"/>
    </row>
    <row r="3642" spans="5:7" x14ac:dyDescent="0.2">
      <c r="E3642" s="23"/>
      <c r="F3642" s="23"/>
      <c r="G3642" s="23"/>
    </row>
    <row r="3643" spans="5:7" x14ac:dyDescent="0.2">
      <c r="E3643" s="23"/>
      <c r="F3643" s="23"/>
      <c r="G3643" s="23"/>
    </row>
    <row r="3644" spans="5:7" x14ac:dyDescent="0.2">
      <c r="E3644" s="23"/>
      <c r="F3644" s="23"/>
      <c r="G3644" s="23"/>
    </row>
    <row r="3645" spans="5:7" x14ac:dyDescent="0.2">
      <c r="E3645" s="23"/>
      <c r="F3645" s="23"/>
      <c r="G3645" s="23"/>
    </row>
    <row r="3646" spans="5:7" x14ac:dyDescent="0.2">
      <c r="E3646" s="23"/>
      <c r="F3646" s="23"/>
      <c r="G3646" s="23"/>
    </row>
    <row r="3647" spans="5:7" x14ac:dyDescent="0.2">
      <c r="E3647" s="23"/>
      <c r="F3647" s="23"/>
      <c r="G3647" s="23"/>
    </row>
    <row r="3648" spans="5:7" x14ac:dyDescent="0.2">
      <c r="E3648" s="23"/>
      <c r="F3648" s="23"/>
      <c r="G3648" s="23"/>
    </row>
    <row r="3649" spans="5:7" x14ac:dyDescent="0.2">
      <c r="E3649" s="23"/>
      <c r="F3649" s="23"/>
      <c r="G3649" s="23"/>
    </row>
    <row r="3650" spans="5:7" x14ac:dyDescent="0.2">
      <c r="E3650" s="23"/>
      <c r="F3650" s="23"/>
      <c r="G3650" s="23"/>
    </row>
    <row r="3651" spans="5:7" x14ac:dyDescent="0.2">
      <c r="E3651" s="23"/>
      <c r="F3651" s="23"/>
      <c r="G3651" s="23"/>
    </row>
    <row r="3652" spans="5:7" x14ac:dyDescent="0.2">
      <c r="E3652" s="23"/>
      <c r="F3652" s="23"/>
      <c r="G3652" s="23"/>
    </row>
    <row r="3653" spans="5:7" x14ac:dyDescent="0.2">
      <c r="E3653" s="23"/>
      <c r="F3653" s="23"/>
      <c r="G3653" s="23"/>
    </row>
    <row r="3654" spans="5:7" x14ac:dyDescent="0.2">
      <c r="E3654" s="23"/>
      <c r="F3654" s="23"/>
      <c r="G3654" s="23"/>
    </row>
    <row r="3655" spans="5:7" x14ac:dyDescent="0.2">
      <c r="E3655" s="23"/>
      <c r="F3655" s="23"/>
      <c r="G3655" s="23"/>
    </row>
    <row r="3656" spans="5:7" x14ac:dyDescent="0.2">
      <c r="E3656" s="23"/>
      <c r="F3656" s="23"/>
      <c r="G3656" s="23"/>
    </row>
    <row r="3657" spans="5:7" x14ac:dyDescent="0.2">
      <c r="E3657" s="23"/>
      <c r="F3657" s="23"/>
      <c r="G3657" s="23"/>
    </row>
    <row r="3658" spans="5:7" x14ac:dyDescent="0.2">
      <c r="E3658" s="23"/>
      <c r="F3658" s="23"/>
      <c r="G3658" s="23"/>
    </row>
    <row r="3659" spans="5:7" x14ac:dyDescent="0.2">
      <c r="E3659" s="23"/>
      <c r="F3659" s="23"/>
      <c r="G3659" s="23"/>
    </row>
    <row r="3660" spans="5:7" x14ac:dyDescent="0.2">
      <c r="E3660" s="23"/>
      <c r="F3660" s="23"/>
      <c r="G3660" s="23"/>
    </row>
    <row r="3661" spans="5:7" x14ac:dyDescent="0.2">
      <c r="E3661" s="23"/>
      <c r="F3661" s="23"/>
      <c r="G3661" s="23"/>
    </row>
    <row r="3662" spans="5:7" x14ac:dyDescent="0.2">
      <c r="E3662" s="23"/>
      <c r="F3662" s="23"/>
      <c r="G3662" s="23"/>
    </row>
    <row r="3663" spans="5:7" x14ac:dyDescent="0.2">
      <c r="E3663" s="23"/>
      <c r="F3663" s="23"/>
      <c r="G3663" s="23"/>
    </row>
    <row r="3664" spans="5:7" x14ac:dyDescent="0.2">
      <c r="E3664" s="23"/>
      <c r="F3664" s="23"/>
      <c r="G3664" s="23"/>
    </row>
    <row r="3665" spans="5:7" x14ac:dyDescent="0.2">
      <c r="E3665" s="23"/>
      <c r="F3665" s="23"/>
      <c r="G3665" s="23"/>
    </row>
    <row r="3666" spans="5:7" x14ac:dyDescent="0.2">
      <c r="E3666" s="23"/>
      <c r="F3666" s="23"/>
      <c r="G3666" s="23"/>
    </row>
    <row r="3667" spans="5:7" x14ac:dyDescent="0.2">
      <c r="E3667" s="23"/>
      <c r="F3667" s="23"/>
      <c r="G3667" s="23"/>
    </row>
    <row r="3668" spans="5:7" x14ac:dyDescent="0.2">
      <c r="E3668" s="23"/>
      <c r="F3668" s="23"/>
      <c r="G3668" s="23"/>
    </row>
    <row r="3669" spans="5:7" x14ac:dyDescent="0.2">
      <c r="E3669" s="23"/>
      <c r="F3669" s="23"/>
      <c r="G3669" s="23"/>
    </row>
    <row r="3670" spans="5:7" x14ac:dyDescent="0.2">
      <c r="E3670" s="23"/>
      <c r="F3670" s="23"/>
      <c r="G3670" s="23"/>
    </row>
    <row r="3671" spans="5:7" x14ac:dyDescent="0.2">
      <c r="E3671" s="23"/>
      <c r="F3671" s="23"/>
      <c r="G3671" s="23"/>
    </row>
    <row r="3672" spans="5:7" x14ac:dyDescent="0.2">
      <c r="E3672" s="23"/>
      <c r="F3672" s="23"/>
      <c r="G3672" s="23"/>
    </row>
    <row r="3673" spans="5:7" x14ac:dyDescent="0.2">
      <c r="E3673" s="23"/>
      <c r="F3673" s="23"/>
      <c r="G3673" s="23"/>
    </row>
    <row r="3674" spans="5:7" x14ac:dyDescent="0.2">
      <c r="E3674" s="23"/>
      <c r="F3674" s="23"/>
      <c r="G3674" s="23"/>
    </row>
    <row r="3675" spans="5:7" x14ac:dyDescent="0.2">
      <c r="E3675" s="23"/>
      <c r="F3675" s="23"/>
      <c r="G3675" s="23"/>
    </row>
    <row r="3676" spans="5:7" x14ac:dyDescent="0.2">
      <c r="E3676" s="23"/>
      <c r="F3676" s="23"/>
      <c r="G3676" s="23"/>
    </row>
    <row r="3677" spans="5:7" x14ac:dyDescent="0.2">
      <c r="E3677" s="23"/>
      <c r="F3677" s="23"/>
      <c r="G3677" s="23"/>
    </row>
    <row r="3678" spans="5:7" x14ac:dyDescent="0.2">
      <c r="E3678" s="23"/>
      <c r="F3678" s="23"/>
      <c r="G3678" s="23"/>
    </row>
    <row r="3679" spans="5:7" x14ac:dyDescent="0.2">
      <c r="E3679" s="23"/>
      <c r="F3679" s="23"/>
      <c r="G3679" s="23"/>
    </row>
    <row r="3680" spans="5:7" x14ac:dyDescent="0.2">
      <c r="E3680" s="23"/>
      <c r="F3680" s="23"/>
      <c r="G3680" s="23"/>
    </row>
    <row r="3681" spans="5:7" x14ac:dyDescent="0.2">
      <c r="E3681" s="23"/>
      <c r="F3681" s="23"/>
      <c r="G3681" s="23"/>
    </row>
    <row r="3682" spans="5:7" x14ac:dyDescent="0.2">
      <c r="E3682" s="23"/>
      <c r="F3682" s="23"/>
      <c r="G3682" s="23"/>
    </row>
    <row r="3683" spans="5:7" x14ac:dyDescent="0.2">
      <c r="E3683" s="23"/>
      <c r="F3683" s="23"/>
      <c r="G3683" s="23"/>
    </row>
    <row r="3684" spans="5:7" x14ac:dyDescent="0.2">
      <c r="E3684" s="23"/>
      <c r="F3684" s="23"/>
      <c r="G3684" s="23"/>
    </row>
    <row r="3685" spans="5:7" x14ac:dyDescent="0.2">
      <c r="E3685" s="23"/>
      <c r="F3685" s="23"/>
      <c r="G3685" s="23"/>
    </row>
    <row r="3686" spans="5:7" x14ac:dyDescent="0.2">
      <c r="E3686" s="23"/>
      <c r="F3686" s="23"/>
      <c r="G3686" s="23"/>
    </row>
    <row r="3687" spans="5:7" x14ac:dyDescent="0.2">
      <c r="E3687" s="23"/>
      <c r="F3687" s="23"/>
      <c r="G3687" s="23"/>
    </row>
    <row r="3688" spans="5:7" x14ac:dyDescent="0.2">
      <c r="E3688" s="23"/>
      <c r="F3688" s="23"/>
      <c r="G3688" s="23"/>
    </row>
    <row r="3689" spans="5:7" x14ac:dyDescent="0.2">
      <c r="E3689" s="23"/>
      <c r="F3689" s="23"/>
      <c r="G3689" s="23"/>
    </row>
    <row r="3690" spans="5:7" x14ac:dyDescent="0.2">
      <c r="E3690" s="23"/>
      <c r="F3690" s="23"/>
      <c r="G3690" s="23"/>
    </row>
    <row r="3691" spans="5:7" x14ac:dyDescent="0.2">
      <c r="E3691" s="23"/>
      <c r="F3691" s="23"/>
      <c r="G3691" s="23"/>
    </row>
    <row r="3692" spans="5:7" x14ac:dyDescent="0.2">
      <c r="E3692" s="23"/>
      <c r="F3692" s="23"/>
      <c r="G3692" s="23"/>
    </row>
    <row r="3693" spans="5:7" x14ac:dyDescent="0.2">
      <c r="E3693" s="23"/>
      <c r="F3693" s="23"/>
      <c r="G3693" s="23"/>
    </row>
    <row r="3694" spans="5:7" x14ac:dyDescent="0.2">
      <c r="E3694" s="23"/>
      <c r="F3694" s="23"/>
      <c r="G3694" s="23"/>
    </row>
    <row r="3695" spans="5:7" x14ac:dyDescent="0.2">
      <c r="E3695" s="23"/>
      <c r="F3695" s="23"/>
      <c r="G3695" s="23"/>
    </row>
    <row r="3696" spans="5:7" x14ac:dyDescent="0.2">
      <c r="E3696" s="23"/>
      <c r="F3696" s="23"/>
      <c r="G3696" s="23"/>
    </row>
    <row r="3697" spans="5:7" x14ac:dyDescent="0.2">
      <c r="E3697" s="23"/>
      <c r="F3697" s="23"/>
      <c r="G3697" s="23"/>
    </row>
    <row r="3698" spans="5:7" x14ac:dyDescent="0.2">
      <c r="E3698" s="23"/>
      <c r="F3698" s="23"/>
      <c r="G3698" s="23"/>
    </row>
    <row r="3699" spans="5:7" x14ac:dyDescent="0.2">
      <c r="E3699" s="23"/>
      <c r="F3699" s="23"/>
      <c r="G3699" s="23"/>
    </row>
    <row r="3700" spans="5:7" x14ac:dyDescent="0.2">
      <c r="E3700" s="23"/>
      <c r="F3700" s="23"/>
      <c r="G3700" s="23"/>
    </row>
    <row r="3701" spans="5:7" x14ac:dyDescent="0.2">
      <c r="E3701" s="23"/>
      <c r="F3701" s="23"/>
      <c r="G3701" s="23"/>
    </row>
    <row r="3702" spans="5:7" x14ac:dyDescent="0.2">
      <c r="E3702" s="23"/>
      <c r="F3702" s="23"/>
      <c r="G3702" s="23"/>
    </row>
    <row r="3703" spans="5:7" x14ac:dyDescent="0.2">
      <c r="E3703" s="23"/>
      <c r="F3703" s="23"/>
      <c r="G3703" s="23"/>
    </row>
    <row r="3704" spans="5:7" x14ac:dyDescent="0.2">
      <c r="E3704" s="23"/>
      <c r="F3704" s="23"/>
      <c r="G3704" s="23"/>
    </row>
    <row r="3705" spans="5:7" x14ac:dyDescent="0.2">
      <c r="E3705" s="23"/>
      <c r="F3705" s="23"/>
      <c r="G3705" s="23"/>
    </row>
    <row r="3706" spans="5:7" x14ac:dyDescent="0.2">
      <c r="E3706" s="23"/>
      <c r="F3706" s="23"/>
      <c r="G3706" s="23"/>
    </row>
    <row r="3707" spans="5:7" x14ac:dyDescent="0.2">
      <c r="E3707" s="23"/>
      <c r="F3707" s="23"/>
      <c r="G3707" s="23"/>
    </row>
    <row r="3708" spans="5:7" x14ac:dyDescent="0.2">
      <c r="E3708" s="23"/>
      <c r="F3708" s="23"/>
      <c r="G3708" s="23"/>
    </row>
    <row r="3709" spans="5:7" x14ac:dyDescent="0.2">
      <c r="E3709" s="23"/>
      <c r="F3709" s="23"/>
      <c r="G3709" s="23"/>
    </row>
    <row r="3710" spans="5:7" x14ac:dyDescent="0.2">
      <c r="E3710" s="23"/>
      <c r="F3710" s="23"/>
      <c r="G3710" s="23"/>
    </row>
    <row r="3711" spans="5:7" x14ac:dyDescent="0.2">
      <c r="E3711" s="23"/>
      <c r="F3711" s="23"/>
      <c r="G3711" s="23"/>
    </row>
    <row r="3712" spans="5:7" x14ac:dyDescent="0.2">
      <c r="E3712" s="23"/>
      <c r="F3712" s="23"/>
      <c r="G3712" s="23"/>
    </row>
    <row r="3713" spans="5:7" x14ac:dyDescent="0.2">
      <c r="E3713" s="23"/>
      <c r="F3713" s="23"/>
      <c r="G3713" s="23"/>
    </row>
    <row r="3714" spans="5:7" x14ac:dyDescent="0.2">
      <c r="E3714" s="23"/>
      <c r="F3714" s="23"/>
      <c r="G3714" s="23"/>
    </row>
    <row r="3715" spans="5:7" x14ac:dyDescent="0.2">
      <c r="E3715" s="23"/>
      <c r="F3715" s="23"/>
      <c r="G3715" s="23"/>
    </row>
    <row r="3716" spans="5:7" x14ac:dyDescent="0.2">
      <c r="E3716" s="23"/>
      <c r="F3716" s="23"/>
      <c r="G3716" s="23"/>
    </row>
    <row r="3717" spans="5:7" x14ac:dyDescent="0.2">
      <c r="E3717" s="23"/>
      <c r="F3717" s="23"/>
      <c r="G3717" s="23"/>
    </row>
    <row r="3718" spans="5:7" x14ac:dyDescent="0.2">
      <c r="E3718" s="23"/>
      <c r="F3718" s="23"/>
      <c r="G3718" s="23"/>
    </row>
    <row r="3719" spans="5:7" x14ac:dyDescent="0.2">
      <c r="E3719" s="23"/>
      <c r="F3719" s="23"/>
      <c r="G3719" s="23"/>
    </row>
    <row r="3720" spans="5:7" x14ac:dyDescent="0.2">
      <c r="E3720" s="23"/>
      <c r="F3720" s="23"/>
      <c r="G3720" s="23"/>
    </row>
    <row r="3721" spans="5:7" x14ac:dyDescent="0.2">
      <c r="E3721" s="23"/>
      <c r="F3721" s="23"/>
      <c r="G3721" s="23"/>
    </row>
    <row r="3722" spans="5:7" x14ac:dyDescent="0.2">
      <c r="E3722" s="23"/>
      <c r="F3722" s="23"/>
      <c r="G3722" s="23"/>
    </row>
    <row r="3723" spans="5:7" x14ac:dyDescent="0.2">
      <c r="E3723" s="23"/>
      <c r="F3723" s="23"/>
      <c r="G3723" s="23"/>
    </row>
    <row r="3724" spans="5:7" x14ac:dyDescent="0.2">
      <c r="E3724" s="23"/>
      <c r="F3724" s="23"/>
      <c r="G3724" s="23"/>
    </row>
    <row r="3725" spans="5:7" x14ac:dyDescent="0.2">
      <c r="E3725" s="23"/>
      <c r="F3725" s="23"/>
      <c r="G3725" s="23"/>
    </row>
    <row r="3726" spans="5:7" x14ac:dyDescent="0.2">
      <c r="E3726" s="23"/>
      <c r="F3726" s="23"/>
      <c r="G3726" s="23"/>
    </row>
    <row r="3727" spans="5:7" x14ac:dyDescent="0.2">
      <c r="E3727" s="23"/>
      <c r="F3727" s="23"/>
      <c r="G3727" s="23"/>
    </row>
    <row r="3728" spans="5:7" x14ac:dyDescent="0.2">
      <c r="E3728" s="23"/>
      <c r="F3728" s="23"/>
      <c r="G3728" s="23"/>
    </row>
    <row r="3729" spans="5:7" x14ac:dyDescent="0.2">
      <c r="E3729" s="23"/>
      <c r="F3729" s="23"/>
      <c r="G3729" s="23"/>
    </row>
    <row r="3730" spans="5:7" x14ac:dyDescent="0.2">
      <c r="E3730" s="23"/>
      <c r="F3730" s="23"/>
      <c r="G3730" s="23"/>
    </row>
    <row r="3731" spans="5:7" x14ac:dyDescent="0.2">
      <c r="E3731" s="23"/>
      <c r="F3731" s="23"/>
      <c r="G3731" s="23"/>
    </row>
    <row r="3732" spans="5:7" x14ac:dyDescent="0.2">
      <c r="E3732" s="23"/>
      <c r="F3732" s="23"/>
      <c r="G3732" s="23"/>
    </row>
    <row r="3733" spans="5:7" x14ac:dyDescent="0.2">
      <c r="E3733" s="23"/>
      <c r="F3733" s="23"/>
      <c r="G3733" s="23"/>
    </row>
    <row r="3734" spans="5:7" x14ac:dyDescent="0.2">
      <c r="E3734" s="23"/>
      <c r="F3734" s="23"/>
      <c r="G3734" s="23"/>
    </row>
    <row r="3735" spans="5:7" x14ac:dyDescent="0.2">
      <c r="E3735" s="23"/>
      <c r="F3735" s="23"/>
      <c r="G3735" s="23"/>
    </row>
    <row r="3736" spans="5:7" x14ac:dyDescent="0.2">
      <c r="E3736" s="23"/>
      <c r="F3736" s="23"/>
      <c r="G3736" s="23"/>
    </row>
    <row r="3737" spans="5:7" x14ac:dyDescent="0.2">
      <c r="E3737" s="23"/>
      <c r="F3737" s="23"/>
      <c r="G3737" s="23"/>
    </row>
    <row r="3738" spans="5:7" x14ac:dyDescent="0.2">
      <c r="E3738" s="23"/>
      <c r="F3738" s="23"/>
      <c r="G3738" s="23"/>
    </row>
    <row r="3739" spans="5:7" x14ac:dyDescent="0.2">
      <c r="E3739" s="23"/>
      <c r="F3739" s="23"/>
      <c r="G3739" s="23"/>
    </row>
    <row r="3740" spans="5:7" x14ac:dyDescent="0.2">
      <c r="E3740" s="23"/>
      <c r="F3740" s="23"/>
      <c r="G3740" s="23"/>
    </row>
    <row r="3741" spans="5:7" x14ac:dyDescent="0.2">
      <c r="E3741" s="23"/>
      <c r="F3741" s="23"/>
      <c r="G3741" s="23"/>
    </row>
    <row r="3742" spans="5:7" x14ac:dyDescent="0.2">
      <c r="E3742" s="23"/>
      <c r="F3742" s="23"/>
      <c r="G3742" s="23"/>
    </row>
    <row r="3743" spans="5:7" x14ac:dyDescent="0.2">
      <c r="E3743" s="23"/>
      <c r="F3743" s="23"/>
      <c r="G3743" s="23"/>
    </row>
    <row r="3744" spans="5:7" x14ac:dyDescent="0.2">
      <c r="E3744" s="23"/>
      <c r="F3744" s="23"/>
      <c r="G3744" s="23"/>
    </row>
    <row r="3745" spans="5:7" x14ac:dyDescent="0.2">
      <c r="E3745" s="23"/>
      <c r="F3745" s="23"/>
      <c r="G3745" s="23"/>
    </row>
    <row r="3746" spans="5:7" x14ac:dyDescent="0.2">
      <c r="E3746" s="23"/>
      <c r="F3746" s="23"/>
      <c r="G3746" s="23"/>
    </row>
    <row r="3747" spans="5:7" x14ac:dyDescent="0.2">
      <c r="E3747" s="23"/>
      <c r="F3747" s="23"/>
      <c r="G3747" s="23"/>
    </row>
    <row r="3748" spans="5:7" x14ac:dyDescent="0.2">
      <c r="E3748" s="23"/>
      <c r="F3748" s="23"/>
      <c r="G3748" s="23"/>
    </row>
    <row r="3749" spans="5:7" x14ac:dyDescent="0.2">
      <c r="E3749" s="23"/>
      <c r="F3749" s="23"/>
      <c r="G3749" s="23"/>
    </row>
    <row r="3750" spans="5:7" x14ac:dyDescent="0.2">
      <c r="E3750" s="23"/>
      <c r="F3750" s="23"/>
      <c r="G3750" s="23"/>
    </row>
    <row r="3751" spans="5:7" x14ac:dyDescent="0.2">
      <c r="E3751" s="23"/>
      <c r="F3751" s="23"/>
      <c r="G3751" s="23"/>
    </row>
    <row r="3752" spans="5:7" x14ac:dyDescent="0.2">
      <c r="E3752" s="23"/>
      <c r="F3752" s="23"/>
      <c r="G3752" s="23"/>
    </row>
    <row r="3753" spans="5:7" x14ac:dyDescent="0.2">
      <c r="E3753" s="23"/>
      <c r="F3753" s="23"/>
      <c r="G3753" s="23"/>
    </row>
    <row r="3754" spans="5:7" x14ac:dyDescent="0.2">
      <c r="E3754" s="23"/>
      <c r="F3754" s="23"/>
      <c r="G3754" s="23"/>
    </row>
    <row r="3755" spans="5:7" x14ac:dyDescent="0.2">
      <c r="E3755" s="23"/>
      <c r="F3755" s="23"/>
      <c r="G3755" s="23"/>
    </row>
    <row r="3756" spans="5:7" x14ac:dyDescent="0.2">
      <c r="E3756" s="23"/>
      <c r="F3756" s="23"/>
      <c r="G3756" s="23"/>
    </row>
    <row r="3757" spans="5:7" x14ac:dyDescent="0.2">
      <c r="E3757" s="23"/>
      <c r="F3757" s="23"/>
      <c r="G3757" s="23"/>
    </row>
    <row r="3758" spans="5:7" x14ac:dyDescent="0.2">
      <c r="E3758" s="23"/>
      <c r="F3758" s="23"/>
      <c r="G3758" s="23"/>
    </row>
    <row r="3759" spans="5:7" x14ac:dyDescent="0.2">
      <c r="E3759" s="23"/>
      <c r="F3759" s="23"/>
      <c r="G3759" s="23"/>
    </row>
    <row r="3760" spans="5:7" x14ac:dyDescent="0.2">
      <c r="E3760" s="23"/>
      <c r="F3760" s="23"/>
      <c r="G3760" s="23"/>
    </row>
    <row r="3761" spans="5:7" x14ac:dyDescent="0.2">
      <c r="E3761" s="23"/>
      <c r="F3761" s="23"/>
      <c r="G3761" s="23"/>
    </row>
    <row r="3762" spans="5:7" x14ac:dyDescent="0.2">
      <c r="E3762" s="23"/>
      <c r="F3762" s="23"/>
      <c r="G3762" s="23"/>
    </row>
    <row r="3763" spans="5:7" x14ac:dyDescent="0.2">
      <c r="E3763" s="23"/>
      <c r="F3763" s="23"/>
      <c r="G3763" s="23"/>
    </row>
    <row r="3764" spans="5:7" x14ac:dyDescent="0.2">
      <c r="E3764" s="23"/>
      <c r="F3764" s="23"/>
      <c r="G3764" s="23"/>
    </row>
    <row r="3765" spans="5:7" x14ac:dyDescent="0.2">
      <c r="E3765" s="23"/>
      <c r="F3765" s="23"/>
      <c r="G3765" s="23"/>
    </row>
    <row r="3766" spans="5:7" x14ac:dyDescent="0.2">
      <c r="E3766" s="23"/>
      <c r="F3766" s="23"/>
      <c r="G3766" s="23"/>
    </row>
    <row r="3767" spans="5:7" x14ac:dyDescent="0.2">
      <c r="E3767" s="23"/>
      <c r="F3767" s="23"/>
      <c r="G3767" s="23"/>
    </row>
    <row r="3768" spans="5:7" x14ac:dyDescent="0.2">
      <c r="E3768" s="23"/>
      <c r="F3768" s="23"/>
      <c r="G3768" s="23"/>
    </row>
    <row r="3769" spans="5:7" x14ac:dyDescent="0.2">
      <c r="E3769" s="23"/>
      <c r="F3769" s="23"/>
      <c r="G3769" s="23"/>
    </row>
    <row r="3770" spans="5:7" x14ac:dyDescent="0.2">
      <c r="E3770" s="23"/>
      <c r="F3770" s="23"/>
      <c r="G3770" s="23"/>
    </row>
    <row r="3771" spans="5:7" x14ac:dyDescent="0.2">
      <c r="E3771" s="23"/>
      <c r="F3771" s="23"/>
      <c r="G3771" s="23"/>
    </row>
    <row r="3772" spans="5:7" x14ac:dyDescent="0.2">
      <c r="E3772" s="23"/>
      <c r="F3772" s="23"/>
      <c r="G3772" s="23"/>
    </row>
    <row r="3773" spans="5:7" x14ac:dyDescent="0.2">
      <c r="E3773" s="23"/>
      <c r="F3773" s="23"/>
      <c r="G3773" s="23"/>
    </row>
    <row r="3774" spans="5:7" x14ac:dyDescent="0.2">
      <c r="E3774" s="23"/>
      <c r="F3774" s="23"/>
      <c r="G3774" s="23"/>
    </row>
    <row r="3775" spans="5:7" x14ac:dyDescent="0.2">
      <c r="E3775" s="23"/>
      <c r="F3775" s="23"/>
      <c r="G3775" s="23"/>
    </row>
    <row r="3776" spans="5:7" x14ac:dyDescent="0.2">
      <c r="E3776" s="23"/>
      <c r="F3776" s="23"/>
      <c r="G3776" s="23"/>
    </row>
    <row r="3777" spans="5:7" x14ac:dyDescent="0.2">
      <c r="E3777" s="23"/>
      <c r="F3777" s="23"/>
      <c r="G3777" s="23"/>
    </row>
    <row r="3778" spans="5:7" x14ac:dyDescent="0.2">
      <c r="E3778" s="23"/>
      <c r="F3778" s="23"/>
      <c r="G3778" s="23"/>
    </row>
    <row r="3779" spans="5:7" x14ac:dyDescent="0.2">
      <c r="E3779" s="23"/>
      <c r="F3779" s="23"/>
      <c r="G3779" s="23"/>
    </row>
    <row r="3780" spans="5:7" x14ac:dyDescent="0.2">
      <c r="E3780" s="23"/>
      <c r="F3780" s="23"/>
      <c r="G3780" s="23"/>
    </row>
    <row r="3781" spans="5:7" x14ac:dyDescent="0.2">
      <c r="E3781" s="23"/>
      <c r="F3781" s="23"/>
      <c r="G3781" s="23"/>
    </row>
    <row r="3782" spans="5:7" x14ac:dyDescent="0.2">
      <c r="E3782" s="23"/>
      <c r="F3782" s="23"/>
      <c r="G3782" s="23"/>
    </row>
    <row r="3783" spans="5:7" x14ac:dyDescent="0.2">
      <c r="E3783" s="23"/>
      <c r="F3783" s="23"/>
      <c r="G3783" s="23"/>
    </row>
    <row r="3784" spans="5:7" x14ac:dyDescent="0.2">
      <c r="E3784" s="23"/>
      <c r="F3784" s="23"/>
      <c r="G3784" s="23"/>
    </row>
    <row r="3785" spans="5:7" x14ac:dyDescent="0.2">
      <c r="E3785" s="23"/>
      <c r="F3785" s="23"/>
      <c r="G3785" s="23"/>
    </row>
    <row r="3786" spans="5:7" x14ac:dyDescent="0.2">
      <c r="E3786" s="23"/>
      <c r="F3786" s="23"/>
      <c r="G3786" s="23"/>
    </row>
    <row r="3787" spans="5:7" x14ac:dyDescent="0.2">
      <c r="E3787" s="23"/>
      <c r="F3787" s="23"/>
      <c r="G3787" s="23"/>
    </row>
    <row r="3788" spans="5:7" x14ac:dyDescent="0.2">
      <c r="E3788" s="23"/>
      <c r="F3788" s="23"/>
      <c r="G3788" s="23"/>
    </row>
    <row r="3789" spans="5:7" x14ac:dyDescent="0.2">
      <c r="E3789" s="23"/>
      <c r="F3789" s="23"/>
      <c r="G3789" s="23"/>
    </row>
    <row r="3790" spans="5:7" x14ac:dyDescent="0.2">
      <c r="E3790" s="23"/>
      <c r="F3790" s="23"/>
      <c r="G3790" s="23"/>
    </row>
    <row r="3791" spans="5:7" x14ac:dyDescent="0.2">
      <c r="E3791" s="23"/>
      <c r="F3791" s="23"/>
      <c r="G3791" s="23"/>
    </row>
    <row r="3792" spans="5:7" x14ac:dyDescent="0.2">
      <c r="E3792" s="23"/>
      <c r="F3792" s="23"/>
      <c r="G3792" s="23"/>
    </row>
    <row r="3793" spans="5:7" x14ac:dyDescent="0.2">
      <c r="E3793" s="23"/>
      <c r="F3793" s="23"/>
      <c r="G3793" s="23"/>
    </row>
    <row r="3794" spans="5:7" x14ac:dyDescent="0.2">
      <c r="E3794" s="23"/>
      <c r="F3794" s="23"/>
      <c r="G3794" s="23"/>
    </row>
    <row r="3795" spans="5:7" x14ac:dyDescent="0.2">
      <c r="E3795" s="23"/>
      <c r="F3795" s="23"/>
      <c r="G3795" s="23"/>
    </row>
    <row r="3796" spans="5:7" x14ac:dyDescent="0.2">
      <c r="E3796" s="23"/>
      <c r="F3796" s="23"/>
      <c r="G3796" s="23"/>
    </row>
    <row r="3797" spans="5:7" x14ac:dyDescent="0.2">
      <c r="E3797" s="23"/>
      <c r="F3797" s="23"/>
      <c r="G3797" s="23"/>
    </row>
    <row r="3798" spans="5:7" x14ac:dyDescent="0.2">
      <c r="E3798" s="23"/>
      <c r="F3798" s="23"/>
      <c r="G3798" s="23"/>
    </row>
    <row r="3799" spans="5:7" x14ac:dyDescent="0.2">
      <c r="E3799" s="23"/>
      <c r="F3799" s="23"/>
      <c r="G3799" s="23"/>
    </row>
    <row r="3800" spans="5:7" x14ac:dyDescent="0.2">
      <c r="E3800" s="23"/>
      <c r="F3800" s="23"/>
      <c r="G3800" s="23"/>
    </row>
    <row r="3801" spans="5:7" x14ac:dyDescent="0.2">
      <c r="E3801" s="23"/>
      <c r="F3801" s="23"/>
      <c r="G3801" s="23"/>
    </row>
    <row r="3802" spans="5:7" x14ac:dyDescent="0.2">
      <c r="E3802" s="23"/>
      <c r="F3802" s="23"/>
      <c r="G3802" s="23"/>
    </row>
    <row r="3803" spans="5:7" x14ac:dyDescent="0.2">
      <c r="E3803" s="23"/>
      <c r="F3803" s="23"/>
      <c r="G3803" s="23"/>
    </row>
    <row r="3804" spans="5:7" x14ac:dyDescent="0.2">
      <c r="E3804" s="23"/>
      <c r="F3804" s="23"/>
      <c r="G3804" s="23"/>
    </row>
    <row r="3805" spans="5:7" x14ac:dyDescent="0.2">
      <c r="E3805" s="23"/>
      <c r="F3805" s="23"/>
      <c r="G3805" s="23"/>
    </row>
    <row r="3806" spans="5:7" x14ac:dyDescent="0.2">
      <c r="E3806" s="23"/>
      <c r="F3806" s="23"/>
      <c r="G3806" s="23"/>
    </row>
    <row r="3807" spans="5:7" x14ac:dyDescent="0.2">
      <c r="E3807" s="23"/>
      <c r="F3807" s="23"/>
      <c r="G3807" s="23"/>
    </row>
    <row r="3808" spans="5:7" x14ac:dyDescent="0.2">
      <c r="E3808" s="23"/>
      <c r="F3808" s="23"/>
      <c r="G3808" s="23"/>
    </row>
    <row r="3809" spans="5:7" x14ac:dyDescent="0.2">
      <c r="E3809" s="23"/>
      <c r="F3809" s="23"/>
      <c r="G3809" s="23"/>
    </row>
    <row r="3810" spans="5:7" x14ac:dyDescent="0.2">
      <c r="E3810" s="23"/>
      <c r="F3810" s="23"/>
      <c r="G3810" s="23"/>
    </row>
    <row r="3811" spans="5:7" x14ac:dyDescent="0.2">
      <c r="E3811" s="23"/>
      <c r="F3811" s="23"/>
      <c r="G3811" s="23"/>
    </row>
    <row r="3812" spans="5:7" x14ac:dyDescent="0.2">
      <c r="E3812" s="23"/>
      <c r="F3812" s="23"/>
      <c r="G3812" s="23"/>
    </row>
    <row r="3813" spans="5:7" x14ac:dyDescent="0.2">
      <c r="E3813" s="23"/>
      <c r="F3813" s="23"/>
      <c r="G3813" s="23"/>
    </row>
    <row r="3814" spans="5:7" x14ac:dyDescent="0.2">
      <c r="E3814" s="23"/>
      <c r="F3814" s="23"/>
      <c r="G3814" s="23"/>
    </row>
    <row r="3815" spans="5:7" x14ac:dyDescent="0.2">
      <c r="E3815" s="23"/>
      <c r="F3815" s="23"/>
      <c r="G3815" s="23"/>
    </row>
    <row r="3816" spans="5:7" x14ac:dyDescent="0.2">
      <c r="E3816" s="23"/>
      <c r="F3816" s="23"/>
      <c r="G3816" s="23"/>
    </row>
    <row r="3817" spans="5:7" x14ac:dyDescent="0.2">
      <c r="E3817" s="23"/>
      <c r="F3817" s="23"/>
      <c r="G3817" s="23"/>
    </row>
    <row r="3818" spans="5:7" x14ac:dyDescent="0.2">
      <c r="E3818" s="23"/>
      <c r="F3818" s="23"/>
      <c r="G3818" s="23"/>
    </row>
    <row r="3819" spans="5:7" x14ac:dyDescent="0.2">
      <c r="E3819" s="23"/>
      <c r="F3819" s="23"/>
      <c r="G3819" s="23"/>
    </row>
    <row r="3820" spans="5:7" x14ac:dyDescent="0.2">
      <c r="E3820" s="23"/>
      <c r="F3820" s="23"/>
      <c r="G3820" s="23"/>
    </row>
    <row r="3821" spans="5:7" x14ac:dyDescent="0.2">
      <c r="E3821" s="23"/>
      <c r="F3821" s="23"/>
      <c r="G3821" s="23"/>
    </row>
    <row r="3822" spans="5:7" x14ac:dyDescent="0.2">
      <c r="E3822" s="23"/>
      <c r="F3822" s="23"/>
      <c r="G3822" s="23"/>
    </row>
    <row r="3823" spans="5:7" x14ac:dyDescent="0.2">
      <c r="E3823" s="23"/>
      <c r="F3823" s="23"/>
      <c r="G3823" s="23"/>
    </row>
    <row r="3824" spans="5:7" x14ac:dyDescent="0.2">
      <c r="E3824" s="23"/>
      <c r="F3824" s="23"/>
      <c r="G3824" s="23"/>
    </row>
  </sheetData>
  <autoFilter ref="A1:H3824" xr:uid="{00000000-0001-0000-0000-000000000000}">
    <sortState xmlns:xlrd2="http://schemas.microsoft.com/office/spreadsheetml/2017/richdata2" ref="A2:H3824">
      <sortCondition ref="C1:C3824"/>
    </sortState>
  </autoFilter>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11435</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sources</vt:lpstr>
      <vt:lpstr>unittypedata</vt:lpstr>
      <vt:lpstr>unitdata</vt:lpstr>
    </vt:vector>
  </TitlesOfParts>
  <Company>VTT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Ikäheimo Jussi</dc:creator>
  <dc:description/>
  <cp:lastModifiedBy>Rasku Topi</cp:lastModifiedBy>
  <cp:revision>92</cp:revision>
  <dcterms:created xsi:type="dcterms:W3CDTF">2022-03-22T09:20:16Z</dcterms:created>
  <dcterms:modified xsi:type="dcterms:W3CDTF">2025-08-26T11:56:49Z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0x0101002FD1B2F89F852E499A2B763E84397209</vt:lpwstr>
  </property>
</Properties>
</file>