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6B5F9FE0-99F3-48AB-A0BC-EAB36B27E0D8}" xr6:coauthVersionLast="44" xr6:coauthVersionMax="44" xr10:uidLastSave="{00000000-0000-0000-0000-000000000000}"/>
  <bookViews>
    <workbookView xWindow="960" yWindow="840" windowWidth="20025" windowHeight="9855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6" i="1" l="1"/>
  <c r="O64" i="1"/>
  <c r="O50" i="1"/>
  <c r="O56" i="1"/>
  <c r="O68" i="1"/>
  <c r="O58" i="1"/>
  <c r="O54" i="1"/>
  <c r="N50" i="1"/>
  <c r="N48" i="1"/>
  <c r="M50" i="1" l="1"/>
  <c r="M48" i="1"/>
  <c r="M32" i="1"/>
  <c r="M28" i="1"/>
  <c r="M40" i="1" l="1"/>
  <c r="M42" i="1"/>
  <c r="M38" i="1" l="1"/>
  <c r="M34" i="1"/>
  <c r="M30" i="1"/>
  <c r="L18" i="1" l="1"/>
  <c r="L20" i="1"/>
  <c r="L22" i="1"/>
  <c r="L12" i="1"/>
  <c r="L14" i="1"/>
  <c r="L13" i="1"/>
  <c r="O81" i="1" l="1"/>
  <c r="O83" i="1"/>
  <c r="P81" i="1" l="1"/>
  <c r="P83" i="1"/>
  <c r="P91" i="1"/>
  <c r="P89" i="1"/>
  <c r="P111" i="1"/>
  <c r="P109" i="1"/>
  <c r="P103" i="1"/>
  <c r="P97" i="1"/>
  <c r="P95" i="1"/>
  <c r="N81" i="1" l="1"/>
  <c r="N75" i="1" l="1"/>
  <c r="N73" i="1"/>
  <c r="N71" i="1"/>
  <c r="N65" i="1"/>
  <c r="N63" i="1"/>
  <c r="N67" i="1"/>
  <c r="M39" i="1"/>
  <c r="M57" i="1"/>
  <c r="M55" i="1"/>
  <c r="M53" i="1"/>
  <c r="M49" i="1"/>
  <c r="M47" i="1"/>
  <c r="M33" i="1"/>
  <c r="M31" i="1"/>
  <c r="M29" i="1"/>
  <c r="M27" i="1"/>
  <c r="M41" i="1"/>
  <c r="M37" i="1"/>
  <c r="L11" i="1"/>
  <c r="L21" i="1"/>
  <c r="L19" i="1"/>
  <c r="L17" i="1"/>
  <c r="K11" i="1" l="1"/>
  <c r="M60" i="1" l="1"/>
  <c r="Q60" i="1"/>
  <c r="L60" i="1"/>
  <c r="M100" i="1"/>
  <c r="N100" i="1"/>
  <c r="O100" i="1"/>
  <c r="P100" i="1"/>
  <c r="Q100" i="1"/>
  <c r="L100" i="1"/>
  <c r="M86" i="1"/>
  <c r="N86" i="1"/>
  <c r="O86" i="1"/>
  <c r="P86" i="1"/>
  <c r="Q86" i="1"/>
  <c r="L86" i="1"/>
  <c r="N60" i="1"/>
  <c r="L78" i="1"/>
  <c r="N78" i="1"/>
  <c r="O78" i="1"/>
  <c r="M78" i="1"/>
  <c r="L44" i="1"/>
  <c r="O44" i="1"/>
  <c r="P44" i="1"/>
  <c r="Q44" i="1"/>
  <c r="P78" i="1" l="1"/>
  <c r="L99" i="1" l="1"/>
  <c r="M99" i="1"/>
  <c r="N99" i="1"/>
  <c r="O99" i="1"/>
  <c r="P99" i="1"/>
  <c r="Q99" i="1"/>
  <c r="L85" i="1"/>
  <c r="M85" i="1"/>
  <c r="N85" i="1"/>
  <c r="O85" i="1"/>
  <c r="P85" i="1"/>
  <c r="Q85" i="1"/>
  <c r="L77" i="1"/>
  <c r="M77" i="1"/>
  <c r="N77" i="1"/>
  <c r="O77" i="1"/>
  <c r="P77" i="1"/>
  <c r="L59" i="1"/>
  <c r="M59" i="1"/>
  <c r="N59" i="1"/>
  <c r="Q59" i="1"/>
  <c r="L43" i="1"/>
  <c r="M43" i="1"/>
  <c r="O43" i="1"/>
  <c r="P43" i="1"/>
  <c r="Q43" i="1"/>
  <c r="Q23" i="1"/>
  <c r="P23" i="1"/>
  <c r="O23" i="1"/>
  <c r="N23" i="1"/>
  <c r="N43" i="1"/>
  <c r="O60" i="1" l="1"/>
  <c r="O59" i="1"/>
  <c r="P60" i="1"/>
  <c r="P59" i="1"/>
  <c r="Q78" i="1"/>
  <c r="Q77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L8" i="1"/>
  <c r="M8" i="1"/>
  <c r="N8" i="1"/>
  <c r="P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L24" i="1"/>
  <c r="M24" i="1"/>
  <c r="N24" i="1"/>
  <c r="O24" i="1"/>
  <c r="P24" i="1"/>
  <c r="Q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O6" i="1"/>
  <c r="M6" i="1"/>
  <c r="K6" i="1"/>
  <c r="O8" i="1"/>
  <c r="N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<sst xmlns="http://schemas.openxmlformats.org/spreadsheetml/2006/main" count="175" uniqueCount="64">
  <si>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</si>
  <si>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</si>
  <si>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</si>
  <si>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</si>
  <si>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</si>
  <si>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</si>
  <si>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</si>
  <si>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</si>
  <si>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</si>
  <si>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</si>
  <si>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</si>
  <si>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</si>
  <si>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</si>
  <si>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</si>
  <si>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</si>
  <si>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</si>
  <si>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</si>
  <si>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</si>
  <si>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</si>
  <si>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</si>
  <si>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</si>
  <si>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</si>
  <si>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</si>
  <si>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浅川,川端,立石,舟橋,三上,鄭</t>
    <phoneticPr fontId="1"/>
  </si>
  <si>
    <t>b</t>
    <phoneticPr fontId="1"/>
  </si>
  <si>
    <t>WBSガントチャート</t>
    <phoneticPr fontId="1"/>
  </si>
  <si>
    <t>立石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</si>
  <si>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</si>
  <si>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</si>
  <si>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</si>
  <si>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</si>
  <si>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立石,鄭</t>
    <rPh sb="0" eb="2">
      <t>タテイシ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</si>
  <si>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</si>
  <si>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</si>
  <si>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</si>
  <si>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</si>
  <si>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</si>
  <si>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>舟橋,三上,鄭</t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</si>
  <si>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</si>
  <si>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</si>
  <si>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</si>
  <si>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</si>
  <si>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</si>
  <si>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</si>
  <si>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</si>
  <si>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</si>
  <si>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立石</t>
    <rPh sb="0" eb="2">
      <t>タテイシ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</si>
  <si>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</si>
  <si>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</si>
  <si>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舟橋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</si>
  <si>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</si>
  <si>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</si>
  <si>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</si>
  <si>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</si>
  <si>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</si>
  <si>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</si>
  <si>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rPh sb="0" eb="2">
      <t>フナハシ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</si>
  <si>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</si>
  <si>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</si>
  <si>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</si>
  <si>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三上</t>
    <rPh sb="0" eb="2">
      <t>ミカミ</t>
    </rPh>
    <phoneticPr fontId="1"/>
  </si>
  <si>
    <t>浅川</t>
    <phoneticPr fontId="1"/>
  </si>
  <si>
    <t>浅川, 立石</t>
    <phoneticPr fontId="1"/>
  </si>
  <si>
    <t>舟橋,三上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</si>
</sst>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55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54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showGridLines="0" showZeros="0" tabSelected="1" zoomScale="102" zoomScaleNormal="11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7" sqref="O67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7" ht="14.25" customHeight="1" x14ac:dyDescent="0.15">
      <c r="A1" s="100" t="s">
        <v>0</v>
      </c>
      <c r="B1" s="97"/>
      <c r="C1" s="97"/>
      <c r="D1" s="97"/>
      <c r="E1" s="85" t="s">
        <v>1</v>
      </c>
      <c r="F1" s="85" t="s">
        <v>2</v>
      </c>
      <c r="G1" s="97" t="s">
        <v>3</v>
      </c>
      <c r="H1" s="85" t="s">
        <v>4</v>
      </c>
      <c r="I1" s="85" t="s">
        <v>5</v>
      </c>
      <c r="J1" s="85" t="s">
        <v>6</v>
      </c>
      <c r="K1" s="94" t="s">
        <v>7</v>
      </c>
      <c r="L1" s="119">
        <v>43993</v>
      </c>
      <c r="M1" s="120"/>
      <c r="N1" s="124">
        <v>43994</v>
      </c>
      <c r="O1" s="120"/>
      <c r="P1" s="124">
        <v>43997</v>
      </c>
      <c r="Q1" s="120"/>
    </row>
    <row r="2" spans="1:17" ht="13.5" customHeight="1" x14ac:dyDescent="0.15">
      <c r="A2" s="101"/>
      <c r="B2" s="98"/>
      <c r="C2" s="98"/>
      <c r="D2" s="98"/>
      <c r="E2" s="88"/>
      <c r="F2" s="88"/>
      <c r="G2" s="98"/>
      <c r="H2" s="86"/>
      <c r="I2" s="88"/>
      <c r="J2" s="88"/>
      <c r="K2" s="95"/>
      <c r="L2" s="115" t="s">
        <v>8</v>
      </c>
      <c r="M2" s="116"/>
      <c r="N2" s="117" t="s">
        <v>9</v>
      </c>
      <c r="O2" s="117"/>
      <c r="P2" s="118" t="s">
        <v>10</v>
      </c>
      <c r="Q2" s="116"/>
    </row>
    <row r="3" spans="1:17" ht="13.5" customHeight="1" x14ac:dyDescent="0.15">
      <c r="A3" s="101"/>
      <c r="B3" s="98"/>
      <c r="C3" s="98"/>
      <c r="D3" s="98"/>
      <c r="E3" s="88"/>
      <c r="F3" s="88"/>
      <c r="G3" s="98"/>
      <c r="H3" s="86"/>
      <c r="I3" s="88"/>
      <c r="J3" s="88"/>
      <c r="K3" s="95"/>
      <c r="L3" s="123" t="s">
        <v>11</v>
      </c>
      <c r="M3" s="122"/>
      <c r="N3" s="121" t="s">
        <v>12</v>
      </c>
      <c r="O3" s="122"/>
      <c r="P3" s="121" t="s">
        <v>13</v>
      </c>
      <c r="Q3" s="122"/>
    </row>
    <row r="4" spans="1:17" ht="13.5" customHeight="1" thickBot="1" x14ac:dyDescent="0.2">
      <c r="A4" s="102"/>
      <c r="B4" s="99"/>
      <c r="C4" s="99"/>
      <c r="D4" s="99"/>
      <c r="E4" s="89"/>
      <c r="F4" s="89"/>
      <c r="G4" s="99"/>
      <c r="H4" s="87"/>
      <c r="I4" s="89"/>
      <c r="J4" s="89"/>
      <c r="K4" s="9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92"/>
      <c r="F5" s="92"/>
      <c r="G5" s="90"/>
      <c r="H5" s="16" t="s">
        <v>17</v>
      </c>
      <c r="I5" s="17"/>
      <c r="J5" s="17"/>
      <c r="K5" s="45">
        <f>SUM(K7,K23,K43,K59,K77,K85,K99)</f>
        <v>82.75</v>
      </c>
      <c r="L5" s="27">
        <f>SUM(L7,L23,L43,L59,L77,L85,L99)</f>
        <v>10</v>
      </c>
      <c r="M5" s="27">
        <f t="shared" ref="M5:Q5" si="0">SUM(M7,M23,M43,M59,M77,M85,M99)</f>
        <v>19.5</v>
      </c>
      <c r="N5" s="27">
        <f t="shared" si="0"/>
        <v>16.75</v>
      </c>
      <c r="O5" s="27">
        <f t="shared" si="0"/>
        <v>19.5</v>
      </c>
      <c r="P5" s="27">
        <f t="shared" si="0"/>
        <v>17.5</v>
      </c>
      <c r="Q5" s="27">
        <f t="shared" si="0"/>
        <v>0</v>
      </c>
    </row>
    <row r="6" spans="1:17" s="11" customFormat="1" ht="12" customHeight="1" thickBot="1" x14ac:dyDescent="0.2">
      <c r="A6" s="106"/>
      <c r="B6" s="107"/>
      <c r="C6" s="107"/>
      <c r="D6" s="108"/>
      <c r="E6" s="93"/>
      <c r="F6" s="93"/>
      <c r="G6" s="91"/>
      <c r="H6" s="18" t="s">
        <v>18</v>
      </c>
      <c r="I6" s="19"/>
      <c r="J6" s="19"/>
      <c r="K6" s="47">
        <f>SUM(L8,L24,L44,L60,L78,L86)</f>
        <v>10</v>
      </c>
      <c r="L6" s="47">
        <f t="shared" ref="L6:P6" si="1">SUM(M8,M24,M44,M60,M78,M86)</f>
        <v>19.5</v>
      </c>
      <c r="M6" s="47">
        <f t="shared" si="1"/>
        <v>19.5</v>
      </c>
      <c r="N6" s="47">
        <f t="shared" si="1"/>
        <v>19.5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109" t="s">
        <v>19</v>
      </c>
      <c r="B7" s="110"/>
      <c r="C7" s="110"/>
      <c r="D7" s="111"/>
      <c r="E7" s="114"/>
      <c r="F7" s="114"/>
      <c r="G7" s="112"/>
      <c r="H7" s="4" t="s">
        <v>17</v>
      </c>
      <c r="I7" s="5"/>
      <c r="J7" s="5"/>
      <c r="K7" s="14">
        <f>SUMPRODUCT((MOD(ROW(K$9:K$22),2)=1)*K$9:K$22)</f>
        <v>9.5</v>
      </c>
      <c r="L7" s="40">
        <f t="shared" ref="L7:Q7" si="2">SUMPRODUCT((MOD(ROW(L$9:L$22),2)=1)*L$9:L$22)</f>
        <v>10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0"/>
      <c r="B8" s="81"/>
      <c r="C8" s="81"/>
      <c r="D8" s="82"/>
      <c r="E8" s="84"/>
      <c r="F8" s="84"/>
      <c r="G8" s="113"/>
      <c r="H8" s="6" t="s">
        <v>18</v>
      </c>
      <c r="I8" s="7"/>
      <c r="J8" s="7"/>
      <c r="K8" s="15">
        <f>SUMPRODUCT((MOD(ROW(K$9:K$22),2)=0)*K$9:K$22)</f>
        <v>10</v>
      </c>
      <c r="L8" s="38">
        <f t="shared" ref="L8:Q8" si="3">SUMPRODUCT((MOD(ROW(L$9:L$22),2)=0)*L$9:L$22)</f>
        <v>10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59">
        <v>1</v>
      </c>
      <c r="B9" s="63" t="s">
        <v>20</v>
      </c>
      <c r="C9" s="71"/>
      <c r="D9" s="64"/>
      <c r="E9" s="73"/>
      <c r="F9" s="7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60"/>
      <c r="B10" s="65"/>
      <c r="C10" s="72"/>
      <c r="D10" s="66"/>
      <c r="E10" s="74"/>
      <c r="F10" s="7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59"/>
      <c r="B11" s="61" t="s">
        <v>21</v>
      </c>
      <c r="C11" s="63" t="s">
        <v>22</v>
      </c>
      <c r="D11" s="64"/>
      <c r="E11" s="67"/>
      <c r="F11" s="67"/>
      <c r="G11" s="69"/>
      <c r="H11" s="8" t="str">
        <f>IF(E11="","","予定")</f>
        <v/>
      </c>
      <c r="I11" s="8" t="s">
        <v>23</v>
      </c>
      <c r="J11" s="8">
        <v>6</v>
      </c>
      <c r="K11" s="9">
        <f>SUM(L11:Q11)</f>
        <v>4.5</v>
      </c>
      <c r="L11" s="33">
        <f>0.75*6</f>
        <v>4.5</v>
      </c>
      <c r="M11" s="31"/>
      <c r="N11" s="31"/>
      <c r="O11" s="31"/>
      <c r="P11" s="31"/>
      <c r="Q11" s="31"/>
    </row>
    <row r="12" spans="1:17" ht="12" customHeight="1" x14ac:dyDescent="0.15">
      <c r="A12" s="60"/>
      <c r="B12" s="62"/>
      <c r="C12" s="65"/>
      <c r="D12" s="66"/>
      <c r="E12" s="68"/>
      <c r="F12" s="68"/>
      <c r="G12" s="62"/>
      <c r="H12" s="55" t="str">
        <f>IF(E11="","","実績")</f>
        <v/>
      </c>
      <c r="I12" s="8" t="s">
        <v>23</v>
      </c>
      <c r="J12" s="8">
        <v>6</v>
      </c>
      <c r="K12" s="10">
        <f>SUM(L12:Q12)</f>
        <v>4.5</v>
      </c>
      <c r="L12" s="41">
        <f>0.75*6</f>
        <v>4.5</v>
      </c>
      <c r="M12" s="32"/>
      <c r="N12" s="32"/>
      <c r="O12" s="32"/>
      <c r="P12" s="32"/>
      <c r="Q12" s="32"/>
    </row>
    <row r="13" spans="1:17" ht="12" customHeight="1" x14ac:dyDescent="0.15">
      <c r="A13" s="59"/>
      <c r="B13" s="61" t="s">
        <v>24</v>
      </c>
      <c r="C13" s="63" t="s">
        <v>25</v>
      </c>
      <c r="D13" s="64"/>
      <c r="E13" s="67"/>
      <c r="F13" s="67"/>
      <c r="G13" s="69"/>
      <c r="H13" s="8" t="str">
        <f>IF(E13="","","予定")</f>
        <v/>
      </c>
      <c r="I13" s="8" t="s">
        <v>26</v>
      </c>
      <c r="J13" s="8">
        <v>1</v>
      </c>
      <c r="K13" s="9">
        <f>SUM(L13:Q13)</f>
        <v>0.5</v>
      </c>
      <c r="L13" s="8">
        <f>0.5*1</f>
        <v>0.5</v>
      </c>
      <c r="M13" s="31"/>
      <c r="N13" s="31"/>
      <c r="O13" s="31"/>
      <c r="P13" s="31"/>
      <c r="Q13" s="31"/>
    </row>
    <row r="14" spans="1:17" ht="12" customHeight="1" x14ac:dyDescent="0.15">
      <c r="A14" s="60"/>
      <c r="B14" s="62"/>
      <c r="C14" s="65"/>
      <c r="D14" s="66"/>
      <c r="E14" s="68"/>
      <c r="F14" s="68"/>
      <c r="G14" s="62"/>
      <c r="H14" s="55" t="str">
        <f>IF(E13="","","実績")</f>
        <v/>
      </c>
      <c r="I14" s="8" t="s">
        <v>26</v>
      </c>
      <c r="J14" s="8">
        <v>1</v>
      </c>
      <c r="K14" s="10">
        <f>SUM(L14:Q14)</f>
        <v>0.5</v>
      </c>
      <c r="L14" s="41">
        <f>0.5*1</f>
        <v>0.5</v>
      </c>
      <c r="M14" s="32"/>
      <c r="N14" s="32"/>
      <c r="O14" s="32"/>
      <c r="P14" s="32"/>
      <c r="Q14" s="32"/>
    </row>
    <row r="15" spans="1:17" ht="12" customHeight="1" x14ac:dyDescent="0.15">
      <c r="A15" s="59">
        <v>2</v>
      </c>
      <c r="B15" s="63" t="s">
        <v>27</v>
      </c>
      <c r="C15" s="71"/>
      <c r="D15" s="64"/>
      <c r="E15" s="73"/>
      <c r="F15" s="7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60"/>
      <c r="B16" s="65"/>
      <c r="C16" s="72"/>
      <c r="D16" s="66"/>
      <c r="E16" s="74"/>
      <c r="F16" s="7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59"/>
      <c r="B17" s="61" t="s">
        <v>21</v>
      </c>
      <c r="C17" s="63" t="s">
        <v>27</v>
      </c>
      <c r="D17" s="64"/>
      <c r="E17" s="67"/>
      <c r="F17" s="67"/>
      <c r="G17" s="69"/>
      <c r="H17" s="8" t="str">
        <f>IF(E17="","","予定")</f>
        <v/>
      </c>
      <c r="I17" s="8" t="s">
        <v>23</v>
      </c>
      <c r="J17" s="8">
        <v>6</v>
      </c>
      <c r="K17" s="9">
        <f>SUM(L17:Q17)</f>
        <v>1.5</v>
      </c>
      <c r="L17" s="30">
        <f>0.25*6</f>
        <v>1.5</v>
      </c>
      <c r="M17" s="30"/>
      <c r="N17" s="31"/>
      <c r="O17" s="31"/>
      <c r="P17" s="31"/>
      <c r="Q17" s="31"/>
    </row>
    <row r="18" spans="1:17" ht="12" customHeight="1" x14ac:dyDescent="0.15">
      <c r="A18" s="60"/>
      <c r="B18" s="62"/>
      <c r="C18" s="65"/>
      <c r="D18" s="66"/>
      <c r="E18" s="68"/>
      <c r="F18" s="68"/>
      <c r="G18" s="62"/>
      <c r="H18" s="55" t="str">
        <f>IF(E17="","","実績")</f>
        <v/>
      </c>
      <c r="I18" s="8" t="s">
        <v>23</v>
      </c>
      <c r="J18" s="8">
        <v>6</v>
      </c>
      <c r="K18" s="10">
        <f>SUM(L18:Q18)</f>
        <v>1.5</v>
      </c>
      <c r="L18" s="41">
        <f>0.25*6</f>
        <v>1.5</v>
      </c>
      <c r="M18" s="32"/>
      <c r="N18" s="32"/>
      <c r="O18" s="32"/>
      <c r="P18" s="32"/>
      <c r="Q18" s="32"/>
    </row>
    <row r="19" spans="1:17" ht="12" customHeight="1" x14ac:dyDescent="0.15">
      <c r="A19" s="59"/>
      <c r="B19" s="61" t="s">
        <v>24</v>
      </c>
      <c r="C19" s="63" t="s">
        <v>28</v>
      </c>
      <c r="D19" s="64"/>
      <c r="E19" s="67"/>
      <c r="F19" s="67"/>
      <c r="G19" s="69"/>
      <c r="H19" s="8" t="str">
        <f>IF(E19="","","予定")</f>
        <v/>
      </c>
      <c r="I19" s="8" t="s">
        <v>23</v>
      </c>
      <c r="J19" s="8">
        <v>6</v>
      </c>
      <c r="K19" s="9">
        <f>SUM(L19:Q19)</f>
        <v>3</v>
      </c>
      <c r="L19" s="33">
        <f>0.5*6</f>
        <v>3</v>
      </c>
      <c r="M19" s="33"/>
      <c r="N19" s="31"/>
      <c r="O19" s="31"/>
      <c r="P19" s="31"/>
      <c r="Q19" s="31"/>
    </row>
    <row r="20" spans="1:17" ht="12" customHeight="1" x14ac:dyDescent="0.15">
      <c r="A20" s="60"/>
      <c r="B20" s="62"/>
      <c r="C20" s="65"/>
      <c r="D20" s="66"/>
      <c r="E20" s="68"/>
      <c r="F20" s="68"/>
      <c r="G20" s="62"/>
      <c r="H20" s="55" t="str">
        <f>IF(E19="","","実績")</f>
        <v/>
      </c>
      <c r="I20" s="8" t="s">
        <v>23</v>
      </c>
      <c r="J20" s="55">
        <v>6</v>
      </c>
      <c r="K20" s="10">
        <f>SUM(L20:Q20)</f>
        <v>3</v>
      </c>
      <c r="L20" s="41">
        <f>0.5*6</f>
        <v>3</v>
      </c>
      <c r="M20" s="32"/>
      <c r="N20" s="32"/>
      <c r="O20" s="32"/>
      <c r="P20" s="32"/>
      <c r="Q20" s="32"/>
    </row>
    <row r="21" spans="1:17" ht="12" customHeight="1" x14ac:dyDescent="0.15">
      <c r="A21" s="59"/>
      <c r="B21" s="61" t="s">
        <v>29</v>
      </c>
      <c r="C21" s="63" t="s">
        <v>30</v>
      </c>
      <c r="D21" s="64"/>
      <c r="E21" s="67"/>
      <c r="F21" s="67"/>
      <c r="G21" s="69"/>
      <c r="H21" s="8" t="str">
        <f>IF(E21="","","予定")</f>
        <v/>
      </c>
      <c r="I21" s="8" t="s">
        <v>31</v>
      </c>
      <c r="J21" s="8">
        <v>2</v>
      </c>
      <c r="K21" s="9">
        <f>SUM(M21:Q21)</f>
        <v>0</v>
      </c>
      <c r="L21" s="31">
        <f>0.25*2</f>
        <v>0.5</v>
      </c>
      <c r="M21" s="33"/>
      <c r="N21" s="31"/>
      <c r="O21" s="31"/>
      <c r="P21" s="31"/>
      <c r="Q21" s="31"/>
    </row>
    <row r="22" spans="1:17" ht="12" customHeight="1" x14ac:dyDescent="0.15">
      <c r="A22" s="60"/>
      <c r="B22" s="62"/>
      <c r="C22" s="65"/>
      <c r="D22" s="66"/>
      <c r="E22" s="68"/>
      <c r="F22" s="68"/>
      <c r="G22" s="62"/>
      <c r="H22" s="55" t="str">
        <f>IF(E21="","","実績")</f>
        <v/>
      </c>
      <c r="I22" s="8" t="s">
        <v>31</v>
      </c>
      <c r="J22" s="55">
        <v>2</v>
      </c>
      <c r="K22" s="10">
        <f>SUM(L22:Q22)</f>
        <v>0.5</v>
      </c>
      <c r="L22" s="32">
        <f>0.25*2</f>
        <v>0.5</v>
      </c>
      <c r="M22" s="32"/>
      <c r="N22" s="32"/>
      <c r="O22" s="32"/>
      <c r="P22" s="32"/>
      <c r="Q22" s="32"/>
    </row>
    <row r="23" spans="1:17" ht="12" customHeight="1" x14ac:dyDescent="0.15">
      <c r="A23" s="77" t="s">
        <v>32</v>
      </c>
      <c r="B23" s="78"/>
      <c r="C23" s="78"/>
      <c r="D23" s="79"/>
      <c r="E23" s="83"/>
      <c r="F23" s="83"/>
      <c r="G23" s="75"/>
      <c r="H23" s="20" t="s">
        <v>17</v>
      </c>
      <c r="I23" s="20"/>
      <c r="J23" s="20"/>
      <c r="K23" s="21">
        <f>SUMPRODUCT((MOD(ROW(K$25:K$42),2)=1)*K$25:K$42)</f>
        <v>10</v>
      </c>
      <c r="L23" s="34">
        <f t="shared" ref="L23:Q23" si="4">SUMPRODUCT((MOD(ROW(L$25:L$42),2)=1)*L$25:L$42)</f>
        <v>0</v>
      </c>
      <c r="M23" s="35">
        <f t="shared" si="4"/>
        <v>10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80"/>
      <c r="B24" s="81"/>
      <c r="C24" s="81"/>
      <c r="D24" s="82"/>
      <c r="E24" s="84"/>
      <c r="F24" s="84"/>
      <c r="G24" s="76"/>
      <c r="H24" s="7" t="s">
        <v>18</v>
      </c>
      <c r="I24" s="7"/>
      <c r="J24" s="7"/>
      <c r="K24" s="15">
        <f>SUMPRODUCT((MOD(ROW(K$25:K$42),2)=0)*K$25:K$42)</f>
        <v>9</v>
      </c>
      <c r="L24" s="42">
        <f t="shared" ref="L24:Q24" si="5">SUMPRODUCT((MOD(ROW(L$25:L$42),2)=0)*L$25:L$42)</f>
        <v>0</v>
      </c>
      <c r="M24" s="36">
        <f t="shared" si="5"/>
        <v>9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6">
        <f t="shared" si="5"/>
        <v>0</v>
      </c>
    </row>
    <row r="25" spans="1:17" ht="12" customHeight="1" x14ac:dyDescent="0.15">
      <c r="A25" s="59">
        <v>1</v>
      </c>
      <c r="B25" s="63" t="s">
        <v>33</v>
      </c>
      <c r="C25" s="71"/>
      <c r="D25" s="64"/>
      <c r="E25" s="73"/>
      <c r="F25" s="7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60"/>
      <c r="B26" s="65"/>
      <c r="C26" s="72"/>
      <c r="D26" s="66"/>
      <c r="E26" s="74"/>
      <c r="F26" s="7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59"/>
      <c r="B27" s="61" t="s">
        <v>21</v>
      </c>
      <c r="C27" s="63" t="s">
        <v>34</v>
      </c>
      <c r="D27" s="64"/>
      <c r="E27" s="67"/>
      <c r="F27" s="67"/>
      <c r="G27" s="69"/>
      <c r="H27" s="8" t="str">
        <f>IF(E27="","","予定")</f>
        <v/>
      </c>
      <c r="I27" s="8" t="s">
        <v>35</v>
      </c>
      <c r="J27" s="8">
        <v>3</v>
      </c>
      <c r="K27" s="9">
        <f>SUM(M27:Q27)</f>
        <v>1.5</v>
      </c>
      <c r="L27" s="31"/>
      <c r="M27" s="30">
        <f>0.5*3</f>
        <v>1.5</v>
      </c>
      <c r="N27" s="31"/>
      <c r="O27" s="31"/>
      <c r="P27" s="31"/>
      <c r="Q27" s="31"/>
    </row>
    <row r="28" spans="1:17" ht="12" customHeight="1" x14ac:dyDescent="0.15">
      <c r="A28" s="60"/>
      <c r="B28" s="62"/>
      <c r="C28" s="65"/>
      <c r="D28" s="66"/>
      <c r="E28" s="68"/>
      <c r="F28" s="68"/>
      <c r="G28" s="62"/>
      <c r="H28" s="55" t="str">
        <f>IF(E27="","","実績")</f>
        <v/>
      </c>
      <c r="I28" s="8" t="s">
        <v>62</v>
      </c>
      <c r="J28" s="53">
        <v>2</v>
      </c>
      <c r="K28" s="10">
        <f>SUM(L28:Q28)</f>
        <v>0.5</v>
      </c>
      <c r="L28" s="32"/>
      <c r="M28" s="49">
        <f>0.25*2</f>
        <v>0.5</v>
      </c>
      <c r="N28" s="32"/>
      <c r="O28" s="32"/>
      <c r="P28" s="54"/>
      <c r="Q28" s="32"/>
    </row>
    <row r="29" spans="1:17" ht="12" customHeight="1" x14ac:dyDescent="0.15">
      <c r="A29" s="59"/>
      <c r="B29" s="61" t="s">
        <v>24</v>
      </c>
      <c r="C29" s="63" t="s">
        <v>36</v>
      </c>
      <c r="D29" s="64"/>
      <c r="E29" s="67"/>
      <c r="F29" s="67"/>
      <c r="G29" s="69"/>
      <c r="H29" s="8" t="str">
        <f>IF(E29="","","予定")</f>
        <v/>
      </c>
      <c r="I29" s="8" t="s">
        <v>37</v>
      </c>
      <c r="J29" s="8">
        <v>2</v>
      </c>
      <c r="K29" s="9">
        <f>SUM(M29:Q29)</f>
        <v>1.5</v>
      </c>
      <c r="L29" s="31"/>
      <c r="M29" s="30">
        <f>0.5*3</f>
        <v>1.5</v>
      </c>
      <c r="N29" s="31"/>
      <c r="O29" s="31"/>
      <c r="P29" s="31"/>
      <c r="Q29" s="31"/>
    </row>
    <row r="30" spans="1:17" ht="12" customHeight="1" x14ac:dyDescent="0.15">
      <c r="A30" s="60"/>
      <c r="B30" s="62"/>
      <c r="C30" s="65"/>
      <c r="D30" s="66"/>
      <c r="E30" s="68"/>
      <c r="F30" s="68"/>
      <c r="G30" s="62"/>
      <c r="H30" s="55" t="str">
        <f>IF(E29="","","実績")</f>
        <v/>
      </c>
      <c r="I30" s="8" t="s">
        <v>23</v>
      </c>
      <c r="J30" s="53">
        <v>6</v>
      </c>
      <c r="K30" s="10">
        <f>SUM(L30:Q30)</f>
        <v>3</v>
      </c>
      <c r="L30" s="32"/>
      <c r="M30" s="49">
        <f>0.5*6</f>
        <v>3</v>
      </c>
      <c r="N30" s="32"/>
      <c r="O30" s="32"/>
      <c r="P30" s="32"/>
      <c r="Q30" s="32"/>
    </row>
    <row r="31" spans="1:17" ht="12" customHeight="1" x14ac:dyDescent="0.15">
      <c r="A31" s="59"/>
      <c r="B31" s="61" t="s">
        <v>29</v>
      </c>
      <c r="C31" s="63" t="s">
        <v>38</v>
      </c>
      <c r="D31" s="64"/>
      <c r="E31" s="67"/>
      <c r="F31" s="67"/>
      <c r="G31" s="69"/>
      <c r="H31" s="8" t="str">
        <f>IF(E31="","","予定")</f>
        <v/>
      </c>
      <c r="I31" s="8" t="s">
        <v>35</v>
      </c>
      <c r="J31" s="8">
        <v>2</v>
      </c>
      <c r="K31" s="9">
        <f>SUM(L31:Q31)</f>
        <v>1.5</v>
      </c>
      <c r="L31" s="30"/>
      <c r="M31" s="49">
        <f>0.5*3</f>
        <v>1.5</v>
      </c>
      <c r="N31" s="31"/>
      <c r="O31" s="31"/>
      <c r="P31" s="31"/>
      <c r="Q31" s="31"/>
    </row>
    <row r="32" spans="1:17" ht="12" customHeight="1" x14ac:dyDescent="0.15">
      <c r="A32" s="60"/>
      <c r="B32" s="62"/>
      <c r="C32" s="65"/>
      <c r="D32" s="66"/>
      <c r="E32" s="68"/>
      <c r="F32" s="68"/>
      <c r="G32" s="62"/>
      <c r="H32" s="55" t="str">
        <f>IF(E31="","","実績")</f>
        <v/>
      </c>
      <c r="I32" s="8" t="s">
        <v>63</v>
      </c>
      <c r="J32" s="55">
        <v>2</v>
      </c>
      <c r="K32" s="10">
        <f>SUM(L32:Q32)</f>
        <v>0.5</v>
      </c>
      <c r="L32" s="48"/>
      <c r="M32" s="31">
        <f>0.25*2</f>
        <v>0.5</v>
      </c>
      <c r="N32" s="32"/>
      <c r="O32" s="32"/>
      <c r="P32" s="32"/>
      <c r="Q32" s="32"/>
    </row>
    <row r="33" spans="1:17" ht="12" customHeight="1" x14ac:dyDescent="0.15">
      <c r="A33" s="59"/>
      <c r="B33" s="61" t="s">
        <v>39</v>
      </c>
      <c r="C33" s="63" t="s">
        <v>40</v>
      </c>
      <c r="D33" s="64"/>
      <c r="E33" s="67"/>
      <c r="F33" s="67"/>
      <c r="G33" s="69"/>
      <c r="H33" s="8" t="str">
        <f>IF(E33="","","予定")</f>
        <v/>
      </c>
      <c r="I33" s="8" t="s">
        <v>37</v>
      </c>
      <c r="J33" s="8">
        <v>3</v>
      </c>
      <c r="K33" s="9">
        <f>SUM(L33:Q33)</f>
        <v>1.5</v>
      </c>
      <c r="L33" s="31"/>
      <c r="M33" s="31">
        <f>0.5*3</f>
        <v>1.5</v>
      </c>
      <c r="N33" s="31"/>
      <c r="O33" s="31"/>
      <c r="P33" s="31"/>
      <c r="Q33" s="31"/>
    </row>
    <row r="34" spans="1:17" ht="12" customHeight="1" x14ac:dyDescent="0.15">
      <c r="A34" s="60"/>
      <c r="B34" s="62"/>
      <c r="C34" s="65"/>
      <c r="D34" s="66"/>
      <c r="E34" s="68"/>
      <c r="F34" s="68"/>
      <c r="G34" s="62"/>
      <c r="H34" s="55" t="str">
        <f>IF(E33="","","実績")</f>
        <v/>
      </c>
      <c r="I34" s="8" t="s">
        <v>23</v>
      </c>
      <c r="J34" s="55">
        <v>6</v>
      </c>
      <c r="K34" s="10">
        <f>SUM(L34:Q34)</f>
        <v>3</v>
      </c>
      <c r="L34" s="32"/>
      <c r="M34" s="32">
        <f>0.5*6</f>
        <v>3</v>
      </c>
      <c r="N34" s="32"/>
      <c r="O34" s="32"/>
      <c r="P34" s="32"/>
      <c r="Q34" s="32"/>
    </row>
    <row r="35" spans="1:17" ht="12" customHeight="1" x14ac:dyDescent="0.15">
      <c r="A35" s="59">
        <v>2</v>
      </c>
      <c r="B35" s="63" t="s">
        <v>27</v>
      </c>
      <c r="C35" s="71"/>
      <c r="D35" s="64"/>
      <c r="E35" s="73"/>
      <c r="F35" s="7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60"/>
      <c r="B36" s="65"/>
      <c r="C36" s="72"/>
      <c r="D36" s="66"/>
      <c r="E36" s="74"/>
      <c r="F36" s="7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59"/>
      <c r="B37" s="61" t="s">
        <v>21</v>
      </c>
      <c r="C37" s="63" t="s">
        <v>27</v>
      </c>
      <c r="D37" s="64"/>
      <c r="E37" s="67"/>
      <c r="F37" s="67"/>
      <c r="G37" s="69"/>
      <c r="H37" s="8" t="str">
        <f>IF(E37="","","予定")</f>
        <v/>
      </c>
      <c r="I37" s="55" t="s">
        <v>23</v>
      </c>
      <c r="J37" s="55">
        <v>6</v>
      </c>
      <c r="K37" s="9">
        <f>SUM(L37:Q37)</f>
        <v>1.5</v>
      </c>
      <c r="L37" s="33"/>
      <c r="M37" s="31">
        <f>0.25*6</f>
        <v>1.5</v>
      </c>
      <c r="N37" s="31"/>
      <c r="O37" s="31"/>
      <c r="P37" s="31"/>
      <c r="Q37" s="31"/>
    </row>
    <row r="38" spans="1:17" ht="12" customHeight="1" x14ac:dyDescent="0.15">
      <c r="A38" s="60"/>
      <c r="B38" s="62"/>
      <c r="C38" s="65"/>
      <c r="D38" s="66"/>
      <c r="E38" s="68"/>
      <c r="F38" s="68"/>
      <c r="G38" s="62"/>
      <c r="H38" s="55" t="str">
        <f>IF(E37="","","実績")</f>
        <v/>
      </c>
      <c r="I38" s="56" t="s">
        <v>23</v>
      </c>
      <c r="J38" s="56">
        <v>6</v>
      </c>
      <c r="K38" s="10">
        <f>SUM(L38:Q38)</f>
        <v>1.5</v>
      </c>
      <c r="L38" s="41"/>
      <c r="M38" s="51">
        <f>0.25*6</f>
        <v>1.5</v>
      </c>
      <c r="N38" s="50"/>
      <c r="O38" s="32"/>
      <c r="P38" s="32"/>
      <c r="Q38" s="32"/>
    </row>
    <row r="39" spans="1:17" ht="12" customHeight="1" x14ac:dyDescent="0.15">
      <c r="A39" s="59"/>
      <c r="B39" s="61" t="s">
        <v>24</v>
      </c>
      <c r="C39" s="63" t="s">
        <v>41</v>
      </c>
      <c r="D39" s="64"/>
      <c r="E39" s="67"/>
      <c r="F39" s="67"/>
      <c r="G39" s="69"/>
      <c r="H39" s="8" t="str">
        <f>IF(E39="","","予定")</f>
        <v/>
      </c>
      <c r="I39" s="8" t="s">
        <v>23</v>
      </c>
      <c r="J39" s="8">
        <v>6</v>
      </c>
      <c r="K39" s="9">
        <f>SUM(L39:Q39)</f>
        <v>1.5</v>
      </c>
      <c r="L39" s="33"/>
      <c r="M39" s="31">
        <f>0.25*6</f>
        <v>1.5</v>
      </c>
      <c r="N39" s="31"/>
      <c r="O39" s="31"/>
      <c r="P39" s="31"/>
      <c r="Q39" s="31"/>
    </row>
    <row r="40" spans="1:17" ht="12" customHeight="1" x14ac:dyDescent="0.15">
      <c r="A40" s="60"/>
      <c r="B40" s="62"/>
      <c r="C40" s="65"/>
      <c r="D40" s="66"/>
      <c r="E40" s="68"/>
      <c r="F40" s="68"/>
      <c r="G40" s="62"/>
      <c r="H40" s="55" t="str">
        <f>IF(E39="","","実績")</f>
        <v/>
      </c>
      <c r="I40" s="56" t="s">
        <v>61</v>
      </c>
      <c r="J40" s="56">
        <v>1</v>
      </c>
      <c r="K40" s="10">
        <f>SUM(L40:M40)</f>
        <v>0.25</v>
      </c>
      <c r="L40" s="48"/>
      <c r="M40" s="50">
        <f>0.25*1</f>
        <v>0.25</v>
      </c>
      <c r="N40" s="32"/>
      <c r="O40" s="32"/>
      <c r="P40" s="32"/>
      <c r="Q40" s="32"/>
    </row>
    <row r="41" spans="1:17" ht="12" customHeight="1" x14ac:dyDescent="0.15">
      <c r="A41" s="59"/>
      <c r="B41" s="61" t="s">
        <v>29</v>
      </c>
      <c r="C41" s="63" t="s">
        <v>42</v>
      </c>
      <c r="D41" s="64"/>
      <c r="E41" s="67"/>
      <c r="F41" s="67"/>
      <c r="G41" s="69"/>
      <c r="H41" s="8" t="str">
        <f>IF(E41="","","予定")</f>
        <v/>
      </c>
      <c r="I41" s="8" t="s">
        <v>46</v>
      </c>
      <c r="J41" s="8">
        <v>1</v>
      </c>
      <c r="K41" s="9">
        <f>SUM(L41:Q41)</f>
        <v>1</v>
      </c>
      <c r="L41" s="33"/>
      <c r="M41" s="31">
        <f>0.5*2</f>
        <v>1</v>
      </c>
      <c r="N41" s="31"/>
      <c r="O41" s="31"/>
      <c r="P41" s="31"/>
      <c r="Q41" s="31"/>
    </row>
    <row r="42" spans="1:17" ht="12" customHeight="1" x14ac:dyDescent="0.15">
      <c r="A42" s="60"/>
      <c r="B42" s="62"/>
      <c r="C42" s="65"/>
      <c r="D42" s="66"/>
      <c r="E42" s="68"/>
      <c r="F42" s="68"/>
      <c r="G42" s="62"/>
      <c r="H42" s="55" t="str">
        <f>IF(E41="","","実績")</f>
        <v/>
      </c>
      <c r="I42" s="8" t="s">
        <v>46</v>
      </c>
      <c r="J42" s="53"/>
      <c r="K42" s="10">
        <f>SUM(L42:M42)</f>
        <v>0.25</v>
      </c>
      <c r="L42" s="48"/>
      <c r="M42" s="50">
        <f>0.25*1</f>
        <v>0.25</v>
      </c>
      <c r="N42" s="32"/>
      <c r="O42" s="32"/>
      <c r="P42" s="32"/>
      <c r="Q42" s="32"/>
    </row>
    <row r="43" spans="1:17" ht="12" customHeight="1" x14ac:dyDescent="0.15">
      <c r="A43" s="77" t="s">
        <v>43</v>
      </c>
      <c r="B43" s="78"/>
      <c r="C43" s="78"/>
      <c r="D43" s="79"/>
      <c r="E43" s="83"/>
      <c r="F43" s="83"/>
      <c r="G43" s="75"/>
      <c r="H43" s="20" t="s">
        <v>17</v>
      </c>
      <c r="I43" s="20"/>
      <c r="J43" s="20"/>
      <c r="K43" s="21">
        <f>SUMPRODUCT((MOD(ROW(K$45:K$58),2)=1)*K$45:K$58)</f>
        <v>9.5</v>
      </c>
      <c r="L43" s="35">
        <f t="shared" ref="L43:M43" si="6">SUMPRODUCT((MOD(ROW(L$45:L$58),2)=1)*L$45:L$58)</f>
        <v>0</v>
      </c>
      <c r="M43" s="35">
        <f t="shared" si="6"/>
        <v>9.5</v>
      </c>
      <c r="N43" s="35">
        <f>SUMPRODUCT((MOD(ROW(N$45:N$58),2)=1)*N$45:N$58)</f>
        <v>0</v>
      </c>
      <c r="O43" s="35">
        <f t="shared" ref="O43:Q43" si="7">SUMPRODUCT((MOD(ROW(O$45:O$58),2)=1)*O$45:O$58)</f>
        <v>0</v>
      </c>
      <c r="P43" s="35">
        <f t="shared" si="7"/>
        <v>0</v>
      </c>
      <c r="Q43" s="35">
        <f t="shared" si="7"/>
        <v>0</v>
      </c>
    </row>
    <row r="44" spans="1:17" ht="12" customHeight="1" x14ac:dyDescent="0.15">
      <c r="A44" s="80"/>
      <c r="B44" s="81"/>
      <c r="C44" s="81"/>
      <c r="D44" s="82"/>
      <c r="E44" s="84"/>
      <c r="F44" s="84"/>
      <c r="G44" s="76"/>
      <c r="H44" s="7" t="s">
        <v>18</v>
      </c>
      <c r="I44" s="7"/>
      <c r="J44" s="7"/>
      <c r="K44" s="15">
        <f>SUMPRODUCT((MOD(ROW(K$45:K$58),2)=0)*K$45:K$58)</f>
        <v>40.75</v>
      </c>
      <c r="L44" s="36">
        <f t="shared" ref="L44:Q44" si="8">SUMPRODUCT((MOD(ROW(L$45:L$58),2)=0)*L$45:L$58)</f>
        <v>0</v>
      </c>
      <c r="M44" s="36">
        <f>SUMPRODUCT((MOD(ROW(M$45:M$58),2)=0)*M$45:M$58)</f>
        <v>10.5</v>
      </c>
      <c r="N44" s="36">
        <f t="shared" si="8"/>
        <v>19.5</v>
      </c>
      <c r="O44" s="36">
        <f t="shared" si="8"/>
        <v>10.75</v>
      </c>
      <c r="P44" s="36">
        <f t="shared" si="8"/>
        <v>0</v>
      </c>
      <c r="Q44" s="36">
        <f t="shared" si="8"/>
        <v>0</v>
      </c>
    </row>
    <row r="45" spans="1:17" ht="12" customHeight="1" x14ac:dyDescent="0.15">
      <c r="A45" s="59">
        <v>1</v>
      </c>
      <c r="B45" s="63" t="s">
        <v>20</v>
      </c>
      <c r="C45" s="71"/>
      <c r="D45" s="64"/>
      <c r="E45" s="73"/>
      <c r="F45" s="7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60"/>
      <c r="B46" s="65"/>
      <c r="C46" s="72"/>
      <c r="D46" s="66"/>
      <c r="E46" s="74"/>
      <c r="F46" s="7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59"/>
      <c r="B47" s="61" t="s">
        <v>21</v>
      </c>
      <c r="C47" s="63" t="s">
        <v>44</v>
      </c>
      <c r="D47" s="64"/>
      <c r="E47" s="67"/>
      <c r="F47" s="67"/>
      <c r="G47" s="69"/>
      <c r="H47" s="8" t="str">
        <f>IF(E47="","","予定")</f>
        <v/>
      </c>
      <c r="I47" s="8" t="s">
        <v>23</v>
      </c>
      <c r="J47" s="8">
        <v>6</v>
      </c>
      <c r="K47" s="9">
        <f>SUM(L47:Q47)</f>
        <v>3</v>
      </c>
      <c r="L47" s="33"/>
      <c r="M47" s="31">
        <f>0.5*6</f>
        <v>3</v>
      </c>
      <c r="N47" s="31"/>
      <c r="O47" s="31"/>
      <c r="P47" s="31"/>
      <c r="Q47" s="31"/>
    </row>
    <row r="48" spans="1:17" ht="12" customHeight="1" x14ac:dyDescent="0.15">
      <c r="A48" s="60"/>
      <c r="B48" s="62"/>
      <c r="C48" s="65"/>
      <c r="D48" s="66"/>
      <c r="E48" s="68"/>
      <c r="F48" s="68"/>
      <c r="G48" s="62"/>
      <c r="H48" s="55" t="str">
        <f>IF(E47="","","実績")</f>
        <v/>
      </c>
      <c r="I48" s="8" t="s">
        <v>23</v>
      </c>
      <c r="J48" s="55">
        <v>6</v>
      </c>
      <c r="K48" s="10">
        <f>SUM(L48:Q48)</f>
        <v>12</v>
      </c>
      <c r="L48" s="41"/>
      <c r="M48" s="52">
        <f>1.5*6</f>
        <v>9</v>
      </c>
      <c r="N48" s="32">
        <f>0.5*6</f>
        <v>3</v>
      </c>
      <c r="O48" s="32"/>
      <c r="P48" s="32"/>
      <c r="Q48" s="32"/>
    </row>
    <row r="49" spans="1:17" ht="12" customHeight="1" x14ac:dyDescent="0.15">
      <c r="A49" s="59"/>
      <c r="B49" s="61" t="s">
        <v>24</v>
      </c>
      <c r="C49" s="63" t="s">
        <v>45</v>
      </c>
      <c r="D49" s="64"/>
      <c r="E49" s="67"/>
      <c r="F49" s="67"/>
      <c r="G49" s="69"/>
      <c r="H49" s="8" t="str">
        <f>IF(E49="","","予定")</f>
        <v/>
      </c>
      <c r="I49" s="8" t="s">
        <v>23</v>
      </c>
      <c r="J49" s="8">
        <v>6</v>
      </c>
      <c r="K49" s="9">
        <f>SUM(L49:Q49)</f>
        <v>3</v>
      </c>
      <c r="L49" s="33"/>
      <c r="M49" s="31">
        <f>0.5*6</f>
        <v>3</v>
      </c>
      <c r="N49" s="31"/>
      <c r="O49" s="31"/>
      <c r="P49" s="31"/>
      <c r="Q49" s="31"/>
    </row>
    <row r="50" spans="1:17" ht="12" customHeight="1" x14ac:dyDescent="0.15">
      <c r="A50" s="60"/>
      <c r="B50" s="62"/>
      <c r="C50" s="65"/>
      <c r="D50" s="66"/>
      <c r="E50" s="68"/>
      <c r="F50" s="68"/>
      <c r="G50" s="62"/>
      <c r="H50" s="55" t="str">
        <f>IF(E49="","","実績")</f>
        <v/>
      </c>
      <c r="I50" s="8" t="s">
        <v>23</v>
      </c>
      <c r="J50" s="8">
        <v>6</v>
      </c>
      <c r="K50" s="10">
        <f>SUM(L50:Q50)</f>
        <v>27</v>
      </c>
      <c r="L50" s="41"/>
      <c r="M50" s="32">
        <f>0.25*6</f>
        <v>1.5</v>
      </c>
      <c r="N50" s="32">
        <f>2.75*6</f>
        <v>16.5</v>
      </c>
      <c r="O50" s="32">
        <f>1.5*6</f>
        <v>9</v>
      </c>
      <c r="P50" s="32"/>
      <c r="Q50" s="32"/>
    </row>
    <row r="51" spans="1:17" ht="12" customHeight="1" x14ac:dyDescent="0.15">
      <c r="A51" s="59">
        <v>2</v>
      </c>
      <c r="B51" s="63" t="s">
        <v>27</v>
      </c>
      <c r="C51" s="71"/>
      <c r="D51" s="64"/>
      <c r="E51" s="73"/>
      <c r="F51" s="7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60"/>
      <c r="B52" s="65"/>
      <c r="C52" s="72"/>
      <c r="D52" s="66"/>
      <c r="E52" s="74"/>
      <c r="F52" s="7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59"/>
      <c r="B53" s="61" t="s">
        <v>21</v>
      </c>
      <c r="C53" s="63" t="s">
        <v>27</v>
      </c>
      <c r="D53" s="64"/>
      <c r="E53" s="67"/>
      <c r="F53" s="67"/>
      <c r="G53" s="69"/>
      <c r="H53" s="8" t="str">
        <f>IF(E53="","","予定")</f>
        <v/>
      </c>
      <c r="I53" s="8" t="s">
        <v>23</v>
      </c>
      <c r="J53" s="8">
        <v>6</v>
      </c>
      <c r="K53" s="9">
        <f t="shared" ref="K53:K58" si="9">SUM(L53:Q53)</f>
        <v>1.5</v>
      </c>
      <c r="L53" s="33"/>
      <c r="M53" s="31">
        <f>0.25*6</f>
        <v>1.5</v>
      </c>
      <c r="N53" s="31"/>
      <c r="O53" s="31"/>
      <c r="P53" s="31"/>
      <c r="Q53" s="31"/>
    </row>
    <row r="54" spans="1:17" ht="12" customHeight="1" x14ac:dyDescent="0.15">
      <c r="A54" s="60"/>
      <c r="B54" s="62"/>
      <c r="C54" s="65"/>
      <c r="D54" s="66"/>
      <c r="E54" s="68"/>
      <c r="F54" s="68"/>
      <c r="G54" s="62"/>
      <c r="H54" s="55" t="str">
        <f>IF(E53="","","実績")</f>
        <v/>
      </c>
      <c r="I54" s="8" t="s">
        <v>23</v>
      </c>
      <c r="J54" s="8">
        <v>6</v>
      </c>
      <c r="K54" s="10">
        <f t="shared" si="9"/>
        <v>0.75</v>
      </c>
      <c r="L54" s="41"/>
      <c r="M54" s="32"/>
      <c r="N54" s="32"/>
      <c r="O54" s="32">
        <f>0.25*3</f>
        <v>0.75</v>
      </c>
      <c r="P54" s="32"/>
      <c r="Q54" s="32"/>
    </row>
    <row r="55" spans="1:17" ht="12" customHeight="1" x14ac:dyDescent="0.15">
      <c r="A55" s="59"/>
      <c r="B55" s="61" t="s">
        <v>24</v>
      </c>
      <c r="C55" s="63" t="s">
        <v>41</v>
      </c>
      <c r="D55" s="64"/>
      <c r="E55" s="67"/>
      <c r="F55" s="67"/>
      <c r="G55" s="69"/>
      <c r="H55" s="8" t="str">
        <f>IF(E55="","","予定")</f>
        <v/>
      </c>
      <c r="I55" s="8" t="s">
        <v>23</v>
      </c>
      <c r="J55" s="8">
        <v>6</v>
      </c>
      <c r="K55" s="9">
        <f t="shared" si="9"/>
        <v>1.5</v>
      </c>
      <c r="L55" s="33"/>
      <c r="M55" s="31">
        <f>0.25*6</f>
        <v>1.5</v>
      </c>
      <c r="N55" s="31"/>
      <c r="O55" s="31"/>
      <c r="P55" s="31"/>
      <c r="Q55" s="31"/>
    </row>
    <row r="56" spans="1:17" ht="12" customHeight="1" x14ac:dyDescent="0.15">
      <c r="A56" s="60"/>
      <c r="B56" s="62"/>
      <c r="C56" s="65"/>
      <c r="D56" s="66"/>
      <c r="E56" s="68"/>
      <c r="F56" s="68"/>
      <c r="G56" s="62"/>
      <c r="H56" s="55" t="str">
        <f>IF(E55="","","実績")</f>
        <v/>
      </c>
      <c r="I56" s="8" t="s">
        <v>23</v>
      </c>
      <c r="J56" s="8">
        <v>6</v>
      </c>
      <c r="K56" s="10">
        <f t="shared" si="9"/>
        <v>0.75</v>
      </c>
      <c r="L56" s="41"/>
      <c r="M56" s="32"/>
      <c r="N56" s="32"/>
      <c r="O56" s="32">
        <f>0.25*3</f>
        <v>0.75</v>
      </c>
      <c r="P56" s="32"/>
      <c r="Q56" s="32"/>
    </row>
    <row r="57" spans="1:17" ht="12" customHeight="1" x14ac:dyDescent="0.15">
      <c r="A57" s="59"/>
      <c r="B57" s="61" t="s">
        <v>29</v>
      </c>
      <c r="C57" s="63" t="s">
        <v>42</v>
      </c>
      <c r="D57" s="64"/>
      <c r="E57" s="67"/>
      <c r="F57" s="67"/>
      <c r="G57" s="69"/>
      <c r="H57" s="8" t="str">
        <f>IF(E57="","","予定")</f>
        <v/>
      </c>
      <c r="I57" s="8" t="s">
        <v>46</v>
      </c>
      <c r="J57" s="8">
        <v>1</v>
      </c>
      <c r="K57" s="9">
        <f t="shared" si="9"/>
        <v>0.5</v>
      </c>
      <c r="L57" s="33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0"/>
      <c r="B58" s="62"/>
      <c r="C58" s="65"/>
      <c r="D58" s="66"/>
      <c r="E58" s="68"/>
      <c r="F58" s="68"/>
      <c r="G58" s="62"/>
      <c r="H58" s="55" t="str">
        <f>IF(E57="","","実績")</f>
        <v/>
      </c>
      <c r="I58" s="55" t="s">
        <v>56</v>
      </c>
      <c r="J58" s="55">
        <v>1</v>
      </c>
      <c r="K58" s="10">
        <f t="shared" si="9"/>
        <v>0.25</v>
      </c>
      <c r="L58" s="43"/>
      <c r="M58" s="44"/>
      <c r="N58" s="44"/>
      <c r="O58" s="44">
        <f>0.25*1</f>
        <v>0.25</v>
      </c>
      <c r="P58" s="44"/>
      <c r="Q58" s="44"/>
    </row>
    <row r="59" spans="1:17" ht="12" customHeight="1" x14ac:dyDescent="0.15">
      <c r="A59" s="77" t="s">
        <v>47</v>
      </c>
      <c r="B59" s="78"/>
      <c r="C59" s="78"/>
      <c r="D59" s="79"/>
      <c r="E59" s="83"/>
      <c r="F59" s="83"/>
      <c r="G59" s="75"/>
      <c r="H59" s="20" t="s">
        <v>17</v>
      </c>
      <c r="I59" s="20"/>
      <c r="J59" s="20"/>
      <c r="K59" s="21">
        <f>SUMPRODUCT((MOD(ROW(K$61:K$76),2)=1)*K$61:K$76)</f>
        <v>12.25</v>
      </c>
      <c r="L59" s="35">
        <f t="shared" ref="L59:N59" si="10">SUMPRODUCT((MOD(ROW(L$61:L$76),2)=1)*L$61:L$76)</f>
        <v>0</v>
      </c>
      <c r="M59" s="35">
        <f t="shared" si="10"/>
        <v>0</v>
      </c>
      <c r="N59" s="35">
        <f t="shared" si="10"/>
        <v>12.25</v>
      </c>
      <c r="O59" s="35">
        <f>SUMPRODUCT((MOD(ROW(O$61:O$76),2)=1)*O$61:O$76)</f>
        <v>0</v>
      </c>
      <c r="P59" s="35">
        <f t="shared" ref="P59:Q59" si="11">SUMPRODUCT((MOD(ROW(P$61:P$76),2)=1)*P$61:P$76)</f>
        <v>0</v>
      </c>
      <c r="Q59" s="35">
        <f t="shared" si="11"/>
        <v>0</v>
      </c>
    </row>
    <row r="60" spans="1:17" ht="12" customHeight="1" x14ac:dyDescent="0.15">
      <c r="A60" s="80"/>
      <c r="B60" s="81"/>
      <c r="C60" s="81"/>
      <c r="D60" s="82"/>
      <c r="E60" s="84"/>
      <c r="F60" s="84"/>
      <c r="G60" s="76"/>
      <c r="H60" s="7" t="s">
        <v>18</v>
      </c>
      <c r="I60" s="7"/>
      <c r="J60" s="7"/>
      <c r="K60" s="15">
        <f>SUMPRODUCT((MOD(ROW(K$61:K$76),2)=0)*K$61:K$76)</f>
        <v>8.75</v>
      </c>
      <c r="L60" s="36">
        <f>SUMPRODUCT((MOD(ROW(L$61:L$76),2)=0)*L$61:L$76)</f>
        <v>0</v>
      </c>
      <c r="M60" s="36">
        <f t="shared" ref="M60:Q60" si="12">SUMPRODUCT((MOD(ROW(M$61:M$76),2)=0)*M$61:M$76)</f>
        <v>0</v>
      </c>
      <c r="N60" s="36">
        <f t="shared" si="12"/>
        <v>0</v>
      </c>
      <c r="O60" s="36">
        <f t="shared" si="12"/>
        <v>8.75</v>
      </c>
      <c r="P60" s="36">
        <f t="shared" si="12"/>
        <v>0</v>
      </c>
      <c r="Q60" s="36">
        <f t="shared" si="12"/>
        <v>0</v>
      </c>
    </row>
    <row r="61" spans="1:17" ht="12" customHeight="1" x14ac:dyDescent="0.15">
      <c r="A61" s="59">
        <v>1</v>
      </c>
      <c r="B61" s="63" t="s">
        <v>33</v>
      </c>
      <c r="C61" s="71"/>
      <c r="D61" s="64"/>
      <c r="E61" s="73"/>
      <c r="F61" s="7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60"/>
      <c r="B62" s="65"/>
      <c r="C62" s="72"/>
      <c r="D62" s="66"/>
      <c r="E62" s="74"/>
      <c r="F62" s="7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59"/>
      <c r="B63" s="61" t="s">
        <v>21</v>
      </c>
      <c r="C63" s="63" t="s">
        <v>44</v>
      </c>
      <c r="D63" s="64"/>
      <c r="E63" s="67"/>
      <c r="F63" s="67"/>
      <c r="G63" s="69"/>
      <c r="H63" s="8" t="str">
        <f>IF(E63="","","予定")</f>
        <v/>
      </c>
      <c r="I63" s="8" t="s">
        <v>23</v>
      </c>
      <c r="J63" s="8">
        <v>6</v>
      </c>
      <c r="K63" s="9">
        <f t="shared" ref="K63:K68" si="13">SUM(L63:Q63)</f>
        <v>3</v>
      </c>
      <c r="L63" s="33"/>
      <c r="M63" s="31"/>
      <c r="N63" s="31">
        <f>0.5*6</f>
        <v>3</v>
      </c>
      <c r="O63" s="31"/>
      <c r="P63" s="31"/>
      <c r="Q63" s="31"/>
    </row>
    <row r="64" spans="1:17" ht="12" customHeight="1" x14ac:dyDescent="0.15">
      <c r="A64" s="60"/>
      <c r="B64" s="62"/>
      <c r="C64" s="65"/>
      <c r="D64" s="66"/>
      <c r="E64" s="68"/>
      <c r="F64" s="68"/>
      <c r="G64" s="62"/>
      <c r="H64" s="55" t="str">
        <f>IF(E63="","","実績")</f>
        <v/>
      </c>
      <c r="I64" s="8" t="s">
        <v>23</v>
      </c>
      <c r="J64" s="8">
        <v>6</v>
      </c>
      <c r="K64" s="10">
        <f t="shared" si="13"/>
        <v>2.25</v>
      </c>
      <c r="L64" s="41"/>
      <c r="M64" s="32"/>
      <c r="N64" s="32"/>
      <c r="O64" s="32">
        <f>0.75*3</f>
        <v>2.25</v>
      </c>
      <c r="P64" s="32"/>
      <c r="Q64" s="32"/>
    </row>
    <row r="65" spans="1:17" ht="12" customHeight="1" x14ac:dyDescent="0.15">
      <c r="A65" s="59"/>
      <c r="B65" s="61" t="s">
        <v>24</v>
      </c>
      <c r="C65" s="63" t="s">
        <v>45</v>
      </c>
      <c r="D65" s="64"/>
      <c r="E65" s="67"/>
      <c r="F65" s="67"/>
      <c r="G65" s="69"/>
      <c r="H65" s="8" t="str">
        <f>IF(E65="","","予定")</f>
        <v/>
      </c>
      <c r="I65" s="8" t="s">
        <v>23</v>
      </c>
      <c r="J65" s="8">
        <v>6</v>
      </c>
      <c r="K65" s="9">
        <f t="shared" si="13"/>
        <v>3</v>
      </c>
      <c r="L65" s="33"/>
      <c r="M65" s="31"/>
      <c r="N65" s="31">
        <f>0.5*6</f>
        <v>3</v>
      </c>
      <c r="O65" s="31"/>
      <c r="P65" s="31"/>
      <c r="Q65" s="31"/>
    </row>
    <row r="66" spans="1:17" ht="12" customHeight="1" x14ac:dyDescent="0.15">
      <c r="A66" s="60"/>
      <c r="B66" s="62"/>
      <c r="C66" s="65"/>
      <c r="D66" s="66"/>
      <c r="E66" s="68"/>
      <c r="F66" s="68"/>
      <c r="G66" s="62"/>
      <c r="H66" s="55" t="str">
        <f>IF(E65="","","実績")</f>
        <v/>
      </c>
      <c r="I66" s="8" t="s">
        <v>61</v>
      </c>
      <c r="J66" s="8">
        <v>1</v>
      </c>
      <c r="K66" s="10">
        <f t="shared" si="13"/>
        <v>1</v>
      </c>
      <c r="L66" s="41"/>
      <c r="M66" s="32"/>
      <c r="N66" s="32"/>
      <c r="O66" s="32">
        <f>1*1</f>
        <v>1</v>
      </c>
      <c r="P66" s="32"/>
      <c r="Q66" s="32"/>
    </row>
    <row r="67" spans="1:17" ht="12" customHeight="1" x14ac:dyDescent="0.15">
      <c r="A67" s="59"/>
      <c r="B67" s="61" t="s">
        <v>29</v>
      </c>
      <c r="C67" s="63" t="s">
        <v>48</v>
      </c>
      <c r="D67" s="64"/>
      <c r="E67" s="67"/>
      <c r="F67" s="67"/>
      <c r="G67" s="69"/>
      <c r="H67" s="8" t="str">
        <f>IF(E67="","","予定")</f>
        <v/>
      </c>
      <c r="I67" s="8" t="s">
        <v>23</v>
      </c>
      <c r="J67" s="8">
        <v>6</v>
      </c>
      <c r="K67" s="9">
        <f t="shared" si="13"/>
        <v>3</v>
      </c>
      <c r="L67" s="33"/>
      <c r="M67" s="31"/>
      <c r="N67" s="31">
        <f>0.5*6</f>
        <v>3</v>
      </c>
      <c r="O67" s="31"/>
      <c r="P67" s="31"/>
      <c r="Q67" s="31"/>
    </row>
    <row r="68" spans="1:17" ht="12" customHeight="1" x14ac:dyDescent="0.15">
      <c r="A68" s="60"/>
      <c r="B68" s="62"/>
      <c r="C68" s="65"/>
      <c r="D68" s="66"/>
      <c r="E68" s="68"/>
      <c r="F68" s="68"/>
      <c r="G68" s="62"/>
      <c r="H68" s="55" t="str">
        <f>IF(E67="","","実績")</f>
        <v/>
      </c>
      <c r="I68" s="8" t="s">
        <v>23</v>
      </c>
      <c r="J68" s="8">
        <v>6</v>
      </c>
      <c r="K68" s="10">
        <f t="shared" si="13"/>
        <v>5.5</v>
      </c>
      <c r="L68" s="41"/>
      <c r="M68" s="32"/>
      <c r="N68" s="32"/>
      <c r="O68" s="32">
        <f>0.5*3+1*4</f>
        <v>5.5</v>
      </c>
      <c r="P68" s="32"/>
      <c r="Q68" s="32"/>
    </row>
    <row r="69" spans="1:17" ht="12" customHeight="1" x14ac:dyDescent="0.15">
      <c r="A69" s="59">
        <v>2</v>
      </c>
      <c r="B69" s="63" t="s">
        <v>27</v>
      </c>
      <c r="C69" s="71"/>
      <c r="D69" s="64"/>
      <c r="E69" s="73"/>
      <c r="F69" s="7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60"/>
      <c r="B70" s="65"/>
      <c r="C70" s="72"/>
      <c r="D70" s="66"/>
      <c r="E70" s="74"/>
      <c r="F70" s="7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59"/>
      <c r="B71" s="61" t="s">
        <v>21</v>
      </c>
      <c r="C71" s="63" t="s">
        <v>27</v>
      </c>
      <c r="D71" s="64"/>
      <c r="E71" s="67"/>
      <c r="F71" s="67"/>
      <c r="G71" s="69"/>
      <c r="H71" s="8" t="str">
        <f>IF(E71="","","予定")</f>
        <v/>
      </c>
      <c r="I71" s="8" t="s">
        <v>23</v>
      </c>
      <c r="J71" s="8">
        <v>6</v>
      </c>
      <c r="K71" s="9">
        <f t="shared" ref="K71:K76" si="14">SUM(L71:Q71)</f>
        <v>1.5</v>
      </c>
      <c r="L71" s="33"/>
      <c r="M71" s="31"/>
      <c r="N71" s="31">
        <f>0.25*6</f>
        <v>1.5</v>
      </c>
      <c r="O71" s="31"/>
      <c r="P71" s="31"/>
      <c r="Q71" s="31"/>
    </row>
    <row r="72" spans="1:17" ht="12" customHeight="1" x14ac:dyDescent="0.15">
      <c r="A72" s="60"/>
      <c r="B72" s="62"/>
      <c r="C72" s="65"/>
      <c r="D72" s="66"/>
      <c r="E72" s="68"/>
      <c r="F72" s="68"/>
      <c r="G72" s="62"/>
      <c r="H72" s="55" t="str">
        <f>IF(E71="","","実績")</f>
        <v/>
      </c>
      <c r="I72" s="55"/>
      <c r="J72" s="55"/>
      <c r="K72" s="10">
        <f t="shared" si="14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59"/>
      <c r="B73" s="61" t="s">
        <v>24</v>
      </c>
      <c r="C73" s="63" t="s">
        <v>41</v>
      </c>
      <c r="D73" s="64"/>
      <c r="E73" s="67"/>
      <c r="F73" s="67"/>
      <c r="G73" s="69"/>
      <c r="H73" s="8" t="str">
        <f>IF(E73="","","予定")</f>
        <v/>
      </c>
      <c r="I73" s="8" t="s">
        <v>23</v>
      </c>
      <c r="J73" s="8">
        <v>6</v>
      </c>
      <c r="K73" s="9">
        <f t="shared" si="14"/>
        <v>1.5</v>
      </c>
      <c r="L73" s="33"/>
      <c r="M73" s="31"/>
      <c r="N73" s="31">
        <f>0.25*6</f>
        <v>1.5</v>
      </c>
      <c r="O73" s="31"/>
      <c r="P73" s="31"/>
      <c r="Q73" s="31"/>
    </row>
    <row r="74" spans="1:17" ht="12" customHeight="1" x14ac:dyDescent="0.15">
      <c r="A74" s="60"/>
      <c r="B74" s="62"/>
      <c r="C74" s="65"/>
      <c r="D74" s="66"/>
      <c r="E74" s="68"/>
      <c r="F74" s="68"/>
      <c r="G74" s="62"/>
      <c r="H74" s="55" t="str">
        <f>IF(E73="","","実績")</f>
        <v/>
      </c>
      <c r="I74" s="55"/>
      <c r="J74" s="55"/>
      <c r="K74" s="10">
        <f t="shared" si="14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59"/>
      <c r="B75" s="61" t="s">
        <v>29</v>
      </c>
      <c r="C75" s="63" t="s">
        <v>42</v>
      </c>
      <c r="D75" s="64"/>
      <c r="E75" s="67"/>
      <c r="F75" s="67"/>
      <c r="G75" s="69"/>
      <c r="H75" s="8" t="str">
        <f>IF(E75="","","予定")</f>
        <v/>
      </c>
      <c r="I75" s="8" t="s">
        <v>49</v>
      </c>
      <c r="J75" s="8">
        <v>1</v>
      </c>
      <c r="K75" s="9">
        <f t="shared" si="14"/>
        <v>0.25</v>
      </c>
      <c r="L75" s="33"/>
      <c r="M75" s="31"/>
      <c r="N75" s="31">
        <f>0.25*1</f>
        <v>0.25</v>
      </c>
      <c r="O75" s="31"/>
      <c r="P75" s="31"/>
      <c r="Q75" s="31"/>
    </row>
    <row r="76" spans="1:17" ht="12" customHeight="1" x14ac:dyDescent="0.15">
      <c r="A76" s="60"/>
      <c r="B76" s="62"/>
      <c r="C76" s="65"/>
      <c r="D76" s="66"/>
      <c r="E76" s="68"/>
      <c r="F76" s="68"/>
      <c r="G76" s="62"/>
      <c r="H76" s="55" t="str">
        <f>IF(E75="","","実績")</f>
        <v/>
      </c>
      <c r="I76" s="55"/>
      <c r="J76" s="55"/>
      <c r="K76" s="10">
        <f t="shared" si="14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77" t="s">
        <v>50</v>
      </c>
      <c r="B77" s="78"/>
      <c r="C77" s="78"/>
      <c r="D77" s="79"/>
      <c r="E77" s="83"/>
      <c r="F77" s="83"/>
      <c r="G77" s="75"/>
      <c r="H77" s="20" t="s">
        <v>17</v>
      </c>
      <c r="I77" s="20"/>
      <c r="J77" s="20"/>
      <c r="K77" s="21">
        <f>SUMPRODUCT((MOD(ROW(K$79:K$84),2)=1)*K$79:K$84)</f>
        <v>30</v>
      </c>
      <c r="L77" s="35">
        <f t="shared" ref="L77:P77" si="15">SUMPRODUCT((MOD(ROW(L$79:L$84),2)=1)*L$79:L$84)</f>
        <v>0</v>
      </c>
      <c r="M77" s="35">
        <f t="shared" si="15"/>
        <v>0</v>
      </c>
      <c r="N77" s="35">
        <f t="shared" si="15"/>
        <v>4.5</v>
      </c>
      <c r="O77" s="35">
        <f t="shared" si="15"/>
        <v>19.5</v>
      </c>
      <c r="P77" s="35">
        <f t="shared" si="15"/>
        <v>6</v>
      </c>
      <c r="Q77" s="35">
        <f>SUMPRODUCT((MOD(ROW(Q$79:Q$84),2)=1)*Q$79:Q$84)</f>
        <v>0</v>
      </c>
    </row>
    <row r="78" spans="1:17" ht="12" customHeight="1" x14ac:dyDescent="0.15">
      <c r="A78" s="80"/>
      <c r="B78" s="81"/>
      <c r="C78" s="81"/>
      <c r="D78" s="82"/>
      <c r="E78" s="84"/>
      <c r="F78" s="84"/>
      <c r="G78" s="76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6">SUMPRODUCT((MOD(ROW(L$79:L$84),2)=0)*L$79:L$84)</f>
        <v>0</v>
      </c>
      <c r="M78" s="36">
        <f>SUMPRODUCT((MOD(ROW(M$79:M$84),2)=0)*M$79:M$84)</f>
        <v>0</v>
      </c>
      <c r="N78" s="36">
        <f t="shared" si="16"/>
        <v>0</v>
      </c>
      <c r="O78" s="36">
        <f t="shared" si="16"/>
        <v>0</v>
      </c>
      <c r="P78" s="36">
        <f t="shared" si="16"/>
        <v>0</v>
      </c>
      <c r="Q78" s="36">
        <f t="shared" si="16"/>
        <v>0</v>
      </c>
    </row>
    <row r="79" spans="1:17" ht="12" customHeight="1" x14ac:dyDescent="0.15">
      <c r="A79" s="59">
        <v>1</v>
      </c>
      <c r="B79" s="63" t="s">
        <v>33</v>
      </c>
      <c r="C79" s="71"/>
      <c r="D79" s="64"/>
      <c r="E79" s="73"/>
      <c r="F79" s="7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60"/>
      <c r="B80" s="65"/>
      <c r="C80" s="72"/>
      <c r="D80" s="66"/>
      <c r="E80" s="74"/>
      <c r="F80" s="7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59"/>
      <c r="B81" s="61" t="s">
        <v>21</v>
      </c>
      <c r="C81" s="63" t="s">
        <v>51</v>
      </c>
      <c r="D81" s="64"/>
      <c r="E81" s="67"/>
      <c r="F81" s="67"/>
      <c r="G81" s="69"/>
      <c r="H81" s="8" t="str">
        <f>IF(E81="","","予定")</f>
        <v/>
      </c>
      <c r="I81" s="8" t="s">
        <v>23</v>
      </c>
      <c r="J81" s="8">
        <v>6</v>
      </c>
      <c r="K81" s="9">
        <f>SUM(L81:Q81)</f>
        <v>18</v>
      </c>
      <c r="L81" s="33"/>
      <c r="M81" s="31"/>
      <c r="N81" s="31">
        <f>0.75*6</f>
        <v>4.5</v>
      </c>
      <c r="O81" s="31">
        <f>1.75*6</f>
        <v>10.5</v>
      </c>
      <c r="P81" s="31">
        <f>0.5*6</f>
        <v>3</v>
      </c>
      <c r="Q81" s="31"/>
    </row>
    <row r="82" spans="1:17" ht="12" customHeight="1" x14ac:dyDescent="0.15">
      <c r="A82" s="60"/>
      <c r="B82" s="62"/>
      <c r="C82" s="65"/>
      <c r="D82" s="66"/>
      <c r="E82" s="68"/>
      <c r="F82" s="68"/>
      <c r="G82" s="62"/>
      <c r="H82" s="55" t="str">
        <f>IF(E81="","","実績")</f>
        <v/>
      </c>
      <c r="I82" s="55"/>
      <c r="J82" s="55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59"/>
      <c r="B83" s="61" t="s">
        <v>24</v>
      </c>
      <c r="C83" s="63" t="s">
        <v>52</v>
      </c>
      <c r="D83" s="64"/>
      <c r="E83" s="67"/>
      <c r="F83" s="67"/>
      <c r="G83" s="69"/>
      <c r="H83" s="8" t="str">
        <f>IF(E83="","","予定")</f>
        <v/>
      </c>
      <c r="I83" s="8" t="s">
        <v>23</v>
      </c>
      <c r="J83" s="8">
        <v>6</v>
      </c>
      <c r="K83" s="9">
        <f>SUM(L83:Q83)</f>
        <v>12</v>
      </c>
      <c r="L83" s="33"/>
      <c r="M83" s="31"/>
      <c r="N83" s="31"/>
      <c r="O83" s="31">
        <f>1.5*6</f>
        <v>9</v>
      </c>
      <c r="P83" s="31">
        <f>0.5*6</f>
        <v>3</v>
      </c>
      <c r="Q83" s="31"/>
    </row>
    <row r="84" spans="1:17" ht="12" customHeight="1" x14ac:dyDescent="0.15">
      <c r="A84" s="60"/>
      <c r="B84" s="62"/>
      <c r="C84" s="65"/>
      <c r="D84" s="66"/>
      <c r="E84" s="68"/>
      <c r="F84" s="68"/>
      <c r="G84" s="62"/>
      <c r="H84" s="55" t="str">
        <f>IF(E83="","","実績")</f>
        <v/>
      </c>
      <c r="I84" s="55"/>
      <c r="J84" s="55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77" t="s">
        <v>53</v>
      </c>
      <c r="B85" s="78"/>
      <c r="C85" s="78"/>
      <c r="D85" s="79"/>
      <c r="E85" s="83"/>
      <c r="F85" s="83"/>
      <c r="G85" s="75"/>
      <c r="H85" s="20" t="s">
        <v>17</v>
      </c>
      <c r="I85" s="20"/>
      <c r="J85" s="20"/>
      <c r="K85" s="21">
        <f>SUMPRODUCT((MOD(ROW(K$87:K$98),2)=1)*K$87:K$98)</f>
        <v>6.5</v>
      </c>
      <c r="L85" s="35">
        <f t="shared" ref="L85:P85" si="17">SUMPRODUCT((MOD(ROW(L$87:L$98),2)=1)*L$87:L$98)</f>
        <v>0</v>
      </c>
      <c r="M85" s="35">
        <f t="shared" si="17"/>
        <v>0</v>
      </c>
      <c r="N85" s="35">
        <f t="shared" si="17"/>
        <v>0</v>
      </c>
      <c r="O85" s="35">
        <f t="shared" si="17"/>
        <v>0</v>
      </c>
      <c r="P85" s="35">
        <f t="shared" si="17"/>
        <v>6.5</v>
      </c>
      <c r="Q85" s="35">
        <f>SUMPRODUCT((MOD(ROW(Q$87:Q$98),2)=1)*Q$87:Q$98)</f>
        <v>0</v>
      </c>
    </row>
    <row r="86" spans="1:17" ht="12" customHeight="1" x14ac:dyDescent="0.15">
      <c r="A86" s="80"/>
      <c r="B86" s="81"/>
      <c r="C86" s="81"/>
      <c r="D86" s="82"/>
      <c r="E86" s="84"/>
      <c r="F86" s="84"/>
      <c r="G86" s="76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18">SUMPRODUCT((MOD(ROW(M$87:M$98),2)=0)*M$87:M$98)</f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</row>
    <row r="87" spans="1:17" ht="12" customHeight="1" x14ac:dyDescent="0.15">
      <c r="A87" s="59">
        <v>1</v>
      </c>
      <c r="B87" s="63" t="s">
        <v>33</v>
      </c>
      <c r="C87" s="71"/>
      <c r="D87" s="64"/>
      <c r="E87" s="73"/>
      <c r="F87" s="7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60"/>
      <c r="B88" s="65"/>
      <c r="C88" s="72"/>
      <c r="D88" s="66"/>
      <c r="E88" s="74"/>
      <c r="F88" s="7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59"/>
      <c r="B89" s="61" t="s">
        <v>21</v>
      </c>
      <c r="C89" s="63" t="s">
        <v>54</v>
      </c>
      <c r="D89" s="64"/>
      <c r="E89" s="67"/>
      <c r="F89" s="67"/>
      <c r="G89" s="69"/>
      <c r="H89" s="8" t="str">
        <f>IF(E89="","","予定")</f>
        <v/>
      </c>
      <c r="I89" s="8" t="s">
        <v>23</v>
      </c>
      <c r="J89" s="8">
        <v>6</v>
      </c>
      <c r="K89" s="9">
        <f>SUM(L89:Q89)</f>
        <v>3</v>
      </c>
      <c r="L89" s="33"/>
      <c r="M89" s="31"/>
      <c r="N89" s="31"/>
      <c r="O89" s="31"/>
      <c r="P89" s="31">
        <f>0.5*6</f>
        <v>3</v>
      </c>
      <c r="Q89" s="31"/>
    </row>
    <row r="90" spans="1:17" ht="12" customHeight="1" x14ac:dyDescent="0.15">
      <c r="A90" s="60"/>
      <c r="B90" s="62"/>
      <c r="C90" s="65"/>
      <c r="D90" s="66"/>
      <c r="E90" s="68"/>
      <c r="F90" s="68"/>
      <c r="G90" s="62"/>
      <c r="H90" s="55" t="str">
        <f>IF(E89="","","実績")</f>
        <v/>
      </c>
      <c r="I90" s="55"/>
      <c r="J90" s="55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59"/>
      <c r="B91" s="61" t="s">
        <v>24</v>
      </c>
      <c r="C91" s="70" t="s">
        <v>55</v>
      </c>
      <c r="D91" s="64"/>
      <c r="E91" s="67"/>
      <c r="F91" s="67"/>
      <c r="G91" s="69"/>
      <c r="H91" s="8" t="str">
        <f>IF(E91="","","予定")</f>
        <v/>
      </c>
      <c r="I91" s="8" t="s">
        <v>23</v>
      </c>
      <c r="J91" s="8">
        <v>6</v>
      </c>
      <c r="K91" s="9">
        <f>SUM(L91:Q91)</f>
        <v>1.5</v>
      </c>
      <c r="L91" s="33"/>
      <c r="M91" s="31"/>
      <c r="N91" s="31"/>
      <c r="O91" s="31"/>
      <c r="P91" s="31">
        <f>0.25*6</f>
        <v>1.5</v>
      </c>
      <c r="Q91" s="31"/>
    </row>
    <row r="92" spans="1:17" ht="12" customHeight="1" x14ac:dyDescent="0.15">
      <c r="A92" s="60"/>
      <c r="B92" s="62"/>
      <c r="C92" s="65"/>
      <c r="D92" s="66"/>
      <c r="E92" s="68"/>
      <c r="F92" s="68"/>
      <c r="G92" s="62"/>
      <c r="H92" s="55" t="str">
        <f>IF(E91="","","実績")</f>
        <v/>
      </c>
      <c r="I92" s="55"/>
      <c r="J92" s="55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59">
        <v>2</v>
      </c>
      <c r="B93" s="63" t="s">
        <v>27</v>
      </c>
      <c r="C93" s="71"/>
      <c r="D93" s="64"/>
      <c r="E93" s="73"/>
      <c r="F93" s="7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60"/>
      <c r="B94" s="65"/>
      <c r="C94" s="72"/>
      <c r="D94" s="66"/>
      <c r="E94" s="74"/>
      <c r="F94" s="7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59"/>
      <c r="B95" s="61" t="s">
        <v>21</v>
      </c>
      <c r="C95" s="63" t="s">
        <v>27</v>
      </c>
      <c r="D95" s="64"/>
      <c r="E95" s="67"/>
      <c r="F95" s="67"/>
      <c r="G95" s="69"/>
      <c r="H95" s="8" t="str">
        <f>IF(E95="","","予定")</f>
        <v/>
      </c>
      <c r="I95" s="8" t="s">
        <v>23</v>
      </c>
      <c r="J95" s="8">
        <v>6</v>
      </c>
      <c r="K95" s="9">
        <f>SUM(L95:Q95)</f>
        <v>1.5</v>
      </c>
      <c r="L95" s="33"/>
      <c r="M95" s="31"/>
      <c r="N95" s="31"/>
      <c r="O95" s="31"/>
      <c r="P95" s="31">
        <f>0.25*6</f>
        <v>1.5</v>
      </c>
      <c r="Q95" s="31"/>
    </row>
    <row r="96" spans="1:17" ht="12" customHeight="1" x14ac:dyDescent="0.15">
      <c r="A96" s="60"/>
      <c r="B96" s="62"/>
      <c r="C96" s="65"/>
      <c r="D96" s="66"/>
      <c r="E96" s="68"/>
      <c r="F96" s="68"/>
      <c r="G96" s="62"/>
      <c r="H96" s="55" t="str">
        <f>IF(E95="","","実績")</f>
        <v/>
      </c>
      <c r="I96" s="55"/>
      <c r="J96" s="55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59"/>
      <c r="B97" s="61" t="s">
        <v>24</v>
      </c>
      <c r="C97" s="63" t="s">
        <v>42</v>
      </c>
      <c r="D97" s="64"/>
      <c r="E97" s="67"/>
      <c r="F97" s="67"/>
      <c r="G97" s="69"/>
      <c r="H97" s="8" t="str">
        <f>IF(E97="","","予定")</f>
        <v/>
      </c>
      <c r="I97" s="8" t="s">
        <v>56</v>
      </c>
      <c r="J97" s="8">
        <v>1</v>
      </c>
      <c r="K97" s="9">
        <f>SUM(L97:Q97)</f>
        <v>0.5</v>
      </c>
      <c r="L97" s="33"/>
      <c r="M97" s="31"/>
      <c r="N97" s="31"/>
      <c r="O97" s="31"/>
      <c r="P97" s="31">
        <f>0.5*1</f>
        <v>0.5</v>
      </c>
      <c r="Q97" s="31"/>
    </row>
    <row r="98" spans="1:17" ht="12" customHeight="1" x14ac:dyDescent="0.15">
      <c r="A98" s="60"/>
      <c r="B98" s="62"/>
      <c r="C98" s="65"/>
      <c r="D98" s="66"/>
      <c r="E98" s="68"/>
      <c r="F98" s="68"/>
      <c r="G98" s="62"/>
      <c r="H98" s="55" t="str">
        <f>IF(E97="","","実績")</f>
        <v/>
      </c>
      <c r="I98" s="55"/>
      <c r="J98" s="55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77" t="s">
        <v>57</v>
      </c>
      <c r="B99" s="78"/>
      <c r="C99" s="78"/>
      <c r="D99" s="79"/>
      <c r="E99" s="83"/>
      <c r="F99" s="83"/>
      <c r="G99" s="75"/>
      <c r="H99" s="20" t="s">
        <v>17</v>
      </c>
      <c r="I99" s="20"/>
      <c r="J99" s="20"/>
      <c r="K99" s="21">
        <f>SUMPRODUCT((MOD(ROW(K$101:K$112),2)=1)*K$101:K$112)</f>
        <v>5</v>
      </c>
      <c r="L99" s="35">
        <f t="shared" ref="L99:Q99" si="19">SUMPRODUCT((MOD(ROW(L$101:L$112),2)=1)*L$101:L$112)</f>
        <v>0</v>
      </c>
      <c r="M99" s="35">
        <f t="shared" si="19"/>
        <v>0</v>
      </c>
      <c r="N99" s="35">
        <f t="shared" si="19"/>
        <v>0</v>
      </c>
      <c r="O99" s="35">
        <f t="shared" si="19"/>
        <v>0</v>
      </c>
      <c r="P99" s="35">
        <f t="shared" si="19"/>
        <v>5</v>
      </c>
      <c r="Q99" s="35">
        <f t="shared" si="19"/>
        <v>0</v>
      </c>
    </row>
    <row r="100" spans="1:17" ht="12" customHeight="1" x14ac:dyDescent="0.15">
      <c r="A100" s="80"/>
      <c r="B100" s="81"/>
      <c r="C100" s="81"/>
      <c r="D100" s="82"/>
      <c r="E100" s="84"/>
      <c r="F100" s="84"/>
      <c r="G100" s="76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0">SUMPRODUCT((MOD(ROW(M$101:M$112),2)=0)*M$101:M$112)</f>
        <v>0</v>
      </c>
      <c r="N100" s="37">
        <f t="shared" si="20"/>
        <v>0</v>
      </c>
      <c r="O100" s="37">
        <f t="shared" si="20"/>
        <v>0</v>
      </c>
      <c r="P100" s="37">
        <f t="shared" si="20"/>
        <v>0</v>
      </c>
      <c r="Q100" s="37">
        <f t="shared" si="20"/>
        <v>0</v>
      </c>
    </row>
    <row r="101" spans="1:17" ht="12" customHeight="1" x14ac:dyDescent="0.15">
      <c r="A101" s="59">
        <v>1</v>
      </c>
      <c r="B101" s="63" t="s">
        <v>33</v>
      </c>
      <c r="C101" s="71"/>
      <c r="D101" s="64"/>
      <c r="E101" s="73"/>
      <c r="F101" s="7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60"/>
      <c r="B102" s="65"/>
      <c r="C102" s="72"/>
      <c r="D102" s="66"/>
      <c r="E102" s="74"/>
      <c r="F102" s="7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59"/>
      <c r="B103" s="61" t="s">
        <v>21</v>
      </c>
      <c r="C103" s="63" t="s">
        <v>58</v>
      </c>
      <c r="D103" s="64"/>
      <c r="E103" s="67"/>
      <c r="F103" s="67"/>
      <c r="G103" s="69"/>
      <c r="H103" s="8" t="str">
        <f>IF(E103="","","予定")</f>
        <v/>
      </c>
      <c r="I103" s="8" t="s">
        <v>23</v>
      </c>
      <c r="J103" s="8">
        <v>6</v>
      </c>
      <c r="K103" s="9">
        <f>SUM(L103:Q103)</f>
        <v>3</v>
      </c>
      <c r="L103" s="33"/>
      <c r="M103" s="31"/>
      <c r="N103" s="31"/>
      <c r="O103" s="31"/>
      <c r="P103" s="31">
        <f>0.5*6</f>
        <v>3</v>
      </c>
      <c r="Q103" s="31"/>
    </row>
    <row r="104" spans="1:17" ht="12" customHeight="1" x14ac:dyDescent="0.15">
      <c r="A104" s="60"/>
      <c r="B104" s="62"/>
      <c r="C104" s="65"/>
      <c r="D104" s="66"/>
      <c r="E104" s="68"/>
      <c r="F104" s="68"/>
      <c r="G104" s="62"/>
      <c r="H104" s="55" t="str">
        <f>IF(E103="","","実績")</f>
        <v/>
      </c>
      <c r="I104" s="55"/>
      <c r="J104" s="55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59"/>
      <c r="B105" s="61" t="s">
        <v>24</v>
      </c>
      <c r="C105" s="63" t="s">
        <v>59</v>
      </c>
      <c r="D105" s="64"/>
      <c r="E105" s="67"/>
      <c r="F105" s="67"/>
      <c r="G105" s="69"/>
      <c r="H105" s="8" t="str">
        <f>IF(E105="","","予定")</f>
        <v/>
      </c>
      <c r="I105" s="8"/>
      <c r="J105" s="8"/>
      <c r="K105" s="9">
        <f>SUM(L105:Q105)</f>
        <v>0</v>
      </c>
      <c r="L105" s="33"/>
      <c r="M105" s="31"/>
      <c r="N105" s="31"/>
      <c r="O105" s="31"/>
      <c r="P105" s="31"/>
      <c r="Q105" s="31"/>
    </row>
    <row r="106" spans="1:17" ht="12" customHeight="1" x14ac:dyDescent="0.15">
      <c r="A106" s="60"/>
      <c r="B106" s="62"/>
      <c r="C106" s="65"/>
      <c r="D106" s="66"/>
      <c r="E106" s="68"/>
      <c r="F106" s="68"/>
      <c r="G106" s="62"/>
      <c r="H106" s="55" t="str">
        <f>IF(E105="","","実績")</f>
        <v/>
      </c>
      <c r="I106" s="55"/>
      <c r="J106" s="55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59">
        <v>2</v>
      </c>
      <c r="B107" s="63" t="s">
        <v>27</v>
      </c>
      <c r="C107" s="71"/>
      <c r="D107" s="64"/>
      <c r="E107" s="73"/>
      <c r="F107" s="7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60"/>
      <c r="B108" s="65"/>
      <c r="C108" s="72"/>
      <c r="D108" s="66"/>
      <c r="E108" s="74"/>
      <c r="F108" s="7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59"/>
      <c r="B109" s="61" t="s">
        <v>21</v>
      </c>
      <c r="C109" s="63" t="s">
        <v>27</v>
      </c>
      <c r="D109" s="64"/>
      <c r="E109" s="67"/>
      <c r="F109" s="67"/>
      <c r="G109" s="69"/>
      <c r="H109" s="8" t="str">
        <f>IF(E109="","","予定")</f>
        <v/>
      </c>
      <c r="I109" s="8" t="s">
        <v>23</v>
      </c>
      <c r="J109" s="8">
        <v>6</v>
      </c>
      <c r="K109" s="9">
        <f>SUM(L109:Q109)</f>
        <v>1.5</v>
      </c>
      <c r="L109" s="33"/>
      <c r="M109" s="31"/>
      <c r="N109" s="31"/>
      <c r="O109" s="31"/>
      <c r="P109" s="31">
        <f>0.25*6</f>
        <v>1.5</v>
      </c>
      <c r="Q109" s="31"/>
    </row>
    <row r="110" spans="1:17" ht="12" customHeight="1" x14ac:dyDescent="0.15">
      <c r="A110" s="60"/>
      <c r="B110" s="62"/>
      <c r="C110" s="65"/>
      <c r="D110" s="66"/>
      <c r="E110" s="68"/>
      <c r="F110" s="68"/>
      <c r="G110" s="62"/>
      <c r="H110" s="55" t="str">
        <f>IF(E109="","","実績")</f>
        <v/>
      </c>
      <c r="I110" s="55"/>
      <c r="J110" s="55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59"/>
      <c r="B111" s="61" t="s">
        <v>24</v>
      </c>
      <c r="C111" s="63" t="s">
        <v>42</v>
      </c>
      <c r="D111" s="64"/>
      <c r="E111" s="67"/>
      <c r="F111" s="67"/>
      <c r="G111" s="69"/>
      <c r="H111" s="8" t="str">
        <f>IF(E111="","","予定")</f>
        <v/>
      </c>
      <c r="I111" s="8" t="s">
        <v>60</v>
      </c>
      <c r="J111" s="8">
        <v>1</v>
      </c>
      <c r="K111" s="9">
        <f>SUM(L111:Q111)</f>
        <v>0.5</v>
      </c>
      <c r="L111" s="33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0"/>
      <c r="B112" s="62"/>
      <c r="C112" s="65"/>
      <c r="D112" s="66"/>
      <c r="E112" s="68"/>
      <c r="F112" s="68"/>
      <c r="G112" s="62"/>
      <c r="H112" s="55" t="str">
        <f>IF(E111="","","実績")</f>
        <v/>
      </c>
      <c r="I112" s="55"/>
      <c r="J112" s="55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L2:M2"/>
    <mergeCell ref="N2:O2"/>
    <mergeCell ref="P2:Q2"/>
    <mergeCell ref="L1:M1"/>
    <mergeCell ref="N3:O3"/>
    <mergeCell ref="L3:M3"/>
    <mergeCell ref="P1:Q1"/>
    <mergeCell ref="P3:Q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101:Q112 L9:Q12 M21:Q22 L25:Q26 M27:Q27 M28:O28 Q28 L35:Q36 L32:M32 L31:Q31 N32:Q34 M29:Q30 Q65:Q66 L65:O66 L87:Q98 L14:Q18 M13:Q13">
    <cfRule type="expression" dxfId="25" priority="69" stopIfTrue="1">
      <formula>AND(ROW()&gt;4, COLUMN()&gt;8, MOD(ROW(),2)=1, ISNONTEXT(L9), L9&gt;0)</formula>
    </cfRule>
    <cfRule type="expression" dxfId="24" priority="70" stopIfTrue="1">
      <formula>AND(ROW()&gt;4, COLUMN()&gt;8,  MOD(ROW(),2)=0, ISNONTEXT(L9), L9&gt;0)</formula>
    </cfRule>
  </conditionalFormatting>
  <conditionalFormatting sqref="L45:Q58">
    <cfRule type="expression" dxfId="23" priority="67" stopIfTrue="1">
      <formula>AND(ROW()&gt;4, COLUMN()&gt;8, MOD(ROW(),2)=1, ISNONTEXT(L45), L45&gt;0)</formula>
    </cfRule>
    <cfRule type="expression" dxfId="22" priority="68" stopIfTrue="1">
      <formula>AND(ROW()&gt;4, COLUMN()&gt;8,  MOD(ROW(),2)=0, ISNONTEXT(L45), L45&gt;0)</formula>
    </cfRule>
  </conditionalFormatting>
  <conditionalFormatting sqref="L19:Q20">
    <cfRule type="expression" dxfId="21" priority="65" stopIfTrue="1">
      <formula>AND(ROW()&gt;4, COLUMN()&gt;8, MOD(ROW(),2)=1, ISNONTEXT(L19), L19&gt;0)</formula>
    </cfRule>
    <cfRule type="expression" dxfId="20" priority="66" stopIfTrue="1">
      <formula>AND(ROW()&gt;4, COLUMN()&gt;8,  MOD(ROW(),2)=0, ISNONTEXT(L19), L19&gt;0)</formula>
    </cfRule>
  </conditionalFormatting>
  <conditionalFormatting sqref="L61:Q64 L67:Q76">
    <cfRule type="expression" dxfId="19" priority="63" stopIfTrue="1">
      <formula>AND(ROW()&gt;4, COLUMN()&gt;8, MOD(ROW(),2)=1, ISNONTEXT(L61), L61&gt;0)</formula>
    </cfRule>
    <cfRule type="expression" dxfId="18" priority="64" stopIfTrue="1">
      <formula>AND(ROW()&gt;4, COLUMN()&gt;8,  MOD(ROW(),2)=0, ISNONTEXT(L61), L61&gt;0)</formula>
    </cfRule>
  </conditionalFormatting>
  <conditionalFormatting sqref="L79:Q84">
    <cfRule type="expression" dxfId="17" priority="61" stopIfTrue="1">
      <formula>AND(ROW()&gt;4, COLUMN()&gt;8, MOD(ROW(),2)=1, ISNONTEXT(L79), L79&gt;0)</formula>
    </cfRule>
    <cfRule type="expression" dxfId="16" priority="62" stopIfTrue="1">
      <formula>AND(ROW()&gt;4, COLUMN()&gt;8,  MOD(ROW(),2)=0, ISNONTEXT(L79), L79&gt;0)</formula>
    </cfRule>
  </conditionalFormatting>
  <conditionalFormatting sqref="L37:Q38 L41:Q42">
    <cfRule type="expression" dxfId="15" priority="51" stopIfTrue="1">
      <formula>AND(ROW()&gt;4, COLUMN()&gt;8, MOD(ROW(),2)=1, ISNONTEXT(L37), L37&gt;0)</formula>
    </cfRule>
    <cfRule type="expression" dxfId="14" priority="52" stopIfTrue="1">
      <formula>AND(ROW()&gt;4, COLUMN()&gt;8,  MOD(ROW(),2)=0, ISNONTEXT(L37), L37&gt;0)</formula>
    </cfRule>
  </conditionalFormatting>
  <conditionalFormatting sqref="L39:Q40">
    <cfRule type="expression" dxfId="13" priority="49" stopIfTrue="1">
      <formula>AND(ROW()&gt;4, COLUMN()&gt;8, MOD(ROW(),2)=1, ISNONTEXT(L39), L39&gt;0)</formula>
    </cfRule>
    <cfRule type="expression" dxfId="12" priority="50" stopIfTrue="1">
      <formula>AND(ROW()&gt;4, COLUMN()&gt;8,  MOD(ROW(),2)=0, ISNONTEXT(L39), L39&gt;0)</formula>
    </cfRule>
  </conditionalFormatting>
  <conditionalFormatting sqref="L33:L34">
    <cfRule type="expression" dxfId="11" priority="11" stopIfTrue="1">
      <formula>AND(ROW()&gt;4, COLUMN()&gt;8, MOD(ROW(),2)=1, ISNONTEXT(L33), L33&gt;0)</formula>
    </cfRule>
    <cfRule type="expression" dxfId="10" priority="12" stopIfTrue="1">
      <formula>AND(ROW()&gt;4, COLUMN()&gt;8,  MOD(ROW(),2)=0, ISNONTEXT(L33), L33&gt;0)</formula>
    </cfRule>
  </conditionalFormatting>
  <conditionalFormatting sqref="M33:M34">
    <cfRule type="expression" dxfId="9" priority="9" stopIfTrue="1">
      <formula>AND(ROW()&gt;4, COLUMN()&gt;8, MOD(ROW(),2)=1, ISNONTEXT(M33), M33&gt;0)</formula>
    </cfRule>
    <cfRule type="expression" dxfId="8" priority="10" stopIfTrue="1">
      <formula>AND(ROW()&gt;4, COLUMN()&gt;8,  MOD(ROW(),2)=0, ISNONTEXT(M33), M33&gt;0)</formula>
    </cfRule>
  </conditionalFormatting>
  <conditionalFormatting sqref="L27:L28">
    <cfRule type="expression" dxfId="7" priority="7" stopIfTrue="1">
      <formula>AND(ROW()&gt;4, COLUMN()&gt;8, MOD(ROW(),2)=1, ISNONTEXT(L27), L27&gt;0)</formula>
    </cfRule>
    <cfRule type="expression" dxfId="6" priority="8" stopIfTrue="1">
      <formula>AND(ROW()&gt;4, COLUMN()&gt;8,  MOD(ROW(),2)=0, ISNONTEXT(L27), L27&gt;0)</formula>
    </cfRule>
  </conditionalFormatting>
  <conditionalFormatting sqref="L29:L30">
    <cfRule type="expression" dxfId="5" priority="5" stopIfTrue="1">
      <formula>AND(ROW()&gt;4, COLUMN()&gt;8, MOD(ROW(),2)=1, ISNONTEXT(L29), L29&gt;0)</formula>
    </cfRule>
    <cfRule type="expression" dxfId="4" priority="6" stopIfTrue="1">
      <formula>AND(ROW()&gt;4, COLUMN()&gt;8,  MOD(ROW(),2)=0, ISNONTEXT(L29), L29&gt;0)</formula>
    </cfRule>
  </conditionalFormatting>
  <conditionalFormatting sqref="L21:L22">
    <cfRule type="expression" dxfId="3" priority="3" stopIfTrue="1">
      <formula>AND(ROW()&gt;4, COLUMN()&gt;8, MOD(ROW(),2)=1, ISNONTEXT(L21), L21&gt;0)</formula>
    </cfRule>
    <cfRule type="expression" dxfId="2" priority="4" stopIfTrue="1">
      <formula>AND(ROW()&gt;4, COLUMN()&gt;8,  MOD(ROW(),2)=0, ISNONTEXT(L21), L21&gt;0)</formula>
    </cfRule>
  </conditionalFormatting>
  <conditionalFormatting sqref="P65:P66">
    <cfRule type="expression" dxfId="1" priority="1" stopIfTrue="1">
      <formula>AND(ROW()&gt;4, COLUMN()&gt;8, MOD(ROW(),2)=1, ISNONTEXT(P65), P65&gt;0)</formula>
    </cfRule>
    <cfRule type="expression" dxfId="0" priority="2" stopIfTrue="1">
      <formula>AND(ROW()&gt;4, COLUMN()&gt;8,  MOD(ROW(),2)=0, ISNONTEXT(P65), P65&gt;0)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ef71c9de-9867-437c-8375-3a1a59bfe13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2020-06-12T07:53:03Z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